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345" yWindow="45" windowWidth="25980" windowHeight="12210" activeTab="2"/>
  </bookViews>
  <sheets>
    <sheet name="☆都道府県売却額" sheetId="173" r:id="rId1"/>
    <sheet name="☆都道府県購入額" sheetId="172" r:id="rId2"/>
    <sheet name="都道府県合計" sheetId="1" r:id="rId3"/>
    <sheet name="02青森県【別表1】" sheetId="48" r:id="rId4"/>
    <sheet name="02青森県【別表2】" sheetId="49" r:id="rId5"/>
    <sheet name="02青森県【別表３】" sheetId="50" r:id="rId6"/>
    <sheet name="02青森県【別表４】" sheetId="51" r:id="rId7"/>
    <sheet name="03岩手県【別表1】" sheetId="44" r:id="rId8"/>
    <sheet name="03岩手県【別表2】" sheetId="45" r:id="rId9"/>
    <sheet name="03岩手県【別表３】" sheetId="46" r:id="rId10"/>
    <sheet name="03岩手県【別表４】" sheetId="47" r:id="rId11"/>
    <sheet name="04宮城県【別表1】" sheetId="92" r:id="rId12"/>
    <sheet name="04宮城県【別表2】" sheetId="93" r:id="rId13"/>
    <sheet name="04宮城県【別表３】" sheetId="94" r:id="rId14"/>
    <sheet name="04宮城県【別表４】" sheetId="95" r:id="rId15"/>
    <sheet name="05秋田県【別表1】" sheetId="4" r:id="rId16"/>
    <sheet name="05秋田県【別表2】" sheetId="5" r:id="rId17"/>
    <sheet name="05秋田県【別表３】" sheetId="6" r:id="rId18"/>
    <sheet name="05秋田県【別表４】" sheetId="7" r:id="rId19"/>
    <sheet name="07福島県【別表1】" sheetId="68" r:id="rId20"/>
    <sheet name="07福島県【別表2】" sheetId="69" r:id="rId21"/>
    <sheet name="07福島県【別表３】" sheetId="70" r:id="rId22"/>
    <sheet name="07福島県【別表４】" sheetId="71" r:id="rId23"/>
    <sheet name="09栃木県【別表1】" sheetId="140" r:id="rId24"/>
    <sheet name="09栃木県【別表2】" sheetId="141" r:id="rId25"/>
    <sheet name="09栃木県【別表３】" sheetId="142" r:id="rId26"/>
    <sheet name="09栃木県【別表４】" sheetId="143" r:id="rId27"/>
    <sheet name="11埼玉県【別表1】" sheetId="72" r:id="rId28"/>
    <sheet name="11埼玉県【別表2】" sheetId="73" r:id="rId29"/>
    <sheet name="11埼玉県【別表３】" sheetId="74" r:id="rId30"/>
    <sheet name="11埼玉県【別表４】" sheetId="75" r:id="rId31"/>
    <sheet name="12千葉県【別表1】" sheetId="160" r:id="rId32"/>
    <sheet name="12千葉県【別表2】" sheetId="161" r:id="rId33"/>
    <sheet name="12千葉県【別表３】" sheetId="162" r:id="rId34"/>
    <sheet name="12千葉県【別表４】" sheetId="163" r:id="rId35"/>
    <sheet name="13東京都【別表1】" sheetId="80" r:id="rId36"/>
    <sheet name="13東京都【別表2】" sheetId="81" r:id="rId37"/>
    <sheet name="13東京都【別表３】" sheetId="82" r:id="rId38"/>
    <sheet name="13東京都【別表４】" sheetId="83" r:id="rId39"/>
    <sheet name="14神奈川県【別表1】総務局" sheetId="120" r:id="rId40"/>
    <sheet name="14神奈川県【別表2】総務局" sheetId="121" r:id="rId41"/>
    <sheet name="14神奈川県【別表３】総務局" sheetId="122" r:id="rId42"/>
    <sheet name="14神奈川県【別表４】総務局" sheetId="123" r:id="rId43"/>
    <sheet name="15新潟県【別表1】" sheetId="168" r:id="rId44"/>
    <sheet name="15新潟県【別表2】" sheetId="169" r:id="rId45"/>
    <sheet name="15新潟県【別表３】" sheetId="170" r:id="rId46"/>
    <sheet name="15新潟県【別表４】" sheetId="171" r:id="rId47"/>
    <sheet name="16富山県【別表1】" sheetId="76" r:id="rId48"/>
    <sheet name="16富山県【別表2】" sheetId="77" r:id="rId49"/>
    <sheet name="16富山県【別表３】" sheetId="78" r:id="rId50"/>
    <sheet name="16富山県【別表４】" sheetId="79" r:id="rId51"/>
    <sheet name="17石川県【別表1】" sheetId="56" r:id="rId52"/>
    <sheet name="17石川県【別表2】" sheetId="57" r:id="rId53"/>
    <sheet name="17石川県【別表３】" sheetId="58" r:id="rId54"/>
    <sheet name="17石川県【別表４】" sheetId="59" r:id="rId55"/>
    <sheet name="19山梨県【別表1】" sheetId="64" r:id="rId56"/>
    <sheet name="19山梨県【別表2】" sheetId="65" r:id="rId57"/>
    <sheet name="19山梨県【別表３】" sheetId="66" r:id="rId58"/>
    <sheet name="19山梨県【別表４】" sheetId="67" r:id="rId59"/>
    <sheet name="21岐阜県【別表1】" sheetId="136" r:id="rId60"/>
    <sheet name="21岐阜県【別表2】" sheetId="137" r:id="rId61"/>
    <sheet name="21岐阜県【別表３】" sheetId="138" r:id="rId62"/>
    <sheet name="21岐阜県【別表４】" sheetId="139" r:id="rId63"/>
    <sheet name="22静岡県【別表1】" sheetId="32" r:id="rId64"/>
    <sheet name="22静岡県【別表2】" sheetId="33" r:id="rId65"/>
    <sheet name="22静岡県【別表３】" sheetId="34" r:id="rId66"/>
    <sheet name="22静岡県【別表４】" sheetId="35" r:id="rId67"/>
    <sheet name="23愛知県【別表1】" sheetId="88" r:id="rId68"/>
    <sheet name="23愛知県【別表2】" sheetId="89" r:id="rId69"/>
    <sheet name="23愛知県【別表３】" sheetId="90" r:id="rId70"/>
    <sheet name="23愛知県【別表４】" sheetId="91" r:id="rId71"/>
    <sheet name="24三重県【別表1】" sheetId="40" r:id="rId72"/>
    <sheet name="24三重県【別表2】" sheetId="41" r:id="rId73"/>
    <sheet name="24三重県【別表３】" sheetId="42" r:id="rId74"/>
    <sheet name="24三重県【別表４】" sheetId="43" r:id="rId75"/>
    <sheet name="25滋賀県【別表1】" sheetId="148" r:id="rId76"/>
    <sheet name="25滋賀県【別表2】" sheetId="149" r:id="rId77"/>
    <sheet name="25滋賀県【別表３】" sheetId="150" r:id="rId78"/>
    <sheet name="25滋賀県【別表４】" sheetId="151" r:id="rId79"/>
    <sheet name="26京都府【別表1】" sheetId="96" r:id="rId80"/>
    <sheet name="26京都府【別表2】" sheetId="97" r:id="rId81"/>
    <sheet name="26京都府【別表３】" sheetId="98" r:id="rId82"/>
    <sheet name="26京都府【別表４】" sheetId="99" r:id="rId83"/>
    <sheet name="27大阪府【別表1】" sheetId="108" r:id="rId84"/>
    <sheet name="27大阪府【別表2】" sheetId="109" r:id="rId85"/>
    <sheet name="27大阪府【別表３】" sheetId="110" r:id="rId86"/>
    <sheet name="27大阪府【別表４】" sheetId="111" r:id="rId87"/>
    <sheet name="28兵庫県【別表1】" sheetId="132" r:id="rId88"/>
    <sheet name="28兵庫県【別表2】" sheetId="133" r:id="rId89"/>
    <sheet name="28兵庫県【別表３】" sheetId="134" r:id="rId90"/>
    <sheet name="28兵庫県【別表４】" sheetId="135" r:id="rId91"/>
    <sheet name="29奈良県【別表1】" sheetId="164" r:id="rId92"/>
    <sheet name="29奈良県【別表2】" sheetId="165" r:id="rId93"/>
    <sheet name="29奈良県【別表３】" sheetId="166" r:id="rId94"/>
    <sheet name="29奈良県【別表４】" sheetId="167" r:id="rId95"/>
    <sheet name="30和歌山県【別表1】" sheetId="20" r:id="rId96"/>
    <sheet name="30和歌山県【別表2】" sheetId="21" r:id="rId97"/>
    <sheet name="30和歌山県【別表３】" sheetId="22" r:id="rId98"/>
    <sheet name="30和歌山県【別表４】" sheetId="23" r:id="rId99"/>
    <sheet name="31鳥取県【別表1】" sheetId="60" r:id="rId100"/>
    <sheet name="31鳥取県【別表2】" sheetId="61" r:id="rId101"/>
    <sheet name="31鳥取県【別表３】" sheetId="62" r:id="rId102"/>
    <sheet name="31鳥取県【別表４】" sheetId="63" r:id="rId103"/>
    <sheet name="32島根県【別表1】" sheetId="8" r:id="rId104"/>
    <sheet name="32島根県【別表2】" sheetId="9" r:id="rId105"/>
    <sheet name="32島根県【別表３】" sheetId="10" r:id="rId106"/>
    <sheet name="32島根県【別表４】" sheetId="11" r:id="rId107"/>
    <sheet name="33岡山県【別表1】" sheetId="36" r:id="rId108"/>
    <sheet name="33岡山県【別表2】" sheetId="37" r:id="rId109"/>
    <sheet name="33岡山県【別表３】" sheetId="38" r:id="rId110"/>
    <sheet name="33岡山県【別表４】" sheetId="39" r:id="rId111"/>
    <sheet name="34広島県【別表1】" sheetId="112" r:id="rId112"/>
    <sheet name="34広島県【別表2】" sheetId="113" r:id="rId113"/>
    <sheet name="34広島県【別表３】" sheetId="114" r:id="rId114"/>
    <sheet name="34広島県【別表４】" sheetId="115" r:id="rId115"/>
    <sheet name="35山口県【別表1】" sheetId="128" r:id="rId116"/>
    <sheet name="35山口県【別表2】" sheetId="129" r:id="rId117"/>
    <sheet name="35山口県【別表３】" sheetId="130" r:id="rId118"/>
    <sheet name="35山口県【別表４】" sheetId="131" r:id="rId119"/>
    <sheet name="36徳島県【別表1】" sheetId="156" r:id="rId120"/>
    <sheet name="36徳島県【別表2】" sheetId="157" r:id="rId121"/>
    <sheet name="36徳島県【別表３】" sheetId="158" r:id="rId122"/>
    <sheet name="36徳島県【別表４】" sheetId="159" r:id="rId123"/>
    <sheet name="37香川県【別表1】" sheetId="24" r:id="rId124"/>
    <sheet name="37香川県【別表2】" sheetId="25" r:id="rId125"/>
    <sheet name="37香川県【別表３】" sheetId="26" r:id="rId126"/>
    <sheet name="37香川県【別表４】" sheetId="27" r:id="rId127"/>
    <sheet name="38愛媛県【別表1】" sheetId="100" r:id="rId128"/>
    <sheet name="38愛媛県【別表2】" sheetId="101" r:id="rId129"/>
    <sheet name="38愛媛県【別表３】" sheetId="102" r:id="rId130"/>
    <sheet name="38愛媛県【別表４】" sheetId="103" r:id="rId131"/>
    <sheet name="39高知県【別表1】" sheetId="28" r:id="rId132"/>
    <sheet name="39高知県【別表2】" sheetId="29" r:id="rId133"/>
    <sheet name="39高知県【別表３】" sheetId="30" r:id="rId134"/>
    <sheet name="39高知県【別表４】" sheetId="31" r:id="rId135"/>
    <sheet name="40福岡県【別表1】" sheetId="116" r:id="rId136"/>
    <sheet name="40福岡県【別表2】" sheetId="117" r:id="rId137"/>
    <sheet name="40福岡県【別表３】" sheetId="118" r:id="rId138"/>
    <sheet name="40福岡県【別表４】" sheetId="119" r:id="rId139"/>
    <sheet name="41佐賀県【別表1】" sheetId="12" r:id="rId140"/>
    <sheet name="41佐賀県【別表2】" sheetId="13" r:id="rId141"/>
    <sheet name="41佐賀県【別表３】" sheetId="14" r:id="rId142"/>
    <sheet name="41佐賀県【別表４】" sheetId="15" r:id="rId143"/>
    <sheet name="42長崎県【別表1】" sheetId="152" r:id="rId144"/>
    <sheet name="42長崎県【別表2】" sheetId="153" r:id="rId145"/>
    <sheet name="42長崎県【別表３】" sheetId="154" r:id="rId146"/>
    <sheet name="42長崎県【別表４】" sheetId="155" r:id="rId147"/>
    <sheet name="43熊本県【別表1】" sheetId="52" r:id="rId148"/>
    <sheet name="43熊本県【別表2】" sheetId="53" r:id="rId149"/>
    <sheet name="43熊本県【別表３】" sheetId="54" r:id="rId150"/>
    <sheet name="43熊本県【別表４】" sheetId="55" r:id="rId151"/>
    <sheet name="44大分県【別表1】" sheetId="16" r:id="rId152"/>
    <sheet name="44大分県【別表2】" sheetId="17" r:id="rId153"/>
    <sheet name="44大分県【別表３】" sheetId="18" r:id="rId154"/>
    <sheet name="44大分県【別表４】" sheetId="19" r:id="rId155"/>
    <sheet name="45宮崎県【別表1】" sheetId="144" r:id="rId156"/>
    <sheet name="45宮崎県【別表2】" sheetId="145" r:id="rId157"/>
    <sheet name="45宮崎県【別表３】" sheetId="146" r:id="rId158"/>
    <sheet name="45宮崎県【別表４】" sheetId="147" r:id="rId159"/>
    <sheet name="46鹿児島県【別表1】" sheetId="84" r:id="rId160"/>
    <sheet name="46鹿児島県【別表2】" sheetId="85" r:id="rId161"/>
    <sheet name="46鹿児島県【別表３】" sheetId="86" r:id="rId162"/>
    <sheet name="46鹿児島県【別表４】" sheetId="87" r:id="rId163"/>
    <sheet name="47沖縄県【別表1】" sheetId="104" r:id="rId164"/>
    <sheet name="47沖縄県【別表2】" sheetId="105" r:id="rId165"/>
    <sheet name="47沖縄県【別表３】" sheetId="106" r:id="rId166"/>
    <sheet name="47沖縄県【別表４】" sheetId="107" r:id="rId167"/>
  </sheets>
  <externalReferences>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_xlnm._FilterDatabase" localSheetId="91" hidden="1">'29奈良県【別表1】'!$B$6:$M$357</definedName>
    <definedName name="_xlnm._FilterDatabase" localSheetId="107" hidden="1">'33岡山県【別表1】'!$A$6:$M$357</definedName>
    <definedName name="_xlnm.Print_Area" localSheetId="0">☆都道府県売却額!$A$1:$I$49</definedName>
    <definedName name="_xlnm.Print_Area" localSheetId="3">'02青森県【別表1】'!$A$1:$L$9</definedName>
    <definedName name="_xlnm.Print_Area" localSheetId="4">'02青森県【別表2】'!$A$1:$N$10</definedName>
    <definedName name="_xlnm.Print_Area" localSheetId="5">'02青森県【別表３】'!$A$1:$J$7</definedName>
    <definedName name="_xlnm.Print_Area" localSheetId="6">'02青森県【別表４】'!$A$1:$J$11</definedName>
    <definedName name="_xlnm.Print_Area" localSheetId="7">'03岩手県【別表1】'!$A$1:$M$10</definedName>
    <definedName name="_xlnm.Print_Area" localSheetId="8">'03岩手県【別表2】'!$A$1:$N$10</definedName>
    <definedName name="_xlnm.Print_Area" localSheetId="9">'03岩手県【別表３】'!$A$1:$J$7</definedName>
    <definedName name="_xlnm.Print_Area" localSheetId="10">'03岩手県【別表４】'!$A$1:$J$12</definedName>
    <definedName name="_xlnm.Print_Area" localSheetId="11">'04宮城県【別表1】'!$A$1:$L$9</definedName>
    <definedName name="_xlnm.Print_Area" localSheetId="12">'04宮城県【別表2】'!$A$1:$N$10</definedName>
    <definedName name="_xlnm.Print_Area" localSheetId="13">'04宮城県【別表３】'!$A$1:$J$7</definedName>
    <definedName name="_xlnm.Print_Area" localSheetId="14">'04宮城県【別表４】'!$A$1:$J$6</definedName>
    <definedName name="_xlnm.Print_Area" localSheetId="15">'05秋田県【別表1】'!$A$1:$L$9</definedName>
    <definedName name="_xlnm.Print_Area" localSheetId="16">'05秋田県【別表2】'!$A$1:$O$41</definedName>
    <definedName name="_xlnm.Print_Area" localSheetId="17">'05秋田県【別表３】'!$A$1:$J$34</definedName>
    <definedName name="_xlnm.Print_Area" localSheetId="18">'05秋田県【別表４】'!$A$1:$J$38</definedName>
    <definedName name="_xlnm.Print_Area" localSheetId="19">'07福島県【別表1】'!$A$1:$M$32</definedName>
    <definedName name="_xlnm.Print_Area" localSheetId="20">'07福島県【別表2】'!$A$1:$O$10</definedName>
    <definedName name="_xlnm.Print_Area" localSheetId="21">'07福島県【別表３】'!$A$1:$J$7</definedName>
    <definedName name="_xlnm.Print_Area" localSheetId="22">'07福島県【別表４】'!$A$1:$J$7</definedName>
    <definedName name="_xlnm.Print_Area" localSheetId="23">'09栃木県【別表1】'!$A$1:$M$50</definedName>
    <definedName name="_xlnm.Print_Area" localSheetId="24">'09栃木県【別表2】'!$A$1:$O$25</definedName>
    <definedName name="_xlnm.Print_Area" localSheetId="25">'09栃木県【別表３】'!$A$1:$J$10</definedName>
    <definedName name="_xlnm.Print_Area" localSheetId="26">'09栃木県【別表４】'!$A$1:$J$8</definedName>
    <definedName name="_xlnm.Print_Area" localSheetId="27">'11埼玉県【別表1】'!$A$1:$M$29</definedName>
    <definedName name="_xlnm.Print_Area" localSheetId="28">'11埼玉県【別表2】'!$A$1:$O$10</definedName>
    <definedName name="_xlnm.Print_Area" localSheetId="29">'11埼玉県【別表３】'!$A$1:$J$7</definedName>
    <definedName name="_xlnm.Print_Area" localSheetId="30">'11埼玉県【別表４】'!$A$1:$J$9</definedName>
    <definedName name="_xlnm.Print_Area" localSheetId="31">'12千葉県【別表1】'!$A$1:$M$75</definedName>
    <definedName name="_xlnm.Print_Area" localSheetId="32">'12千葉県【別表2】'!$A$1:$O$10</definedName>
    <definedName name="_xlnm.Print_Area" localSheetId="33">'12千葉県【別表３】'!$A$1:$J$7</definedName>
    <definedName name="_xlnm.Print_Area" localSheetId="34">'12千葉県【別表４】'!$A$1:$J$6</definedName>
    <definedName name="_xlnm.Print_Area" localSheetId="35">'13東京都【別表1】'!$A$1:$M$38</definedName>
    <definedName name="_xlnm.Print_Area" localSheetId="36">'13東京都【別表2】'!$A$1:$O$16</definedName>
    <definedName name="_xlnm.Print_Area" localSheetId="37">'13東京都【別表３】'!$A$1:$J$7</definedName>
    <definedName name="_xlnm.Print_Area" localSheetId="38">'13東京都【別表４】'!$A$1:$J$6</definedName>
    <definedName name="_xlnm.Print_Area" localSheetId="39">'14神奈川県【別表1】総務局'!$A$1:$M$25</definedName>
    <definedName name="_xlnm.Print_Area" localSheetId="40">'14神奈川県【別表2】総務局'!$A$1:$N$10</definedName>
    <definedName name="_xlnm.Print_Area" localSheetId="41">'14神奈川県【別表３】総務局'!$A$1:$J$7</definedName>
    <definedName name="_xlnm.Print_Area" localSheetId="42">'14神奈川県【別表４】総務局'!$A$1:$J$6</definedName>
    <definedName name="_xlnm.Print_Area" localSheetId="43">'15新潟県【別表1】'!$A$1:$M$9</definedName>
    <definedName name="_xlnm.Print_Area" localSheetId="44">'15新潟県【別表2】'!$A$1:$O$10</definedName>
    <definedName name="_xlnm.Print_Area" localSheetId="45">'15新潟県【別表３】'!$A$1:$J$7</definedName>
    <definedName name="_xlnm.Print_Area" localSheetId="46">'15新潟県【別表４】'!$A$1:$J$14</definedName>
    <definedName name="_xlnm.Print_Area" localSheetId="47">'16富山県【別表1】'!$A$1:$L$10</definedName>
    <definedName name="_xlnm.Print_Area" localSheetId="48">'16富山県【別表2】'!$A$1:$N$10</definedName>
    <definedName name="_xlnm.Print_Area" localSheetId="49">'16富山県【別表３】'!$A$1:$J$7</definedName>
    <definedName name="_xlnm.Print_Area" localSheetId="50">'16富山県【別表４】'!$A$1:$J$7</definedName>
    <definedName name="_xlnm.Print_Area" localSheetId="51">'17石川県【別表1】'!$A$1:$M$17</definedName>
    <definedName name="_xlnm.Print_Area" localSheetId="52">'17石川県【別表2】'!$A$1:$O$17</definedName>
    <definedName name="_xlnm.Print_Area" localSheetId="53">'17石川県【別表３】'!$A$1:$J$15</definedName>
    <definedName name="_xlnm.Print_Area" localSheetId="54">'17石川県【別表４】'!$A$1:$J$15</definedName>
    <definedName name="_xlnm.Print_Area" localSheetId="55">'19山梨県【別表1】'!$A$1:$M$12</definedName>
    <definedName name="_xlnm.Print_Area" localSheetId="56">'19山梨県【別表2】'!$A$1:$O$8</definedName>
    <definedName name="_xlnm.Print_Area" localSheetId="57">'19山梨県【別表３】'!$A$1:$J$6</definedName>
    <definedName name="_xlnm.Print_Area" localSheetId="58">'19山梨県【別表４】'!$A$1:$J$11</definedName>
    <definedName name="_xlnm.Print_Area" localSheetId="60">'21岐阜県【別表2】'!$A$1:$N$10</definedName>
    <definedName name="_xlnm.Print_Area" localSheetId="61">'21岐阜県【別表３】'!$A$1:$J$7</definedName>
    <definedName name="_xlnm.Print_Area" localSheetId="62">'21岐阜県【別表４】'!$A$1:$J$6</definedName>
    <definedName name="_xlnm.Print_Area" localSheetId="63">'22静岡県【別表1】'!$A$1:$L$27</definedName>
    <definedName name="_xlnm.Print_Area" localSheetId="64">'22静岡県【別表2】'!$A$1:$N$20</definedName>
    <definedName name="_xlnm.Print_Area" localSheetId="65">'22静岡県【別表３】'!$A$1:$J$7</definedName>
    <definedName name="_xlnm.Print_Area" localSheetId="66">'22静岡県【別表４】'!$A$1:$J$6</definedName>
    <definedName name="_xlnm.Print_Area" localSheetId="67">'23愛知県【別表1】'!$A$1:$M$46</definedName>
    <definedName name="_xlnm.Print_Area" localSheetId="68">'23愛知県【別表2】'!$A$1:$N$10</definedName>
    <definedName name="_xlnm.Print_Area" localSheetId="69">'23愛知県【別表３】'!$A$1:$J$7</definedName>
    <definedName name="_xlnm.Print_Area" localSheetId="70">'23愛知県【別表４】'!$A$1:$J$6</definedName>
    <definedName name="_xlnm.Print_Area" localSheetId="71">'24三重県【別表1】'!$A$1:$M$28</definedName>
    <definedName name="_xlnm.Print_Area" localSheetId="72">'24三重県【別表2】'!$A$1:$O$10</definedName>
    <definedName name="_xlnm.Print_Area" localSheetId="73">'24三重県【別表３】'!$A$1:$J$7</definedName>
    <definedName name="_xlnm.Print_Area" localSheetId="74">'24三重県【別表４】'!$A$1:$J$7</definedName>
    <definedName name="_xlnm.Print_Area" localSheetId="75">'25滋賀県【別表1】'!$A$1:$M$19</definedName>
    <definedName name="_xlnm.Print_Area" localSheetId="76">'25滋賀県【別表2】'!$A$1:$N$10</definedName>
    <definedName name="_xlnm.Print_Area" localSheetId="77">'25滋賀県【別表３】'!$A$1:$J$7</definedName>
    <definedName name="_xlnm.Print_Area" localSheetId="78">'25滋賀県【別表４】'!$A$1:$J$6</definedName>
    <definedName name="_xlnm.Print_Area" localSheetId="79">'26京都府【別表1】'!$A$1:$M$18</definedName>
    <definedName name="_xlnm.Print_Area" localSheetId="80">'26京都府【別表2】'!$A$1:$O$8</definedName>
    <definedName name="_xlnm.Print_Area" localSheetId="81">'26京都府【別表３】'!$A$1:$J$11</definedName>
    <definedName name="_xlnm.Print_Area" localSheetId="82">'26京都府【別表４】'!$A$1:$J$10</definedName>
    <definedName name="_xlnm.Print_Area" localSheetId="83">'27大阪府【別表1】'!$A$1:$L$9</definedName>
    <definedName name="_xlnm.Print_Area" localSheetId="84">'27大阪府【別表2】'!$A$1:$N$10</definedName>
    <definedName name="_xlnm.Print_Area" localSheetId="85">'27大阪府【別表３】'!$A$1:$J$7</definedName>
    <definedName name="_xlnm.Print_Area" localSheetId="86">'27大阪府【別表４】'!$A$1:$J$6</definedName>
    <definedName name="_xlnm.Print_Area" localSheetId="87">'28兵庫県【別表1】'!$A$1:$N$42</definedName>
    <definedName name="_xlnm.Print_Area" localSheetId="88">'28兵庫県【別表2】'!$A$1:$M$16</definedName>
    <definedName name="_xlnm.Print_Area" localSheetId="89">'28兵庫県【別表３】'!$A$1:$J$37</definedName>
    <definedName name="_xlnm.Print_Area" localSheetId="90">'28兵庫県【別表４】'!$A$1:$J$18</definedName>
    <definedName name="_xlnm.Print_Area" localSheetId="91">'29奈良県【別表1】'!$A$1:$M$74</definedName>
    <definedName name="_xlnm.Print_Area" localSheetId="92">'29奈良県【別表2】'!$A$1:$O$37</definedName>
    <definedName name="_xlnm.Print_Area" localSheetId="93">'29奈良県【別表３】'!$A$1:$J$35</definedName>
    <definedName name="_xlnm.Print_Area" localSheetId="94">'29奈良県【別表４】'!$A$1:$J$35</definedName>
    <definedName name="_xlnm.Print_Area" localSheetId="95">'30和歌山県【別表1】'!$A$1:$L$9</definedName>
    <definedName name="_xlnm.Print_Area" localSheetId="96">'30和歌山県【別表2】'!$A$1:$N$10</definedName>
    <definedName name="_xlnm.Print_Area" localSheetId="97">'30和歌山県【別表３】'!$A$1:$J$7</definedName>
    <definedName name="_xlnm.Print_Area" localSheetId="98">'30和歌山県【別表４】'!$A$1:$J$6</definedName>
    <definedName name="_xlnm.Print_Area" localSheetId="99">'31鳥取県【別表1】'!$A$1:$L$9</definedName>
    <definedName name="_xlnm.Print_Area" localSheetId="100">'31鳥取県【別表2】'!$A$1:$N$10</definedName>
    <definedName name="_xlnm.Print_Area" localSheetId="101">'31鳥取県【別表３】'!$A$1:$J$7</definedName>
    <definedName name="_xlnm.Print_Area" localSheetId="102">'31鳥取県【別表４】'!$A$1:$J$6</definedName>
    <definedName name="_xlnm.Print_Area" localSheetId="103">'32島根県【別表1】'!$A$1:$M$11</definedName>
    <definedName name="_xlnm.Print_Area" localSheetId="104">'32島根県【別表2】'!$A$1:$N$10</definedName>
    <definedName name="_xlnm.Print_Area" localSheetId="105">'32島根県【別表３】'!$A$1:$J$7</definedName>
    <definedName name="_xlnm.Print_Area" localSheetId="106">'32島根県【別表４】'!$A$1:$J$8</definedName>
    <definedName name="_xlnm.Print_Area" localSheetId="107">'33岡山県【別表1】'!$A$1:$M$61</definedName>
    <definedName name="_xlnm.Print_Area" localSheetId="108">'33岡山県【別表2】'!$A$1:$N$10</definedName>
    <definedName name="_xlnm.Print_Area" localSheetId="109">'33岡山県【別表３】'!$A$1:$J$7</definedName>
    <definedName name="_xlnm.Print_Area" localSheetId="110">'33岡山県【別表４】'!$A$1:$J$10</definedName>
    <definedName name="_xlnm.Print_Area" localSheetId="111">'34広島県【別表1】'!$A$1:$L$9</definedName>
    <definedName name="_xlnm.Print_Area" localSheetId="112">'34広島県【別表2】'!$A$1:$N$10</definedName>
    <definedName name="_xlnm.Print_Area" localSheetId="113">'34広島県【別表３】'!$A$1:$J$7</definedName>
    <definedName name="_xlnm.Print_Area" localSheetId="115">'35山口県【別表1】'!$A$1:$N$48</definedName>
    <definedName name="_xlnm.Print_Area" localSheetId="116">'35山口県【別表2】'!$A$1:$N$10</definedName>
    <definedName name="_xlnm.Print_Area" localSheetId="117">'35山口県【別表３】'!$A$1:$J$7</definedName>
    <definedName name="_xlnm.Print_Area" localSheetId="118">'35山口県【別表４】'!$A$1:$J$6</definedName>
    <definedName name="_xlnm.Print_Area" localSheetId="119">'36徳島県【別表1】'!$A$1:$M$15</definedName>
    <definedName name="_xlnm.Print_Area" localSheetId="120">'36徳島県【別表2】'!$A$1:$O$13</definedName>
    <definedName name="_xlnm.Print_Area" localSheetId="121">'36徳島県【別表３】'!$A$1:$J$15</definedName>
    <definedName name="_xlnm.Print_Area" localSheetId="122">'36徳島県【別表４】'!$A$1:$J$15</definedName>
    <definedName name="_xlnm.Print_Area" localSheetId="123">'37香川県【別表1】'!$A$1:$L$9</definedName>
    <definedName name="_xlnm.Print_Area" localSheetId="124">'37香川県【別表2】'!$A$1:$N$10</definedName>
    <definedName name="_xlnm.Print_Area" localSheetId="125">'37香川県【別表３】'!$A$1:$J$7</definedName>
    <definedName name="_xlnm.Print_Area" localSheetId="126">'37香川県【別表４】'!$A$1:$J$6</definedName>
    <definedName name="_xlnm.Print_Area" localSheetId="127">'38愛媛県【別表1】'!$A$1:$L$9</definedName>
    <definedName name="_xlnm.Print_Area" localSheetId="128">'38愛媛県【別表2】'!$A$1:$N$10</definedName>
    <definedName name="_xlnm.Print_Area" localSheetId="129">'38愛媛県【別表３】'!$A$1:$J$7</definedName>
    <definedName name="_xlnm.Print_Area" localSheetId="130">'38愛媛県【別表４】'!$A$1:$J$7</definedName>
    <definedName name="_xlnm.Print_Area" localSheetId="131">'39高知県【別表1】'!$A$1:$M$99</definedName>
    <definedName name="_xlnm.Print_Area" localSheetId="132">'39高知県【別表2】'!$A$1:$O$10</definedName>
    <definedName name="_xlnm.Print_Area" localSheetId="133">'39高知県【別表３】'!$A$1:$J$7</definedName>
    <definedName name="_xlnm.Print_Area" localSheetId="134">'39高知県【別表４】'!$A$1:$J$8</definedName>
    <definedName name="_xlnm.Print_Area" localSheetId="135">'40福岡県【別表1】'!$A$1:$M$25</definedName>
    <definedName name="_xlnm.Print_Area" localSheetId="136">'40福岡県【別表2】'!$A$1:$O$10</definedName>
    <definedName name="_xlnm.Print_Area" localSheetId="137">'40福岡県【別表３】'!$A$1:$J$7</definedName>
    <definedName name="_xlnm.Print_Area" localSheetId="138">'40福岡県【別表４】'!$A$1:$J$6</definedName>
    <definedName name="_xlnm.Print_Area" localSheetId="139">'41佐賀県【別表1】'!$A$1:$L$9</definedName>
    <definedName name="_xlnm.Print_Area" localSheetId="140">'41佐賀県【別表2】'!$A$1:$N$10</definedName>
    <definedName name="_xlnm.Print_Area" localSheetId="141">'41佐賀県【別表３】'!$A$1:$J$7</definedName>
    <definedName name="_xlnm.Print_Area" localSheetId="142">'41佐賀県【別表４】'!$A$1:$J$6</definedName>
    <definedName name="_xlnm.Print_Area" localSheetId="143">'42長崎県【別表1】'!$A$1:$L$9</definedName>
    <definedName name="_xlnm.Print_Area" localSheetId="144">'42長崎県【別表2】'!$A$1:$N$10</definedName>
    <definedName name="_xlnm.Print_Area" localSheetId="145">'42長崎県【別表３】'!$A$1:$J$7</definedName>
    <definedName name="_xlnm.Print_Area" localSheetId="146">'42長崎県【別表４】'!$A$1:$J$6</definedName>
    <definedName name="_xlnm.Print_Area" localSheetId="147">'43熊本県【別表1】'!$A$1:$M$30</definedName>
    <definedName name="_xlnm.Print_Area" localSheetId="148">'43熊本県【別表2】'!$A$1:$O$28</definedName>
    <definedName name="_xlnm.Print_Area" localSheetId="149">'43熊本県【別表３】'!$A$1:$J$27</definedName>
    <definedName name="_xlnm.Print_Area" localSheetId="150">'43熊本県【別表４】'!$A$1:$J$30</definedName>
    <definedName name="_xlnm.Print_Area" localSheetId="151">'44大分県【別表1】'!$A$1:$L$9</definedName>
    <definedName name="_xlnm.Print_Area" localSheetId="152">'44大分県【別表2】'!$A$1:$N$10</definedName>
    <definedName name="_xlnm.Print_Area" localSheetId="153">'44大分県【別表３】'!$A$1:$J$7</definedName>
    <definedName name="_xlnm.Print_Area" localSheetId="154">'44大分県【別表４】'!$A$1:$J$6</definedName>
    <definedName name="_xlnm.Print_Area" localSheetId="155">'45宮崎県【別表1】'!$A$1:$M$134</definedName>
    <definedName name="_xlnm.Print_Area" localSheetId="156">'45宮崎県【別表2】'!$A$1:$N$10</definedName>
    <definedName name="_xlnm.Print_Area" localSheetId="157">'45宮崎県【別表３】'!$A$1:$J$7</definedName>
    <definedName name="_xlnm.Print_Area" localSheetId="158">'45宮崎県【別表４】'!$A$1:$J$9</definedName>
    <definedName name="_xlnm.Print_Area" localSheetId="159">'46鹿児島県【別表1】'!$A$1:$M$31</definedName>
    <definedName name="_xlnm.Print_Area" localSheetId="160">'46鹿児島県【別表2】'!$A$1:$N$10</definedName>
    <definedName name="_xlnm.Print_Area" localSheetId="161">'46鹿児島県【別表３】'!$A$1:$J$7</definedName>
    <definedName name="_xlnm.Print_Area" localSheetId="162">'46鹿児島県【別表４】'!$A$1:$J$6</definedName>
    <definedName name="_xlnm.Print_Area" localSheetId="163">'47沖縄県【別表1】'!$A$1:$L$9</definedName>
    <definedName name="_xlnm.Print_Area" localSheetId="164">'47沖縄県【別表2】'!$A$1:$N$10</definedName>
    <definedName name="_xlnm.Print_Area" localSheetId="165">'47沖縄県【別表３】'!$A$1:$J$7</definedName>
    <definedName name="_xlnm.Print_Area" localSheetId="166">'47沖縄県【別表４】'!$A$1:$J$6</definedName>
    <definedName name="_xlnm.Print_Titles" localSheetId="31">'12千葉県【別表1】'!$6:$6</definedName>
    <definedName name="_xlnm.Print_Titles" localSheetId="59">'21岐阜県【別表1】'!$6:$7</definedName>
  </definedNames>
  <calcPr calcId="145621"/>
</workbook>
</file>

<file path=xl/calcChain.xml><?xml version="1.0" encoding="utf-8"?>
<calcChain xmlns="http://schemas.openxmlformats.org/spreadsheetml/2006/main">
  <c r="M50" i="172" l="1"/>
  <c r="K12" i="172"/>
  <c r="K13" i="172"/>
  <c r="K14" i="172"/>
  <c r="K15" i="172"/>
  <c r="K20" i="172"/>
  <c r="K22" i="172"/>
  <c r="K23" i="172"/>
  <c r="K25" i="172"/>
  <c r="K26" i="172"/>
  <c r="K27" i="172"/>
  <c r="K29" i="172"/>
  <c r="K30" i="172"/>
  <c r="K31" i="172"/>
  <c r="K32" i="172"/>
  <c r="K33" i="172"/>
  <c r="K34" i="172"/>
  <c r="K35" i="172"/>
  <c r="K36" i="172"/>
  <c r="K37" i="172"/>
  <c r="K38" i="172"/>
  <c r="K39" i="172"/>
  <c r="K40" i="172"/>
  <c r="K42" i="172"/>
  <c r="K43" i="172"/>
  <c r="K44" i="172"/>
  <c r="K45" i="172"/>
  <c r="K46" i="172"/>
  <c r="K47" i="172"/>
  <c r="G50" i="172" l="1"/>
  <c r="I49" i="173" l="1"/>
  <c r="C49" i="173"/>
  <c r="D49" i="173"/>
  <c r="E49" i="173"/>
  <c r="F49" i="173"/>
  <c r="G49" i="173"/>
  <c r="H49" i="173"/>
  <c r="B49" i="173"/>
  <c r="M7" i="120"/>
  <c r="I7" i="120"/>
  <c r="H7" i="120"/>
  <c r="O32" i="120"/>
  <c r="N32" i="120"/>
  <c r="J32" i="120"/>
  <c r="O31" i="120"/>
  <c r="N31" i="120"/>
  <c r="J31" i="120"/>
  <c r="O30" i="120"/>
  <c r="N30" i="120"/>
  <c r="J30" i="120"/>
  <c r="O29" i="120"/>
  <c r="N29" i="120"/>
  <c r="J29" i="120"/>
  <c r="N28" i="120"/>
  <c r="J28" i="120"/>
  <c r="N27" i="120"/>
  <c r="J27" i="120"/>
  <c r="N26" i="120"/>
  <c r="J26" i="120"/>
  <c r="I23" i="173"/>
  <c r="I25" i="173"/>
  <c r="I26" i="173"/>
  <c r="I27" i="173"/>
  <c r="I28" i="173"/>
  <c r="I29" i="173"/>
  <c r="I32" i="173"/>
  <c r="I33" i="173"/>
  <c r="I34" i="173"/>
  <c r="I35" i="173"/>
  <c r="I36" i="173"/>
  <c r="I37" i="173"/>
  <c r="I38" i="173"/>
  <c r="I39" i="173"/>
  <c r="I40" i="173"/>
  <c r="I41" i="173"/>
  <c r="I42" i="173"/>
  <c r="I44" i="173"/>
  <c r="I45" i="173"/>
  <c r="I46" i="173"/>
  <c r="I48" i="173"/>
  <c r="I22" i="173"/>
  <c r="I20" i="173"/>
  <c r="I14" i="173"/>
  <c r="I16" i="173"/>
  <c r="I17" i="173"/>
  <c r="I18" i="173"/>
  <c r="I12" i="173"/>
  <c r="I10" i="173"/>
  <c r="I4" i="173"/>
  <c r="I5" i="173"/>
  <c r="I6" i="173"/>
  <c r="I3" i="173"/>
  <c r="H2" i="142"/>
  <c r="H5" i="142"/>
  <c r="H2" i="47"/>
  <c r="E50" i="172"/>
  <c r="L49" i="172"/>
  <c r="L50" i="172" s="1"/>
  <c r="J49" i="172"/>
  <c r="J50" i="172" s="1"/>
  <c r="I49" i="172"/>
  <c r="I50" i="172" s="1"/>
  <c r="H48" i="172"/>
  <c r="F49" i="172"/>
  <c r="F50" i="172" s="1"/>
  <c r="G49" i="172"/>
  <c r="E49" i="172"/>
  <c r="H7" i="144"/>
  <c r="H7" i="52"/>
  <c r="O8" i="152"/>
  <c r="N8" i="152"/>
  <c r="I7" i="24"/>
  <c r="H4" i="156"/>
  <c r="H2" i="24"/>
  <c r="H2" i="128"/>
  <c r="I48" i="128"/>
  <c r="H48" i="128"/>
  <c r="I47" i="128"/>
  <c r="H47" i="128"/>
  <c r="I46" i="128"/>
  <c r="H46" i="128"/>
  <c r="I45" i="128"/>
  <c r="H45" i="128"/>
  <c r="I44" i="128"/>
  <c r="H44" i="128"/>
  <c r="I43" i="128"/>
  <c r="H43" i="128"/>
  <c r="I42" i="128"/>
  <c r="H42" i="128"/>
  <c r="I41" i="128"/>
  <c r="H41" i="128"/>
  <c r="I40" i="128"/>
  <c r="H40" i="128"/>
  <c r="I39" i="128"/>
  <c r="H39" i="128"/>
  <c r="I38" i="128"/>
  <c r="H38" i="128"/>
  <c r="I37" i="128"/>
  <c r="H37" i="128"/>
  <c r="I36" i="128"/>
  <c r="H36" i="128"/>
  <c r="I35" i="128"/>
  <c r="H35" i="128"/>
  <c r="I34" i="128"/>
  <c r="H34" i="128"/>
  <c r="I33" i="128"/>
  <c r="H33" i="128"/>
  <c r="I32" i="128"/>
  <c r="H32" i="128"/>
  <c r="I31" i="128"/>
  <c r="H31" i="128"/>
  <c r="I29" i="128"/>
  <c r="H29" i="128"/>
  <c r="I28" i="128"/>
  <c r="H28" i="128"/>
  <c r="I27" i="128"/>
  <c r="H27" i="128"/>
  <c r="I24" i="128"/>
  <c r="H24" i="128"/>
  <c r="I23" i="128"/>
  <c r="H23" i="128"/>
  <c r="I22" i="128"/>
  <c r="H22" i="128"/>
  <c r="I21" i="128"/>
  <c r="H21" i="128"/>
  <c r="H20" i="128"/>
  <c r="I17" i="128"/>
  <c r="I19" i="128"/>
  <c r="H19" i="128"/>
  <c r="H17" i="128"/>
  <c r="H15" i="128"/>
  <c r="H14" i="128"/>
  <c r="I13" i="128"/>
  <c r="H13" i="128"/>
  <c r="I12" i="128"/>
  <c r="H12" i="128"/>
  <c r="I11" i="128"/>
  <c r="H11" i="128"/>
  <c r="I10" i="128"/>
  <c r="H10" i="128"/>
  <c r="I9" i="128"/>
  <c r="I8" i="128"/>
  <c r="H9" i="128"/>
  <c r="H8" i="128"/>
  <c r="N9" i="112"/>
  <c r="O9" i="112"/>
  <c r="O8" i="112"/>
  <c r="N8" i="112"/>
  <c r="H7" i="8"/>
  <c r="O9" i="8"/>
  <c r="O10" i="8"/>
  <c r="O11" i="8"/>
  <c r="N10" i="8"/>
  <c r="N11" i="8"/>
  <c r="N9" i="8"/>
  <c r="M7" i="164"/>
  <c r="M29" i="172"/>
  <c r="I7" i="132"/>
  <c r="J7" i="132" s="1"/>
  <c r="H3" i="132"/>
  <c r="M29" i="132"/>
  <c r="M30" i="132"/>
  <c r="M31" i="132"/>
  <c r="M32" i="132"/>
  <c r="M39" i="132"/>
  <c r="M23" i="132"/>
  <c r="M24" i="132"/>
  <c r="M25" i="132"/>
  <c r="M26" i="132"/>
  <c r="M27" i="132"/>
  <c r="M22" i="132"/>
  <c r="M11" i="132"/>
  <c r="M12" i="132"/>
  <c r="M10" i="132"/>
  <c r="H2" i="132"/>
  <c r="H7" i="132"/>
  <c r="L7" i="132"/>
  <c r="N41" i="132"/>
  <c r="N42" i="132"/>
  <c r="N40" i="132"/>
  <c r="N9" i="148"/>
  <c r="O9" i="148"/>
  <c r="N10" i="148"/>
  <c r="O10" i="148"/>
  <c r="N11" i="148"/>
  <c r="O11" i="148"/>
  <c r="N12" i="148"/>
  <c r="O12" i="148"/>
  <c r="N13" i="148"/>
  <c r="O13" i="148"/>
  <c r="N14" i="148"/>
  <c r="O14" i="148"/>
  <c r="N15" i="148"/>
  <c r="O15" i="148"/>
  <c r="N16" i="148"/>
  <c r="O16" i="148"/>
  <c r="N17" i="148"/>
  <c r="O17" i="148"/>
  <c r="N18" i="148"/>
  <c r="O18" i="148"/>
  <c r="N19" i="148"/>
  <c r="O19" i="148"/>
  <c r="O8" i="148"/>
  <c r="N8" i="148"/>
  <c r="N23" i="172"/>
  <c r="N25" i="172"/>
  <c r="N26" i="172"/>
  <c r="N27" i="172"/>
  <c r="N28" i="172"/>
  <c r="N30" i="172"/>
  <c r="N31" i="172"/>
  <c r="N32" i="172"/>
  <c r="N34" i="172"/>
  <c r="N38" i="172"/>
  <c r="N39" i="172"/>
  <c r="N40" i="172"/>
  <c r="N41" i="172"/>
  <c r="N42" i="172"/>
  <c r="N43" i="172"/>
  <c r="N44" i="172"/>
  <c r="N45" i="172"/>
  <c r="N46" i="172"/>
  <c r="N47" i="172"/>
  <c r="N48" i="172"/>
  <c r="N22" i="172"/>
  <c r="N20" i="172"/>
  <c r="N13" i="172"/>
  <c r="N14" i="172"/>
  <c r="N16" i="172"/>
  <c r="N17" i="172"/>
  <c r="N18" i="172"/>
  <c r="N12" i="172"/>
  <c r="N10" i="172"/>
  <c r="N4" i="172"/>
  <c r="N5" i="172"/>
  <c r="N6" i="172"/>
  <c r="N3" i="172"/>
  <c r="M23" i="172"/>
  <c r="M25" i="172"/>
  <c r="M26" i="172"/>
  <c r="M27" i="172"/>
  <c r="M28" i="172"/>
  <c r="N29" i="172"/>
  <c r="M30" i="172"/>
  <c r="M31" i="172"/>
  <c r="M32" i="172"/>
  <c r="M33" i="172"/>
  <c r="N33" i="172" s="1"/>
  <c r="M34" i="172"/>
  <c r="M35" i="172"/>
  <c r="N35" i="172" s="1"/>
  <c r="M36" i="172"/>
  <c r="N36" i="172" s="1"/>
  <c r="M37" i="172"/>
  <c r="N37" i="172" s="1"/>
  <c r="M38" i="172"/>
  <c r="M39" i="172"/>
  <c r="M40" i="172"/>
  <c r="M41" i="172"/>
  <c r="M42" i="172"/>
  <c r="M43" i="172"/>
  <c r="M44" i="172"/>
  <c r="M45" i="172"/>
  <c r="M46" i="172"/>
  <c r="M47" i="172"/>
  <c r="M48" i="172"/>
  <c r="M22" i="172"/>
  <c r="M20" i="172"/>
  <c r="M16" i="172"/>
  <c r="M17" i="172"/>
  <c r="M13" i="172"/>
  <c r="M14" i="172"/>
  <c r="M15" i="172"/>
  <c r="M12" i="172"/>
  <c r="M10" i="172"/>
  <c r="M8" i="172"/>
  <c r="N8" i="172" s="1"/>
  <c r="M4" i="172"/>
  <c r="M5" i="172"/>
  <c r="M6" i="172"/>
  <c r="M3" i="172"/>
  <c r="K4" i="172"/>
  <c r="K5" i="172"/>
  <c r="H3" i="172"/>
  <c r="H23" i="172"/>
  <c r="H25" i="172"/>
  <c r="H26" i="172"/>
  <c r="H27" i="172"/>
  <c r="H28" i="172"/>
  <c r="H29" i="172"/>
  <c r="H30" i="172"/>
  <c r="H31" i="172"/>
  <c r="H32" i="172"/>
  <c r="H33" i="172"/>
  <c r="H34" i="172"/>
  <c r="H35" i="172"/>
  <c r="H36" i="172"/>
  <c r="H37" i="172"/>
  <c r="H38" i="172"/>
  <c r="H39" i="172"/>
  <c r="H40" i="172"/>
  <c r="H41" i="172"/>
  <c r="H42" i="172"/>
  <c r="H43" i="172"/>
  <c r="H44" i="172"/>
  <c r="H45" i="172"/>
  <c r="H46" i="172"/>
  <c r="H47" i="172"/>
  <c r="H22" i="172"/>
  <c r="H20" i="172"/>
  <c r="H13" i="172"/>
  <c r="H14" i="172"/>
  <c r="H16" i="172"/>
  <c r="H17" i="172"/>
  <c r="H18" i="172"/>
  <c r="H12" i="172"/>
  <c r="H10" i="172"/>
  <c r="H8" i="172"/>
  <c r="H4" i="172"/>
  <c r="H5" i="172"/>
  <c r="H6" i="172"/>
  <c r="H2" i="120"/>
  <c r="N9" i="120"/>
  <c r="O9" i="120"/>
  <c r="N10" i="120"/>
  <c r="O10" i="120"/>
  <c r="N11" i="120"/>
  <c r="O11" i="120"/>
  <c r="N12" i="120"/>
  <c r="O12" i="120"/>
  <c r="N13" i="120"/>
  <c r="O13" i="120"/>
  <c r="N14" i="120"/>
  <c r="O14" i="120"/>
  <c r="N15" i="120"/>
  <c r="O15" i="120"/>
  <c r="N16" i="120"/>
  <c r="O16" i="120"/>
  <c r="N17" i="120"/>
  <c r="O17" i="120"/>
  <c r="N18" i="120"/>
  <c r="O18" i="120"/>
  <c r="N19" i="120"/>
  <c r="O19" i="120"/>
  <c r="N20" i="120"/>
  <c r="O20" i="120"/>
  <c r="N21" i="120"/>
  <c r="O21" i="120"/>
  <c r="N22" i="120"/>
  <c r="O22" i="120"/>
  <c r="N23" i="120"/>
  <c r="O23" i="120"/>
  <c r="N24" i="120"/>
  <c r="O24" i="120"/>
  <c r="N25" i="120"/>
  <c r="O25" i="120"/>
  <c r="O8" i="120"/>
  <c r="N8" i="120"/>
  <c r="H2" i="81"/>
  <c r="P9" i="81"/>
  <c r="I7" i="80"/>
  <c r="H7" i="80"/>
  <c r="N17" i="80"/>
  <c r="O17" i="80"/>
  <c r="N18" i="80"/>
  <c r="O18" i="80"/>
  <c r="N19" i="80"/>
  <c r="O19" i="80"/>
  <c r="N20" i="80"/>
  <c r="O20" i="80"/>
  <c r="N21" i="80"/>
  <c r="O21" i="80"/>
  <c r="N22" i="80"/>
  <c r="O22" i="80"/>
  <c r="N23" i="80"/>
  <c r="O23" i="80"/>
  <c r="N24" i="80"/>
  <c r="O24" i="80"/>
  <c r="N25" i="80"/>
  <c r="O25" i="80"/>
  <c r="N26" i="80"/>
  <c r="O26" i="80"/>
  <c r="N27" i="80"/>
  <c r="O27" i="80"/>
  <c r="N28" i="80"/>
  <c r="O28" i="80"/>
  <c r="N29" i="80"/>
  <c r="O29" i="80"/>
  <c r="N30" i="80"/>
  <c r="O30" i="80"/>
  <c r="N31" i="80"/>
  <c r="O31" i="80"/>
  <c r="N32" i="80"/>
  <c r="O32" i="80"/>
  <c r="O16" i="80"/>
  <c r="N16" i="80"/>
  <c r="E8" i="172"/>
  <c r="M49" i="172" l="1"/>
  <c r="N50" i="172" s="1"/>
  <c r="H49" i="172"/>
  <c r="H50" i="172"/>
  <c r="K50" i="172"/>
  <c r="N49" i="172"/>
  <c r="K49" i="172"/>
  <c r="H4" i="132"/>
  <c r="M7" i="132"/>
  <c r="J65" i="171"/>
  <c r="J64" i="171"/>
  <c r="J63" i="171"/>
  <c r="J62" i="171"/>
  <c r="J61" i="171"/>
  <c r="J60" i="171"/>
  <c r="J59" i="171"/>
  <c r="J58" i="171"/>
  <c r="J57" i="171"/>
  <c r="J56" i="171"/>
  <c r="J55" i="171"/>
  <c r="J54" i="171"/>
  <c r="J53" i="171"/>
  <c r="J52" i="171"/>
  <c r="J51" i="171"/>
  <c r="J50" i="171"/>
  <c r="J49" i="171"/>
  <c r="J48" i="171"/>
  <c r="J47" i="171"/>
  <c r="J46" i="171"/>
  <c r="J45" i="171"/>
  <c r="J44" i="171"/>
  <c r="J43" i="171"/>
  <c r="J42" i="171"/>
  <c r="J41" i="171"/>
  <c r="J40" i="171"/>
  <c r="J39" i="171"/>
  <c r="J38" i="171"/>
  <c r="J37" i="171"/>
  <c r="J36" i="171"/>
  <c r="J35" i="171"/>
  <c r="J34" i="171"/>
  <c r="J33" i="171"/>
  <c r="J32" i="171"/>
  <c r="J31" i="171"/>
  <c r="J30" i="171"/>
  <c r="J29" i="171"/>
  <c r="J28" i="171"/>
  <c r="J27" i="171"/>
  <c r="J26" i="171"/>
  <c r="J25" i="171"/>
  <c r="J24" i="171"/>
  <c r="J23" i="171"/>
  <c r="J22" i="171"/>
  <c r="J21" i="171"/>
  <c r="J20" i="171"/>
  <c r="J19" i="171"/>
  <c r="J18" i="171"/>
  <c r="J17" i="171"/>
  <c r="J16" i="171"/>
  <c r="J15" i="171"/>
  <c r="J14" i="171"/>
  <c r="J13" i="171"/>
  <c r="J12" i="171"/>
  <c r="J11" i="171"/>
  <c r="J10" i="171"/>
  <c r="J9" i="171"/>
  <c r="J8" i="171"/>
  <c r="J7" i="171"/>
  <c r="J6" i="171"/>
  <c r="J5" i="171"/>
  <c r="I5" i="171"/>
  <c r="H5" i="171"/>
  <c r="H2" i="171"/>
  <c r="B1" i="171"/>
  <c r="J65" i="170"/>
  <c r="J64" i="170"/>
  <c r="J63" i="170"/>
  <c r="J62" i="170"/>
  <c r="J61" i="170"/>
  <c r="J60" i="170"/>
  <c r="J59" i="170"/>
  <c r="J58" i="170"/>
  <c r="J57" i="170"/>
  <c r="J56" i="170"/>
  <c r="J55" i="170"/>
  <c r="J54" i="170"/>
  <c r="J53" i="170"/>
  <c r="J52" i="170"/>
  <c r="J51" i="170"/>
  <c r="J50" i="170"/>
  <c r="J49" i="170"/>
  <c r="J48" i="170"/>
  <c r="J47" i="170"/>
  <c r="J46" i="170"/>
  <c r="J45" i="170"/>
  <c r="J44" i="170"/>
  <c r="J43" i="170"/>
  <c r="J42" i="170"/>
  <c r="J41" i="170"/>
  <c r="J40" i="170"/>
  <c r="J39" i="170"/>
  <c r="J38" i="170"/>
  <c r="J37" i="170"/>
  <c r="J36" i="170"/>
  <c r="J35" i="170"/>
  <c r="J34" i="170"/>
  <c r="J33" i="170"/>
  <c r="J32" i="170"/>
  <c r="J31" i="170"/>
  <c r="J30" i="170"/>
  <c r="J29" i="170"/>
  <c r="J28" i="170"/>
  <c r="J27" i="170"/>
  <c r="J26" i="170"/>
  <c r="J25" i="170"/>
  <c r="J24" i="170"/>
  <c r="J23" i="170"/>
  <c r="J22" i="170"/>
  <c r="J21" i="170"/>
  <c r="J20" i="170"/>
  <c r="J19" i="170"/>
  <c r="J18" i="170"/>
  <c r="J17" i="170"/>
  <c r="J16" i="170"/>
  <c r="J15" i="170"/>
  <c r="J14" i="170"/>
  <c r="J13" i="170"/>
  <c r="J12" i="170"/>
  <c r="J11" i="170"/>
  <c r="J10" i="170"/>
  <c r="J9" i="170"/>
  <c r="J8" i="170"/>
  <c r="J7" i="170"/>
  <c r="J6" i="170"/>
  <c r="I5" i="170"/>
  <c r="H5" i="170"/>
  <c r="J5" i="170" s="1"/>
  <c r="H2" i="170"/>
  <c r="B1" i="170"/>
  <c r="J357" i="169"/>
  <c r="J356" i="169"/>
  <c r="J355" i="169"/>
  <c r="J354" i="169"/>
  <c r="J353" i="169"/>
  <c r="J352" i="169"/>
  <c r="J351" i="169"/>
  <c r="J350" i="169"/>
  <c r="J349" i="169"/>
  <c r="J348" i="169"/>
  <c r="J347" i="169"/>
  <c r="J346" i="169"/>
  <c r="J345" i="169"/>
  <c r="J344" i="169"/>
  <c r="J343" i="169"/>
  <c r="J342" i="169"/>
  <c r="J341" i="169"/>
  <c r="J340" i="169"/>
  <c r="J339" i="169"/>
  <c r="J338" i="169"/>
  <c r="J337" i="169"/>
  <c r="J336" i="169"/>
  <c r="J335" i="169"/>
  <c r="J334" i="169"/>
  <c r="J333" i="169"/>
  <c r="J332" i="169"/>
  <c r="J331" i="169"/>
  <c r="J330" i="169"/>
  <c r="J329" i="169"/>
  <c r="J328" i="169"/>
  <c r="J327" i="169"/>
  <c r="J326" i="169"/>
  <c r="J325" i="169"/>
  <c r="J324" i="169"/>
  <c r="J323" i="169"/>
  <c r="J322" i="169"/>
  <c r="J321" i="169"/>
  <c r="J320" i="169"/>
  <c r="J319" i="169"/>
  <c r="J318" i="169"/>
  <c r="J317" i="169"/>
  <c r="J316" i="169"/>
  <c r="J315" i="169"/>
  <c r="J314" i="169"/>
  <c r="J313" i="169"/>
  <c r="J312" i="169"/>
  <c r="J311" i="169"/>
  <c r="J310" i="169"/>
  <c r="J309" i="169"/>
  <c r="J308" i="169"/>
  <c r="J307" i="169"/>
  <c r="J306" i="169"/>
  <c r="J305" i="169"/>
  <c r="J304" i="169"/>
  <c r="J303" i="169"/>
  <c r="J302" i="169"/>
  <c r="J301" i="169"/>
  <c r="J300" i="169"/>
  <c r="J299" i="169"/>
  <c r="J298" i="169"/>
  <c r="J297" i="169"/>
  <c r="J296" i="169"/>
  <c r="J295" i="169"/>
  <c r="J294" i="169"/>
  <c r="J293" i="169"/>
  <c r="J292" i="169"/>
  <c r="J291" i="169"/>
  <c r="J290" i="169"/>
  <c r="J289" i="169"/>
  <c r="J288" i="169"/>
  <c r="J287" i="169"/>
  <c r="J286" i="169"/>
  <c r="J285" i="169"/>
  <c r="J284" i="169"/>
  <c r="J283" i="169"/>
  <c r="J282" i="169"/>
  <c r="J281" i="169"/>
  <c r="J280" i="169"/>
  <c r="J279" i="169"/>
  <c r="J278" i="169"/>
  <c r="J277" i="169"/>
  <c r="J276" i="169"/>
  <c r="J275" i="169"/>
  <c r="J274" i="169"/>
  <c r="J273" i="169"/>
  <c r="J272" i="169"/>
  <c r="J271" i="169"/>
  <c r="J270" i="169"/>
  <c r="J269" i="169"/>
  <c r="J268" i="169"/>
  <c r="J267" i="169"/>
  <c r="J266" i="169"/>
  <c r="J265" i="169"/>
  <c r="J264" i="169"/>
  <c r="J263" i="169"/>
  <c r="J262" i="169"/>
  <c r="J261" i="169"/>
  <c r="J260" i="169"/>
  <c r="J259" i="169"/>
  <c r="J258" i="169"/>
  <c r="J257" i="169"/>
  <c r="J256" i="169"/>
  <c r="J255" i="169"/>
  <c r="J254" i="169"/>
  <c r="J253" i="169"/>
  <c r="J252" i="169"/>
  <c r="J251" i="169"/>
  <c r="J250" i="169"/>
  <c r="J249" i="169"/>
  <c r="J248" i="169"/>
  <c r="J247" i="169"/>
  <c r="J246" i="169"/>
  <c r="J245" i="169"/>
  <c r="J244" i="169"/>
  <c r="J243" i="169"/>
  <c r="J242" i="169"/>
  <c r="J241" i="169"/>
  <c r="J240" i="169"/>
  <c r="J239" i="169"/>
  <c r="J238" i="169"/>
  <c r="J237" i="169"/>
  <c r="J236" i="169"/>
  <c r="J235" i="169"/>
  <c r="J234" i="169"/>
  <c r="J233" i="169"/>
  <c r="J232" i="169"/>
  <c r="J231" i="169"/>
  <c r="J230" i="169"/>
  <c r="J229" i="169"/>
  <c r="J228" i="169"/>
  <c r="J227" i="169"/>
  <c r="J226" i="169"/>
  <c r="J225" i="169"/>
  <c r="J224" i="169"/>
  <c r="J223" i="169"/>
  <c r="J222" i="169"/>
  <c r="J221" i="169"/>
  <c r="J220" i="169"/>
  <c r="J219" i="169"/>
  <c r="J218" i="169"/>
  <c r="J217" i="169"/>
  <c r="J216" i="169"/>
  <c r="J215" i="169"/>
  <c r="J214" i="169"/>
  <c r="J213" i="169"/>
  <c r="J212" i="169"/>
  <c r="J211" i="169"/>
  <c r="J210" i="169"/>
  <c r="J209" i="169"/>
  <c r="J208" i="169"/>
  <c r="J207" i="169"/>
  <c r="J206" i="169"/>
  <c r="J205" i="169"/>
  <c r="J204" i="169"/>
  <c r="J203" i="169"/>
  <c r="J202" i="169"/>
  <c r="J201" i="169"/>
  <c r="J200" i="169"/>
  <c r="J199" i="169"/>
  <c r="J198" i="169"/>
  <c r="J197" i="169"/>
  <c r="J196" i="169"/>
  <c r="J195" i="169"/>
  <c r="J194" i="169"/>
  <c r="J193" i="169"/>
  <c r="J192" i="169"/>
  <c r="J191" i="169"/>
  <c r="J190" i="169"/>
  <c r="J189" i="169"/>
  <c r="J188" i="169"/>
  <c r="J187" i="169"/>
  <c r="J186" i="169"/>
  <c r="J185" i="169"/>
  <c r="J184" i="169"/>
  <c r="J183" i="169"/>
  <c r="J182" i="169"/>
  <c r="J181" i="169"/>
  <c r="J180" i="169"/>
  <c r="J179" i="169"/>
  <c r="J178" i="169"/>
  <c r="J177" i="169"/>
  <c r="J176" i="169"/>
  <c r="J175" i="169"/>
  <c r="J174" i="169"/>
  <c r="J173" i="169"/>
  <c r="J172" i="169"/>
  <c r="J171" i="169"/>
  <c r="J170" i="169"/>
  <c r="J169" i="169"/>
  <c r="J168" i="169"/>
  <c r="J167" i="169"/>
  <c r="J166" i="169"/>
  <c r="J165" i="169"/>
  <c r="J164" i="169"/>
  <c r="J163" i="169"/>
  <c r="J162" i="169"/>
  <c r="J161" i="169"/>
  <c r="J160" i="169"/>
  <c r="J159" i="169"/>
  <c r="J158" i="169"/>
  <c r="J157" i="169"/>
  <c r="J156" i="169"/>
  <c r="J155" i="169"/>
  <c r="J154" i="169"/>
  <c r="J153" i="169"/>
  <c r="J152" i="169"/>
  <c r="J151" i="169"/>
  <c r="J150" i="169"/>
  <c r="J149" i="169"/>
  <c r="J148" i="169"/>
  <c r="J147" i="169"/>
  <c r="J146" i="169"/>
  <c r="J145" i="169"/>
  <c r="J144" i="169"/>
  <c r="J143" i="169"/>
  <c r="J142" i="169"/>
  <c r="J141" i="169"/>
  <c r="J140" i="169"/>
  <c r="J139" i="169"/>
  <c r="J138" i="169"/>
  <c r="J137" i="169"/>
  <c r="J136" i="169"/>
  <c r="J135" i="169"/>
  <c r="J134" i="169"/>
  <c r="J133" i="169"/>
  <c r="J132" i="169"/>
  <c r="J131" i="169"/>
  <c r="J130" i="169"/>
  <c r="J129" i="169"/>
  <c r="J128" i="169"/>
  <c r="J127" i="169"/>
  <c r="J126" i="169"/>
  <c r="J125" i="169"/>
  <c r="J124" i="169"/>
  <c r="J123" i="169"/>
  <c r="J122" i="169"/>
  <c r="J121" i="169"/>
  <c r="J120" i="169"/>
  <c r="J119" i="169"/>
  <c r="J118" i="169"/>
  <c r="J117" i="169"/>
  <c r="J116" i="169"/>
  <c r="J115" i="169"/>
  <c r="J114" i="169"/>
  <c r="J113" i="169"/>
  <c r="J112" i="169"/>
  <c r="J111" i="169"/>
  <c r="J110" i="169"/>
  <c r="J109" i="169"/>
  <c r="J108" i="169"/>
  <c r="J107" i="169"/>
  <c r="J106" i="169"/>
  <c r="J105" i="169"/>
  <c r="J104" i="169"/>
  <c r="J103" i="169"/>
  <c r="J102" i="169"/>
  <c r="J101" i="169"/>
  <c r="J100" i="169"/>
  <c r="J99" i="169"/>
  <c r="J98" i="169"/>
  <c r="J97" i="169"/>
  <c r="J96" i="169"/>
  <c r="J95" i="169"/>
  <c r="J94" i="169"/>
  <c r="J93" i="169"/>
  <c r="J92" i="169"/>
  <c r="J91" i="169"/>
  <c r="J90" i="169"/>
  <c r="J89" i="169"/>
  <c r="J88" i="169"/>
  <c r="J87" i="169"/>
  <c r="J86" i="169"/>
  <c r="J85" i="169"/>
  <c r="J84" i="169"/>
  <c r="J83" i="169"/>
  <c r="J82" i="169"/>
  <c r="J81" i="169"/>
  <c r="J80" i="169"/>
  <c r="J79" i="169"/>
  <c r="J78" i="169"/>
  <c r="J77" i="169"/>
  <c r="J76" i="169"/>
  <c r="J75" i="169"/>
  <c r="J74" i="169"/>
  <c r="J73" i="169"/>
  <c r="J72" i="169"/>
  <c r="J71" i="169"/>
  <c r="J70" i="169"/>
  <c r="J69" i="169"/>
  <c r="J68" i="169"/>
  <c r="J67" i="169"/>
  <c r="J66" i="169"/>
  <c r="J65" i="169"/>
  <c r="J64" i="169"/>
  <c r="J63" i="169"/>
  <c r="J62" i="169"/>
  <c r="J61" i="169"/>
  <c r="J60" i="169"/>
  <c r="J59" i="169"/>
  <c r="J58" i="169"/>
  <c r="J57" i="169"/>
  <c r="J56" i="169"/>
  <c r="J55" i="169"/>
  <c r="J54" i="169"/>
  <c r="J53" i="169"/>
  <c r="J52" i="169"/>
  <c r="J51" i="169"/>
  <c r="J50" i="169"/>
  <c r="J49" i="169"/>
  <c r="J48" i="169"/>
  <c r="J47" i="169"/>
  <c r="J46" i="169"/>
  <c r="J45" i="169"/>
  <c r="J44" i="169"/>
  <c r="J43" i="169"/>
  <c r="J42" i="169"/>
  <c r="J41" i="169"/>
  <c r="J40" i="169"/>
  <c r="J39" i="169"/>
  <c r="J38" i="169"/>
  <c r="J37" i="169"/>
  <c r="J36" i="169"/>
  <c r="J35" i="169"/>
  <c r="J34" i="169"/>
  <c r="J33" i="169"/>
  <c r="J32" i="169"/>
  <c r="J31" i="169"/>
  <c r="J30" i="169"/>
  <c r="J29" i="169"/>
  <c r="J28" i="169"/>
  <c r="J27" i="169"/>
  <c r="J26" i="169"/>
  <c r="J25" i="169"/>
  <c r="J24" i="169"/>
  <c r="J23" i="169"/>
  <c r="J22" i="169"/>
  <c r="J21" i="169"/>
  <c r="J20" i="169"/>
  <c r="J19" i="169"/>
  <c r="J18" i="169"/>
  <c r="J17" i="169"/>
  <c r="J16" i="169"/>
  <c r="J15" i="169"/>
  <c r="J14" i="169"/>
  <c r="J13" i="169"/>
  <c r="J12" i="169"/>
  <c r="J11" i="169"/>
  <c r="J10" i="169"/>
  <c r="J9" i="169"/>
  <c r="J8" i="169"/>
  <c r="O7" i="169"/>
  <c r="H3" i="169" s="1"/>
  <c r="H4" i="169" s="1"/>
  <c r="I7" i="169"/>
  <c r="J7" i="169" s="1"/>
  <c r="H7" i="169"/>
  <c r="H2" i="169"/>
  <c r="B1" i="169"/>
  <c r="J357" i="168"/>
  <c r="J356" i="168"/>
  <c r="J355" i="168"/>
  <c r="J354" i="168"/>
  <c r="J353" i="168"/>
  <c r="J352" i="168"/>
  <c r="J351" i="168"/>
  <c r="J350" i="168"/>
  <c r="J349" i="168"/>
  <c r="J348" i="168"/>
  <c r="J347" i="168"/>
  <c r="J346" i="168"/>
  <c r="J345" i="168"/>
  <c r="J344" i="168"/>
  <c r="J343" i="168"/>
  <c r="J342" i="168"/>
  <c r="J341" i="168"/>
  <c r="J340" i="168"/>
  <c r="J339" i="168"/>
  <c r="J338" i="168"/>
  <c r="J337" i="168"/>
  <c r="J336" i="168"/>
  <c r="J335" i="168"/>
  <c r="J334" i="168"/>
  <c r="J333" i="168"/>
  <c r="J332" i="168"/>
  <c r="J331" i="168"/>
  <c r="J330" i="168"/>
  <c r="J329" i="168"/>
  <c r="J328" i="168"/>
  <c r="J327" i="168"/>
  <c r="J326" i="168"/>
  <c r="J325" i="168"/>
  <c r="J324" i="168"/>
  <c r="J323" i="168"/>
  <c r="J322" i="168"/>
  <c r="J321" i="168"/>
  <c r="J320" i="168"/>
  <c r="J319" i="168"/>
  <c r="J318" i="168"/>
  <c r="J317" i="168"/>
  <c r="J316" i="168"/>
  <c r="J315" i="168"/>
  <c r="J314" i="168"/>
  <c r="J313" i="168"/>
  <c r="J312" i="168"/>
  <c r="J311" i="168"/>
  <c r="J310" i="168"/>
  <c r="J309" i="168"/>
  <c r="J308" i="168"/>
  <c r="J307" i="168"/>
  <c r="J306" i="168"/>
  <c r="J305" i="168"/>
  <c r="J304" i="168"/>
  <c r="J303" i="168"/>
  <c r="J302" i="168"/>
  <c r="J301" i="168"/>
  <c r="J300" i="168"/>
  <c r="J299" i="168"/>
  <c r="J298" i="168"/>
  <c r="J297" i="168"/>
  <c r="J296" i="168"/>
  <c r="J295" i="168"/>
  <c r="J294" i="168"/>
  <c r="J293" i="168"/>
  <c r="J292" i="168"/>
  <c r="J291" i="168"/>
  <c r="J290" i="168"/>
  <c r="J289" i="168"/>
  <c r="J288" i="168"/>
  <c r="J287" i="168"/>
  <c r="J286" i="168"/>
  <c r="J285" i="168"/>
  <c r="J284" i="168"/>
  <c r="J283" i="168"/>
  <c r="J282" i="168"/>
  <c r="J281" i="168"/>
  <c r="J280" i="168"/>
  <c r="J279" i="168"/>
  <c r="J278" i="168"/>
  <c r="J277" i="168"/>
  <c r="J276" i="168"/>
  <c r="J275" i="168"/>
  <c r="J274" i="168"/>
  <c r="J273" i="168"/>
  <c r="J272" i="168"/>
  <c r="J271" i="168"/>
  <c r="J270" i="168"/>
  <c r="J269" i="168"/>
  <c r="J268" i="168"/>
  <c r="J267" i="168"/>
  <c r="J266" i="168"/>
  <c r="J265" i="168"/>
  <c r="J264" i="168"/>
  <c r="J263" i="168"/>
  <c r="J262" i="168"/>
  <c r="J261" i="168"/>
  <c r="J260" i="168"/>
  <c r="J259" i="168"/>
  <c r="J258" i="168"/>
  <c r="J257" i="168"/>
  <c r="J256" i="168"/>
  <c r="J255" i="168"/>
  <c r="J254" i="168"/>
  <c r="J253" i="168"/>
  <c r="J252" i="168"/>
  <c r="J251" i="168"/>
  <c r="J250" i="168"/>
  <c r="J249" i="168"/>
  <c r="J248" i="168"/>
  <c r="J247" i="168"/>
  <c r="J246" i="168"/>
  <c r="J245" i="168"/>
  <c r="J244" i="168"/>
  <c r="J243" i="168"/>
  <c r="J242" i="168"/>
  <c r="J241" i="168"/>
  <c r="J240" i="168"/>
  <c r="J239" i="168"/>
  <c r="J238" i="168"/>
  <c r="J237" i="168"/>
  <c r="J236" i="168"/>
  <c r="J235" i="168"/>
  <c r="J234" i="168"/>
  <c r="J233" i="168"/>
  <c r="J232" i="168"/>
  <c r="J231" i="168"/>
  <c r="J230" i="168"/>
  <c r="J229" i="168"/>
  <c r="J228" i="168"/>
  <c r="J227" i="168"/>
  <c r="J226" i="168"/>
  <c r="J225" i="168"/>
  <c r="J224" i="168"/>
  <c r="J223" i="168"/>
  <c r="J222" i="168"/>
  <c r="J221" i="168"/>
  <c r="J220" i="168"/>
  <c r="J219" i="168"/>
  <c r="J218" i="168"/>
  <c r="J217" i="168"/>
  <c r="J216" i="168"/>
  <c r="J215" i="168"/>
  <c r="J214" i="168"/>
  <c r="J213" i="168"/>
  <c r="J212" i="168"/>
  <c r="J211" i="168"/>
  <c r="J210" i="168"/>
  <c r="J209" i="168"/>
  <c r="J208" i="168"/>
  <c r="J207" i="168"/>
  <c r="J206" i="168"/>
  <c r="J205" i="168"/>
  <c r="J204" i="168"/>
  <c r="J203" i="168"/>
  <c r="J202" i="168"/>
  <c r="J201" i="168"/>
  <c r="J200" i="168"/>
  <c r="J199" i="168"/>
  <c r="J198" i="168"/>
  <c r="J197" i="168"/>
  <c r="J196" i="168"/>
  <c r="J195" i="168"/>
  <c r="J194" i="168"/>
  <c r="J193" i="168"/>
  <c r="J192" i="168"/>
  <c r="J191" i="168"/>
  <c r="J190" i="168"/>
  <c r="J189" i="168"/>
  <c r="J188" i="168"/>
  <c r="J187" i="168"/>
  <c r="J186" i="168"/>
  <c r="J185" i="168"/>
  <c r="J184" i="168"/>
  <c r="J183" i="168"/>
  <c r="J182" i="168"/>
  <c r="J181" i="168"/>
  <c r="J180" i="168"/>
  <c r="J179" i="168"/>
  <c r="J178" i="168"/>
  <c r="J177" i="168"/>
  <c r="J176" i="168"/>
  <c r="J175" i="168"/>
  <c r="J174" i="168"/>
  <c r="J173" i="168"/>
  <c r="J172" i="168"/>
  <c r="J171" i="168"/>
  <c r="J170" i="168"/>
  <c r="J169" i="168"/>
  <c r="J168" i="168"/>
  <c r="J167" i="168"/>
  <c r="J166" i="168"/>
  <c r="J165" i="168"/>
  <c r="J164" i="168"/>
  <c r="J163" i="168"/>
  <c r="J162" i="168"/>
  <c r="J161" i="168"/>
  <c r="J160" i="168"/>
  <c r="J159" i="168"/>
  <c r="J158" i="168"/>
  <c r="J157" i="168"/>
  <c r="J156" i="168"/>
  <c r="J155" i="168"/>
  <c r="J154" i="168"/>
  <c r="J153" i="168"/>
  <c r="J152" i="168"/>
  <c r="J151" i="168"/>
  <c r="J150" i="168"/>
  <c r="J149" i="168"/>
  <c r="J148" i="168"/>
  <c r="J147" i="168"/>
  <c r="J146" i="168"/>
  <c r="J145" i="168"/>
  <c r="J144" i="168"/>
  <c r="J143" i="168"/>
  <c r="J142" i="168"/>
  <c r="J141" i="168"/>
  <c r="J140" i="168"/>
  <c r="J139" i="168"/>
  <c r="J138" i="168"/>
  <c r="J137" i="168"/>
  <c r="J136" i="168"/>
  <c r="J135" i="168"/>
  <c r="J134" i="168"/>
  <c r="J133" i="168"/>
  <c r="J132" i="168"/>
  <c r="J131" i="168"/>
  <c r="J130" i="168"/>
  <c r="J129" i="168"/>
  <c r="J128" i="168"/>
  <c r="J127" i="168"/>
  <c r="J126" i="168"/>
  <c r="J125" i="168"/>
  <c r="J124" i="168"/>
  <c r="J123" i="168"/>
  <c r="J122" i="168"/>
  <c r="J121" i="168"/>
  <c r="J120" i="168"/>
  <c r="J119" i="168"/>
  <c r="J118" i="168"/>
  <c r="J117" i="168"/>
  <c r="J116" i="168"/>
  <c r="J115" i="168"/>
  <c r="J114" i="168"/>
  <c r="J113" i="168"/>
  <c r="J112" i="168"/>
  <c r="J111" i="168"/>
  <c r="J110" i="168"/>
  <c r="J109" i="168"/>
  <c r="J108" i="168"/>
  <c r="J107" i="168"/>
  <c r="J106" i="168"/>
  <c r="J105" i="168"/>
  <c r="J104" i="168"/>
  <c r="J103" i="168"/>
  <c r="J102" i="168"/>
  <c r="J101" i="168"/>
  <c r="J100" i="168"/>
  <c r="J99" i="168"/>
  <c r="J98" i="168"/>
  <c r="J97" i="168"/>
  <c r="J96" i="168"/>
  <c r="J95" i="168"/>
  <c r="J94" i="168"/>
  <c r="J93" i="168"/>
  <c r="J92" i="168"/>
  <c r="J91" i="168"/>
  <c r="J90" i="168"/>
  <c r="J89" i="168"/>
  <c r="J88" i="168"/>
  <c r="J87" i="168"/>
  <c r="J86" i="168"/>
  <c r="J85" i="168"/>
  <c r="J84" i="168"/>
  <c r="J83" i="168"/>
  <c r="J82" i="168"/>
  <c r="J81" i="168"/>
  <c r="J80" i="168"/>
  <c r="J79" i="168"/>
  <c r="J78" i="168"/>
  <c r="J77" i="168"/>
  <c r="J76" i="168"/>
  <c r="J75" i="168"/>
  <c r="J74" i="168"/>
  <c r="J73" i="168"/>
  <c r="J72" i="168"/>
  <c r="J71" i="168"/>
  <c r="J70" i="168"/>
  <c r="J69" i="168"/>
  <c r="J68" i="168"/>
  <c r="J67" i="168"/>
  <c r="J66" i="168"/>
  <c r="J65" i="168"/>
  <c r="J64" i="168"/>
  <c r="J63" i="168"/>
  <c r="J62" i="168"/>
  <c r="J61" i="168"/>
  <c r="J60" i="168"/>
  <c r="J59" i="168"/>
  <c r="J58" i="168"/>
  <c r="J57" i="168"/>
  <c r="J56" i="168"/>
  <c r="J55" i="168"/>
  <c r="J54" i="168"/>
  <c r="J53" i="168"/>
  <c r="J52" i="168"/>
  <c r="J51" i="168"/>
  <c r="J50" i="168"/>
  <c r="J49" i="168"/>
  <c r="J48" i="168"/>
  <c r="J47" i="168"/>
  <c r="J46" i="168"/>
  <c r="J45" i="168"/>
  <c r="J44" i="168"/>
  <c r="J43" i="168"/>
  <c r="J42" i="168"/>
  <c r="J41" i="168"/>
  <c r="J40" i="168"/>
  <c r="J39" i="168"/>
  <c r="J38" i="168"/>
  <c r="J37" i="168"/>
  <c r="J36" i="168"/>
  <c r="J35" i="168"/>
  <c r="J34" i="168"/>
  <c r="J33" i="168"/>
  <c r="J32" i="168"/>
  <c r="J31" i="168"/>
  <c r="J30" i="168"/>
  <c r="J29" i="168"/>
  <c r="J28" i="168"/>
  <c r="J27" i="168"/>
  <c r="J26" i="168"/>
  <c r="J25" i="168"/>
  <c r="J24" i="168"/>
  <c r="J23" i="168"/>
  <c r="J22" i="168"/>
  <c r="J21" i="168"/>
  <c r="J20" i="168"/>
  <c r="J19" i="168"/>
  <c r="J18" i="168"/>
  <c r="J17" i="168"/>
  <c r="J16" i="168"/>
  <c r="J15" i="168"/>
  <c r="J14" i="168"/>
  <c r="J13" i="168"/>
  <c r="J12" i="168"/>
  <c r="J11" i="168"/>
  <c r="J10" i="168"/>
  <c r="J9" i="168"/>
  <c r="J8" i="168"/>
  <c r="M7" i="168"/>
  <c r="H3" i="168" s="1"/>
  <c r="H4" i="168" s="1"/>
  <c r="L7" i="168"/>
  <c r="K7" i="168"/>
  <c r="I7" i="168"/>
  <c r="J7" i="168" s="1"/>
  <c r="H7" i="168"/>
  <c r="H2" i="168"/>
  <c r="B1" i="168"/>
  <c r="J65" i="167" l="1"/>
  <c r="J64" i="167"/>
  <c r="J63" i="167"/>
  <c r="J62" i="167"/>
  <c r="J61" i="167"/>
  <c r="J60" i="167"/>
  <c r="J59" i="167"/>
  <c r="J58" i="167"/>
  <c r="J57" i="167"/>
  <c r="J56" i="167"/>
  <c r="J55" i="167"/>
  <c r="J54" i="167"/>
  <c r="J53" i="167"/>
  <c r="J52" i="167"/>
  <c r="J51" i="167"/>
  <c r="J50" i="167"/>
  <c r="J49" i="167"/>
  <c r="J48" i="167"/>
  <c r="J47" i="167"/>
  <c r="J46" i="167"/>
  <c r="J45" i="167"/>
  <c r="J44" i="167"/>
  <c r="J43" i="167"/>
  <c r="J42" i="167"/>
  <c r="J41" i="167"/>
  <c r="J40" i="167"/>
  <c r="J39" i="167"/>
  <c r="J38" i="167"/>
  <c r="J37" i="167"/>
  <c r="J36" i="167"/>
  <c r="J35" i="167"/>
  <c r="J34" i="167"/>
  <c r="J33" i="167"/>
  <c r="J32" i="167"/>
  <c r="J31" i="167"/>
  <c r="J30" i="167"/>
  <c r="J29" i="167"/>
  <c r="J28" i="167"/>
  <c r="J27" i="167"/>
  <c r="J26" i="167"/>
  <c r="J25" i="167"/>
  <c r="J24" i="167"/>
  <c r="J23" i="167"/>
  <c r="J22" i="167"/>
  <c r="J21" i="167"/>
  <c r="J20" i="167"/>
  <c r="J19" i="167"/>
  <c r="J18" i="167"/>
  <c r="J17" i="167"/>
  <c r="J16" i="167"/>
  <c r="J15" i="167"/>
  <c r="J14" i="167"/>
  <c r="J13" i="167"/>
  <c r="J12" i="167"/>
  <c r="J11" i="167"/>
  <c r="J10" i="167"/>
  <c r="J9" i="167"/>
  <c r="J8" i="167"/>
  <c r="J7" i="167"/>
  <c r="J6" i="167"/>
  <c r="I5" i="167"/>
  <c r="H5" i="167"/>
  <c r="J5" i="167" s="1"/>
  <c r="H2" i="167"/>
  <c r="B1" i="167"/>
  <c r="J65" i="166"/>
  <c r="J64" i="166"/>
  <c r="J63" i="166"/>
  <c r="J62" i="166"/>
  <c r="J61" i="166"/>
  <c r="J60" i="166"/>
  <c r="J59" i="166"/>
  <c r="J58" i="166"/>
  <c r="J57" i="166"/>
  <c r="J56" i="166"/>
  <c r="J55" i="166"/>
  <c r="J54" i="166"/>
  <c r="J53" i="166"/>
  <c r="J52" i="166"/>
  <c r="J51" i="166"/>
  <c r="J50" i="166"/>
  <c r="J49" i="166"/>
  <c r="J48" i="166"/>
  <c r="J47" i="166"/>
  <c r="J46" i="166"/>
  <c r="J45" i="166"/>
  <c r="J44" i="166"/>
  <c r="J43" i="166"/>
  <c r="J42" i="166"/>
  <c r="J41" i="166"/>
  <c r="J40" i="166"/>
  <c r="J39" i="166"/>
  <c r="J38" i="166"/>
  <c r="J37" i="166"/>
  <c r="J36" i="166"/>
  <c r="J35" i="166"/>
  <c r="J34" i="166"/>
  <c r="J33" i="166"/>
  <c r="J32" i="166"/>
  <c r="J31" i="166"/>
  <c r="J30" i="166"/>
  <c r="J29" i="166"/>
  <c r="J28" i="166"/>
  <c r="J27" i="166"/>
  <c r="J26" i="166"/>
  <c r="J25" i="166"/>
  <c r="J24" i="166"/>
  <c r="J23" i="166"/>
  <c r="J22" i="166"/>
  <c r="J21" i="166"/>
  <c r="J20" i="166"/>
  <c r="J19" i="166"/>
  <c r="J18" i="166"/>
  <c r="J17" i="166"/>
  <c r="J16" i="166"/>
  <c r="J15" i="166"/>
  <c r="J14" i="166"/>
  <c r="J13" i="166"/>
  <c r="J12" i="166"/>
  <c r="J11" i="166"/>
  <c r="J10" i="166"/>
  <c r="J9" i="166"/>
  <c r="J8" i="166"/>
  <c r="J7" i="166"/>
  <c r="J6" i="166"/>
  <c r="I5" i="166"/>
  <c r="H5" i="166"/>
  <c r="J5" i="166" s="1"/>
  <c r="H2" i="166"/>
  <c r="B1" i="166"/>
  <c r="J357" i="165"/>
  <c r="J356" i="165"/>
  <c r="J355" i="165"/>
  <c r="J354" i="165"/>
  <c r="J353" i="165"/>
  <c r="J352" i="165"/>
  <c r="J351" i="165"/>
  <c r="J350" i="165"/>
  <c r="J349" i="165"/>
  <c r="J348" i="165"/>
  <c r="J347" i="165"/>
  <c r="J346" i="165"/>
  <c r="J345" i="165"/>
  <c r="J344" i="165"/>
  <c r="J343" i="165"/>
  <c r="J342" i="165"/>
  <c r="J341" i="165"/>
  <c r="J340" i="165"/>
  <c r="J339" i="165"/>
  <c r="J338" i="165"/>
  <c r="J337" i="165"/>
  <c r="J336" i="165"/>
  <c r="J335" i="165"/>
  <c r="J334" i="165"/>
  <c r="J333" i="165"/>
  <c r="J332" i="165"/>
  <c r="J331" i="165"/>
  <c r="J330" i="165"/>
  <c r="J329" i="165"/>
  <c r="J328" i="165"/>
  <c r="J327" i="165"/>
  <c r="J326" i="165"/>
  <c r="J325" i="165"/>
  <c r="J324" i="165"/>
  <c r="J323" i="165"/>
  <c r="J322" i="165"/>
  <c r="J321" i="165"/>
  <c r="J320" i="165"/>
  <c r="J319" i="165"/>
  <c r="J318" i="165"/>
  <c r="J317" i="165"/>
  <c r="J316" i="165"/>
  <c r="J315" i="165"/>
  <c r="J314" i="165"/>
  <c r="J313" i="165"/>
  <c r="J312" i="165"/>
  <c r="J311" i="165"/>
  <c r="J310" i="165"/>
  <c r="J309" i="165"/>
  <c r="J308" i="165"/>
  <c r="J307" i="165"/>
  <c r="J306" i="165"/>
  <c r="J305" i="165"/>
  <c r="J304" i="165"/>
  <c r="J303" i="165"/>
  <c r="J302" i="165"/>
  <c r="J301" i="165"/>
  <c r="J300" i="165"/>
  <c r="J299" i="165"/>
  <c r="J298" i="165"/>
  <c r="J297" i="165"/>
  <c r="J296" i="165"/>
  <c r="J295" i="165"/>
  <c r="J294" i="165"/>
  <c r="J293" i="165"/>
  <c r="J292" i="165"/>
  <c r="J291" i="165"/>
  <c r="J290" i="165"/>
  <c r="J289" i="165"/>
  <c r="J288" i="165"/>
  <c r="J287" i="165"/>
  <c r="J286" i="165"/>
  <c r="J285" i="165"/>
  <c r="J284" i="165"/>
  <c r="J283" i="165"/>
  <c r="J282" i="165"/>
  <c r="J281" i="165"/>
  <c r="J280" i="165"/>
  <c r="J279" i="165"/>
  <c r="J278" i="165"/>
  <c r="J277" i="165"/>
  <c r="J276" i="165"/>
  <c r="J275" i="165"/>
  <c r="J274" i="165"/>
  <c r="J273" i="165"/>
  <c r="J272" i="165"/>
  <c r="J271" i="165"/>
  <c r="J270" i="165"/>
  <c r="J269" i="165"/>
  <c r="J268" i="165"/>
  <c r="J267" i="165"/>
  <c r="J266" i="165"/>
  <c r="J265" i="165"/>
  <c r="J264" i="165"/>
  <c r="J263" i="165"/>
  <c r="J262" i="165"/>
  <c r="J261" i="165"/>
  <c r="J260" i="165"/>
  <c r="J259" i="165"/>
  <c r="J258" i="165"/>
  <c r="J257" i="165"/>
  <c r="J256" i="165"/>
  <c r="J255" i="165"/>
  <c r="J254" i="165"/>
  <c r="J253" i="165"/>
  <c r="J252" i="165"/>
  <c r="J251" i="165"/>
  <c r="J250" i="165"/>
  <c r="J249" i="165"/>
  <c r="J248" i="165"/>
  <c r="J247" i="165"/>
  <c r="J246" i="165"/>
  <c r="J245" i="165"/>
  <c r="J244" i="165"/>
  <c r="J243" i="165"/>
  <c r="J242" i="165"/>
  <c r="J241" i="165"/>
  <c r="J240" i="165"/>
  <c r="J239" i="165"/>
  <c r="J238" i="165"/>
  <c r="J237" i="165"/>
  <c r="J236" i="165"/>
  <c r="J235" i="165"/>
  <c r="J234" i="165"/>
  <c r="J233" i="165"/>
  <c r="J232" i="165"/>
  <c r="J231" i="165"/>
  <c r="J230" i="165"/>
  <c r="J229" i="165"/>
  <c r="J228" i="165"/>
  <c r="J227" i="165"/>
  <c r="J226" i="165"/>
  <c r="J225" i="165"/>
  <c r="J224" i="165"/>
  <c r="J223" i="165"/>
  <c r="J222" i="165"/>
  <c r="J221" i="165"/>
  <c r="J220" i="165"/>
  <c r="J219" i="165"/>
  <c r="J218" i="165"/>
  <c r="J217" i="165"/>
  <c r="J216" i="165"/>
  <c r="J215" i="165"/>
  <c r="J214" i="165"/>
  <c r="J213" i="165"/>
  <c r="J212" i="165"/>
  <c r="J211" i="165"/>
  <c r="J210" i="165"/>
  <c r="J209" i="165"/>
  <c r="J208" i="165"/>
  <c r="J207" i="165"/>
  <c r="J206" i="165"/>
  <c r="J205" i="165"/>
  <c r="J204" i="165"/>
  <c r="J203" i="165"/>
  <c r="J202" i="165"/>
  <c r="J201" i="165"/>
  <c r="J200" i="165"/>
  <c r="J199" i="165"/>
  <c r="J198" i="165"/>
  <c r="J197" i="165"/>
  <c r="J196" i="165"/>
  <c r="J195" i="165"/>
  <c r="J194" i="165"/>
  <c r="J193" i="165"/>
  <c r="J192" i="165"/>
  <c r="J191" i="165"/>
  <c r="J190" i="165"/>
  <c r="J189" i="165"/>
  <c r="J188" i="165"/>
  <c r="J187" i="165"/>
  <c r="J186" i="165"/>
  <c r="J185" i="165"/>
  <c r="J184" i="165"/>
  <c r="J183" i="165"/>
  <c r="J182" i="165"/>
  <c r="J181" i="165"/>
  <c r="J180" i="165"/>
  <c r="J179" i="165"/>
  <c r="J178" i="165"/>
  <c r="J177" i="165"/>
  <c r="J176" i="165"/>
  <c r="J175" i="165"/>
  <c r="J174" i="165"/>
  <c r="J173" i="165"/>
  <c r="J172" i="165"/>
  <c r="J171" i="165"/>
  <c r="J170" i="165"/>
  <c r="J169" i="165"/>
  <c r="J168" i="165"/>
  <c r="J167" i="165"/>
  <c r="J166" i="165"/>
  <c r="J165" i="165"/>
  <c r="J164" i="165"/>
  <c r="J163" i="165"/>
  <c r="J162" i="165"/>
  <c r="J161" i="165"/>
  <c r="J160" i="165"/>
  <c r="J159" i="165"/>
  <c r="J158" i="165"/>
  <c r="J157" i="165"/>
  <c r="J156" i="165"/>
  <c r="J155" i="165"/>
  <c r="J154" i="165"/>
  <c r="J153" i="165"/>
  <c r="J152" i="165"/>
  <c r="J151" i="165"/>
  <c r="J150" i="165"/>
  <c r="J149" i="165"/>
  <c r="J148" i="165"/>
  <c r="J147" i="165"/>
  <c r="J146" i="165"/>
  <c r="J145" i="165"/>
  <c r="J144" i="165"/>
  <c r="J143" i="165"/>
  <c r="J142" i="165"/>
  <c r="J141" i="165"/>
  <c r="J140" i="165"/>
  <c r="J139" i="165"/>
  <c r="J138" i="165"/>
  <c r="J137" i="165"/>
  <c r="J136" i="165"/>
  <c r="J135" i="165"/>
  <c r="J134" i="165"/>
  <c r="J133" i="165"/>
  <c r="J132" i="165"/>
  <c r="J131" i="165"/>
  <c r="J130" i="165"/>
  <c r="J129" i="165"/>
  <c r="J128" i="165"/>
  <c r="J127" i="165"/>
  <c r="J126" i="165"/>
  <c r="J125" i="165"/>
  <c r="J124" i="165"/>
  <c r="J123" i="165"/>
  <c r="J122" i="165"/>
  <c r="J121" i="165"/>
  <c r="J120" i="165"/>
  <c r="J119" i="165"/>
  <c r="J118" i="165"/>
  <c r="J117" i="165"/>
  <c r="J116" i="165"/>
  <c r="J115" i="165"/>
  <c r="J114" i="165"/>
  <c r="J113" i="165"/>
  <c r="J112" i="165"/>
  <c r="J111" i="165"/>
  <c r="J110" i="165"/>
  <c r="J109" i="165"/>
  <c r="J108" i="165"/>
  <c r="J107" i="165"/>
  <c r="J106" i="165"/>
  <c r="J105" i="165"/>
  <c r="J104" i="165"/>
  <c r="J103" i="165"/>
  <c r="J102" i="165"/>
  <c r="J101" i="165"/>
  <c r="J100" i="165"/>
  <c r="J99" i="165"/>
  <c r="J98" i="165"/>
  <c r="J97" i="165"/>
  <c r="J96" i="165"/>
  <c r="J95" i="165"/>
  <c r="J94" i="165"/>
  <c r="J93" i="165"/>
  <c r="J92" i="165"/>
  <c r="J91" i="165"/>
  <c r="J90" i="165"/>
  <c r="J89" i="165"/>
  <c r="J88" i="165"/>
  <c r="J87" i="165"/>
  <c r="J86" i="165"/>
  <c r="J85" i="165"/>
  <c r="J84" i="165"/>
  <c r="J83" i="165"/>
  <c r="J82" i="165"/>
  <c r="J81" i="165"/>
  <c r="J80" i="165"/>
  <c r="J79" i="165"/>
  <c r="J78" i="165"/>
  <c r="J77" i="165"/>
  <c r="J76" i="165"/>
  <c r="J75" i="165"/>
  <c r="J74" i="165"/>
  <c r="J73" i="165"/>
  <c r="J72" i="165"/>
  <c r="J71" i="165"/>
  <c r="J70" i="165"/>
  <c r="J69" i="165"/>
  <c r="J68" i="165"/>
  <c r="J67" i="165"/>
  <c r="J66" i="165"/>
  <c r="J65" i="165"/>
  <c r="J64" i="165"/>
  <c r="J63" i="165"/>
  <c r="J62" i="165"/>
  <c r="J61" i="165"/>
  <c r="J60" i="165"/>
  <c r="J59" i="165"/>
  <c r="J58" i="165"/>
  <c r="J57" i="165"/>
  <c r="J56" i="165"/>
  <c r="J55" i="165"/>
  <c r="J54" i="165"/>
  <c r="J53" i="165"/>
  <c r="J52" i="165"/>
  <c r="J51" i="165"/>
  <c r="J50" i="165"/>
  <c r="J49" i="165"/>
  <c r="J48" i="165"/>
  <c r="J47" i="165"/>
  <c r="J46" i="165"/>
  <c r="J45" i="165"/>
  <c r="J44" i="165"/>
  <c r="J43" i="165"/>
  <c r="J42" i="165"/>
  <c r="J41" i="165"/>
  <c r="J40" i="165"/>
  <c r="J39" i="165"/>
  <c r="J38" i="165"/>
  <c r="J37" i="165"/>
  <c r="J36" i="165"/>
  <c r="J35" i="165"/>
  <c r="J34" i="165"/>
  <c r="J33" i="165"/>
  <c r="J32" i="165"/>
  <c r="J31" i="165"/>
  <c r="J30" i="165"/>
  <c r="J29" i="165"/>
  <c r="J28" i="165"/>
  <c r="J27" i="165"/>
  <c r="J26" i="165"/>
  <c r="J25" i="165"/>
  <c r="J24" i="165"/>
  <c r="J23" i="165"/>
  <c r="J22" i="165"/>
  <c r="J21" i="165"/>
  <c r="J20" i="165"/>
  <c r="J19" i="165"/>
  <c r="J18" i="165"/>
  <c r="J17" i="165"/>
  <c r="J16" i="165"/>
  <c r="J15" i="165"/>
  <c r="J14" i="165"/>
  <c r="J13" i="165"/>
  <c r="J12" i="165"/>
  <c r="J11" i="165"/>
  <c r="J10" i="165"/>
  <c r="J9" i="165"/>
  <c r="J8" i="165"/>
  <c r="O7" i="165"/>
  <c r="I7" i="165"/>
  <c r="H7" i="165"/>
  <c r="J7" i="165" s="1"/>
  <c r="H3" i="165"/>
  <c r="H4" i="165" s="1"/>
  <c r="H2" i="165"/>
  <c r="B1" i="165"/>
  <c r="J357" i="164"/>
  <c r="J356" i="164"/>
  <c r="J355" i="164"/>
  <c r="J354" i="164"/>
  <c r="J353" i="164"/>
  <c r="J352" i="164"/>
  <c r="J351" i="164"/>
  <c r="J350" i="164"/>
  <c r="J349" i="164"/>
  <c r="J348" i="164"/>
  <c r="J347" i="164"/>
  <c r="J346" i="164"/>
  <c r="J345" i="164"/>
  <c r="J344" i="164"/>
  <c r="J343" i="164"/>
  <c r="J342" i="164"/>
  <c r="J341" i="164"/>
  <c r="J340" i="164"/>
  <c r="J339" i="164"/>
  <c r="J338" i="164"/>
  <c r="J337" i="164"/>
  <c r="J336" i="164"/>
  <c r="J335" i="164"/>
  <c r="J334" i="164"/>
  <c r="J333" i="164"/>
  <c r="J332" i="164"/>
  <c r="J331" i="164"/>
  <c r="J330" i="164"/>
  <c r="J329" i="164"/>
  <c r="J328" i="164"/>
  <c r="J327" i="164"/>
  <c r="J326" i="164"/>
  <c r="J325" i="164"/>
  <c r="J324" i="164"/>
  <c r="J323" i="164"/>
  <c r="J322" i="164"/>
  <c r="J321" i="164"/>
  <c r="J320" i="164"/>
  <c r="J319" i="164"/>
  <c r="J318" i="164"/>
  <c r="J317" i="164"/>
  <c r="J316" i="164"/>
  <c r="J315" i="164"/>
  <c r="J314" i="164"/>
  <c r="J313" i="164"/>
  <c r="J312" i="164"/>
  <c r="J311" i="164"/>
  <c r="J310" i="164"/>
  <c r="J309" i="164"/>
  <c r="J308" i="164"/>
  <c r="J307" i="164"/>
  <c r="J306" i="164"/>
  <c r="J305" i="164"/>
  <c r="J304" i="164"/>
  <c r="J303" i="164"/>
  <c r="J302" i="164"/>
  <c r="J301" i="164"/>
  <c r="J300" i="164"/>
  <c r="J299" i="164"/>
  <c r="J298" i="164"/>
  <c r="J297" i="164"/>
  <c r="J296" i="164"/>
  <c r="J295" i="164"/>
  <c r="J294" i="164"/>
  <c r="J293" i="164"/>
  <c r="J292" i="164"/>
  <c r="J291" i="164"/>
  <c r="J290" i="164"/>
  <c r="J289" i="164"/>
  <c r="J288" i="164"/>
  <c r="J287" i="164"/>
  <c r="J286" i="164"/>
  <c r="J285" i="164"/>
  <c r="J284" i="164"/>
  <c r="J283" i="164"/>
  <c r="J282" i="164"/>
  <c r="J281" i="164"/>
  <c r="J280" i="164"/>
  <c r="J279" i="164"/>
  <c r="J278" i="164"/>
  <c r="J277" i="164"/>
  <c r="J276" i="164"/>
  <c r="J275" i="164"/>
  <c r="J274" i="164"/>
  <c r="J273" i="164"/>
  <c r="J272" i="164"/>
  <c r="J271" i="164"/>
  <c r="J270" i="164"/>
  <c r="J269" i="164"/>
  <c r="J268" i="164"/>
  <c r="J267" i="164"/>
  <c r="J266" i="164"/>
  <c r="J265" i="164"/>
  <c r="J264" i="164"/>
  <c r="J263" i="164"/>
  <c r="J262" i="164"/>
  <c r="J261" i="164"/>
  <c r="J260" i="164"/>
  <c r="J259" i="164"/>
  <c r="J258" i="164"/>
  <c r="J257" i="164"/>
  <c r="J256" i="164"/>
  <c r="J255" i="164"/>
  <c r="J254" i="164"/>
  <c r="J253" i="164"/>
  <c r="J252" i="164"/>
  <c r="J251" i="164"/>
  <c r="J250" i="164"/>
  <c r="J249" i="164"/>
  <c r="J248" i="164"/>
  <c r="J247" i="164"/>
  <c r="J246" i="164"/>
  <c r="J245" i="164"/>
  <c r="J244" i="164"/>
  <c r="J243" i="164"/>
  <c r="J242" i="164"/>
  <c r="J241" i="164"/>
  <c r="J240" i="164"/>
  <c r="J239" i="164"/>
  <c r="J238" i="164"/>
  <c r="J237" i="164"/>
  <c r="J236" i="164"/>
  <c r="J235" i="164"/>
  <c r="J234" i="164"/>
  <c r="J233" i="164"/>
  <c r="J232" i="164"/>
  <c r="J231" i="164"/>
  <c r="J230" i="164"/>
  <c r="J229" i="164"/>
  <c r="J228" i="164"/>
  <c r="J227" i="164"/>
  <c r="J226" i="164"/>
  <c r="J225" i="164"/>
  <c r="J224" i="164"/>
  <c r="J223" i="164"/>
  <c r="J222" i="164"/>
  <c r="J221" i="164"/>
  <c r="J220" i="164"/>
  <c r="J219" i="164"/>
  <c r="J218" i="164"/>
  <c r="J217" i="164"/>
  <c r="J216" i="164"/>
  <c r="J215" i="164"/>
  <c r="J214" i="164"/>
  <c r="J213" i="164"/>
  <c r="J212" i="164"/>
  <c r="J211" i="164"/>
  <c r="J210" i="164"/>
  <c r="J209" i="164"/>
  <c r="J208" i="164"/>
  <c r="J207" i="164"/>
  <c r="J206" i="164"/>
  <c r="J205" i="164"/>
  <c r="J204" i="164"/>
  <c r="J203" i="164"/>
  <c r="J202" i="164"/>
  <c r="J201" i="164"/>
  <c r="J200" i="164"/>
  <c r="J199" i="164"/>
  <c r="J198" i="164"/>
  <c r="J197" i="164"/>
  <c r="J196" i="164"/>
  <c r="J195" i="164"/>
  <c r="J194" i="164"/>
  <c r="J193" i="164"/>
  <c r="J192" i="164"/>
  <c r="J191" i="164"/>
  <c r="J190" i="164"/>
  <c r="J189" i="164"/>
  <c r="J188" i="164"/>
  <c r="J187" i="164"/>
  <c r="J186" i="164"/>
  <c r="J185" i="164"/>
  <c r="J184" i="164"/>
  <c r="J183" i="164"/>
  <c r="J182" i="164"/>
  <c r="J181" i="164"/>
  <c r="J180" i="164"/>
  <c r="J179" i="164"/>
  <c r="J178" i="164"/>
  <c r="J177" i="164"/>
  <c r="J176" i="164"/>
  <c r="J175" i="164"/>
  <c r="J174" i="164"/>
  <c r="J173" i="164"/>
  <c r="J172" i="164"/>
  <c r="J171" i="164"/>
  <c r="J170" i="164"/>
  <c r="J169" i="164"/>
  <c r="J168" i="164"/>
  <c r="J167" i="164"/>
  <c r="J166" i="164"/>
  <c r="J165" i="164"/>
  <c r="J164" i="164"/>
  <c r="J163" i="164"/>
  <c r="J162" i="164"/>
  <c r="J161" i="164"/>
  <c r="J160" i="164"/>
  <c r="J159" i="164"/>
  <c r="J158" i="164"/>
  <c r="J157" i="164"/>
  <c r="J156" i="164"/>
  <c r="J155" i="164"/>
  <c r="J154" i="164"/>
  <c r="J153" i="164"/>
  <c r="J152" i="164"/>
  <c r="J151" i="164"/>
  <c r="J150" i="164"/>
  <c r="J149" i="164"/>
  <c r="J148" i="164"/>
  <c r="J147" i="164"/>
  <c r="J146" i="164"/>
  <c r="J145" i="164"/>
  <c r="J144" i="164"/>
  <c r="J143" i="164"/>
  <c r="J142" i="164"/>
  <c r="J141" i="164"/>
  <c r="J140" i="164"/>
  <c r="J139" i="164"/>
  <c r="J138" i="164"/>
  <c r="J137" i="164"/>
  <c r="J136" i="164"/>
  <c r="J135" i="164"/>
  <c r="J134" i="164"/>
  <c r="J133" i="164"/>
  <c r="J132" i="164"/>
  <c r="J131" i="164"/>
  <c r="J130" i="164"/>
  <c r="J129" i="164"/>
  <c r="J128" i="164"/>
  <c r="J127" i="164"/>
  <c r="J126" i="164"/>
  <c r="J125" i="164"/>
  <c r="J124" i="164"/>
  <c r="J123" i="164"/>
  <c r="J122" i="164"/>
  <c r="J121" i="164"/>
  <c r="J120" i="164"/>
  <c r="J119" i="164"/>
  <c r="J118" i="164"/>
  <c r="J117" i="164"/>
  <c r="J116" i="164"/>
  <c r="J115" i="164"/>
  <c r="J114" i="164"/>
  <c r="J113" i="164"/>
  <c r="J112" i="164"/>
  <c r="J111" i="164"/>
  <c r="J110" i="164"/>
  <c r="J109" i="164"/>
  <c r="J108" i="164"/>
  <c r="J107" i="164"/>
  <c r="J106" i="164"/>
  <c r="J105" i="164"/>
  <c r="J104" i="164"/>
  <c r="J103" i="164"/>
  <c r="J102" i="164"/>
  <c r="J101" i="164"/>
  <c r="J100" i="164"/>
  <c r="J99" i="164"/>
  <c r="J98" i="164"/>
  <c r="J97" i="164"/>
  <c r="J96" i="164"/>
  <c r="J95" i="164"/>
  <c r="J94" i="164"/>
  <c r="J93" i="164"/>
  <c r="J92" i="164"/>
  <c r="J91" i="164"/>
  <c r="J90" i="164"/>
  <c r="J89" i="164"/>
  <c r="J88" i="164"/>
  <c r="J87" i="164"/>
  <c r="J86" i="164"/>
  <c r="J85" i="164"/>
  <c r="J84" i="164"/>
  <c r="J83" i="164"/>
  <c r="J82" i="164"/>
  <c r="J81" i="164"/>
  <c r="J80" i="164"/>
  <c r="J79" i="164"/>
  <c r="J78" i="164"/>
  <c r="J77" i="164"/>
  <c r="J76" i="164"/>
  <c r="J75" i="164"/>
  <c r="J74" i="164"/>
  <c r="J73" i="164"/>
  <c r="J72" i="164"/>
  <c r="J71" i="164"/>
  <c r="J70" i="164"/>
  <c r="J69" i="164"/>
  <c r="J68" i="164"/>
  <c r="J67" i="164"/>
  <c r="J66" i="164"/>
  <c r="J65" i="164"/>
  <c r="J64" i="164"/>
  <c r="J63" i="164"/>
  <c r="J62" i="164"/>
  <c r="J61" i="164"/>
  <c r="J60" i="164"/>
  <c r="J59" i="164"/>
  <c r="J55" i="164"/>
  <c r="M54" i="164"/>
  <c r="J54" i="164"/>
  <c r="J53" i="164"/>
  <c r="J52" i="164"/>
  <c r="J51" i="164"/>
  <c r="J50" i="164"/>
  <c r="J49" i="164"/>
  <c r="J39" i="164"/>
  <c r="J37" i="164"/>
  <c r="J36" i="164"/>
  <c r="J35" i="164"/>
  <c r="J34" i="164"/>
  <c r="J33" i="164"/>
  <c r="J32" i="164"/>
  <c r="J31" i="164"/>
  <c r="J30" i="164"/>
  <c r="J21" i="164"/>
  <c r="J20" i="164"/>
  <c r="J19" i="164"/>
  <c r="J18" i="164"/>
  <c r="J17" i="164"/>
  <c r="J16" i="164"/>
  <c r="J15" i="164"/>
  <c r="J14" i="164"/>
  <c r="J13" i="164"/>
  <c r="J12" i="164"/>
  <c r="J11" i="164"/>
  <c r="J10" i="164"/>
  <c r="J9" i="164"/>
  <c r="J8" i="164"/>
  <c r="H3" i="164"/>
  <c r="L7" i="164"/>
  <c r="K7" i="164"/>
  <c r="I7" i="164"/>
  <c r="H7" i="164"/>
  <c r="J7" i="164" s="1"/>
  <c r="H2" i="164"/>
  <c r="B1" i="164"/>
  <c r="J65" i="163"/>
  <c r="J64" i="163"/>
  <c r="J63" i="163"/>
  <c r="J62" i="163"/>
  <c r="J61" i="163"/>
  <c r="J60" i="163"/>
  <c r="J59" i="163"/>
  <c r="J58" i="163"/>
  <c r="J57" i="163"/>
  <c r="J56" i="163"/>
  <c r="J55" i="163"/>
  <c r="J54" i="163"/>
  <c r="J53" i="163"/>
  <c r="J52" i="163"/>
  <c r="J51" i="163"/>
  <c r="J50" i="163"/>
  <c r="J49" i="163"/>
  <c r="J48" i="163"/>
  <c r="J47" i="163"/>
  <c r="J46" i="163"/>
  <c r="J45" i="163"/>
  <c r="J44" i="163"/>
  <c r="J43" i="163"/>
  <c r="J42" i="163"/>
  <c r="J41" i="163"/>
  <c r="J40" i="163"/>
  <c r="J39" i="163"/>
  <c r="J38" i="163"/>
  <c r="J37" i="163"/>
  <c r="J36" i="163"/>
  <c r="J35" i="163"/>
  <c r="J34" i="163"/>
  <c r="J33" i="163"/>
  <c r="J32" i="163"/>
  <c r="J31" i="163"/>
  <c r="J30" i="163"/>
  <c r="J29" i="163"/>
  <c r="J28" i="163"/>
  <c r="J27" i="163"/>
  <c r="J26" i="163"/>
  <c r="J25" i="163"/>
  <c r="J24" i="163"/>
  <c r="J23" i="163"/>
  <c r="J22" i="163"/>
  <c r="J21" i="163"/>
  <c r="J20" i="163"/>
  <c r="J19" i="163"/>
  <c r="J18" i="163"/>
  <c r="J17" i="163"/>
  <c r="J16" i="163"/>
  <c r="J15" i="163"/>
  <c r="J14" i="163"/>
  <c r="J13" i="163"/>
  <c r="J12" i="163"/>
  <c r="J11" i="163"/>
  <c r="J10" i="163"/>
  <c r="J9" i="163"/>
  <c r="J8" i="163"/>
  <c r="J7" i="163"/>
  <c r="J6" i="163"/>
  <c r="I5" i="163"/>
  <c r="H5" i="163"/>
  <c r="J5" i="163" s="1"/>
  <c r="H2" i="163"/>
  <c r="B1" i="163"/>
  <c r="J65" i="162"/>
  <c r="J64" i="162"/>
  <c r="J63" i="162"/>
  <c r="J62" i="162"/>
  <c r="J61" i="162"/>
  <c r="J60" i="162"/>
  <c r="J59" i="162"/>
  <c r="J58" i="162"/>
  <c r="J57" i="162"/>
  <c r="J56" i="162"/>
  <c r="J55" i="162"/>
  <c r="J54" i="162"/>
  <c r="J53" i="162"/>
  <c r="J52" i="162"/>
  <c r="J51" i="162"/>
  <c r="J50" i="162"/>
  <c r="J49" i="162"/>
  <c r="J48" i="162"/>
  <c r="J47" i="162"/>
  <c r="J46" i="162"/>
  <c r="J45" i="162"/>
  <c r="J44" i="162"/>
  <c r="J43" i="162"/>
  <c r="J42" i="162"/>
  <c r="J41" i="162"/>
  <c r="J40" i="162"/>
  <c r="J39" i="162"/>
  <c r="J38" i="162"/>
  <c r="J37" i="162"/>
  <c r="J36" i="162"/>
  <c r="J35" i="162"/>
  <c r="J34" i="162"/>
  <c r="J33" i="162"/>
  <c r="J32" i="162"/>
  <c r="J31" i="162"/>
  <c r="J30" i="162"/>
  <c r="J29" i="162"/>
  <c r="J28" i="162"/>
  <c r="J27" i="162"/>
  <c r="J26" i="162"/>
  <c r="J25" i="162"/>
  <c r="J24" i="162"/>
  <c r="J23" i="162"/>
  <c r="J22" i="162"/>
  <c r="J21" i="162"/>
  <c r="J20" i="162"/>
  <c r="J19" i="162"/>
  <c r="J18" i="162"/>
  <c r="J17" i="162"/>
  <c r="J16" i="162"/>
  <c r="J15" i="162"/>
  <c r="J14" i="162"/>
  <c r="J13" i="162"/>
  <c r="J12" i="162"/>
  <c r="J11" i="162"/>
  <c r="J10" i="162"/>
  <c r="J9" i="162"/>
  <c r="J8" i="162"/>
  <c r="J7" i="162"/>
  <c r="J6" i="162"/>
  <c r="I5" i="162"/>
  <c r="H5" i="162"/>
  <c r="J5" i="162" s="1"/>
  <c r="H2" i="162"/>
  <c r="B1" i="162"/>
  <c r="K357" i="161"/>
  <c r="K356" i="161"/>
  <c r="K355" i="161"/>
  <c r="K354" i="161"/>
  <c r="K353" i="161"/>
  <c r="K352" i="161"/>
  <c r="K351" i="161"/>
  <c r="K350" i="161"/>
  <c r="K349" i="161"/>
  <c r="K348" i="161"/>
  <c r="K347" i="161"/>
  <c r="K346" i="161"/>
  <c r="K345" i="161"/>
  <c r="K344" i="161"/>
  <c r="K343" i="161"/>
  <c r="K342" i="161"/>
  <c r="K341" i="161"/>
  <c r="K340" i="161"/>
  <c r="K339" i="161"/>
  <c r="K338" i="161"/>
  <c r="K337" i="161"/>
  <c r="K336" i="161"/>
  <c r="K335" i="161"/>
  <c r="K334" i="161"/>
  <c r="K333" i="161"/>
  <c r="K332" i="161"/>
  <c r="K331" i="161"/>
  <c r="K330" i="161"/>
  <c r="K329" i="161"/>
  <c r="K328" i="161"/>
  <c r="K327" i="161"/>
  <c r="K326" i="161"/>
  <c r="K325" i="161"/>
  <c r="K324" i="161"/>
  <c r="K323" i="161"/>
  <c r="K322" i="161"/>
  <c r="K321" i="161"/>
  <c r="K320" i="161"/>
  <c r="K319" i="161"/>
  <c r="K318" i="161"/>
  <c r="K317" i="161"/>
  <c r="K316" i="161"/>
  <c r="K315" i="161"/>
  <c r="K314" i="161"/>
  <c r="K313" i="161"/>
  <c r="K312" i="161"/>
  <c r="K311" i="161"/>
  <c r="K310" i="161"/>
  <c r="K309" i="161"/>
  <c r="K308" i="161"/>
  <c r="K307" i="161"/>
  <c r="K306" i="161"/>
  <c r="K305" i="161"/>
  <c r="K304" i="161"/>
  <c r="K303" i="161"/>
  <c r="K302" i="161"/>
  <c r="K301" i="161"/>
  <c r="K300" i="161"/>
  <c r="K299" i="161"/>
  <c r="K298" i="161"/>
  <c r="K297" i="161"/>
  <c r="K296" i="161"/>
  <c r="K295" i="161"/>
  <c r="K294" i="161"/>
  <c r="K293" i="161"/>
  <c r="K292" i="161"/>
  <c r="K291" i="161"/>
  <c r="K290" i="161"/>
  <c r="K289" i="161"/>
  <c r="K288" i="161"/>
  <c r="K287" i="161"/>
  <c r="K286" i="161"/>
  <c r="K285" i="161"/>
  <c r="K284" i="161"/>
  <c r="K283" i="161"/>
  <c r="K282" i="161"/>
  <c r="K281" i="161"/>
  <c r="K280" i="161"/>
  <c r="K279" i="161"/>
  <c r="K278" i="161"/>
  <c r="K277" i="161"/>
  <c r="K276" i="161"/>
  <c r="K275" i="161"/>
  <c r="K274" i="161"/>
  <c r="K273" i="161"/>
  <c r="K272" i="161"/>
  <c r="K271" i="161"/>
  <c r="K270" i="161"/>
  <c r="K269" i="161"/>
  <c r="K268" i="161"/>
  <c r="K267" i="161"/>
  <c r="K266" i="161"/>
  <c r="K265" i="161"/>
  <c r="K264" i="161"/>
  <c r="K263" i="161"/>
  <c r="K262" i="161"/>
  <c r="K261" i="161"/>
  <c r="K260" i="161"/>
  <c r="K259" i="161"/>
  <c r="K258" i="161"/>
  <c r="K257" i="161"/>
  <c r="K256" i="161"/>
  <c r="K255" i="161"/>
  <c r="K254" i="161"/>
  <c r="K253" i="161"/>
  <c r="K252" i="161"/>
  <c r="K251" i="161"/>
  <c r="K250" i="161"/>
  <c r="K249" i="161"/>
  <c r="K248" i="161"/>
  <c r="K247" i="161"/>
  <c r="K246" i="161"/>
  <c r="K245" i="161"/>
  <c r="K244" i="161"/>
  <c r="K243" i="161"/>
  <c r="K242" i="161"/>
  <c r="K241" i="161"/>
  <c r="K240" i="161"/>
  <c r="K239" i="161"/>
  <c r="K238" i="161"/>
  <c r="K237" i="161"/>
  <c r="K236" i="161"/>
  <c r="K235" i="161"/>
  <c r="K234" i="161"/>
  <c r="K233" i="161"/>
  <c r="K232" i="161"/>
  <c r="K231" i="161"/>
  <c r="K230" i="161"/>
  <c r="K229" i="161"/>
  <c r="K228" i="161"/>
  <c r="K227" i="161"/>
  <c r="K226" i="161"/>
  <c r="K225" i="161"/>
  <c r="K224" i="161"/>
  <c r="K223" i="161"/>
  <c r="K222" i="161"/>
  <c r="K221" i="161"/>
  <c r="K220" i="161"/>
  <c r="K219" i="161"/>
  <c r="K218" i="161"/>
  <c r="K217" i="161"/>
  <c r="K216" i="161"/>
  <c r="K215" i="161"/>
  <c r="K214" i="161"/>
  <c r="K213" i="161"/>
  <c r="K212" i="161"/>
  <c r="K211" i="161"/>
  <c r="K210" i="161"/>
  <c r="K209" i="161"/>
  <c r="K208" i="161"/>
  <c r="K207" i="161"/>
  <c r="K206" i="161"/>
  <c r="K205" i="161"/>
  <c r="K204" i="161"/>
  <c r="K203" i="161"/>
  <c r="K202" i="161"/>
  <c r="K201" i="161"/>
  <c r="K200" i="161"/>
  <c r="K199" i="161"/>
  <c r="K198" i="161"/>
  <c r="K197" i="161"/>
  <c r="K196" i="161"/>
  <c r="K195" i="161"/>
  <c r="K194" i="161"/>
  <c r="K193" i="161"/>
  <c r="K192" i="161"/>
  <c r="K191" i="161"/>
  <c r="K190" i="161"/>
  <c r="K189" i="161"/>
  <c r="K188" i="161"/>
  <c r="K187" i="161"/>
  <c r="K186" i="161"/>
  <c r="K185" i="161"/>
  <c r="K184" i="161"/>
  <c r="K183" i="161"/>
  <c r="K182" i="161"/>
  <c r="K181" i="161"/>
  <c r="K180" i="161"/>
  <c r="K179" i="161"/>
  <c r="K178" i="161"/>
  <c r="K177" i="161"/>
  <c r="K176" i="161"/>
  <c r="K175" i="161"/>
  <c r="K174" i="161"/>
  <c r="K173" i="161"/>
  <c r="K172" i="161"/>
  <c r="K171" i="161"/>
  <c r="K170" i="161"/>
  <c r="K169" i="161"/>
  <c r="K168" i="161"/>
  <c r="K167" i="161"/>
  <c r="K166" i="161"/>
  <c r="K165" i="161"/>
  <c r="K164" i="161"/>
  <c r="K163" i="161"/>
  <c r="K162" i="161"/>
  <c r="K161" i="161"/>
  <c r="K160" i="161"/>
  <c r="K159" i="161"/>
  <c r="K158" i="161"/>
  <c r="K157" i="161"/>
  <c r="K156" i="161"/>
  <c r="K155" i="161"/>
  <c r="K154" i="161"/>
  <c r="K153" i="161"/>
  <c r="K152" i="161"/>
  <c r="K151" i="161"/>
  <c r="K150" i="161"/>
  <c r="K149" i="161"/>
  <c r="K148" i="161"/>
  <c r="K147" i="161"/>
  <c r="K146" i="161"/>
  <c r="K145" i="161"/>
  <c r="K144" i="161"/>
  <c r="K143" i="161"/>
  <c r="K142" i="161"/>
  <c r="K141" i="161"/>
  <c r="K140" i="161"/>
  <c r="K139" i="161"/>
  <c r="K138" i="161"/>
  <c r="K137" i="161"/>
  <c r="K136" i="161"/>
  <c r="K135" i="161"/>
  <c r="K134" i="161"/>
  <c r="K133" i="161"/>
  <c r="K132" i="161"/>
  <c r="K131" i="161"/>
  <c r="K130" i="161"/>
  <c r="K129" i="161"/>
  <c r="K128" i="161"/>
  <c r="K127" i="161"/>
  <c r="K126" i="161"/>
  <c r="K125" i="161"/>
  <c r="K124" i="161"/>
  <c r="K123" i="161"/>
  <c r="K122" i="161"/>
  <c r="K121" i="161"/>
  <c r="K120" i="161"/>
  <c r="K119" i="161"/>
  <c r="K118" i="161"/>
  <c r="K117" i="161"/>
  <c r="K116" i="161"/>
  <c r="K115" i="161"/>
  <c r="K114" i="161"/>
  <c r="K113" i="161"/>
  <c r="K112" i="161"/>
  <c r="K111" i="161"/>
  <c r="K110" i="161"/>
  <c r="K109" i="161"/>
  <c r="K108" i="161"/>
  <c r="K107" i="161"/>
  <c r="K106" i="161"/>
  <c r="K105" i="161"/>
  <c r="K104" i="161"/>
  <c r="K103" i="161"/>
  <c r="K102" i="161"/>
  <c r="K101" i="161"/>
  <c r="K100" i="161"/>
  <c r="K99" i="161"/>
  <c r="K98" i="161"/>
  <c r="K97" i="161"/>
  <c r="K96" i="161"/>
  <c r="K95" i="161"/>
  <c r="K94" i="161"/>
  <c r="K93" i="161"/>
  <c r="K92" i="161"/>
  <c r="K91" i="161"/>
  <c r="K90" i="161"/>
  <c r="K89" i="161"/>
  <c r="K88" i="161"/>
  <c r="K87" i="161"/>
  <c r="K86" i="161"/>
  <c r="K85" i="161"/>
  <c r="K84" i="161"/>
  <c r="K83" i="161"/>
  <c r="K82" i="161"/>
  <c r="K81" i="161"/>
  <c r="K80" i="161"/>
  <c r="K79" i="161"/>
  <c r="K78" i="161"/>
  <c r="K77" i="161"/>
  <c r="K76" i="161"/>
  <c r="K75" i="161"/>
  <c r="K74" i="161"/>
  <c r="K73" i="161"/>
  <c r="K72" i="161"/>
  <c r="K71" i="161"/>
  <c r="K70" i="161"/>
  <c r="K69" i="161"/>
  <c r="K68" i="161"/>
  <c r="K67" i="161"/>
  <c r="K66" i="161"/>
  <c r="K65" i="161"/>
  <c r="K64" i="161"/>
  <c r="K63" i="161"/>
  <c r="K62" i="161"/>
  <c r="K61" i="161"/>
  <c r="K60" i="161"/>
  <c r="K59" i="161"/>
  <c r="K58" i="161"/>
  <c r="K57" i="161"/>
  <c r="K56" i="161"/>
  <c r="K55" i="161"/>
  <c r="K54" i="161"/>
  <c r="K53" i="161"/>
  <c r="K52" i="161"/>
  <c r="K51" i="161"/>
  <c r="K50" i="161"/>
  <c r="K49" i="161"/>
  <c r="K48" i="161"/>
  <c r="K47" i="161"/>
  <c r="K46" i="161"/>
  <c r="K45" i="161"/>
  <c r="K44" i="161"/>
  <c r="K43" i="161"/>
  <c r="K42" i="161"/>
  <c r="K41" i="161"/>
  <c r="K40" i="161"/>
  <c r="K39" i="161"/>
  <c r="K38" i="161"/>
  <c r="K37" i="161"/>
  <c r="K36" i="161"/>
  <c r="K35" i="161"/>
  <c r="K34" i="161"/>
  <c r="K33" i="161"/>
  <c r="K32" i="161"/>
  <c r="K31" i="161"/>
  <c r="K30" i="161"/>
  <c r="K29" i="161"/>
  <c r="K28" i="161"/>
  <c r="K27" i="161"/>
  <c r="K26" i="161"/>
  <c r="K25" i="161"/>
  <c r="K24" i="161"/>
  <c r="K23" i="161"/>
  <c r="K22" i="161"/>
  <c r="K21" i="161"/>
  <c r="K20" i="161"/>
  <c r="K19" i="161"/>
  <c r="K18" i="161"/>
  <c r="K17" i="161"/>
  <c r="K16" i="161"/>
  <c r="K15" i="161"/>
  <c r="K14" i="161"/>
  <c r="K13" i="161"/>
  <c r="K12" i="161"/>
  <c r="K11" i="161"/>
  <c r="K10" i="161"/>
  <c r="K9" i="161"/>
  <c r="K8" i="161"/>
  <c r="P7" i="161"/>
  <c r="J7" i="161"/>
  <c r="K7" i="161" s="1"/>
  <c r="I7" i="161"/>
  <c r="H7" i="161"/>
  <c r="H3" i="161"/>
  <c r="H4" i="161" s="1"/>
  <c r="H2" i="161"/>
  <c r="B1" i="161"/>
  <c r="J372" i="160"/>
  <c r="J371" i="160"/>
  <c r="J370" i="160"/>
  <c r="J369" i="160"/>
  <c r="J368" i="160"/>
  <c r="J367" i="160"/>
  <c r="J366" i="160"/>
  <c r="J365" i="160"/>
  <c r="J364" i="160"/>
  <c r="J363" i="160"/>
  <c r="J362" i="160"/>
  <c r="J361" i="160"/>
  <c r="J360" i="160"/>
  <c r="J359" i="160"/>
  <c r="J358" i="160"/>
  <c r="J357" i="160"/>
  <c r="J356" i="160"/>
  <c r="J355" i="160"/>
  <c r="J354" i="160"/>
  <c r="J353" i="160"/>
  <c r="J352" i="160"/>
  <c r="J351" i="160"/>
  <c r="J350" i="160"/>
  <c r="J349" i="160"/>
  <c r="J348" i="160"/>
  <c r="J347" i="160"/>
  <c r="J346" i="160"/>
  <c r="J345" i="160"/>
  <c r="J344" i="160"/>
  <c r="J343" i="160"/>
  <c r="J342" i="160"/>
  <c r="J341" i="160"/>
  <c r="J340" i="160"/>
  <c r="J339" i="160"/>
  <c r="J338" i="160"/>
  <c r="J337" i="160"/>
  <c r="J336" i="160"/>
  <c r="J335" i="160"/>
  <c r="J334" i="160"/>
  <c r="J333" i="160"/>
  <c r="J332" i="160"/>
  <c r="J331" i="160"/>
  <c r="J330" i="160"/>
  <c r="J329" i="160"/>
  <c r="J328" i="160"/>
  <c r="J327" i="160"/>
  <c r="J326" i="160"/>
  <c r="J325" i="160"/>
  <c r="J324" i="160"/>
  <c r="J323" i="160"/>
  <c r="J322" i="160"/>
  <c r="J321" i="160"/>
  <c r="J320" i="160"/>
  <c r="J319" i="160"/>
  <c r="J318" i="160"/>
  <c r="J317" i="160"/>
  <c r="J316" i="160"/>
  <c r="J315" i="160"/>
  <c r="J314" i="160"/>
  <c r="J313" i="160"/>
  <c r="J312" i="160"/>
  <c r="J311" i="160"/>
  <c r="J310" i="160"/>
  <c r="J309" i="160"/>
  <c r="J308" i="160"/>
  <c r="J307" i="160"/>
  <c r="J306" i="160"/>
  <c r="J305" i="160"/>
  <c r="J304" i="160"/>
  <c r="J303" i="160"/>
  <c r="J302" i="160"/>
  <c r="J301" i="160"/>
  <c r="J300" i="160"/>
  <c r="J299" i="160"/>
  <c r="J298" i="160"/>
  <c r="J297" i="160"/>
  <c r="J296" i="160"/>
  <c r="J295" i="160"/>
  <c r="J294" i="160"/>
  <c r="J293" i="160"/>
  <c r="J292" i="160"/>
  <c r="J291" i="160"/>
  <c r="J290" i="160"/>
  <c r="J289" i="160"/>
  <c r="J288" i="160"/>
  <c r="J287" i="160"/>
  <c r="J286" i="160"/>
  <c r="J285" i="160"/>
  <c r="J284" i="160"/>
  <c r="J283" i="160"/>
  <c r="J282" i="160"/>
  <c r="J281" i="160"/>
  <c r="J280" i="160"/>
  <c r="J279" i="160"/>
  <c r="J278" i="160"/>
  <c r="J277" i="160"/>
  <c r="J276" i="160"/>
  <c r="J275" i="160"/>
  <c r="J274" i="160"/>
  <c r="J273" i="160"/>
  <c r="J272" i="160"/>
  <c r="J271" i="160"/>
  <c r="J270" i="160"/>
  <c r="J269" i="160"/>
  <c r="J268" i="160"/>
  <c r="J267" i="160"/>
  <c r="J266" i="160"/>
  <c r="J265" i="160"/>
  <c r="J264" i="160"/>
  <c r="J263" i="160"/>
  <c r="J262" i="160"/>
  <c r="J261" i="160"/>
  <c r="J260" i="160"/>
  <c r="J259" i="160"/>
  <c r="J258" i="160"/>
  <c r="J257" i="160"/>
  <c r="J256" i="160"/>
  <c r="J255" i="160"/>
  <c r="J254" i="160"/>
  <c r="J253" i="160"/>
  <c r="J252" i="160"/>
  <c r="J251" i="160"/>
  <c r="J250" i="160"/>
  <c r="J249" i="160"/>
  <c r="J248" i="160"/>
  <c r="J247" i="160"/>
  <c r="J246" i="160"/>
  <c r="J245" i="160"/>
  <c r="J244" i="160"/>
  <c r="J243" i="160"/>
  <c r="J242" i="160"/>
  <c r="J241" i="160"/>
  <c r="J240" i="160"/>
  <c r="J239" i="160"/>
  <c r="J238" i="160"/>
  <c r="J237" i="160"/>
  <c r="J236" i="160"/>
  <c r="J235" i="160"/>
  <c r="J234" i="160"/>
  <c r="J233" i="160"/>
  <c r="J232" i="160"/>
  <c r="J231" i="160"/>
  <c r="J230" i="160"/>
  <c r="J229" i="160"/>
  <c r="J228" i="160"/>
  <c r="J227" i="160"/>
  <c r="J226" i="160"/>
  <c r="J225" i="160"/>
  <c r="J224" i="160"/>
  <c r="J223" i="160"/>
  <c r="J222" i="160"/>
  <c r="J221" i="160"/>
  <c r="J220" i="160"/>
  <c r="J219" i="160"/>
  <c r="J218" i="160"/>
  <c r="J217" i="160"/>
  <c r="J216" i="160"/>
  <c r="J215" i="160"/>
  <c r="J214" i="160"/>
  <c r="J213" i="160"/>
  <c r="J212" i="160"/>
  <c r="J211" i="160"/>
  <c r="J210" i="160"/>
  <c r="J209" i="160"/>
  <c r="J208" i="160"/>
  <c r="J207" i="160"/>
  <c r="J206" i="160"/>
  <c r="J205" i="160"/>
  <c r="J204" i="160"/>
  <c r="J203" i="160"/>
  <c r="J202" i="160"/>
  <c r="J201" i="160"/>
  <c r="J200" i="160"/>
  <c r="J199" i="160"/>
  <c r="J198" i="160"/>
  <c r="J197" i="160"/>
  <c r="J196" i="160"/>
  <c r="J195" i="160"/>
  <c r="J194" i="160"/>
  <c r="J193" i="160"/>
  <c r="J192" i="160"/>
  <c r="J191" i="160"/>
  <c r="J190" i="160"/>
  <c r="J189" i="160"/>
  <c r="J188" i="160"/>
  <c r="J187" i="160"/>
  <c r="J186" i="160"/>
  <c r="J185" i="160"/>
  <c r="J184" i="160"/>
  <c r="J183" i="160"/>
  <c r="J182" i="160"/>
  <c r="J181" i="160"/>
  <c r="J180" i="160"/>
  <c r="J179" i="160"/>
  <c r="J178" i="160"/>
  <c r="J177" i="160"/>
  <c r="J176" i="160"/>
  <c r="J175" i="160"/>
  <c r="J174" i="160"/>
  <c r="J173" i="160"/>
  <c r="J172" i="160"/>
  <c r="J171" i="160"/>
  <c r="J170" i="160"/>
  <c r="J169" i="160"/>
  <c r="J168" i="160"/>
  <c r="J167" i="160"/>
  <c r="J166" i="160"/>
  <c r="J165" i="160"/>
  <c r="J164" i="160"/>
  <c r="J163" i="160"/>
  <c r="J162" i="160"/>
  <c r="J161" i="160"/>
  <c r="J160" i="160"/>
  <c r="J159" i="160"/>
  <c r="J158" i="160"/>
  <c r="J157" i="160"/>
  <c r="J156" i="160"/>
  <c r="J155" i="160"/>
  <c r="J154" i="160"/>
  <c r="J153" i="160"/>
  <c r="J152" i="160"/>
  <c r="J151" i="160"/>
  <c r="J150" i="160"/>
  <c r="J149" i="160"/>
  <c r="J148" i="160"/>
  <c r="J147" i="160"/>
  <c r="J146" i="160"/>
  <c r="J145" i="160"/>
  <c r="J144" i="160"/>
  <c r="J143" i="160"/>
  <c r="J142" i="160"/>
  <c r="J141" i="160"/>
  <c r="J140" i="160"/>
  <c r="J139" i="160"/>
  <c r="J138" i="160"/>
  <c r="J137" i="160"/>
  <c r="J136" i="160"/>
  <c r="J135" i="160"/>
  <c r="J134" i="160"/>
  <c r="J133" i="160"/>
  <c r="J132" i="160"/>
  <c r="J131" i="160"/>
  <c r="J130" i="160"/>
  <c r="J129" i="160"/>
  <c r="J128" i="160"/>
  <c r="J127" i="160"/>
  <c r="J126" i="160"/>
  <c r="J125" i="160"/>
  <c r="J124" i="160"/>
  <c r="J123" i="160"/>
  <c r="J122" i="160"/>
  <c r="J121" i="160"/>
  <c r="J120" i="160"/>
  <c r="J119" i="160"/>
  <c r="J118" i="160"/>
  <c r="J117" i="160"/>
  <c r="J116" i="160"/>
  <c r="J115" i="160"/>
  <c r="J114" i="160"/>
  <c r="J113" i="160"/>
  <c r="J112" i="160"/>
  <c r="J111" i="160"/>
  <c r="J110" i="160"/>
  <c r="J109" i="160"/>
  <c r="J108" i="160"/>
  <c r="J107" i="160"/>
  <c r="J106" i="160"/>
  <c r="J105" i="160"/>
  <c r="J104" i="160"/>
  <c r="J103" i="160"/>
  <c r="J102" i="160"/>
  <c r="J101" i="160"/>
  <c r="J100" i="160"/>
  <c r="J99" i="160"/>
  <c r="J98" i="160"/>
  <c r="J97" i="160"/>
  <c r="J96" i="160"/>
  <c r="J95" i="160"/>
  <c r="J94" i="160"/>
  <c r="J93" i="160"/>
  <c r="J92" i="160"/>
  <c r="J91" i="160"/>
  <c r="J90" i="160"/>
  <c r="J89" i="160"/>
  <c r="J88" i="160"/>
  <c r="J87" i="160"/>
  <c r="J86" i="160"/>
  <c r="J85" i="160"/>
  <c r="J84" i="160"/>
  <c r="M83" i="160"/>
  <c r="J83" i="160"/>
  <c r="M82" i="160"/>
  <c r="J82" i="160"/>
  <c r="M81" i="160"/>
  <c r="J81" i="160"/>
  <c r="M80" i="160"/>
  <c r="J80" i="160"/>
  <c r="M79" i="160"/>
  <c r="J79" i="160"/>
  <c r="M78" i="160"/>
  <c r="J78" i="160"/>
  <c r="M77" i="160"/>
  <c r="J77" i="160"/>
  <c r="M76" i="160"/>
  <c r="J76" i="160"/>
  <c r="J75" i="160"/>
  <c r="J74" i="160"/>
  <c r="J73" i="160"/>
  <c r="J72" i="160"/>
  <c r="J71" i="160"/>
  <c r="J70" i="160"/>
  <c r="J69" i="160"/>
  <c r="J68" i="160"/>
  <c r="J67" i="160"/>
  <c r="J66" i="160"/>
  <c r="J65" i="160"/>
  <c r="J64" i="160"/>
  <c r="J63" i="160"/>
  <c r="J62" i="160"/>
  <c r="J61" i="160"/>
  <c r="J60" i="160"/>
  <c r="J59" i="160"/>
  <c r="J58" i="160"/>
  <c r="J57" i="160"/>
  <c r="J56" i="160"/>
  <c r="J55" i="160"/>
  <c r="J54" i="160"/>
  <c r="J53" i="160"/>
  <c r="J52" i="160"/>
  <c r="J51" i="160"/>
  <c r="J50" i="160"/>
  <c r="J49" i="160"/>
  <c r="J48" i="160"/>
  <c r="J47" i="160"/>
  <c r="J46" i="160"/>
  <c r="J45" i="160"/>
  <c r="J44" i="160"/>
  <c r="J43" i="160"/>
  <c r="J42" i="160"/>
  <c r="J41" i="160"/>
  <c r="J40" i="160"/>
  <c r="J39" i="160"/>
  <c r="J38" i="160"/>
  <c r="J37" i="160"/>
  <c r="J36" i="160"/>
  <c r="J35" i="160"/>
  <c r="J34" i="160"/>
  <c r="J33" i="160"/>
  <c r="J32" i="160"/>
  <c r="J31" i="160"/>
  <c r="J30" i="160"/>
  <c r="J29" i="160"/>
  <c r="J28" i="160"/>
  <c r="J27" i="160"/>
  <c r="J26" i="160"/>
  <c r="J25" i="160"/>
  <c r="J24" i="160"/>
  <c r="J23" i="160"/>
  <c r="J22" i="160"/>
  <c r="J21" i="160"/>
  <c r="M20" i="160"/>
  <c r="J20" i="160"/>
  <c r="M19" i="160"/>
  <c r="J19" i="160"/>
  <c r="J18" i="160"/>
  <c r="J17" i="160"/>
  <c r="J16" i="160"/>
  <c r="J15" i="160"/>
  <c r="J14" i="160"/>
  <c r="J13" i="160"/>
  <c r="J12" i="160"/>
  <c r="J11" i="160"/>
  <c r="J10" i="160"/>
  <c r="M9" i="160"/>
  <c r="J9" i="160"/>
  <c r="M8" i="160"/>
  <c r="M7" i="160" s="1"/>
  <c r="H3" i="160" s="1"/>
  <c r="H4" i="160" s="1"/>
  <c r="J8" i="160"/>
  <c r="L7" i="160"/>
  <c r="K7" i="160"/>
  <c r="I7" i="160"/>
  <c r="H7" i="160"/>
  <c r="J7" i="160" s="1"/>
  <c r="H2" i="160"/>
  <c r="B1" i="160"/>
  <c r="H4" i="164" l="1"/>
  <c r="J65" i="159"/>
  <c r="J64" i="159"/>
  <c r="J63" i="159"/>
  <c r="J62" i="159"/>
  <c r="J61" i="159"/>
  <c r="J60" i="159"/>
  <c r="J59" i="159"/>
  <c r="J58" i="159"/>
  <c r="J57" i="159"/>
  <c r="J56" i="159"/>
  <c r="J55" i="159"/>
  <c r="J54" i="159"/>
  <c r="J53" i="159"/>
  <c r="J52" i="159"/>
  <c r="J51" i="159"/>
  <c r="J50" i="159"/>
  <c r="J49" i="159"/>
  <c r="J48" i="159"/>
  <c r="J47" i="159"/>
  <c r="J46" i="159"/>
  <c r="J45" i="159"/>
  <c r="J44" i="159"/>
  <c r="J43" i="159"/>
  <c r="J42" i="159"/>
  <c r="J41" i="159"/>
  <c r="J40" i="159"/>
  <c r="J39" i="159"/>
  <c r="J38" i="159"/>
  <c r="J37" i="159"/>
  <c r="J36" i="159"/>
  <c r="J35" i="159"/>
  <c r="J34" i="159"/>
  <c r="J33" i="159"/>
  <c r="J32" i="159"/>
  <c r="J31" i="159"/>
  <c r="J30" i="159"/>
  <c r="J29" i="159"/>
  <c r="J28" i="159"/>
  <c r="J27" i="159"/>
  <c r="J26" i="159"/>
  <c r="J25" i="159"/>
  <c r="J24" i="159"/>
  <c r="J23" i="159"/>
  <c r="J22" i="159"/>
  <c r="J21" i="159"/>
  <c r="J20" i="159"/>
  <c r="J19" i="159"/>
  <c r="J18" i="159"/>
  <c r="J17" i="159"/>
  <c r="J16" i="159"/>
  <c r="J15" i="159"/>
  <c r="J14" i="159"/>
  <c r="J13" i="159"/>
  <c r="J12" i="159"/>
  <c r="J11" i="159"/>
  <c r="J10" i="159"/>
  <c r="J9" i="159"/>
  <c r="J8" i="159"/>
  <c r="J7" i="159"/>
  <c r="J6" i="159"/>
  <c r="I5" i="159"/>
  <c r="H5" i="159"/>
  <c r="J5" i="159" s="1"/>
  <c r="H2" i="159"/>
  <c r="B1" i="159"/>
  <c r="J65" i="158"/>
  <c r="J64" i="158"/>
  <c r="J63" i="158"/>
  <c r="J62" i="158"/>
  <c r="J61" i="158"/>
  <c r="J60" i="158"/>
  <c r="J59" i="158"/>
  <c r="J58" i="158"/>
  <c r="J57" i="158"/>
  <c r="J56" i="158"/>
  <c r="J55" i="158"/>
  <c r="J54" i="158"/>
  <c r="J53" i="158"/>
  <c r="J52" i="158"/>
  <c r="J51" i="158"/>
  <c r="J50" i="158"/>
  <c r="J49" i="158"/>
  <c r="J48" i="158"/>
  <c r="J47" i="158"/>
  <c r="J46" i="158"/>
  <c r="J45" i="158"/>
  <c r="J44" i="158"/>
  <c r="J43" i="158"/>
  <c r="J42" i="158"/>
  <c r="J41" i="158"/>
  <c r="J40" i="158"/>
  <c r="J39" i="158"/>
  <c r="J38" i="158"/>
  <c r="J37" i="158"/>
  <c r="J36" i="158"/>
  <c r="J35" i="158"/>
  <c r="J34" i="158"/>
  <c r="J33" i="158"/>
  <c r="J32" i="158"/>
  <c r="J31" i="158"/>
  <c r="J30" i="158"/>
  <c r="J29" i="158"/>
  <c r="J28" i="158"/>
  <c r="J27" i="158"/>
  <c r="J26" i="158"/>
  <c r="J25" i="158"/>
  <c r="J24" i="158"/>
  <c r="J23" i="158"/>
  <c r="J22" i="158"/>
  <c r="J21" i="158"/>
  <c r="J20" i="158"/>
  <c r="J19" i="158"/>
  <c r="J18" i="158"/>
  <c r="J17" i="158"/>
  <c r="J16" i="158"/>
  <c r="J15" i="158"/>
  <c r="J14" i="158"/>
  <c r="J13" i="158"/>
  <c r="J12" i="158"/>
  <c r="J11" i="158"/>
  <c r="J10" i="158"/>
  <c r="J9" i="158"/>
  <c r="J8" i="158"/>
  <c r="J7" i="158"/>
  <c r="J6" i="158"/>
  <c r="I5" i="158"/>
  <c r="H5" i="158"/>
  <c r="J5" i="158" s="1"/>
  <c r="H2" i="158"/>
  <c r="B1" i="158"/>
  <c r="J357" i="157"/>
  <c r="J356" i="157"/>
  <c r="J355" i="157"/>
  <c r="J354" i="157"/>
  <c r="J353" i="157"/>
  <c r="J352" i="157"/>
  <c r="J351" i="157"/>
  <c r="J350" i="157"/>
  <c r="J349" i="157"/>
  <c r="J348" i="157"/>
  <c r="J347" i="157"/>
  <c r="J346" i="157"/>
  <c r="J345" i="157"/>
  <c r="J344" i="157"/>
  <c r="J343" i="157"/>
  <c r="J342" i="157"/>
  <c r="J341" i="157"/>
  <c r="J340" i="157"/>
  <c r="J339" i="157"/>
  <c r="J338" i="157"/>
  <c r="J337" i="157"/>
  <c r="J336" i="157"/>
  <c r="J335" i="157"/>
  <c r="J334" i="157"/>
  <c r="J333" i="157"/>
  <c r="J332" i="157"/>
  <c r="J331" i="157"/>
  <c r="J330" i="157"/>
  <c r="J329" i="157"/>
  <c r="J328" i="157"/>
  <c r="J327" i="157"/>
  <c r="J326" i="157"/>
  <c r="J325" i="157"/>
  <c r="J324" i="157"/>
  <c r="J323" i="157"/>
  <c r="J322" i="157"/>
  <c r="J321" i="157"/>
  <c r="J320" i="157"/>
  <c r="J319" i="157"/>
  <c r="J318" i="157"/>
  <c r="J317" i="157"/>
  <c r="J316" i="157"/>
  <c r="J315" i="157"/>
  <c r="J314" i="157"/>
  <c r="J313" i="157"/>
  <c r="J312" i="157"/>
  <c r="J311" i="157"/>
  <c r="J310" i="157"/>
  <c r="J309" i="157"/>
  <c r="J308" i="157"/>
  <c r="J307" i="157"/>
  <c r="J306" i="157"/>
  <c r="J305" i="157"/>
  <c r="J304" i="157"/>
  <c r="J303" i="157"/>
  <c r="J302" i="157"/>
  <c r="J301" i="157"/>
  <c r="J300" i="157"/>
  <c r="J299" i="157"/>
  <c r="J298" i="157"/>
  <c r="J297" i="157"/>
  <c r="J296" i="157"/>
  <c r="J295" i="157"/>
  <c r="J294" i="157"/>
  <c r="J293" i="157"/>
  <c r="J292" i="157"/>
  <c r="J291" i="157"/>
  <c r="J290" i="157"/>
  <c r="J289" i="157"/>
  <c r="J288" i="157"/>
  <c r="J287" i="157"/>
  <c r="J286" i="157"/>
  <c r="J285" i="157"/>
  <c r="J284" i="157"/>
  <c r="J283" i="157"/>
  <c r="J282" i="157"/>
  <c r="J281" i="157"/>
  <c r="J280" i="157"/>
  <c r="J279" i="157"/>
  <c r="J278" i="157"/>
  <c r="J277" i="157"/>
  <c r="J276" i="157"/>
  <c r="J275" i="157"/>
  <c r="J274" i="157"/>
  <c r="J273" i="157"/>
  <c r="J272" i="157"/>
  <c r="J271" i="157"/>
  <c r="J270" i="157"/>
  <c r="J269" i="157"/>
  <c r="J268" i="157"/>
  <c r="J267" i="157"/>
  <c r="J266" i="157"/>
  <c r="J265" i="157"/>
  <c r="J264" i="157"/>
  <c r="J263" i="157"/>
  <c r="J262" i="157"/>
  <c r="J261" i="157"/>
  <c r="J260" i="157"/>
  <c r="J259" i="157"/>
  <c r="J258" i="157"/>
  <c r="J257" i="157"/>
  <c r="J256" i="157"/>
  <c r="J255" i="157"/>
  <c r="J254" i="157"/>
  <c r="J253" i="157"/>
  <c r="J252" i="157"/>
  <c r="J251" i="157"/>
  <c r="J250" i="157"/>
  <c r="J249" i="157"/>
  <c r="J248" i="157"/>
  <c r="J247" i="157"/>
  <c r="J246" i="157"/>
  <c r="J245" i="157"/>
  <c r="J244" i="157"/>
  <c r="J243" i="157"/>
  <c r="J242" i="157"/>
  <c r="J241" i="157"/>
  <c r="J240" i="157"/>
  <c r="J239" i="157"/>
  <c r="J238" i="157"/>
  <c r="J237" i="157"/>
  <c r="J236" i="157"/>
  <c r="J235" i="157"/>
  <c r="J234" i="157"/>
  <c r="J233" i="157"/>
  <c r="J232" i="157"/>
  <c r="J231" i="157"/>
  <c r="J230" i="157"/>
  <c r="J229" i="157"/>
  <c r="J228" i="157"/>
  <c r="J227" i="157"/>
  <c r="J226" i="157"/>
  <c r="J225" i="157"/>
  <c r="J224" i="157"/>
  <c r="J223" i="157"/>
  <c r="J222" i="157"/>
  <c r="J221" i="157"/>
  <c r="J220" i="157"/>
  <c r="J219" i="157"/>
  <c r="J218" i="157"/>
  <c r="J217" i="157"/>
  <c r="J216" i="157"/>
  <c r="J215" i="157"/>
  <c r="J214" i="157"/>
  <c r="J213" i="157"/>
  <c r="J212" i="157"/>
  <c r="J211" i="157"/>
  <c r="J210" i="157"/>
  <c r="J209" i="157"/>
  <c r="J208" i="157"/>
  <c r="J207" i="157"/>
  <c r="J206" i="157"/>
  <c r="J205" i="157"/>
  <c r="J204" i="157"/>
  <c r="J203" i="157"/>
  <c r="J202" i="157"/>
  <c r="J201" i="157"/>
  <c r="J200" i="157"/>
  <c r="J199" i="157"/>
  <c r="J198" i="157"/>
  <c r="J197" i="157"/>
  <c r="J196" i="157"/>
  <c r="J195" i="157"/>
  <c r="J194" i="157"/>
  <c r="J193" i="157"/>
  <c r="J192" i="157"/>
  <c r="J191" i="157"/>
  <c r="J190" i="157"/>
  <c r="J189" i="157"/>
  <c r="J188" i="157"/>
  <c r="J187" i="157"/>
  <c r="J186" i="157"/>
  <c r="J185" i="157"/>
  <c r="J184" i="157"/>
  <c r="J183" i="157"/>
  <c r="J182" i="157"/>
  <c r="J181" i="157"/>
  <c r="J180" i="157"/>
  <c r="J179" i="157"/>
  <c r="J178" i="157"/>
  <c r="J177" i="157"/>
  <c r="J176" i="157"/>
  <c r="J175" i="157"/>
  <c r="J174" i="157"/>
  <c r="J173" i="157"/>
  <c r="J172" i="157"/>
  <c r="J171" i="157"/>
  <c r="J170" i="157"/>
  <c r="J169" i="157"/>
  <c r="J168" i="157"/>
  <c r="J167" i="157"/>
  <c r="J166" i="157"/>
  <c r="J165" i="157"/>
  <c r="J164" i="157"/>
  <c r="J163" i="157"/>
  <c r="J162" i="157"/>
  <c r="J161" i="157"/>
  <c r="J160" i="157"/>
  <c r="J159" i="157"/>
  <c r="J158" i="157"/>
  <c r="J157" i="157"/>
  <c r="J156" i="157"/>
  <c r="J155" i="157"/>
  <c r="J154" i="157"/>
  <c r="J153" i="157"/>
  <c r="J152" i="157"/>
  <c r="J151" i="157"/>
  <c r="J150" i="157"/>
  <c r="J149" i="157"/>
  <c r="J148" i="157"/>
  <c r="J147" i="157"/>
  <c r="J146" i="157"/>
  <c r="J145" i="157"/>
  <c r="J144" i="157"/>
  <c r="J143" i="157"/>
  <c r="J142" i="157"/>
  <c r="J141" i="157"/>
  <c r="J140" i="157"/>
  <c r="J139" i="157"/>
  <c r="J138" i="157"/>
  <c r="J137" i="157"/>
  <c r="J136" i="157"/>
  <c r="J135" i="157"/>
  <c r="J134" i="157"/>
  <c r="J133" i="157"/>
  <c r="J132" i="157"/>
  <c r="J131" i="157"/>
  <c r="J130" i="157"/>
  <c r="J129" i="157"/>
  <c r="J128" i="157"/>
  <c r="J127" i="157"/>
  <c r="J126" i="157"/>
  <c r="J125" i="157"/>
  <c r="J124" i="157"/>
  <c r="J123" i="157"/>
  <c r="J122" i="157"/>
  <c r="J121" i="157"/>
  <c r="J120" i="157"/>
  <c r="J119" i="157"/>
  <c r="J118" i="157"/>
  <c r="J117" i="157"/>
  <c r="J116" i="157"/>
  <c r="J115" i="157"/>
  <c r="J114" i="157"/>
  <c r="J113" i="157"/>
  <c r="J112" i="157"/>
  <c r="J111" i="157"/>
  <c r="J110" i="157"/>
  <c r="J109" i="157"/>
  <c r="J108" i="157"/>
  <c r="J107" i="157"/>
  <c r="J106" i="157"/>
  <c r="J105" i="157"/>
  <c r="J104" i="157"/>
  <c r="J103" i="157"/>
  <c r="J102" i="157"/>
  <c r="J101" i="157"/>
  <c r="J100" i="157"/>
  <c r="J99" i="157"/>
  <c r="J98" i="157"/>
  <c r="J97" i="157"/>
  <c r="J96" i="157"/>
  <c r="J95" i="157"/>
  <c r="J94" i="157"/>
  <c r="J93" i="157"/>
  <c r="J92" i="157"/>
  <c r="J91" i="157"/>
  <c r="J90" i="157"/>
  <c r="J89" i="157"/>
  <c r="J88" i="157"/>
  <c r="J87" i="157"/>
  <c r="J86" i="157"/>
  <c r="J85" i="157"/>
  <c r="J84" i="157"/>
  <c r="J83" i="157"/>
  <c r="J82" i="157"/>
  <c r="J81" i="157"/>
  <c r="J80" i="157"/>
  <c r="J79" i="157"/>
  <c r="J78" i="157"/>
  <c r="J77" i="157"/>
  <c r="J76" i="157"/>
  <c r="J75" i="157"/>
  <c r="J74" i="157"/>
  <c r="J73" i="157"/>
  <c r="J72" i="157"/>
  <c r="J71" i="157"/>
  <c r="J70" i="157"/>
  <c r="J69" i="157"/>
  <c r="J68" i="157"/>
  <c r="J67" i="157"/>
  <c r="J66" i="157"/>
  <c r="J65" i="157"/>
  <c r="J64" i="157"/>
  <c r="J63" i="157"/>
  <c r="J62" i="157"/>
  <c r="J61" i="157"/>
  <c r="J60" i="157"/>
  <c r="J59" i="157"/>
  <c r="J58" i="157"/>
  <c r="J57" i="157"/>
  <c r="J56" i="157"/>
  <c r="J55" i="157"/>
  <c r="J54" i="157"/>
  <c r="J53" i="157"/>
  <c r="J52" i="157"/>
  <c r="J51" i="157"/>
  <c r="J50" i="157"/>
  <c r="J49" i="157"/>
  <c r="J48" i="157"/>
  <c r="J47" i="157"/>
  <c r="J46" i="157"/>
  <c r="J45" i="157"/>
  <c r="J44" i="157"/>
  <c r="J43" i="157"/>
  <c r="J42" i="157"/>
  <c r="J41" i="157"/>
  <c r="J40" i="157"/>
  <c r="J39" i="157"/>
  <c r="J38" i="157"/>
  <c r="J37" i="157"/>
  <c r="J36" i="157"/>
  <c r="J35" i="157"/>
  <c r="J34" i="157"/>
  <c r="J33" i="157"/>
  <c r="J32" i="157"/>
  <c r="J31" i="157"/>
  <c r="J30" i="157"/>
  <c r="J29" i="157"/>
  <c r="J28" i="157"/>
  <c r="J27" i="157"/>
  <c r="J26" i="157"/>
  <c r="J25" i="157"/>
  <c r="J24" i="157"/>
  <c r="J23" i="157"/>
  <c r="J22" i="157"/>
  <c r="J21" i="157"/>
  <c r="J20" i="157"/>
  <c r="J19" i="157"/>
  <c r="J18" i="157"/>
  <c r="J17" i="157"/>
  <c r="J16" i="157"/>
  <c r="J15" i="157"/>
  <c r="J14" i="157"/>
  <c r="J13" i="157"/>
  <c r="J12" i="157"/>
  <c r="J11" i="157"/>
  <c r="J10" i="157"/>
  <c r="J9" i="157"/>
  <c r="J8" i="157"/>
  <c r="O7" i="157"/>
  <c r="H3" i="157" s="1"/>
  <c r="H4" i="157" s="1"/>
  <c r="J7" i="157"/>
  <c r="I7" i="157"/>
  <c r="H7" i="157"/>
  <c r="H2" i="157"/>
  <c r="B1" i="157"/>
  <c r="J357" i="156"/>
  <c r="J356" i="156"/>
  <c r="J355" i="156"/>
  <c r="J354" i="156"/>
  <c r="J353" i="156"/>
  <c r="J352" i="156"/>
  <c r="J351" i="156"/>
  <c r="J350" i="156"/>
  <c r="J349" i="156"/>
  <c r="J348" i="156"/>
  <c r="J347" i="156"/>
  <c r="J346" i="156"/>
  <c r="J345" i="156"/>
  <c r="J344" i="156"/>
  <c r="J343" i="156"/>
  <c r="J342" i="156"/>
  <c r="J341" i="156"/>
  <c r="J340" i="156"/>
  <c r="J339" i="156"/>
  <c r="J338" i="156"/>
  <c r="J337" i="156"/>
  <c r="J336" i="156"/>
  <c r="J335" i="156"/>
  <c r="J334" i="156"/>
  <c r="J333" i="156"/>
  <c r="J332" i="156"/>
  <c r="J331" i="156"/>
  <c r="J330" i="156"/>
  <c r="J329" i="156"/>
  <c r="J328" i="156"/>
  <c r="J327" i="156"/>
  <c r="J326" i="156"/>
  <c r="J325" i="156"/>
  <c r="J324" i="156"/>
  <c r="J323" i="156"/>
  <c r="J322" i="156"/>
  <c r="J321" i="156"/>
  <c r="J320" i="156"/>
  <c r="J319" i="156"/>
  <c r="J318" i="156"/>
  <c r="J317" i="156"/>
  <c r="J316" i="156"/>
  <c r="J315" i="156"/>
  <c r="J314" i="156"/>
  <c r="J313" i="156"/>
  <c r="J312" i="156"/>
  <c r="J311" i="156"/>
  <c r="J310" i="156"/>
  <c r="J309" i="156"/>
  <c r="J308" i="156"/>
  <c r="J307" i="156"/>
  <c r="J306" i="156"/>
  <c r="J305" i="156"/>
  <c r="J304" i="156"/>
  <c r="J303" i="156"/>
  <c r="J302" i="156"/>
  <c r="J301" i="156"/>
  <c r="J300" i="156"/>
  <c r="J299" i="156"/>
  <c r="J298" i="156"/>
  <c r="J297" i="156"/>
  <c r="J296" i="156"/>
  <c r="J295" i="156"/>
  <c r="J294" i="156"/>
  <c r="J293" i="156"/>
  <c r="J292" i="156"/>
  <c r="J291" i="156"/>
  <c r="J290" i="156"/>
  <c r="J289" i="156"/>
  <c r="J288" i="156"/>
  <c r="J287" i="156"/>
  <c r="J286" i="156"/>
  <c r="J285" i="156"/>
  <c r="J284" i="156"/>
  <c r="J283" i="156"/>
  <c r="J282" i="156"/>
  <c r="J281" i="156"/>
  <c r="J280" i="156"/>
  <c r="J279" i="156"/>
  <c r="J278" i="156"/>
  <c r="J277" i="156"/>
  <c r="J276" i="156"/>
  <c r="J275" i="156"/>
  <c r="J274" i="156"/>
  <c r="J273" i="156"/>
  <c r="J272" i="156"/>
  <c r="J271" i="156"/>
  <c r="J270" i="156"/>
  <c r="J269" i="156"/>
  <c r="J268" i="156"/>
  <c r="J267" i="156"/>
  <c r="J266" i="156"/>
  <c r="J265" i="156"/>
  <c r="J264" i="156"/>
  <c r="J263" i="156"/>
  <c r="J262" i="156"/>
  <c r="J261" i="156"/>
  <c r="J260" i="156"/>
  <c r="J259" i="156"/>
  <c r="J258" i="156"/>
  <c r="J257" i="156"/>
  <c r="J256" i="156"/>
  <c r="J255" i="156"/>
  <c r="J254" i="156"/>
  <c r="J253" i="156"/>
  <c r="J252" i="156"/>
  <c r="J251" i="156"/>
  <c r="J250" i="156"/>
  <c r="J249" i="156"/>
  <c r="J248" i="156"/>
  <c r="J247" i="156"/>
  <c r="J246" i="156"/>
  <c r="J245" i="156"/>
  <c r="J244" i="156"/>
  <c r="J243" i="156"/>
  <c r="J242" i="156"/>
  <c r="J241" i="156"/>
  <c r="J240" i="156"/>
  <c r="J239" i="156"/>
  <c r="J238" i="156"/>
  <c r="J237" i="156"/>
  <c r="J236" i="156"/>
  <c r="J235" i="156"/>
  <c r="J234" i="156"/>
  <c r="J233" i="156"/>
  <c r="J232" i="156"/>
  <c r="J231" i="156"/>
  <c r="J230" i="156"/>
  <c r="J229" i="156"/>
  <c r="J228" i="156"/>
  <c r="J227" i="156"/>
  <c r="J226" i="156"/>
  <c r="J225" i="156"/>
  <c r="J224" i="156"/>
  <c r="J223" i="156"/>
  <c r="J222" i="156"/>
  <c r="J221" i="156"/>
  <c r="J220" i="156"/>
  <c r="J219" i="156"/>
  <c r="J218" i="156"/>
  <c r="J217" i="156"/>
  <c r="J216" i="156"/>
  <c r="J215" i="156"/>
  <c r="J214" i="156"/>
  <c r="J213" i="156"/>
  <c r="J212" i="156"/>
  <c r="J211" i="156"/>
  <c r="J210" i="156"/>
  <c r="J209" i="156"/>
  <c r="J208" i="156"/>
  <c r="J207" i="156"/>
  <c r="J206" i="156"/>
  <c r="J205" i="156"/>
  <c r="J204" i="156"/>
  <c r="J203" i="156"/>
  <c r="J202" i="156"/>
  <c r="J201" i="156"/>
  <c r="J200" i="156"/>
  <c r="J199" i="156"/>
  <c r="J198" i="156"/>
  <c r="J197" i="156"/>
  <c r="J196" i="156"/>
  <c r="J195" i="156"/>
  <c r="J194" i="156"/>
  <c r="J193" i="156"/>
  <c r="J192" i="156"/>
  <c r="J191" i="156"/>
  <c r="J190" i="156"/>
  <c r="J189" i="156"/>
  <c r="J188" i="156"/>
  <c r="J187" i="156"/>
  <c r="J186" i="156"/>
  <c r="J185" i="156"/>
  <c r="J184" i="156"/>
  <c r="J183" i="156"/>
  <c r="J182" i="156"/>
  <c r="J181" i="156"/>
  <c r="J180" i="156"/>
  <c r="J179" i="156"/>
  <c r="J178" i="156"/>
  <c r="J177" i="156"/>
  <c r="J176" i="156"/>
  <c r="J175" i="156"/>
  <c r="J174" i="156"/>
  <c r="J173" i="156"/>
  <c r="J172" i="156"/>
  <c r="J171" i="156"/>
  <c r="J170" i="156"/>
  <c r="J169" i="156"/>
  <c r="J168" i="156"/>
  <c r="J167" i="156"/>
  <c r="J166" i="156"/>
  <c r="J165" i="156"/>
  <c r="J164" i="156"/>
  <c r="J163" i="156"/>
  <c r="J162" i="156"/>
  <c r="J161" i="156"/>
  <c r="J160" i="156"/>
  <c r="J159" i="156"/>
  <c r="J158" i="156"/>
  <c r="J157" i="156"/>
  <c r="J156" i="156"/>
  <c r="J155" i="156"/>
  <c r="J154" i="156"/>
  <c r="J153" i="156"/>
  <c r="J152" i="156"/>
  <c r="J151" i="156"/>
  <c r="J150" i="156"/>
  <c r="J149" i="156"/>
  <c r="J148" i="156"/>
  <c r="J147" i="156"/>
  <c r="J146" i="156"/>
  <c r="J145" i="156"/>
  <c r="J144" i="156"/>
  <c r="J143" i="156"/>
  <c r="J142" i="156"/>
  <c r="J141" i="156"/>
  <c r="J140" i="156"/>
  <c r="J139" i="156"/>
  <c r="J138" i="156"/>
  <c r="J137" i="156"/>
  <c r="J136" i="156"/>
  <c r="J135" i="156"/>
  <c r="J134" i="156"/>
  <c r="J133" i="156"/>
  <c r="J132" i="156"/>
  <c r="J131" i="156"/>
  <c r="J130" i="156"/>
  <c r="J129" i="156"/>
  <c r="J128" i="156"/>
  <c r="J127" i="156"/>
  <c r="J126" i="156"/>
  <c r="J125" i="156"/>
  <c r="J124" i="156"/>
  <c r="J123" i="156"/>
  <c r="J122" i="156"/>
  <c r="J121" i="156"/>
  <c r="J120" i="156"/>
  <c r="J119" i="156"/>
  <c r="J118" i="156"/>
  <c r="J117" i="156"/>
  <c r="J116" i="156"/>
  <c r="J115" i="156"/>
  <c r="J114" i="156"/>
  <c r="J113" i="156"/>
  <c r="J112" i="156"/>
  <c r="J111" i="156"/>
  <c r="J110" i="156"/>
  <c r="J109" i="156"/>
  <c r="J108" i="156"/>
  <c r="J107" i="156"/>
  <c r="J106" i="156"/>
  <c r="J105" i="156"/>
  <c r="J104" i="156"/>
  <c r="J103" i="156"/>
  <c r="J102" i="156"/>
  <c r="J101" i="156"/>
  <c r="J100" i="156"/>
  <c r="J99" i="156"/>
  <c r="J98" i="156"/>
  <c r="J97" i="156"/>
  <c r="J96" i="156"/>
  <c r="J95" i="156"/>
  <c r="J94" i="156"/>
  <c r="J93" i="156"/>
  <c r="J92" i="156"/>
  <c r="J91" i="156"/>
  <c r="J90" i="156"/>
  <c r="J89" i="156"/>
  <c r="J88" i="156"/>
  <c r="J87" i="156"/>
  <c r="J86" i="156"/>
  <c r="J85" i="156"/>
  <c r="J84" i="156"/>
  <c r="J83" i="156"/>
  <c r="J82" i="156"/>
  <c r="J81" i="156"/>
  <c r="J80" i="156"/>
  <c r="J79" i="156"/>
  <c r="J78" i="156"/>
  <c r="J77" i="156"/>
  <c r="J76" i="156"/>
  <c r="J75" i="156"/>
  <c r="J74" i="156"/>
  <c r="J73" i="156"/>
  <c r="J72" i="156"/>
  <c r="J71" i="156"/>
  <c r="J70" i="156"/>
  <c r="J69" i="156"/>
  <c r="J68" i="156"/>
  <c r="J67" i="156"/>
  <c r="J66" i="156"/>
  <c r="J65" i="156"/>
  <c r="J64" i="156"/>
  <c r="J63" i="156"/>
  <c r="J62" i="156"/>
  <c r="J61" i="156"/>
  <c r="J60" i="156"/>
  <c r="J59" i="156"/>
  <c r="J58" i="156"/>
  <c r="J57" i="156"/>
  <c r="J56" i="156"/>
  <c r="J55" i="156"/>
  <c r="J54" i="156"/>
  <c r="J53" i="156"/>
  <c r="J52" i="156"/>
  <c r="J51" i="156"/>
  <c r="J50" i="156"/>
  <c r="J49" i="156"/>
  <c r="J48" i="156"/>
  <c r="J47" i="156"/>
  <c r="J46" i="156"/>
  <c r="J45" i="156"/>
  <c r="J44" i="156"/>
  <c r="J43" i="156"/>
  <c r="J42" i="156"/>
  <c r="J41" i="156"/>
  <c r="J40" i="156"/>
  <c r="J39" i="156"/>
  <c r="J38" i="156"/>
  <c r="J37" i="156"/>
  <c r="J36" i="156"/>
  <c r="J35" i="156"/>
  <c r="J34" i="156"/>
  <c r="J33" i="156"/>
  <c r="J32" i="156"/>
  <c r="J31" i="156"/>
  <c r="J30" i="156"/>
  <c r="J29" i="156"/>
  <c r="J28" i="156"/>
  <c r="J27" i="156"/>
  <c r="J26" i="156"/>
  <c r="J25" i="156"/>
  <c r="J24" i="156"/>
  <c r="J23" i="156"/>
  <c r="J22" i="156"/>
  <c r="J21" i="156"/>
  <c r="J20" i="156"/>
  <c r="J19" i="156"/>
  <c r="J18" i="156"/>
  <c r="J17" i="156"/>
  <c r="J16" i="156"/>
  <c r="J15" i="156"/>
  <c r="J14" i="156"/>
  <c r="J13" i="156"/>
  <c r="J12" i="156"/>
  <c r="J11" i="156"/>
  <c r="J10" i="156"/>
  <c r="J9" i="156"/>
  <c r="J8" i="156"/>
  <c r="M7" i="156"/>
  <c r="H3" i="156" s="1"/>
  <c r="L7" i="156"/>
  <c r="K7" i="156"/>
  <c r="I7" i="156"/>
  <c r="J7" i="156" s="1"/>
  <c r="H7" i="156"/>
  <c r="H2" i="156"/>
  <c r="B1" i="156"/>
  <c r="J65" i="155" l="1"/>
  <c r="J64" i="155"/>
  <c r="J63" i="155"/>
  <c r="J62" i="155"/>
  <c r="J61" i="155"/>
  <c r="J60" i="155"/>
  <c r="J59" i="155"/>
  <c r="J58" i="155"/>
  <c r="J57" i="155"/>
  <c r="J56" i="155"/>
  <c r="J55" i="155"/>
  <c r="J54" i="155"/>
  <c r="J53" i="155"/>
  <c r="J52" i="155"/>
  <c r="J51" i="155"/>
  <c r="J50" i="155"/>
  <c r="J49" i="155"/>
  <c r="J48" i="155"/>
  <c r="J47" i="155"/>
  <c r="J46" i="155"/>
  <c r="J45" i="155"/>
  <c r="J44" i="155"/>
  <c r="J43" i="155"/>
  <c r="J42" i="155"/>
  <c r="J41" i="155"/>
  <c r="J40" i="155"/>
  <c r="J39" i="155"/>
  <c r="J38" i="155"/>
  <c r="J37" i="155"/>
  <c r="J36" i="155"/>
  <c r="J35" i="155"/>
  <c r="J34" i="155"/>
  <c r="J33" i="155"/>
  <c r="J32" i="155"/>
  <c r="J31" i="155"/>
  <c r="J30" i="155"/>
  <c r="J29" i="155"/>
  <c r="J28" i="155"/>
  <c r="J27" i="155"/>
  <c r="J26" i="155"/>
  <c r="J25" i="155"/>
  <c r="J24" i="155"/>
  <c r="J23" i="155"/>
  <c r="J22" i="155"/>
  <c r="J21" i="155"/>
  <c r="J20" i="155"/>
  <c r="J19" i="155"/>
  <c r="J18" i="155"/>
  <c r="J17" i="155"/>
  <c r="J16" i="155"/>
  <c r="J15" i="155"/>
  <c r="J14" i="155"/>
  <c r="J13" i="155"/>
  <c r="J12" i="155"/>
  <c r="J11" i="155"/>
  <c r="J10" i="155"/>
  <c r="J9" i="155"/>
  <c r="J8" i="155"/>
  <c r="J7" i="155"/>
  <c r="J6" i="155"/>
  <c r="I5" i="155"/>
  <c r="H5" i="155"/>
  <c r="J5" i="155" s="1"/>
  <c r="H2" i="155"/>
  <c r="B1" i="155"/>
  <c r="J65" i="154"/>
  <c r="J64" i="154"/>
  <c r="J63" i="154"/>
  <c r="J62" i="154"/>
  <c r="J61" i="154"/>
  <c r="J60" i="154"/>
  <c r="J59" i="154"/>
  <c r="J58" i="154"/>
  <c r="J57" i="154"/>
  <c r="J56" i="154"/>
  <c r="J55" i="154"/>
  <c r="J54" i="154"/>
  <c r="J53" i="154"/>
  <c r="J52" i="154"/>
  <c r="J51" i="154"/>
  <c r="J50" i="154"/>
  <c r="J49" i="154"/>
  <c r="J48" i="154"/>
  <c r="J47" i="154"/>
  <c r="J46" i="154"/>
  <c r="J45" i="154"/>
  <c r="J44" i="154"/>
  <c r="J43" i="154"/>
  <c r="J42" i="154"/>
  <c r="J41" i="154"/>
  <c r="J40" i="154"/>
  <c r="J39" i="154"/>
  <c r="J38" i="154"/>
  <c r="J37" i="154"/>
  <c r="J36" i="154"/>
  <c r="J35" i="154"/>
  <c r="J34" i="154"/>
  <c r="J33" i="154"/>
  <c r="J32" i="154"/>
  <c r="J31" i="154"/>
  <c r="J30" i="154"/>
  <c r="J29" i="154"/>
  <c r="J28" i="154"/>
  <c r="J27" i="154"/>
  <c r="J26" i="154"/>
  <c r="J25" i="154"/>
  <c r="J24" i="154"/>
  <c r="J23" i="154"/>
  <c r="J22" i="154"/>
  <c r="J21" i="154"/>
  <c r="J20" i="154"/>
  <c r="J19" i="154"/>
  <c r="J18" i="154"/>
  <c r="J17" i="154"/>
  <c r="J16" i="154"/>
  <c r="J15" i="154"/>
  <c r="J14" i="154"/>
  <c r="J13" i="154"/>
  <c r="J12" i="154"/>
  <c r="J11" i="154"/>
  <c r="J10" i="154"/>
  <c r="J9" i="154"/>
  <c r="J8" i="154"/>
  <c r="J7" i="154"/>
  <c r="J6" i="154"/>
  <c r="I5" i="154"/>
  <c r="H5" i="154"/>
  <c r="J5" i="154" s="1"/>
  <c r="H2" i="154"/>
  <c r="B1" i="154"/>
  <c r="J357" i="153"/>
  <c r="J356" i="153"/>
  <c r="J355" i="153"/>
  <c r="J354" i="153"/>
  <c r="J353" i="153"/>
  <c r="J352" i="153"/>
  <c r="J351" i="153"/>
  <c r="J350" i="153"/>
  <c r="J349" i="153"/>
  <c r="J348" i="153"/>
  <c r="J347" i="153"/>
  <c r="J346" i="153"/>
  <c r="J345" i="153"/>
  <c r="J344" i="153"/>
  <c r="J343" i="153"/>
  <c r="J342" i="153"/>
  <c r="J341" i="153"/>
  <c r="J340" i="153"/>
  <c r="J339" i="153"/>
  <c r="J338" i="153"/>
  <c r="J337" i="153"/>
  <c r="J336" i="153"/>
  <c r="J335" i="153"/>
  <c r="J334" i="153"/>
  <c r="J333" i="153"/>
  <c r="J332" i="153"/>
  <c r="J331" i="153"/>
  <c r="J330" i="153"/>
  <c r="J329" i="153"/>
  <c r="J328" i="153"/>
  <c r="J327" i="153"/>
  <c r="J326" i="153"/>
  <c r="J325" i="153"/>
  <c r="J324" i="153"/>
  <c r="J323" i="153"/>
  <c r="J322" i="153"/>
  <c r="J321" i="153"/>
  <c r="J320" i="153"/>
  <c r="J319" i="153"/>
  <c r="J318" i="153"/>
  <c r="J317" i="153"/>
  <c r="J316" i="153"/>
  <c r="J315" i="153"/>
  <c r="J314" i="153"/>
  <c r="J313" i="153"/>
  <c r="J312" i="153"/>
  <c r="J311" i="153"/>
  <c r="J310" i="153"/>
  <c r="J309" i="153"/>
  <c r="J308" i="153"/>
  <c r="J307" i="153"/>
  <c r="J306" i="153"/>
  <c r="J305" i="153"/>
  <c r="J304" i="153"/>
  <c r="J303" i="153"/>
  <c r="J302" i="153"/>
  <c r="J301" i="153"/>
  <c r="J300" i="153"/>
  <c r="J299" i="153"/>
  <c r="J298" i="153"/>
  <c r="J297" i="153"/>
  <c r="J296" i="153"/>
  <c r="J295" i="153"/>
  <c r="J294" i="153"/>
  <c r="J293" i="153"/>
  <c r="J292" i="153"/>
  <c r="J291" i="153"/>
  <c r="J290" i="153"/>
  <c r="J289" i="153"/>
  <c r="J288" i="153"/>
  <c r="J287" i="153"/>
  <c r="J286" i="153"/>
  <c r="J285" i="153"/>
  <c r="J284" i="153"/>
  <c r="J283" i="153"/>
  <c r="J282" i="153"/>
  <c r="J281" i="153"/>
  <c r="J280" i="153"/>
  <c r="J279" i="153"/>
  <c r="J278" i="153"/>
  <c r="J277" i="153"/>
  <c r="J276" i="153"/>
  <c r="J275" i="153"/>
  <c r="J274" i="153"/>
  <c r="J273" i="153"/>
  <c r="J272" i="153"/>
  <c r="J271" i="153"/>
  <c r="J270" i="153"/>
  <c r="J269" i="153"/>
  <c r="J268" i="153"/>
  <c r="J267" i="153"/>
  <c r="J266" i="153"/>
  <c r="J265" i="153"/>
  <c r="J264" i="153"/>
  <c r="J263" i="153"/>
  <c r="J262" i="153"/>
  <c r="J261" i="153"/>
  <c r="J260" i="153"/>
  <c r="J259" i="153"/>
  <c r="J258" i="153"/>
  <c r="J257" i="153"/>
  <c r="J256" i="153"/>
  <c r="J255" i="153"/>
  <c r="J254" i="153"/>
  <c r="J253" i="153"/>
  <c r="J252" i="153"/>
  <c r="J251" i="153"/>
  <c r="J250" i="153"/>
  <c r="J249" i="153"/>
  <c r="J248" i="153"/>
  <c r="J247" i="153"/>
  <c r="J246" i="153"/>
  <c r="J245" i="153"/>
  <c r="J244" i="153"/>
  <c r="J243" i="153"/>
  <c r="J242" i="153"/>
  <c r="J241" i="153"/>
  <c r="J240" i="153"/>
  <c r="J239" i="153"/>
  <c r="J238" i="153"/>
  <c r="J237" i="153"/>
  <c r="J236" i="153"/>
  <c r="J235" i="153"/>
  <c r="J234" i="153"/>
  <c r="J233" i="153"/>
  <c r="J232" i="153"/>
  <c r="J231" i="153"/>
  <c r="J230" i="153"/>
  <c r="J229" i="153"/>
  <c r="J228" i="153"/>
  <c r="J227" i="153"/>
  <c r="J226" i="153"/>
  <c r="J225" i="153"/>
  <c r="J224" i="153"/>
  <c r="J223" i="153"/>
  <c r="J222" i="153"/>
  <c r="J221" i="153"/>
  <c r="J220" i="153"/>
  <c r="J219" i="153"/>
  <c r="J218" i="153"/>
  <c r="J217" i="153"/>
  <c r="J216" i="153"/>
  <c r="J215" i="153"/>
  <c r="J214" i="153"/>
  <c r="J213" i="153"/>
  <c r="J212" i="153"/>
  <c r="J211" i="153"/>
  <c r="J210" i="153"/>
  <c r="J209" i="153"/>
  <c r="J208" i="153"/>
  <c r="J207" i="153"/>
  <c r="J206" i="153"/>
  <c r="J205" i="153"/>
  <c r="J204" i="153"/>
  <c r="J203" i="153"/>
  <c r="J202" i="153"/>
  <c r="J201" i="153"/>
  <c r="J200" i="153"/>
  <c r="J199" i="153"/>
  <c r="J198" i="153"/>
  <c r="J197" i="153"/>
  <c r="J196" i="153"/>
  <c r="J195" i="153"/>
  <c r="J194" i="153"/>
  <c r="J193" i="153"/>
  <c r="J192" i="153"/>
  <c r="J191" i="153"/>
  <c r="J190" i="153"/>
  <c r="J189" i="153"/>
  <c r="J188" i="153"/>
  <c r="J187" i="153"/>
  <c r="J186" i="153"/>
  <c r="J185" i="153"/>
  <c r="J184" i="153"/>
  <c r="J183" i="153"/>
  <c r="J182" i="153"/>
  <c r="J181" i="153"/>
  <c r="J180" i="153"/>
  <c r="J179" i="153"/>
  <c r="J178" i="153"/>
  <c r="J177" i="153"/>
  <c r="J176" i="153"/>
  <c r="J175" i="153"/>
  <c r="J174" i="153"/>
  <c r="J173" i="153"/>
  <c r="J172" i="153"/>
  <c r="J171" i="153"/>
  <c r="J170" i="153"/>
  <c r="J169" i="153"/>
  <c r="J168" i="153"/>
  <c r="J167" i="153"/>
  <c r="J166" i="153"/>
  <c r="J165" i="153"/>
  <c r="J164" i="153"/>
  <c r="J163" i="153"/>
  <c r="J162" i="153"/>
  <c r="J161" i="153"/>
  <c r="J160" i="153"/>
  <c r="J159" i="153"/>
  <c r="J158" i="153"/>
  <c r="J157" i="153"/>
  <c r="J156" i="153"/>
  <c r="J155" i="153"/>
  <c r="J154" i="153"/>
  <c r="J153" i="153"/>
  <c r="J152" i="153"/>
  <c r="J151" i="153"/>
  <c r="J150" i="153"/>
  <c r="J149" i="153"/>
  <c r="J148" i="153"/>
  <c r="J147" i="153"/>
  <c r="J146" i="153"/>
  <c r="J145" i="153"/>
  <c r="J144" i="153"/>
  <c r="J143" i="153"/>
  <c r="J142" i="153"/>
  <c r="J141" i="153"/>
  <c r="J140" i="153"/>
  <c r="J139" i="153"/>
  <c r="J138" i="153"/>
  <c r="J137" i="153"/>
  <c r="J136" i="153"/>
  <c r="J135" i="153"/>
  <c r="J134" i="153"/>
  <c r="J133" i="153"/>
  <c r="J132" i="153"/>
  <c r="J131" i="153"/>
  <c r="J130" i="153"/>
  <c r="J129" i="153"/>
  <c r="J128" i="153"/>
  <c r="J127" i="153"/>
  <c r="J126" i="153"/>
  <c r="J125" i="153"/>
  <c r="J124" i="153"/>
  <c r="J123" i="153"/>
  <c r="J122" i="153"/>
  <c r="J121" i="153"/>
  <c r="J120" i="153"/>
  <c r="J119" i="153"/>
  <c r="J118" i="153"/>
  <c r="J117" i="153"/>
  <c r="J116" i="153"/>
  <c r="J115" i="153"/>
  <c r="J114" i="153"/>
  <c r="J113" i="153"/>
  <c r="J112" i="153"/>
  <c r="J111" i="153"/>
  <c r="J110" i="153"/>
  <c r="J109" i="153"/>
  <c r="J108" i="153"/>
  <c r="J107" i="153"/>
  <c r="J106" i="153"/>
  <c r="J105" i="153"/>
  <c r="J104" i="153"/>
  <c r="J103" i="153"/>
  <c r="J102" i="153"/>
  <c r="J101" i="153"/>
  <c r="J100" i="153"/>
  <c r="J99" i="153"/>
  <c r="J98" i="153"/>
  <c r="J97" i="153"/>
  <c r="J96" i="153"/>
  <c r="J95" i="153"/>
  <c r="J94" i="153"/>
  <c r="J93" i="153"/>
  <c r="J92" i="153"/>
  <c r="J91" i="153"/>
  <c r="J90" i="153"/>
  <c r="J89" i="153"/>
  <c r="J88" i="153"/>
  <c r="J87" i="153"/>
  <c r="J86" i="153"/>
  <c r="J85" i="153"/>
  <c r="J84" i="153"/>
  <c r="J83" i="153"/>
  <c r="J82" i="153"/>
  <c r="J81" i="153"/>
  <c r="J80" i="153"/>
  <c r="J79" i="153"/>
  <c r="J78" i="153"/>
  <c r="J77" i="153"/>
  <c r="J76" i="153"/>
  <c r="J75" i="153"/>
  <c r="J74" i="153"/>
  <c r="J73" i="153"/>
  <c r="J72" i="153"/>
  <c r="J71" i="153"/>
  <c r="J70" i="153"/>
  <c r="J69" i="153"/>
  <c r="J68" i="153"/>
  <c r="J67" i="153"/>
  <c r="J66" i="153"/>
  <c r="J65" i="153"/>
  <c r="J64" i="153"/>
  <c r="J63" i="153"/>
  <c r="J62" i="153"/>
  <c r="J61" i="153"/>
  <c r="J60" i="153"/>
  <c r="J59" i="153"/>
  <c r="J58" i="153"/>
  <c r="J57" i="153"/>
  <c r="J56" i="153"/>
  <c r="J55" i="153"/>
  <c r="J54" i="153"/>
  <c r="J53" i="153"/>
  <c r="J52" i="153"/>
  <c r="J51" i="153"/>
  <c r="J50" i="153"/>
  <c r="J49" i="153"/>
  <c r="J48" i="153"/>
  <c r="J47" i="153"/>
  <c r="J46" i="153"/>
  <c r="J45" i="153"/>
  <c r="J44" i="153"/>
  <c r="J43" i="153"/>
  <c r="J42" i="153"/>
  <c r="J41" i="153"/>
  <c r="J40" i="153"/>
  <c r="J39" i="153"/>
  <c r="J38" i="153"/>
  <c r="J37" i="153"/>
  <c r="J36" i="153"/>
  <c r="J35" i="153"/>
  <c r="J34" i="153"/>
  <c r="J33" i="153"/>
  <c r="J32" i="153"/>
  <c r="J31" i="153"/>
  <c r="J30" i="153"/>
  <c r="J29" i="153"/>
  <c r="J28" i="153"/>
  <c r="J27" i="153"/>
  <c r="J26" i="153"/>
  <c r="J25" i="153"/>
  <c r="J24" i="153"/>
  <c r="J23" i="153"/>
  <c r="J22" i="153"/>
  <c r="J21" i="153"/>
  <c r="J20" i="153"/>
  <c r="J19" i="153"/>
  <c r="J18" i="153"/>
  <c r="J17" i="153"/>
  <c r="J16" i="153"/>
  <c r="J15" i="153"/>
  <c r="J14" i="153"/>
  <c r="J13" i="153"/>
  <c r="J12" i="153"/>
  <c r="J11" i="153"/>
  <c r="J10" i="153"/>
  <c r="J9" i="153"/>
  <c r="J8" i="153"/>
  <c r="O7" i="153"/>
  <c r="I7" i="153"/>
  <c r="H7" i="153"/>
  <c r="J7" i="153" s="1"/>
  <c r="H3" i="153"/>
  <c r="H4" i="153" s="1"/>
  <c r="H2" i="153"/>
  <c r="B1" i="153"/>
  <c r="J357" i="152"/>
  <c r="J356" i="152"/>
  <c r="J355" i="152"/>
  <c r="J354" i="152"/>
  <c r="J353" i="152"/>
  <c r="J352" i="152"/>
  <c r="J351" i="152"/>
  <c r="J350" i="152"/>
  <c r="J349" i="152"/>
  <c r="J348" i="152"/>
  <c r="J347" i="152"/>
  <c r="J346" i="152"/>
  <c r="J345" i="152"/>
  <c r="J344" i="152"/>
  <c r="J343" i="152"/>
  <c r="J342" i="152"/>
  <c r="J341" i="152"/>
  <c r="J340" i="152"/>
  <c r="J339" i="152"/>
  <c r="J338" i="152"/>
  <c r="J337" i="152"/>
  <c r="J336" i="152"/>
  <c r="J335" i="152"/>
  <c r="J334" i="152"/>
  <c r="J333" i="152"/>
  <c r="J332" i="152"/>
  <c r="J331" i="152"/>
  <c r="J330" i="152"/>
  <c r="J329" i="152"/>
  <c r="J328" i="152"/>
  <c r="J327" i="152"/>
  <c r="J326" i="152"/>
  <c r="J325" i="152"/>
  <c r="J324" i="152"/>
  <c r="J323" i="152"/>
  <c r="J322" i="152"/>
  <c r="J321" i="152"/>
  <c r="J320" i="152"/>
  <c r="J319" i="152"/>
  <c r="J318" i="152"/>
  <c r="J317" i="152"/>
  <c r="J316" i="152"/>
  <c r="J315" i="152"/>
  <c r="J314" i="152"/>
  <c r="J313" i="152"/>
  <c r="J312" i="152"/>
  <c r="J311" i="152"/>
  <c r="J310" i="152"/>
  <c r="J309" i="152"/>
  <c r="J308" i="152"/>
  <c r="J307" i="152"/>
  <c r="J306" i="152"/>
  <c r="J305" i="152"/>
  <c r="J304" i="152"/>
  <c r="J303" i="152"/>
  <c r="J302" i="152"/>
  <c r="J301" i="152"/>
  <c r="J300" i="152"/>
  <c r="J299" i="152"/>
  <c r="J298" i="152"/>
  <c r="J297" i="152"/>
  <c r="J296" i="152"/>
  <c r="J295" i="152"/>
  <c r="J294" i="152"/>
  <c r="J293" i="152"/>
  <c r="J292" i="152"/>
  <c r="J291" i="152"/>
  <c r="J290" i="152"/>
  <c r="J289" i="152"/>
  <c r="J288" i="152"/>
  <c r="J287" i="152"/>
  <c r="J286" i="152"/>
  <c r="J285" i="152"/>
  <c r="J284" i="152"/>
  <c r="J283" i="152"/>
  <c r="J282" i="152"/>
  <c r="J281" i="152"/>
  <c r="J280" i="152"/>
  <c r="J279" i="152"/>
  <c r="J278" i="152"/>
  <c r="J277" i="152"/>
  <c r="J276" i="152"/>
  <c r="J275" i="152"/>
  <c r="J274" i="152"/>
  <c r="J273" i="152"/>
  <c r="J272" i="152"/>
  <c r="J271" i="152"/>
  <c r="J270" i="152"/>
  <c r="J269" i="152"/>
  <c r="J268" i="152"/>
  <c r="J267" i="152"/>
  <c r="J266" i="152"/>
  <c r="J265" i="152"/>
  <c r="J264" i="152"/>
  <c r="J263" i="152"/>
  <c r="J262" i="152"/>
  <c r="J261" i="152"/>
  <c r="J260" i="152"/>
  <c r="J259" i="152"/>
  <c r="J258" i="152"/>
  <c r="J257" i="152"/>
  <c r="J256" i="152"/>
  <c r="J255" i="152"/>
  <c r="J254" i="152"/>
  <c r="J253" i="152"/>
  <c r="J252" i="152"/>
  <c r="J251" i="152"/>
  <c r="J250" i="152"/>
  <c r="J249" i="152"/>
  <c r="J248" i="152"/>
  <c r="J247" i="152"/>
  <c r="J246" i="152"/>
  <c r="J245" i="152"/>
  <c r="J244" i="152"/>
  <c r="J243" i="152"/>
  <c r="J242" i="152"/>
  <c r="J241" i="152"/>
  <c r="J240" i="152"/>
  <c r="J239" i="152"/>
  <c r="J238" i="152"/>
  <c r="J237" i="152"/>
  <c r="J236" i="152"/>
  <c r="J235" i="152"/>
  <c r="J234" i="152"/>
  <c r="J233" i="152"/>
  <c r="J232" i="152"/>
  <c r="J231" i="152"/>
  <c r="J230" i="152"/>
  <c r="J229" i="152"/>
  <c r="J228" i="152"/>
  <c r="J227" i="152"/>
  <c r="J226" i="152"/>
  <c r="J225" i="152"/>
  <c r="J224" i="152"/>
  <c r="J223" i="152"/>
  <c r="J222" i="152"/>
  <c r="J221" i="152"/>
  <c r="J220" i="152"/>
  <c r="J219" i="152"/>
  <c r="J218" i="152"/>
  <c r="J217" i="152"/>
  <c r="J216" i="152"/>
  <c r="J215" i="152"/>
  <c r="J214" i="152"/>
  <c r="J213" i="152"/>
  <c r="J212" i="152"/>
  <c r="J211" i="152"/>
  <c r="J210" i="152"/>
  <c r="J209" i="152"/>
  <c r="J208" i="152"/>
  <c r="J207" i="152"/>
  <c r="J206" i="152"/>
  <c r="J205" i="152"/>
  <c r="J204" i="152"/>
  <c r="J203" i="152"/>
  <c r="J202" i="152"/>
  <c r="J201" i="152"/>
  <c r="J200" i="152"/>
  <c r="J199" i="152"/>
  <c r="J198" i="152"/>
  <c r="J197" i="152"/>
  <c r="J196" i="152"/>
  <c r="J195" i="152"/>
  <c r="J194" i="152"/>
  <c r="J193" i="152"/>
  <c r="J192" i="152"/>
  <c r="J191" i="152"/>
  <c r="J190" i="152"/>
  <c r="J189" i="152"/>
  <c r="J188" i="152"/>
  <c r="J187" i="152"/>
  <c r="J186" i="152"/>
  <c r="J185" i="152"/>
  <c r="J184" i="152"/>
  <c r="J183" i="152"/>
  <c r="J182" i="152"/>
  <c r="J181" i="152"/>
  <c r="J180" i="152"/>
  <c r="J179" i="152"/>
  <c r="J178" i="152"/>
  <c r="J177" i="152"/>
  <c r="J176" i="152"/>
  <c r="J175" i="152"/>
  <c r="J174" i="152"/>
  <c r="J173" i="152"/>
  <c r="J172" i="152"/>
  <c r="J171" i="152"/>
  <c r="J170" i="152"/>
  <c r="J169" i="152"/>
  <c r="J168" i="152"/>
  <c r="J167" i="152"/>
  <c r="J166" i="152"/>
  <c r="J165" i="152"/>
  <c r="J164" i="152"/>
  <c r="J163" i="152"/>
  <c r="J162" i="152"/>
  <c r="J161" i="152"/>
  <c r="J160" i="152"/>
  <c r="J159" i="152"/>
  <c r="J158" i="152"/>
  <c r="J157" i="152"/>
  <c r="J156" i="152"/>
  <c r="J155" i="152"/>
  <c r="J154" i="152"/>
  <c r="J153" i="152"/>
  <c r="J152" i="152"/>
  <c r="J151" i="152"/>
  <c r="J150" i="152"/>
  <c r="J149" i="152"/>
  <c r="J148" i="152"/>
  <c r="J147" i="152"/>
  <c r="J146" i="152"/>
  <c r="J145" i="152"/>
  <c r="J144" i="152"/>
  <c r="J143" i="152"/>
  <c r="J142" i="152"/>
  <c r="J141" i="152"/>
  <c r="J140" i="152"/>
  <c r="J139" i="152"/>
  <c r="J138" i="152"/>
  <c r="J137" i="152"/>
  <c r="J136" i="152"/>
  <c r="J135" i="152"/>
  <c r="J134" i="152"/>
  <c r="J133" i="152"/>
  <c r="J132" i="152"/>
  <c r="J131" i="152"/>
  <c r="J130" i="152"/>
  <c r="J129" i="152"/>
  <c r="J128" i="152"/>
  <c r="J127" i="152"/>
  <c r="J126" i="152"/>
  <c r="J125" i="152"/>
  <c r="J124" i="152"/>
  <c r="J123" i="152"/>
  <c r="J122" i="152"/>
  <c r="J121" i="152"/>
  <c r="J120" i="152"/>
  <c r="J119" i="152"/>
  <c r="J118" i="152"/>
  <c r="J117" i="152"/>
  <c r="J116" i="152"/>
  <c r="J115" i="152"/>
  <c r="J114" i="152"/>
  <c r="J113" i="152"/>
  <c r="J112" i="152"/>
  <c r="J111" i="152"/>
  <c r="J110" i="152"/>
  <c r="J109" i="152"/>
  <c r="J108" i="152"/>
  <c r="J107" i="152"/>
  <c r="J106" i="152"/>
  <c r="J105" i="152"/>
  <c r="J104" i="152"/>
  <c r="J103" i="152"/>
  <c r="J102" i="152"/>
  <c r="J101" i="152"/>
  <c r="J100" i="152"/>
  <c r="J99" i="152"/>
  <c r="J98" i="152"/>
  <c r="J97" i="152"/>
  <c r="J96" i="152"/>
  <c r="J95" i="152"/>
  <c r="J94" i="152"/>
  <c r="J93" i="152"/>
  <c r="J92" i="152"/>
  <c r="J91" i="152"/>
  <c r="J90" i="152"/>
  <c r="J89" i="152"/>
  <c r="J88" i="152"/>
  <c r="J87" i="152"/>
  <c r="J86" i="152"/>
  <c r="J85" i="152"/>
  <c r="J84" i="152"/>
  <c r="J83" i="152"/>
  <c r="J82" i="152"/>
  <c r="J81" i="152"/>
  <c r="J80" i="152"/>
  <c r="J79" i="152"/>
  <c r="J78" i="152"/>
  <c r="J77" i="152"/>
  <c r="J76" i="152"/>
  <c r="J75" i="152"/>
  <c r="J74" i="152"/>
  <c r="J73" i="152"/>
  <c r="J72" i="152"/>
  <c r="J71" i="152"/>
  <c r="J70" i="152"/>
  <c r="J69" i="152"/>
  <c r="J68" i="152"/>
  <c r="J67" i="152"/>
  <c r="J66" i="152"/>
  <c r="J65" i="152"/>
  <c r="J64" i="152"/>
  <c r="J63" i="152"/>
  <c r="J62" i="152"/>
  <c r="J61" i="152"/>
  <c r="J60" i="152"/>
  <c r="J59" i="152"/>
  <c r="J58" i="152"/>
  <c r="J57" i="152"/>
  <c r="J56" i="152"/>
  <c r="J55" i="152"/>
  <c r="J54" i="152"/>
  <c r="J53" i="152"/>
  <c r="J52" i="152"/>
  <c r="J51" i="152"/>
  <c r="J50" i="152"/>
  <c r="J49" i="152"/>
  <c r="J48" i="152"/>
  <c r="J47" i="152"/>
  <c r="J46" i="152"/>
  <c r="J45" i="152"/>
  <c r="J44" i="152"/>
  <c r="J43" i="152"/>
  <c r="J42" i="152"/>
  <c r="J41" i="152"/>
  <c r="J40" i="152"/>
  <c r="J39" i="152"/>
  <c r="J38" i="152"/>
  <c r="J37" i="152"/>
  <c r="J36" i="152"/>
  <c r="J35" i="152"/>
  <c r="J34" i="152"/>
  <c r="J33" i="152"/>
  <c r="J32" i="152"/>
  <c r="J31" i="152"/>
  <c r="J30" i="152"/>
  <c r="J29" i="152"/>
  <c r="J28" i="152"/>
  <c r="J27" i="152"/>
  <c r="J26" i="152"/>
  <c r="J25" i="152"/>
  <c r="J24" i="152"/>
  <c r="J23" i="152"/>
  <c r="J22" i="152"/>
  <c r="J21" i="152"/>
  <c r="J20" i="152"/>
  <c r="J19" i="152"/>
  <c r="J18" i="152"/>
  <c r="J17" i="152"/>
  <c r="J16" i="152"/>
  <c r="J15" i="152"/>
  <c r="J14" i="152"/>
  <c r="J13" i="152"/>
  <c r="J12" i="152"/>
  <c r="J11" i="152"/>
  <c r="J10" i="152"/>
  <c r="J9" i="152"/>
  <c r="J8" i="152"/>
  <c r="M7" i="152"/>
  <c r="L7" i="152"/>
  <c r="K7" i="152"/>
  <c r="I7" i="152"/>
  <c r="H7" i="152"/>
  <c r="J7" i="152" s="1"/>
  <c r="H3" i="152"/>
  <c r="H4" i="152" s="1"/>
  <c r="H2" i="152"/>
  <c r="B1" i="152"/>
  <c r="J65" i="151"/>
  <c r="J64" i="151"/>
  <c r="J63" i="151"/>
  <c r="J62" i="151"/>
  <c r="J61" i="151"/>
  <c r="J60" i="151"/>
  <c r="J59" i="151"/>
  <c r="J58" i="151"/>
  <c r="J57" i="151"/>
  <c r="J56" i="151"/>
  <c r="J55" i="151"/>
  <c r="J54" i="151"/>
  <c r="J53" i="151"/>
  <c r="J52" i="151"/>
  <c r="J51" i="151"/>
  <c r="J50" i="151"/>
  <c r="J49" i="151"/>
  <c r="J48" i="151"/>
  <c r="J47" i="151"/>
  <c r="J46" i="151"/>
  <c r="J45" i="151"/>
  <c r="J44" i="151"/>
  <c r="J43" i="151"/>
  <c r="J42" i="151"/>
  <c r="J41" i="151"/>
  <c r="J40" i="151"/>
  <c r="J39" i="151"/>
  <c r="J38" i="151"/>
  <c r="J37" i="151"/>
  <c r="J36" i="151"/>
  <c r="J35" i="151"/>
  <c r="J34" i="151"/>
  <c r="J33" i="151"/>
  <c r="J32" i="151"/>
  <c r="J31" i="151"/>
  <c r="J30" i="151"/>
  <c r="J29" i="151"/>
  <c r="J28" i="151"/>
  <c r="J27" i="151"/>
  <c r="J26" i="151"/>
  <c r="J25" i="151"/>
  <c r="J24" i="151"/>
  <c r="J23" i="151"/>
  <c r="J22" i="151"/>
  <c r="J21" i="151"/>
  <c r="J20" i="151"/>
  <c r="J19" i="151"/>
  <c r="J18" i="151"/>
  <c r="J17" i="151"/>
  <c r="J16" i="151"/>
  <c r="J15" i="151"/>
  <c r="J14" i="151"/>
  <c r="J13" i="151"/>
  <c r="J12" i="151"/>
  <c r="J11" i="151"/>
  <c r="J10" i="151"/>
  <c r="J9" i="151"/>
  <c r="J8" i="151"/>
  <c r="J7" i="151"/>
  <c r="J6" i="151"/>
  <c r="I5" i="151"/>
  <c r="H5" i="151"/>
  <c r="J5" i="151" s="1"/>
  <c r="H2" i="151"/>
  <c r="B1" i="151"/>
  <c r="J65" i="150"/>
  <c r="J64" i="150"/>
  <c r="J63" i="150"/>
  <c r="J62" i="150"/>
  <c r="J61" i="150"/>
  <c r="J60" i="150"/>
  <c r="J59" i="150"/>
  <c r="J58" i="150"/>
  <c r="J57" i="150"/>
  <c r="J56" i="150"/>
  <c r="J55" i="150"/>
  <c r="J54" i="150"/>
  <c r="J53" i="150"/>
  <c r="J52" i="150"/>
  <c r="J51" i="150"/>
  <c r="J50" i="150"/>
  <c r="J49" i="150"/>
  <c r="J48" i="150"/>
  <c r="J47" i="150"/>
  <c r="J46" i="150"/>
  <c r="J45" i="150"/>
  <c r="J44" i="150"/>
  <c r="J43" i="150"/>
  <c r="J42" i="150"/>
  <c r="J41" i="150"/>
  <c r="J40" i="150"/>
  <c r="J39" i="150"/>
  <c r="J38" i="150"/>
  <c r="J37" i="150"/>
  <c r="J36" i="150"/>
  <c r="J35" i="150"/>
  <c r="J34" i="150"/>
  <c r="J33" i="150"/>
  <c r="J32" i="150"/>
  <c r="J31" i="150"/>
  <c r="J30" i="150"/>
  <c r="J29" i="150"/>
  <c r="J28" i="150"/>
  <c r="J27" i="150"/>
  <c r="J26" i="150"/>
  <c r="J25" i="150"/>
  <c r="J24" i="150"/>
  <c r="J23" i="150"/>
  <c r="J22" i="150"/>
  <c r="J21" i="150"/>
  <c r="J20" i="150"/>
  <c r="J19" i="150"/>
  <c r="J18" i="150"/>
  <c r="J17" i="150"/>
  <c r="J16" i="150"/>
  <c r="J15" i="150"/>
  <c r="J14" i="150"/>
  <c r="J13" i="150"/>
  <c r="J12" i="150"/>
  <c r="J11" i="150"/>
  <c r="J10" i="150"/>
  <c r="J9" i="150"/>
  <c r="J8" i="150"/>
  <c r="J7" i="150"/>
  <c r="J6" i="150"/>
  <c r="I5" i="150"/>
  <c r="H5" i="150"/>
  <c r="J5" i="150" s="1"/>
  <c r="H2" i="150"/>
  <c r="B1" i="150"/>
  <c r="J357" i="149"/>
  <c r="J356" i="149"/>
  <c r="J355" i="149"/>
  <c r="J354" i="149"/>
  <c r="J353" i="149"/>
  <c r="J352" i="149"/>
  <c r="J351" i="149"/>
  <c r="J350" i="149"/>
  <c r="J349" i="149"/>
  <c r="J348" i="149"/>
  <c r="J347" i="149"/>
  <c r="J346" i="149"/>
  <c r="J345" i="149"/>
  <c r="J344" i="149"/>
  <c r="J343" i="149"/>
  <c r="J342" i="149"/>
  <c r="J341" i="149"/>
  <c r="J340" i="149"/>
  <c r="J339" i="149"/>
  <c r="J338" i="149"/>
  <c r="J337" i="149"/>
  <c r="J336" i="149"/>
  <c r="J335" i="149"/>
  <c r="J334" i="149"/>
  <c r="J333" i="149"/>
  <c r="J332" i="149"/>
  <c r="J331" i="149"/>
  <c r="J330" i="149"/>
  <c r="J329" i="149"/>
  <c r="J328" i="149"/>
  <c r="J327" i="149"/>
  <c r="J326" i="149"/>
  <c r="J325" i="149"/>
  <c r="J324" i="149"/>
  <c r="J323" i="149"/>
  <c r="J322" i="149"/>
  <c r="J321" i="149"/>
  <c r="J320" i="149"/>
  <c r="J319" i="149"/>
  <c r="J318" i="149"/>
  <c r="J317" i="149"/>
  <c r="J316" i="149"/>
  <c r="J315" i="149"/>
  <c r="J314" i="149"/>
  <c r="J313" i="149"/>
  <c r="J312" i="149"/>
  <c r="J311" i="149"/>
  <c r="J310" i="149"/>
  <c r="J309" i="149"/>
  <c r="J308" i="149"/>
  <c r="J307" i="149"/>
  <c r="J306" i="149"/>
  <c r="J305" i="149"/>
  <c r="J304" i="149"/>
  <c r="J303" i="149"/>
  <c r="J302" i="149"/>
  <c r="J301" i="149"/>
  <c r="J300" i="149"/>
  <c r="J299" i="149"/>
  <c r="J298" i="149"/>
  <c r="J297" i="149"/>
  <c r="J296" i="149"/>
  <c r="J295" i="149"/>
  <c r="J294" i="149"/>
  <c r="J293" i="149"/>
  <c r="J292" i="149"/>
  <c r="J291" i="149"/>
  <c r="J290" i="149"/>
  <c r="J289" i="149"/>
  <c r="J288" i="149"/>
  <c r="J287" i="149"/>
  <c r="J286" i="149"/>
  <c r="J285" i="149"/>
  <c r="J284" i="149"/>
  <c r="J283" i="149"/>
  <c r="J282" i="149"/>
  <c r="J281" i="149"/>
  <c r="J280" i="149"/>
  <c r="J279" i="149"/>
  <c r="J278" i="149"/>
  <c r="J277" i="149"/>
  <c r="J276" i="149"/>
  <c r="J275" i="149"/>
  <c r="J274" i="149"/>
  <c r="J273" i="149"/>
  <c r="J272" i="149"/>
  <c r="J271" i="149"/>
  <c r="J270" i="149"/>
  <c r="J269" i="149"/>
  <c r="J268" i="149"/>
  <c r="J267" i="149"/>
  <c r="J266" i="149"/>
  <c r="J265" i="149"/>
  <c r="J264" i="149"/>
  <c r="J263" i="149"/>
  <c r="J262" i="149"/>
  <c r="J261" i="149"/>
  <c r="J260" i="149"/>
  <c r="J259" i="149"/>
  <c r="J258" i="149"/>
  <c r="J257" i="149"/>
  <c r="J256" i="149"/>
  <c r="J255" i="149"/>
  <c r="J254" i="149"/>
  <c r="J253" i="149"/>
  <c r="J252" i="149"/>
  <c r="J251" i="149"/>
  <c r="J250" i="149"/>
  <c r="J249" i="149"/>
  <c r="J248" i="149"/>
  <c r="J247" i="149"/>
  <c r="J246" i="149"/>
  <c r="J245" i="149"/>
  <c r="J244" i="149"/>
  <c r="J243" i="149"/>
  <c r="J242" i="149"/>
  <c r="J241" i="149"/>
  <c r="J240" i="149"/>
  <c r="J239" i="149"/>
  <c r="J238" i="149"/>
  <c r="J237" i="149"/>
  <c r="J236" i="149"/>
  <c r="J235" i="149"/>
  <c r="J234" i="149"/>
  <c r="J233" i="149"/>
  <c r="J232" i="149"/>
  <c r="J231" i="149"/>
  <c r="J230" i="149"/>
  <c r="J229" i="149"/>
  <c r="J228" i="149"/>
  <c r="J227" i="149"/>
  <c r="J226" i="149"/>
  <c r="J225" i="149"/>
  <c r="J224" i="149"/>
  <c r="J223" i="149"/>
  <c r="J222" i="149"/>
  <c r="J221" i="149"/>
  <c r="J220" i="149"/>
  <c r="J219" i="149"/>
  <c r="J218" i="149"/>
  <c r="J217" i="149"/>
  <c r="J216" i="149"/>
  <c r="J215" i="149"/>
  <c r="J214" i="149"/>
  <c r="J213" i="149"/>
  <c r="J212" i="149"/>
  <c r="J211" i="149"/>
  <c r="J210" i="149"/>
  <c r="J209" i="149"/>
  <c r="J208" i="149"/>
  <c r="J207" i="149"/>
  <c r="J206" i="149"/>
  <c r="J205" i="149"/>
  <c r="J204" i="149"/>
  <c r="J203" i="149"/>
  <c r="J202" i="149"/>
  <c r="J201" i="149"/>
  <c r="J200" i="149"/>
  <c r="J199" i="149"/>
  <c r="J198" i="149"/>
  <c r="J197" i="149"/>
  <c r="J196" i="149"/>
  <c r="J195" i="149"/>
  <c r="J194" i="149"/>
  <c r="J193" i="149"/>
  <c r="J192" i="149"/>
  <c r="J191" i="149"/>
  <c r="J190" i="149"/>
  <c r="J189" i="149"/>
  <c r="J188" i="149"/>
  <c r="J187" i="149"/>
  <c r="J186" i="149"/>
  <c r="J185" i="149"/>
  <c r="J184" i="149"/>
  <c r="J183" i="149"/>
  <c r="J182" i="149"/>
  <c r="J181" i="149"/>
  <c r="J180" i="149"/>
  <c r="J179" i="149"/>
  <c r="J178" i="149"/>
  <c r="J177" i="149"/>
  <c r="J176" i="149"/>
  <c r="J175" i="149"/>
  <c r="J174" i="149"/>
  <c r="J173" i="149"/>
  <c r="J172" i="149"/>
  <c r="J171" i="149"/>
  <c r="J170" i="149"/>
  <c r="J169" i="149"/>
  <c r="J168" i="149"/>
  <c r="J167" i="149"/>
  <c r="J166" i="149"/>
  <c r="J165" i="149"/>
  <c r="J164" i="149"/>
  <c r="J163" i="149"/>
  <c r="J162" i="149"/>
  <c r="J161" i="149"/>
  <c r="J160" i="149"/>
  <c r="J159" i="149"/>
  <c r="J158" i="149"/>
  <c r="J157" i="149"/>
  <c r="J156" i="149"/>
  <c r="J155" i="149"/>
  <c r="J154" i="149"/>
  <c r="J153" i="149"/>
  <c r="J152" i="149"/>
  <c r="J151" i="149"/>
  <c r="J150" i="149"/>
  <c r="J149" i="149"/>
  <c r="J148" i="149"/>
  <c r="J147" i="149"/>
  <c r="J146" i="149"/>
  <c r="J145" i="149"/>
  <c r="J144" i="149"/>
  <c r="J143" i="149"/>
  <c r="J142" i="149"/>
  <c r="J141" i="149"/>
  <c r="J140" i="149"/>
  <c r="J139" i="149"/>
  <c r="J138" i="149"/>
  <c r="J137" i="149"/>
  <c r="J136" i="149"/>
  <c r="J135" i="149"/>
  <c r="J134" i="149"/>
  <c r="J133" i="149"/>
  <c r="J132" i="149"/>
  <c r="J131" i="149"/>
  <c r="J130" i="149"/>
  <c r="J129" i="149"/>
  <c r="J128" i="149"/>
  <c r="J127" i="149"/>
  <c r="J126" i="149"/>
  <c r="J125" i="149"/>
  <c r="J124" i="149"/>
  <c r="J123" i="149"/>
  <c r="J122" i="149"/>
  <c r="J121" i="149"/>
  <c r="J120" i="149"/>
  <c r="J119" i="149"/>
  <c r="J118" i="149"/>
  <c r="J117" i="149"/>
  <c r="J116" i="149"/>
  <c r="J115" i="149"/>
  <c r="J114" i="149"/>
  <c r="J113" i="149"/>
  <c r="J112" i="149"/>
  <c r="J111" i="149"/>
  <c r="J110" i="149"/>
  <c r="J109" i="149"/>
  <c r="J108" i="149"/>
  <c r="J107" i="149"/>
  <c r="J106" i="149"/>
  <c r="J105" i="149"/>
  <c r="J104" i="149"/>
  <c r="J103" i="149"/>
  <c r="J102" i="149"/>
  <c r="J101" i="149"/>
  <c r="J100" i="149"/>
  <c r="J99" i="149"/>
  <c r="J98" i="149"/>
  <c r="J97" i="149"/>
  <c r="J96" i="149"/>
  <c r="J95" i="149"/>
  <c r="J94" i="149"/>
  <c r="J93" i="149"/>
  <c r="J92" i="149"/>
  <c r="J91" i="149"/>
  <c r="J90" i="149"/>
  <c r="J89" i="149"/>
  <c r="J88" i="149"/>
  <c r="J87" i="149"/>
  <c r="J86" i="149"/>
  <c r="J85" i="149"/>
  <c r="J84" i="149"/>
  <c r="J83" i="149"/>
  <c r="J82" i="149"/>
  <c r="J81" i="149"/>
  <c r="J80" i="149"/>
  <c r="J79" i="149"/>
  <c r="J78" i="149"/>
  <c r="J77" i="149"/>
  <c r="J76" i="149"/>
  <c r="J75" i="149"/>
  <c r="J74" i="149"/>
  <c r="J73" i="149"/>
  <c r="J72" i="149"/>
  <c r="J71" i="149"/>
  <c r="J70" i="149"/>
  <c r="J69" i="149"/>
  <c r="J68" i="149"/>
  <c r="J67" i="149"/>
  <c r="J66" i="149"/>
  <c r="J65" i="149"/>
  <c r="J64" i="149"/>
  <c r="J63" i="149"/>
  <c r="J62" i="149"/>
  <c r="J61" i="149"/>
  <c r="J60" i="149"/>
  <c r="J59" i="149"/>
  <c r="J58" i="149"/>
  <c r="J57" i="149"/>
  <c r="J56" i="149"/>
  <c r="J55" i="149"/>
  <c r="J54" i="149"/>
  <c r="J53" i="149"/>
  <c r="J52" i="149"/>
  <c r="J51" i="149"/>
  <c r="J50" i="149"/>
  <c r="J49" i="149"/>
  <c r="J48" i="149"/>
  <c r="J47" i="149"/>
  <c r="J46" i="149"/>
  <c r="J45" i="149"/>
  <c r="J44" i="149"/>
  <c r="J43" i="149"/>
  <c r="J42" i="149"/>
  <c r="J41" i="149"/>
  <c r="J40" i="149"/>
  <c r="J39" i="149"/>
  <c r="J38" i="149"/>
  <c r="J37" i="149"/>
  <c r="J36" i="149"/>
  <c r="J35" i="149"/>
  <c r="J34" i="149"/>
  <c r="J33" i="149"/>
  <c r="J32" i="149"/>
  <c r="J31" i="149"/>
  <c r="J30" i="149"/>
  <c r="J29" i="149"/>
  <c r="J28" i="149"/>
  <c r="J27" i="149"/>
  <c r="J26" i="149"/>
  <c r="J25" i="149"/>
  <c r="J24" i="149"/>
  <c r="J23" i="149"/>
  <c r="J22" i="149"/>
  <c r="J21" i="149"/>
  <c r="J20" i="149"/>
  <c r="J19" i="149"/>
  <c r="J18" i="149"/>
  <c r="J17" i="149"/>
  <c r="J16" i="149"/>
  <c r="J15" i="149"/>
  <c r="J14" i="149"/>
  <c r="J13" i="149"/>
  <c r="J12" i="149"/>
  <c r="J11" i="149"/>
  <c r="J10" i="149"/>
  <c r="J9" i="149"/>
  <c r="J8" i="149"/>
  <c r="O7" i="149"/>
  <c r="I7" i="149"/>
  <c r="H7" i="149"/>
  <c r="J7" i="149" s="1"/>
  <c r="H3" i="149"/>
  <c r="H4" i="149" s="1"/>
  <c r="H2" i="149"/>
  <c r="B1" i="149"/>
  <c r="J357" i="148"/>
  <c r="J356" i="148"/>
  <c r="J355" i="148"/>
  <c r="J354" i="148"/>
  <c r="J353" i="148"/>
  <c r="J352" i="148"/>
  <c r="J351" i="148"/>
  <c r="J350" i="148"/>
  <c r="J349" i="148"/>
  <c r="J348" i="148"/>
  <c r="J347" i="148"/>
  <c r="J346" i="148"/>
  <c r="J345" i="148"/>
  <c r="J344" i="148"/>
  <c r="J343" i="148"/>
  <c r="J342" i="148"/>
  <c r="J341" i="148"/>
  <c r="J340" i="148"/>
  <c r="J339" i="148"/>
  <c r="J338" i="148"/>
  <c r="J337" i="148"/>
  <c r="J336" i="148"/>
  <c r="J335" i="148"/>
  <c r="J334" i="148"/>
  <c r="J333" i="148"/>
  <c r="J332" i="148"/>
  <c r="J331" i="148"/>
  <c r="J330" i="148"/>
  <c r="J329" i="148"/>
  <c r="J328" i="148"/>
  <c r="J327" i="148"/>
  <c r="J326" i="148"/>
  <c r="J325" i="148"/>
  <c r="J324" i="148"/>
  <c r="J323" i="148"/>
  <c r="J322" i="148"/>
  <c r="J321" i="148"/>
  <c r="J320" i="148"/>
  <c r="J319" i="148"/>
  <c r="J318" i="148"/>
  <c r="J317" i="148"/>
  <c r="J316" i="148"/>
  <c r="J315" i="148"/>
  <c r="J314" i="148"/>
  <c r="J313" i="148"/>
  <c r="J312" i="148"/>
  <c r="J311" i="148"/>
  <c r="J310" i="148"/>
  <c r="J309" i="148"/>
  <c r="J308" i="148"/>
  <c r="J307" i="148"/>
  <c r="J306" i="148"/>
  <c r="J305" i="148"/>
  <c r="J304" i="148"/>
  <c r="J303" i="148"/>
  <c r="J302" i="148"/>
  <c r="J301" i="148"/>
  <c r="J300" i="148"/>
  <c r="J299" i="148"/>
  <c r="J298" i="148"/>
  <c r="J297" i="148"/>
  <c r="J296" i="148"/>
  <c r="J295" i="148"/>
  <c r="J294" i="148"/>
  <c r="J293" i="148"/>
  <c r="J292" i="148"/>
  <c r="J291" i="148"/>
  <c r="J290" i="148"/>
  <c r="J289" i="148"/>
  <c r="J288" i="148"/>
  <c r="J287" i="148"/>
  <c r="J286" i="148"/>
  <c r="J285" i="148"/>
  <c r="J284" i="148"/>
  <c r="J283" i="148"/>
  <c r="J282" i="148"/>
  <c r="J281" i="148"/>
  <c r="J280" i="148"/>
  <c r="J279" i="148"/>
  <c r="J278" i="148"/>
  <c r="J277" i="148"/>
  <c r="J276" i="148"/>
  <c r="J275" i="148"/>
  <c r="J274" i="148"/>
  <c r="J273" i="148"/>
  <c r="J272" i="148"/>
  <c r="J271" i="148"/>
  <c r="J270" i="148"/>
  <c r="J269" i="148"/>
  <c r="J268" i="148"/>
  <c r="J267" i="148"/>
  <c r="J266" i="148"/>
  <c r="J265" i="148"/>
  <c r="J264" i="148"/>
  <c r="J263" i="148"/>
  <c r="J262" i="148"/>
  <c r="J261" i="148"/>
  <c r="J260" i="148"/>
  <c r="J259" i="148"/>
  <c r="J258" i="148"/>
  <c r="J257" i="148"/>
  <c r="J256" i="148"/>
  <c r="J255" i="148"/>
  <c r="J254" i="148"/>
  <c r="J253" i="148"/>
  <c r="J252" i="148"/>
  <c r="J251" i="148"/>
  <c r="J250" i="148"/>
  <c r="J249" i="148"/>
  <c r="J248" i="148"/>
  <c r="J247" i="148"/>
  <c r="J246" i="148"/>
  <c r="J245" i="148"/>
  <c r="J244" i="148"/>
  <c r="J243" i="148"/>
  <c r="J242" i="148"/>
  <c r="J241" i="148"/>
  <c r="J240" i="148"/>
  <c r="J239" i="148"/>
  <c r="J238" i="148"/>
  <c r="J237" i="148"/>
  <c r="J236" i="148"/>
  <c r="J235" i="148"/>
  <c r="J234" i="148"/>
  <c r="J233" i="148"/>
  <c r="J232" i="148"/>
  <c r="J231" i="148"/>
  <c r="J230" i="148"/>
  <c r="J229" i="148"/>
  <c r="J228" i="148"/>
  <c r="J227" i="148"/>
  <c r="J226" i="148"/>
  <c r="J225" i="148"/>
  <c r="J224" i="148"/>
  <c r="J223" i="148"/>
  <c r="J222" i="148"/>
  <c r="J221" i="148"/>
  <c r="J220" i="148"/>
  <c r="J219" i="148"/>
  <c r="J218" i="148"/>
  <c r="J217" i="148"/>
  <c r="J216" i="148"/>
  <c r="J215" i="148"/>
  <c r="J214" i="148"/>
  <c r="J213" i="148"/>
  <c r="J212" i="148"/>
  <c r="J211" i="148"/>
  <c r="J210" i="148"/>
  <c r="J209" i="148"/>
  <c r="J208" i="148"/>
  <c r="J207" i="148"/>
  <c r="J206" i="148"/>
  <c r="J205" i="148"/>
  <c r="J204" i="148"/>
  <c r="J203" i="148"/>
  <c r="J202" i="148"/>
  <c r="J201" i="148"/>
  <c r="J200" i="148"/>
  <c r="J199" i="148"/>
  <c r="J198" i="148"/>
  <c r="J197" i="148"/>
  <c r="J196" i="148"/>
  <c r="J195" i="148"/>
  <c r="J194" i="148"/>
  <c r="J193" i="148"/>
  <c r="J192" i="148"/>
  <c r="J191" i="148"/>
  <c r="J190" i="148"/>
  <c r="J189" i="148"/>
  <c r="J188" i="148"/>
  <c r="J187" i="148"/>
  <c r="J186" i="148"/>
  <c r="J185" i="148"/>
  <c r="J184" i="148"/>
  <c r="J183" i="148"/>
  <c r="J182" i="148"/>
  <c r="J181" i="148"/>
  <c r="J180" i="148"/>
  <c r="J179" i="148"/>
  <c r="J178" i="148"/>
  <c r="J177" i="148"/>
  <c r="J176" i="148"/>
  <c r="J175" i="148"/>
  <c r="J174" i="148"/>
  <c r="J173" i="148"/>
  <c r="J172" i="148"/>
  <c r="J171" i="148"/>
  <c r="J170" i="148"/>
  <c r="J169" i="148"/>
  <c r="J168" i="148"/>
  <c r="J167" i="148"/>
  <c r="J166" i="148"/>
  <c r="J165" i="148"/>
  <c r="J164" i="148"/>
  <c r="J163" i="148"/>
  <c r="J162" i="148"/>
  <c r="J161" i="148"/>
  <c r="J160" i="148"/>
  <c r="J159" i="148"/>
  <c r="J158" i="148"/>
  <c r="J157" i="148"/>
  <c r="J156" i="148"/>
  <c r="J155" i="148"/>
  <c r="J154" i="148"/>
  <c r="J153" i="148"/>
  <c r="J152" i="148"/>
  <c r="J151" i="148"/>
  <c r="J150" i="148"/>
  <c r="J149" i="148"/>
  <c r="J148" i="148"/>
  <c r="J147" i="148"/>
  <c r="J146" i="148"/>
  <c r="J145" i="148"/>
  <c r="J144" i="148"/>
  <c r="J143" i="148"/>
  <c r="J142" i="148"/>
  <c r="J141" i="148"/>
  <c r="J140" i="148"/>
  <c r="J139" i="148"/>
  <c r="J138" i="148"/>
  <c r="J137" i="148"/>
  <c r="J136" i="148"/>
  <c r="J135" i="148"/>
  <c r="J134" i="148"/>
  <c r="J133" i="148"/>
  <c r="J132" i="148"/>
  <c r="J131" i="148"/>
  <c r="J130" i="148"/>
  <c r="J129" i="148"/>
  <c r="J128" i="148"/>
  <c r="J127" i="148"/>
  <c r="J126" i="148"/>
  <c r="J125" i="148"/>
  <c r="J124" i="148"/>
  <c r="J123" i="148"/>
  <c r="J122" i="148"/>
  <c r="J121" i="148"/>
  <c r="J120" i="148"/>
  <c r="J119" i="148"/>
  <c r="J118" i="148"/>
  <c r="J117" i="148"/>
  <c r="J116" i="148"/>
  <c r="J115" i="148"/>
  <c r="J114" i="148"/>
  <c r="J113" i="148"/>
  <c r="J112" i="148"/>
  <c r="J111" i="148"/>
  <c r="J110" i="148"/>
  <c r="J109" i="148"/>
  <c r="J108" i="148"/>
  <c r="J107" i="148"/>
  <c r="J106" i="148"/>
  <c r="J105" i="148"/>
  <c r="J104" i="148"/>
  <c r="J103" i="148"/>
  <c r="J102" i="148"/>
  <c r="J101" i="148"/>
  <c r="J100" i="148"/>
  <c r="J99" i="148"/>
  <c r="J98" i="148"/>
  <c r="J97" i="148"/>
  <c r="J96" i="148"/>
  <c r="J95" i="148"/>
  <c r="J94" i="148"/>
  <c r="J93" i="148"/>
  <c r="J92" i="148"/>
  <c r="J91" i="148"/>
  <c r="J90" i="148"/>
  <c r="J89" i="148"/>
  <c r="J88" i="148"/>
  <c r="J87" i="148"/>
  <c r="J86" i="148"/>
  <c r="J85" i="148"/>
  <c r="J84" i="148"/>
  <c r="J83" i="148"/>
  <c r="J82" i="148"/>
  <c r="J81" i="148"/>
  <c r="J80" i="148"/>
  <c r="J79" i="148"/>
  <c r="J78" i="148"/>
  <c r="J77" i="148"/>
  <c r="J76" i="148"/>
  <c r="J75" i="148"/>
  <c r="J74" i="148"/>
  <c r="J73" i="148"/>
  <c r="J72" i="148"/>
  <c r="J71" i="148"/>
  <c r="J70" i="148"/>
  <c r="J69" i="148"/>
  <c r="J68" i="148"/>
  <c r="J67" i="148"/>
  <c r="J66" i="148"/>
  <c r="J65" i="148"/>
  <c r="J64" i="148"/>
  <c r="J63" i="148"/>
  <c r="J62" i="148"/>
  <c r="J61" i="148"/>
  <c r="J60" i="148"/>
  <c r="J59" i="148"/>
  <c r="J58" i="148"/>
  <c r="J57" i="148"/>
  <c r="J56" i="148"/>
  <c r="J55" i="148"/>
  <c r="J54" i="148"/>
  <c r="J53" i="148"/>
  <c r="J52" i="148"/>
  <c r="J51" i="148"/>
  <c r="J50" i="148"/>
  <c r="J49" i="148"/>
  <c r="J48" i="148"/>
  <c r="J47" i="148"/>
  <c r="J46" i="148"/>
  <c r="J45" i="148"/>
  <c r="J44" i="148"/>
  <c r="J43" i="148"/>
  <c r="J42" i="148"/>
  <c r="J41" i="148"/>
  <c r="J40" i="148"/>
  <c r="J39" i="148"/>
  <c r="J38" i="148"/>
  <c r="J37" i="148"/>
  <c r="J36" i="148"/>
  <c r="J35" i="148"/>
  <c r="J34" i="148"/>
  <c r="J33" i="148"/>
  <c r="J32" i="148"/>
  <c r="J31" i="148"/>
  <c r="J30" i="148"/>
  <c r="J29" i="148"/>
  <c r="J28" i="148"/>
  <c r="J27" i="148"/>
  <c r="J26" i="148"/>
  <c r="J25" i="148"/>
  <c r="J24" i="148"/>
  <c r="J23" i="148"/>
  <c r="J22" i="148"/>
  <c r="J21" i="148"/>
  <c r="J20" i="148"/>
  <c r="J19" i="148"/>
  <c r="J18" i="148"/>
  <c r="J17" i="148"/>
  <c r="J16" i="148"/>
  <c r="J15" i="148"/>
  <c r="J14" i="148"/>
  <c r="J13" i="148"/>
  <c r="J12" i="148"/>
  <c r="J11" i="148"/>
  <c r="J10" i="148"/>
  <c r="J9" i="148"/>
  <c r="J8" i="148"/>
  <c r="M7" i="148"/>
  <c r="H3" i="148" s="1"/>
  <c r="L7" i="148"/>
  <c r="K7" i="148"/>
  <c r="I7" i="148"/>
  <c r="H7" i="148"/>
  <c r="H2" i="148"/>
  <c r="B1" i="148"/>
  <c r="H4" i="148" l="1"/>
  <c r="J7" i="148"/>
  <c r="J65" i="147"/>
  <c r="J64" i="147"/>
  <c r="J63" i="147"/>
  <c r="J62" i="147"/>
  <c r="J61" i="147"/>
  <c r="J60" i="147"/>
  <c r="J59" i="147"/>
  <c r="J58" i="147"/>
  <c r="J57" i="147"/>
  <c r="J56" i="147"/>
  <c r="J55" i="147"/>
  <c r="J54" i="147"/>
  <c r="J53" i="147"/>
  <c r="J52" i="147"/>
  <c r="J51" i="147"/>
  <c r="J50" i="147"/>
  <c r="J49" i="147"/>
  <c r="J48" i="147"/>
  <c r="J47" i="147"/>
  <c r="J46" i="147"/>
  <c r="J45" i="147"/>
  <c r="J44" i="147"/>
  <c r="J43" i="147"/>
  <c r="J42" i="147"/>
  <c r="J41" i="147"/>
  <c r="J40" i="147"/>
  <c r="J39" i="147"/>
  <c r="J38" i="147"/>
  <c r="J37" i="147"/>
  <c r="J36" i="147"/>
  <c r="J35" i="147"/>
  <c r="J34" i="147"/>
  <c r="J33" i="147"/>
  <c r="J32" i="147"/>
  <c r="J31" i="147"/>
  <c r="J30" i="147"/>
  <c r="J29" i="147"/>
  <c r="J28" i="147"/>
  <c r="J27" i="147"/>
  <c r="J26" i="147"/>
  <c r="J25" i="147"/>
  <c r="J24" i="147"/>
  <c r="J23" i="147"/>
  <c r="J22" i="147"/>
  <c r="J21" i="147"/>
  <c r="J20" i="147"/>
  <c r="J19" i="147"/>
  <c r="J18" i="147"/>
  <c r="J17" i="147"/>
  <c r="J16" i="147"/>
  <c r="J15" i="147"/>
  <c r="J14" i="147"/>
  <c r="J13" i="147"/>
  <c r="J12" i="147"/>
  <c r="J11" i="147"/>
  <c r="J10" i="147"/>
  <c r="J9" i="147"/>
  <c r="J8" i="147"/>
  <c r="J7" i="147"/>
  <c r="J6" i="147"/>
  <c r="I5" i="147"/>
  <c r="J5" i="147" s="1"/>
  <c r="H5" i="147"/>
  <c r="H2" i="147"/>
  <c r="B1" i="147"/>
  <c r="J65" i="146"/>
  <c r="J64" i="146"/>
  <c r="J63" i="146"/>
  <c r="J62" i="146"/>
  <c r="J61" i="146"/>
  <c r="J60" i="146"/>
  <c r="J59" i="146"/>
  <c r="J58" i="146"/>
  <c r="J57" i="146"/>
  <c r="J56" i="146"/>
  <c r="J55" i="146"/>
  <c r="J54" i="146"/>
  <c r="J53" i="146"/>
  <c r="J52" i="146"/>
  <c r="J51" i="146"/>
  <c r="J50" i="146"/>
  <c r="J49" i="146"/>
  <c r="J48" i="146"/>
  <c r="J47" i="146"/>
  <c r="J46" i="146"/>
  <c r="J45" i="146"/>
  <c r="J44" i="146"/>
  <c r="J43" i="146"/>
  <c r="J42" i="146"/>
  <c r="J41" i="146"/>
  <c r="J40" i="146"/>
  <c r="J39" i="146"/>
  <c r="J38" i="146"/>
  <c r="J37" i="146"/>
  <c r="J36" i="146"/>
  <c r="J35" i="146"/>
  <c r="J34" i="146"/>
  <c r="J33" i="146"/>
  <c r="J32" i="146"/>
  <c r="J31" i="146"/>
  <c r="J30" i="146"/>
  <c r="J29" i="146"/>
  <c r="J28" i="146"/>
  <c r="J27" i="146"/>
  <c r="J26" i="146"/>
  <c r="J25" i="146"/>
  <c r="J24" i="146"/>
  <c r="J23" i="146"/>
  <c r="J22" i="146"/>
  <c r="J21" i="146"/>
  <c r="J20" i="146"/>
  <c r="J19" i="146"/>
  <c r="J18" i="146"/>
  <c r="J17" i="146"/>
  <c r="J16" i="146"/>
  <c r="J15" i="146"/>
  <c r="J14" i="146"/>
  <c r="J13" i="146"/>
  <c r="J12" i="146"/>
  <c r="J11" i="146"/>
  <c r="J10" i="146"/>
  <c r="J9" i="146"/>
  <c r="J8" i="146"/>
  <c r="J7" i="146"/>
  <c r="J6" i="146"/>
  <c r="I5" i="146"/>
  <c r="H5" i="146"/>
  <c r="J5" i="146" s="1"/>
  <c r="H2" i="146"/>
  <c r="B1" i="146"/>
  <c r="J357" i="145"/>
  <c r="J356" i="145"/>
  <c r="J355" i="145"/>
  <c r="J354" i="145"/>
  <c r="J353" i="145"/>
  <c r="J352" i="145"/>
  <c r="J351" i="145"/>
  <c r="J350" i="145"/>
  <c r="J349" i="145"/>
  <c r="J348" i="145"/>
  <c r="J347" i="145"/>
  <c r="J346" i="145"/>
  <c r="J345" i="145"/>
  <c r="J344" i="145"/>
  <c r="J343" i="145"/>
  <c r="J342" i="145"/>
  <c r="J341" i="145"/>
  <c r="J340" i="145"/>
  <c r="J339" i="145"/>
  <c r="J338" i="145"/>
  <c r="J337" i="145"/>
  <c r="J336" i="145"/>
  <c r="J335" i="145"/>
  <c r="J334" i="145"/>
  <c r="J333" i="145"/>
  <c r="J332" i="145"/>
  <c r="J331" i="145"/>
  <c r="J330" i="145"/>
  <c r="J329" i="145"/>
  <c r="J328" i="145"/>
  <c r="J327" i="145"/>
  <c r="J326" i="145"/>
  <c r="J325" i="145"/>
  <c r="J324" i="145"/>
  <c r="J323" i="145"/>
  <c r="J322" i="145"/>
  <c r="J321" i="145"/>
  <c r="J320" i="145"/>
  <c r="J319" i="145"/>
  <c r="J318" i="145"/>
  <c r="J317" i="145"/>
  <c r="J316" i="145"/>
  <c r="J315" i="145"/>
  <c r="J314" i="145"/>
  <c r="J313" i="145"/>
  <c r="J312" i="145"/>
  <c r="J311" i="145"/>
  <c r="J310" i="145"/>
  <c r="J309" i="145"/>
  <c r="J308" i="145"/>
  <c r="J307" i="145"/>
  <c r="J306" i="145"/>
  <c r="J305" i="145"/>
  <c r="J304" i="145"/>
  <c r="J303" i="145"/>
  <c r="J302" i="145"/>
  <c r="J301" i="145"/>
  <c r="J300" i="145"/>
  <c r="J299" i="145"/>
  <c r="J298" i="145"/>
  <c r="J297" i="145"/>
  <c r="J296" i="145"/>
  <c r="J295" i="145"/>
  <c r="J294" i="145"/>
  <c r="J293" i="145"/>
  <c r="J292" i="145"/>
  <c r="J291" i="145"/>
  <c r="J290" i="145"/>
  <c r="J289" i="145"/>
  <c r="J288" i="145"/>
  <c r="J287" i="145"/>
  <c r="J286" i="145"/>
  <c r="J285" i="145"/>
  <c r="J284" i="145"/>
  <c r="J283" i="145"/>
  <c r="J282" i="145"/>
  <c r="J281" i="145"/>
  <c r="J280" i="145"/>
  <c r="J279" i="145"/>
  <c r="J278" i="145"/>
  <c r="J277" i="145"/>
  <c r="J276" i="145"/>
  <c r="J275" i="145"/>
  <c r="J274" i="145"/>
  <c r="J273" i="145"/>
  <c r="J272" i="145"/>
  <c r="J271" i="145"/>
  <c r="J270" i="145"/>
  <c r="J269" i="145"/>
  <c r="J268" i="145"/>
  <c r="J267" i="145"/>
  <c r="J266" i="145"/>
  <c r="J265" i="145"/>
  <c r="J264" i="145"/>
  <c r="J263" i="145"/>
  <c r="J262" i="145"/>
  <c r="J261" i="145"/>
  <c r="J260" i="145"/>
  <c r="J259" i="145"/>
  <c r="J258" i="145"/>
  <c r="J257" i="145"/>
  <c r="J256" i="145"/>
  <c r="J255" i="145"/>
  <c r="J254" i="145"/>
  <c r="J253" i="145"/>
  <c r="J252" i="145"/>
  <c r="J251" i="145"/>
  <c r="J250" i="145"/>
  <c r="J249" i="145"/>
  <c r="J248" i="145"/>
  <c r="J247" i="145"/>
  <c r="J246" i="145"/>
  <c r="J245" i="145"/>
  <c r="J244" i="145"/>
  <c r="J243" i="145"/>
  <c r="J242" i="145"/>
  <c r="J241" i="145"/>
  <c r="J240" i="145"/>
  <c r="J239" i="145"/>
  <c r="J238" i="145"/>
  <c r="J237" i="145"/>
  <c r="J236" i="145"/>
  <c r="J235" i="145"/>
  <c r="J234" i="145"/>
  <c r="J233" i="145"/>
  <c r="J232" i="145"/>
  <c r="J231" i="145"/>
  <c r="J230" i="145"/>
  <c r="J229" i="145"/>
  <c r="J228" i="145"/>
  <c r="J227" i="145"/>
  <c r="J226" i="145"/>
  <c r="J225" i="145"/>
  <c r="J224" i="145"/>
  <c r="J223" i="145"/>
  <c r="J222" i="145"/>
  <c r="J221" i="145"/>
  <c r="J220" i="145"/>
  <c r="J219" i="145"/>
  <c r="J218" i="145"/>
  <c r="J217" i="145"/>
  <c r="J216" i="145"/>
  <c r="J215" i="145"/>
  <c r="J214" i="145"/>
  <c r="J213" i="145"/>
  <c r="J212" i="145"/>
  <c r="J211" i="145"/>
  <c r="J210" i="145"/>
  <c r="J209" i="145"/>
  <c r="J208" i="145"/>
  <c r="J207" i="145"/>
  <c r="J206" i="145"/>
  <c r="J205" i="145"/>
  <c r="J204" i="145"/>
  <c r="J203" i="145"/>
  <c r="J202" i="145"/>
  <c r="J201" i="145"/>
  <c r="J200" i="145"/>
  <c r="J199" i="145"/>
  <c r="J198" i="145"/>
  <c r="J197" i="145"/>
  <c r="J196" i="145"/>
  <c r="J195" i="145"/>
  <c r="J194" i="145"/>
  <c r="J193" i="145"/>
  <c r="J192" i="145"/>
  <c r="J191" i="145"/>
  <c r="J190" i="145"/>
  <c r="J189" i="145"/>
  <c r="J188" i="145"/>
  <c r="J187" i="145"/>
  <c r="J186" i="145"/>
  <c r="J185" i="145"/>
  <c r="J184" i="145"/>
  <c r="J183" i="145"/>
  <c r="J182" i="145"/>
  <c r="J181" i="145"/>
  <c r="J180" i="145"/>
  <c r="J179" i="145"/>
  <c r="J178" i="145"/>
  <c r="J177" i="145"/>
  <c r="J176" i="145"/>
  <c r="J175" i="145"/>
  <c r="J174" i="145"/>
  <c r="J173" i="145"/>
  <c r="J172" i="145"/>
  <c r="J171" i="145"/>
  <c r="J170" i="145"/>
  <c r="J169" i="145"/>
  <c r="J168" i="145"/>
  <c r="J167" i="145"/>
  <c r="J166" i="145"/>
  <c r="J165" i="145"/>
  <c r="J164" i="145"/>
  <c r="J163" i="145"/>
  <c r="J162" i="145"/>
  <c r="J161" i="145"/>
  <c r="J160" i="145"/>
  <c r="J159" i="145"/>
  <c r="J158" i="145"/>
  <c r="J157" i="145"/>
  <c r="J156" i="145"/>
  <c r="J155" i="145"/>
  <c r="J154" i="145"/>
  <c r="J153" i="145"/>
  <c r="J152" i="145"/>
  <c r="J151" i="145"/>
  <c r="J150" i="145"/>
  <c r="J149" i="145"/>
  <c r="J148" i="145"/>
  <c r="J147" i="145"/>
  <c r="J146" i="145"/>
  <c r="J145" i="145"/>
  <c r="J144" i="145"/>
  <c r="J143" i="145"/>
  <c r="J142" i="145"/>
  <c r="J141" i="145"/>
  <c r="J140" i="145"/>
  <c r="J139" i="145"/>
  <c r="J138" i="145"/>
  <c r="J137" i="145"/>
  <c r="J136" i="145"/>
  <c r="J135" i="145"/>
  <c r="J134" i="145"/>
  <c r="J133" i="145"/>
  <c r="J132" i="145"/>
  <c r="J131" i="145"/>
  <c r="J130" i="145"/>
  <c r="J129" i="145"/>
  <c r="J128" i="145"/>
  <c r="J127" i="145"/>
  <c r="J126" i="145"/>
  <c r="J125" i="145"/>
  <c r="J124" i="145"/>
  <c r="J123" i="145"/>
  <c r="J122" i="145"/>
  <c r="J121" i="145"/>
  <c r="J120" i="145"/>
  <c r="J119" i="145"/>
  <c r="J118" i="145"/>
  <c r="J117" i="145"/>
  <c r="J116" i="145"/>
  <c r="J115" i="145"/>
  <c r="J114" i="145"/>
  <c r="J113" i="145"/>
  <c r="J112" i="145"/>
  <c r="J111" i="145"/>
  <c r="J110" i="145"/>
  <c r="J109" i="145"/>
  <c r="J108" i="145"/>
  <c r="J107" i="145"/>
  <c r="J106" i="145"/>
  <c r="J105" i="145"/>
  <c r="J104" i="145"/>
  <c r="J103" i="145"/>
  <c r="J102" i="145"/>
  <c r="J101" i="145"/>
  <c r="J100" i="145"/>
  <c r="J99" i="145"/>
  <c r="J98" i="145"/>
  <c r="J97" i="145"/>
  <c r="J96" i="145"/>
  <c r="J95" i="145"/>
  <c r="J94" i="145"/>
  <c r="J93" i="145"/>
  <c r="J92" i="145"/>
  <c r="J91" i="145"/>
  <c r="J90" i="145"/>
  <c r="J89" i="145"/>
  <c r="J88" i="145"/>
  <c r="J87" i="145"/>
  <c r="J86" i="145"/>
  <c r="J85" i="145"/>
  <c r="J84" i="145"/>
  <c r="J83" i="145"/>
  <c r="J82" i="145"/>
  <c r="J81" i="145"/>
  <c r="J80" i="145"/>
  <c r="J79" i="145"/>
  <c r="J78" i="145"/>
  <c r="J77" i="145"/>
  <c r="J76" i="145"/>
  <c r="J75" i="145"/>
  <c r="J74" i="145"/>
  <c r="J73" i="145"/>
  <c r="J72" i="145"/>
  <c r="J71" i="145"/>
  <c r="J70" i="145"/>
  <c r="J69" i="145"/>
  <c r="J68" i="145"/>
  <c r="J67" i="145"/>
  <c r="J66" i="145"/>
  <c r="J65" i="145"/>
  <c r="J64" i="145"/>
  <c r="J63" i="145"/>
  <c r="J62" i="145"/>
  <c r="J61" i="145"/>
  <c r="J60" i="145"/>
  <c r="J59" i="145"/>
  <c r="J58" i="145"/>
  <c r="J57" i="145"/>
  <c r="J56" i="145"/>
  <c r="J55" i="145"/>
  <c r="J54" i="145"/>
  <c r="J53" i="145"/>
  <c r="J52" i="145"/>
  <c r="J51" i="145"/>
  <c r="J50" i="145"/>
  <c r="J49" i="145"/>
  <c r="J48" i="145"/>
  <c r="J47" i="145"/>
  <c r="J46" i="145"/>
  <c r="J45" i="145"/>
  <c r="J44" i="145"/>
  <c r="J43" i="145"/>
  <c r="J42" i="145"/>
  <c r="J41" i="145"/>
  <c r="J40" i="145"/>
  <c r="J39" i="145"/>
  <c r="J38" i="145"/>
  <c r="J37" i="145"/>
  <c r="J36" i="145"/>
  <c r="J35" i="145"/>
  <c r="J34" i="145"/>
  <c r="J33" i="145"/>
  <c r="J32" i="145"/>
  <c r="J31" i="145"/>
  <c r="J30" i="145"/>
  <c r="J29" i="145"/>
  <c r="J28" i="145"/>
  <c r="J27" i="145"/>
  <c r="J26" i="145"/>
  <c r="J25" i="145"/>
  <c r="J24" i="145"/>
  <c r="J23" i="145"/>
  <c r="J22" i="145"/>
  <c r="J21" i="145"/>
  <c r="J20" i="145"/>
  <c r="J19" i="145"/>
  <c r="J18" i="145"/>
  <c r="J17" i="145"/>
  <c r="J16" i="145"/>
  <c r="J15" i="145"/>
  <c r="J14" i="145"/>
  <c r="J13" i="145"/>
  <c r="J12" i="145"/>
  <c r="J11" i="145"/>
  <c r="J10" i="145"/>
  <c r="J9" i="145"/>
  <c r="J8" i="145"/>
  <c r="O7" i="145"/>
  <c r="I7" i="145"/>
  <c r="H7" i="145"/>
  <c r="J7" i="145" s="1"/>
  <c r="H3" i="145"/>
  <c r="H4" i="145" s="1"/>
  <c r="H2" i="145"/>
  <c r="B1" i="145"/>
  <c r="J357" i="144"/>
  <c r="J356" i="144"/>
  <c r="J355" i="144"/>
  <c r="J354" i="144"/>
  <c r="J353" i="144"/>
  <c r="J352" i="144"/>
  <c r="J351" i="144"/>
  <c r="J350" i="144"/>
  <c r="J349" i="144"/>
  <c r="J348" i="144"/>
  <c r="J347" i="144"/>
  <c r="J346" i="144"/>
  <c r="J345" i="144"/>
  <c r="J344" i="144"/>
  <c r="J343" i="144"/>
  <c r="J342" i="144"/>
  <c r="J341" i="144"/>
  <c r="J340" i="144"/>
  <c r="J339" i="144"/>
  <c r="J338" i="144"/>
  <c r="J337" i="144"/>
  <c r="J336" i="144"/>
  <c r="J335" i="144"/>
  <c r="J334" i="144"/>
  <c r="J333" i="144"/>
  <c r="J332" i="144"/>
  <c r="J331" i="144"/>
  <c r="J330" i="144"/>
  <c r="J329" i="144"/>
  <c r="J328" i="144"/>
  <c r="J327" i="144"/>
  <c r="J326" i="144"/>
  <c r="J325" i="144"/>
  <c r="J324" i="144"/>
  <c r="J323" i="144"/>
  <c r="J322" i="144"/>
  <c r="J321" i="144"/>
  <c r="J320" i="144"/>
  <c r="J319" i="144"/>
  <c r="J318" i="144"/>
  <c r="J317" i="144"/>
  <c r="J316" i="144"/>
  <c r="J315" i="144"/>
  <c r="J314" i="144"/>
  <c r="J313" i="144"/>
  <c r="J312" i="144"/>
  <c r="J311" i="144"/>
  <c r="J310" i="144"/>
  <c r="J309" i="144"/>
  <c r="J308" i="144"/>
  <c r="J307" i="144"/>
  <c r="J306" i="144"/>
  <c r="J305" i="144"/>
  <c r="J304" i="144"/>
  <c r="J303" i="144"/>
  <c r="J302" i="144"/>
  <c r="J301" i="144"/>
  <c r="J300" i="144"/>
  <c r="J299" i="144"/>
  <c r="J298" i="144"/>
  <c r="J297" i="144"/>
  <c r="J296" i="144"/>
  <c r="J295" i="144"/>
  <c r="J294" i="144"/>
  <c r="J293" i="144"/>
  <c r="J292" i="144"/>
  <c r="J291" i="144"/>
  <c r="J290" i="144"/>
  <c r="J289" i="144"/>
  <c r="J288" i="144"/>
  <c r="J287" i="144"/>
  <c r="J286" i="144"/>
  <c r="J285" i="144"/>
  <c r="J284" i="144"/>
  <c r="J283" i="144"/>
  <c r="J282" i="144"/>
  <c r="J281" i="144"/>
  <c r="J280" i="144"/>
  <c r="J279" i="144"/>
  <c r="J278" i="144"/>
  <c r="J277" i="144"/>
  <c r="J276" i="144"/>
  <c r="J275" i="144"/>
  <c r="J274" i="144"/>
  <c r="J273" i="144"/>
  <c r="J272" i="144"/>
  <c r="J271" i="144"/>
  <c r="J270" i="144"/>
  <c r="J269" i="144"/>
  <c r="J268" i="144"/>
  <c r="J267" i="144"/>
  <c r="J266" i="144"/>
  <c r="J265" i="144"/>
  <c r="J264" i="144"/>
  <c r="J263" i="144"/>
  <c r="J262" i="144"/>
  <c r="J261" i="144"/>
  <c r="J260" i="144"/>
  <c r="J259" i="144"/>
  <c r="J258" i="144"/>
  <c r="J257" i="144"/>
  <c r="J256" i="144"/>
  <c r="J255" i="144"/>
  <c r="J254" i="144"/>
  <c r="J253" i="144"/>
  <c r="J252" i="144"/>
  <c r="J251" i="144"/>
  <c r="J250" i="144"/>
  <c r="J249" i="144"/>
  <c r="J248" i="144"/>
  <c r="J247" i="144"/>
  <c r="J246" i="144"/>
  <c r="J245" i="144"/>
  <c r="J244" i="144"/>
  <c r="J243" i="144"/>
  <c r="J242" i="144"/>
  <c r="J241" i="144"/>
  <c r="J240" i="144"/>
  <c r="J239" i="144"/>
  <c r="J238" i="144"/>
  <c r="J237" i="144"/>
  <c r="J236" i="144"/>
  <c r="J235" i="144"/>
  <c r="J234" i="144"/>
  <c r="J233" i="144"/>
  <c r="J232" i="144"/>
  <c r="J231" i="144"/>
  <c r="J230" i="144"/>
  <c r="J229" i="144"/>
  <c r="J228" i="144"/>
  <c r="J227" i="144"/>
  <c r="J226" i="144"/>
  <c r="J225" i="144"/>
  <c r="J224" i="144"/>
  <c r="J223" i="144"/>
  <c r="J222" i="144"/>
  <c r="J221" i="144"/>
  <c r="J220" i="144"/>
  <c r="J219" i="144"/>
  <c r="J218" i="144"/>
  <c r="J217" i="144"/>
  <c r="J216" i="144"/>
  <c r="J215" i="144"/>
  <c r="J214" i="144"/>
  <c r="J213" i="144"/>
  <c r="J212" i="144"/>
  <c r="J211" i="144"/>
  <c r="J210" i="144"/>
  <c r="J209" i="144"/>
  <c r="J208" i="144"/>
  <c r="J207" i="144"/>
  <c r="J206" i="144"/>
  <c r="J205" i="144"/>
  <c r="J204" i="144"/>
  <c r="J203" i="144"/>
  <c r="J202" i="144"/>
  <c r="J201" i="144"/>
  <c r="J200" i="144"/>
  <c r="J199" i="144"/>
  <c r="J198" i="144"/>
  <c r="J197" i="144"/>
  <c r="J196" i="144"/>
  <c r="J195" i="144"/>
  <c r="J194" i="144"/>
  <c r="J193" i="144"/>
  <c r="J192" i="144"/>
  <c r="J191" i="144"/>
  <c r="J190" i="144"/>
  <c r="J189" i="144"/>
  <c r="J188" i="144"/>
  <c r="J187" i="144"/>
  <c r="J186" i="144"/>
  <c r="J185" i="144"/>
  <c r="J184" i="144"/>
  <c r="J183" i="144"/>
  <c r="J182" i="144"/>
  <c r="J181" i="144"/>
  <c r="J180" i="144"/>
  <c r="J179" i="144"/>
  <c r="J178" i="144"/>
  <c r="J177" i="144"/>
  <c r="J176" i="144"/>
  <c r="J175" i="144"/>
  <c r="J174" i="144"/>
  <c r="J173" i="144"/>
  <c r="J172" i="144"/>
  <c r="J171" i="144"/>
  <c r="J170" i="144"/>
  <c r="J169" i="144"/>
  <c r="J168" i="144"/>
  <c r="J167" i="144"/>
  <c r="J166" i="144"/>
  <c r="J165" i="144"/>
  <c r="J164" i="144"/>
  <c r="J163" i="144"/>
  <c r="J162" i="144"/>
  <c r="J161" i="144"/>
  <c r="J160" i="144"/>
  <c r="J159" i="144"/>
  <c r="J158" i="144"/>
  <c r="J157" i="144"/>
  <c r="J156" i="144"/>
  <c r="J155" i="144"/>
  <c r="J154" i="144"/>
  <c r="J153" i="144"/>
  <c r="J152" i="144"/>
  <c r="J151" i="144"/>
  <c r="J150" i="144"/>
  <c r="J149" i="144"/>
  <c r="J148" i="144"/>
  <c r="J147" i="144"/>
  <c r="J146" i="144"/>
  <c r="J145" i="144"/>
  <c r="J144" i="144"/>
  <c r="J143" i="144"/>
  <c r="J142" i="144"/>
  <c r="J141" i="144"/>
  <c r="J140" i="144"/>
  <c r="J139" i="144"/>
  <c r="J138" i="144"/>
  <c r="J137" i="144"/>
  <c r="J136" i="144"/>
  <c r="J135" i="144"/>
  <c r="J134" i="144"/>
  <c r="J133" i="144"/>
  <c r="J132" i="144"/>
  <c r="J131" i="144"/>
  <c r="J130" i="144"/>
  <c r="J129" i="144"/>
  <c r="J128" i="144"/>
  <c r="J127" i="144"/>
  <c r="J126" i="144"/>
  <c r="J125" i="144"/>
  <c r="J124" i="144"/>
  <c r="J123" i="144"/>
  <c r="J122" i="144"/>
  <c r="J121" i="144"/>
  <c r="J120" i="144"/>
  <c r="J119" i="144"/>
  <c r="J118" i="144"/>
  <c r="J117" i="144"/>
  <c r="J116" i="144"/>
  <c r="J115" i="144"/>
  <c r="J114" i="144"/>
  <c r="J113" i="144"/>
  <c r="J112" i="144"/>
  <c r="J111" i="144"/>
  <c r="J110" i="144"/>
  <c r="J109" i="144"/>
  <c r="J108" i="144"/>
  <c r="J107" i="144"/>
  <c r="J106" i="144"/>
  <c r="J105" i="144"/>
  <c r="J104" i="144"/>
  <c r="J103" i="144"/>
  <c r="J102" i="144"/>
  <c r="J101" i="144"/>
  <c r="J100" i="144"/>
  <c r="J99" i="144"/>
  <c r="J98" i="144"/>
  <c r="J97" i="144"/>
  <c r="J96" i="144"/>
  <c r="J95" i="144"/>
  <c r="J94" i="144"/>
  <c r="J93" i="144"/>
  <c r="J92" i="144"/>
  <c r="J91" i="144"/>
  <c r="J90" i="144"/>
  <c r="J89" i="144"/>
  <c r="J88" i="144"/>
  <c r="J87" i="144"/>
  <c r="J86" i="144"/>
  <c r="J85" i="144"/>
  <c r="J84" i="144"/>
  <c r="J83" i="144"/>
  <c r="J82" i="144"/>
  <c r="J81" i="144"/>
  <c r="J80" i="144"/>
  <c r="J79" i="144"/>
  <c r="J78" i="144"/>
  <c r="J77" i="144"/>
  <c r="J76" i="144"/>
  <c r="J75" i="144"/>
  <c r="J74" i="144"/>
  <c r="J73" i="144"/>
  <c r="J72" i="144"/>
  <c r="J71" i="144"/>
  <c r="J70" i="144"/>
  <c r="J69" i="144"/>
  <c r="J68" i="144"/>
  <c r="J67" i="144"/>
  <c r="J66" i="144"/>
  <c r="J65" i="144"/>
  <c r="J64" i="144"/>
  <c r="J63" i="144"/>
  <c r="J62" i="144"/>
  <c r="J61" i="144"/>
  <c r="J60" i="144"/>
  <c r="J59" i="144"/>
  <c r="J58" i="144"/>
  <c r="J57" i="144"/>
  <c r="J56" i="144"/>
  <c r="J55" i="144"/>
  <c r="J54" i="144"/>
  <c r="J53" i="144"/>
  <c r="J52" i="144"/>
  <c r="J51" i="144"/>
  <c r="J50" i="144"/>
  <c r="J49" i="144"/>
  <c r="J48" i="144"/>
  <c r="J47" i="144"/>
  <c r="J46" i="144"/>
  <c r="J45" i="144"/>
  <c r="J44" i="144"/>
  <c r="J43" i="144"/>
  <c r="J42" i="144"/>
  <c r="J41" i="144"/>
  <c r="J40" i="144"/>
  <c r="J39" i="144"/>
  <c r="J38" i="144"/>
  <c r="J37" i="144"/>
  <c r="J36" i="144"/>
  <c r="J35" i="144"/>
  <c r="J34" i="144"/>
  <c r="J33" i="144"/>
  <c r="J32" i="144"/>
  <c r="J31" i="144"/>
  <c r="J30" i="144"/>
  <c r="J29" i="144"/>
  <c r="J28" i="144"/>
  <c r="J27" i="144"/>
  <c r="J26" i="144"/>
  <c r="J25" i="144"/>
  <c r="J24" i="144"/>
  <c r="J23" i="144"/>
  <c r="J22" i="144"/>
  <c r="J21" i="144"/>
  <c r="J20" i="144"/>
  <c r="J19" i="144"/>
  <c r="J18" i="144"/>
  <c r="J17" i="144"/>
  <c r="J16" i="144"/>
  <c r="J15" i="144"/>
  <c r="J14" i="144"/>
  <c r="J13" i="144"/>
  <c r="J12" i="144"/>
  <c r="J11" i="144"/>
  <c r="J10" i="144"/>
  <c r="J9" i="144"/>
  <c r="J8" i="144"/>
  <c r="M7" i="144"/>
  <c r="L7" i="144"/>
  <c r="K7" i="144"/>
  <c r="I7" i="144"/>
  <c r="J7" i="144"/>
  <c r="H3" i="144"/>
  <c r="H4" i="144" s="1"/>
  <c r="H2" i="144"/>
  <c r="B1" i="144"/>
  <c r="J65" i="143" l="1"/>
  <c r="J64" i="143"/>
  <c r="J63" i="143"/>
  <c r="J62" i="143"/>
  <c r="J61" i="143"/>
  <c r="J60" i="143"/>
  <c r="J59" i="143"/>
  <c r="J58" i="143"/>
  <c r="J57" i="143"/>
  <c r="J56" i="143"/>
  <c r="J55" i="143"/>
  <c r="J54" i="143"/>
  <c r="J53" i="143"/>
  <c r="J52" i="143"/>
  <c r="J51" i="143"/>
  <c r="J50" i="143"/>
  <c r="J49" i="143"/>
  <c r="J48" i="143"/>
  <c r="J47" i="143"/>
  <c r="J46" i="143"/>
  <c r="J45" i="143"/>
  <c r="J44" i="143"/>
  <c r="J43" i="143"/>
  <c r="J42" i="143"/>
  <c r="J41" i="143"/>
  <c r="J40" i="143"/>
  <c r="J39" i="143"/>
  <c r="J38" i="143"/>
  <c r="J37" i="143"/>
  <c r="J36" i="143"/>
  <c r="J35" i="143"/>
  <c r="J34" i="143"/>
  <c r="J33" i="143"/>
  <c r="J32" i="143"/>
  <c r="J31" i="143"/>
  <c r="J30" i="143"/>
  <c r="J29" i="143"/>
  <c r="J28" i="143"/>
  <c r="J27" i="143"/>
  <c r="J26" i="143"/>
  <c r="J25" i="143"/>
  <c r="J24" i="143"/>
  <c r="J23" i="143"/>
  <c r="J22" i="143"/>
  <c r="J21" i="143"/>
  <c r="J20" i="143"/>
  <c r="J19" i="143"/>
  <c r="J18" i="143"/>
  <c r="J17" i="143"/>
  <c r="J16" i="143"/>
  <c r="J15" i="143"/>
  <c r="J14" i="143"/>
  <c r="J13" i="143"/>
  <c r="J12" i="143"/>
  <c r="J11" i="143"/>
  <c r="J10" i="143"/>
  <c r="J9" i="143"/>
  <c r="J8" i="143"/>
  <c r="J7" i="143"/>
  <c r="J6" i="143"/>
  <c r="I5" i="143"/>
  <c r="H5" i="143"/>
  <c r="J5" i="143" s="1"/>
  <c r="H2" i="143"/>
  <c r="J65" i="142"/>
  <c r="J64" i="142"/>
  <c r="J63" i="142"/>
  <c r="J62" i="142"/>
  <c r="J61" i="142"/>
  <c r="J60" i="142"/>
  <c r="J59" i="142"/>
  <c r="J58" i="142"/>
  <c r="J57" i="142"/>
  <c r="J56" i="142"/>
  <c r="J55" i="142"/>
  <c r="J54" i="142"/>
  <c r="J53" i="142"/>
  <c r="J52" i="142"/>
  <c r="J51" i="142"/>
  <c r="J50" i="142"/>
  <c r="J49" i="142"/>
  <c r="J48" i="142"/>
  <c r="J47" i="142"/>
  <c r="J46" i="142"/>
  <c r="J45" i="142"/>
  <c r="J44" i="142"/>
  <c r="J43" i="142"/>
  <c r="J42" i="142"/>
  <c r="J41" i="142"/>
  <c r="J40" i="142"/>
  <c r="J39" i="142"/>
  <c r="J38" i="142"/>
  <c r="J37" i="142"/>
  <c r="J36" i="142"/>
  <c r="J35" i="142"/>
  <c r="J34" i="142"/>
  <c r="J33" i="142"/>
  <c r="J32" i="142"/>
  <c r="J31" i="142"/>
  <c r="J30" i="142"/>
  <c r="J29" i="142"/>
  <c r="J28" i="142"/>
  <c r="J27" i="142"/>
  <c r="J26" i="142"/>
  <c r="J25" i="142"/>
  <c r="J24" i="142"/>
  <c r="J23" i="142"/>
  <c r="J22" i="142"/>
  <c r="J21" i="142"/>
  <c r="J20" i="142"/>
  <c r="J19" i="142"/>
  <c r="J18" i="142"/>
  <c r="J17" i="142"/>
  <c r="J16" i="142"/>
  <c r="J15" i="142"/>
  <c r="J14" i="142"/>
  <c r="J13" i="142"/>
  <c r="J12" i="142"/>
  <c r="J11" i="142"/>
  <c r="J10" i="142"/>
  <c r="J9" i="142"/>
  <c r="J8" i="142"/>
  <c r="J7" i="142"/>
  <c r="J6" i="142"/>
  <c r="I5" i="142"/>
  <c r="J357" i="141"/>
  <c r="J356" i="141"/>
  <c r="J355" i="141"/>
  <c r="J354" i="141"/>
  <c r="J353" i="141"/>
  <c r="J352" i="141"/>
  <c r="J351" i="141"/>
  <c r="J350" i="141"/>
  <c r="J349" i="141"/>
  <c r="J348" i="141"/>
  <c r="J347" i="141"/>
  <c r="J346" i="141"/>
  <c r="J345" i="141"/>
  <c r="J344" i="141"/>
  <c r="J343" i="141"/>
  <c r="J342" i="141"/>
  <c r="J341" i="141"/>
  <c r="J340" i="141"/>
  <c r="J339" i="141"/>
  <c r="J338" i="141"/>
  <c r="J337" i="141"/>
  <c r="J336" i="141"/>
  <c r="J335" i="141"/>
  <c r="J334" i="141"/>
  <c r="J333" i="141"/>
  <c r="J332" i="141"/>
  <c r="J331" i="141"/>
  <c r="J330" i="141"/>
  <c r="J329" i="141"/>
  <c r="J328" i="141"/>
  <c r="J327" i="141"/>
  <c r="J326" i="141"/>
  <c r="J325" i="141"/>
  <c r="J324" i="141"/>
  <c r="J323" i="141"/>
  <c r="J322" i="141"/>
  <c r="J321" i="141"/>
  <c r="J320" i="141"/>
  <c r="J319" i="141"/>
  <c r="J318" i="141"/>
  <c r="J317" i="141"/>
  <c r="J316" i="141"/>
  <c r="J315" i="141"/>
  <c r="J314" i="141"/>
  <c r="J313" i="141"/>
  <c r="J312" i="141"/>
  <c r="J311" i="141"/>
  <c r="J310" i="141"/>
  <c r="J309" i="141"/>
  <c r="J308" i="141"/>
  <c r="J307" i="141"/>
  <c r="J306" i="141"/>
  <c r="J305" i="141"/>
  <c r="J304" i="141"/>
  <c r="J303" i="141"/>
  <c r="J302" i="141"/>
  <c r="J301" i="141"/>
  <c r="J300" i="141"/>
  <c r="J299" i="141"/>
  <c r="J298" i="141"/>
  <c r="J297" i="141"/>
  <c r="J296" i="141"/>
  <c r="J295" i="141"/>
  <c r="J294" i="141"/>
  <c r="J293" i="141"/>
  <c r="J292" i="141"/>
  <c r="J291" i="141"/>
  <c r="J290" i="141"/>
  <c r="J289" i="141"/>
  <c r="J288" i="141"/>
  <c r="J287" i="141"/>
  <c r="J286" i="141"/>
  <c r="J285" i="141"/>
  <c r="J284" i="141"/>
  <c r="J283" i="141"/>
  <c r="J282" i="141"/>
  <c r="J281" i="141"/>
  <c r="J280" i="141"/>
  <c r="J279" i="141"/>
  <c r="J278" i="141"/>
  <c r="J277" i="141"/>
  <c r="J276" i="141"/>
  <c r="J275" i="141"/>
  <c r="J274" i="141"/>
  <c r="J273" i="141"/>
  <c r="J272" i="141"/>
  <c r="J271" i="141"/>
  <c r="J270" i="141"/>
  <c r="J269" i="141"/>
  <c r="J268" i="141"/>
  <c r="J267" i="141"/>
  <c r="J266" i="141"/>
  <c r="J265" i="141"/>
  <c r="J264" i="141"/>
  <c r="J263" i="141"/>
  <c r="J262" i="141"/>
  <c r="J261" i="141"/>
  <c r="J260" i="141"/>
  <c r="J259" i="141"/>
  <c r="J258" i="141"/>
  <c r="J257" i="141"/>
  <c r="J256" i="141"/>
  <c r="J255" i="141"/>
  <c r="J254" i="141"/>
  <c r="J253" i="141"/>
  <c r="J252" i="141"/>
  <c r="J251" i="141"/>
  <c r="J250" i="141"/>
  <c r="J249" i="141"/>
  <c r="J248" i="141"/>
  <c r="J247" i="141"/>
  <c r="J246" i="141"/>
  <c r="J245" i="141"/>
  <c r="J244" i="141"/>
  <c r="J243" i="141"/>
  <c r="J242" i="141"/>
  <c r="J241" i="141"/>
  <c r="J240" i="141"/>
  <c r="J239" i="141"/>
  <c r="J238" i="141"/>
  <c r="J237" i="141"/>
  <c r="J236" i="141"/>
  <c r="J235" i="141"/>
  <c r="J234" i="141"/>
  <c r="J233" i="141"/>
  <c r="J232" i="141"/>
  <c r="J231" i="141"/>
  <c r="J230" i="141"/>
  <c r="J229" i="141"/>
  <c r="J228" i="141"/>
  <c r="J227" i="141"/>
  <c r="J226" i="141"/>
  <c r="J225" i="141"/>
  <c r="J224" i="141"/>
  <c r="J223" i="141"/>
  <c r="J222" i="141"/>
  <c r="J221" i="141"/>
  <c r="J220" i="141"/>
  <c r="J219" i="141"/>
  <c r="J218" i="141"/>
  <c r="J217" i="141"/>
  <c r="J216" i="141"/>
  <c r="J215" i="141"/>
  <c r="J214" i="141"/>
  <c r="J213" i="141"/>
  <c r="J212" i="141"/>
  <c r="J211" i="141"/>
  <c r="J210" i="141"/>
  <c r="J209" i="141"/>
  <c r="J208" i="141"/>
  <c r="J207" i="141"/>
  <c r="J206" i="141"/>
  <c r="J205" i="141"/>
  <c r="J204" i="141"/>
  <c r="J203" i="141"/>
  <c r="J202" i="141"/>
  <c r="J201" i="141"/>
  <c r="J200" i="141"/>
  <c r="J199" i="141"/>
  <c r="J198" i="141"/>
  <c r="J197" i="141"/>
  <c r="J196" i="141"/>
  <c r="J195" i="141"/>
  <c r="J194" i="141"/>
  <c r="J193" i="141"/>
  <c r="J192" i="141"/>
  <c r="J191" i="141"/>
  <c r="J190" i="141"/>
  <c r="J189" i="141"/>
  <c r="J188" i="141"/>
  <c r="J187" i="141"/>
  <c r="J186" i="141"/>
  <c r="J185" i="141"/>
  <c r="J184" i="141"/>
  <c r="J183" i="141"/>
  <c r="J182" i="141"/>
  <c r="J181" i="141"/>
  <c r="J180" i="141"/>
  <c r="J179" i="141"/>
  <c r="J178" i="141"/>
  <c r="J177" i="141"/>
  <c r="J176" i="141"/>
  <c r="J175" i="141"/>
  <c r="J174" i="141"/>
  <c r="J173" i="141"/>
  <c r="J172" i="141"/>
  <c r="J171" i="141"/>
  <c r="J170" i="141"/>
  <c r="J169" i="141"/>
  <c r="J168" i="141"/>
  <c r="J167" i="141"/>
  <c r="J166" i="141"/>
  <c r="J165" i="141"/>
  <c r="J164" i="141"/>
  <c r="J163" i="141"/>
  <c r="J162" i="141"/>
  <c r="J161" i="141"/>
  <c r="J160" i="141"/>
  <c r="J159" i="141"/>
  <c r="J158" i="141"/>
  <c r="J157" i="141"/>
  <c r="J156" i="141"/>
  <c r="J155" i="141"/>
  <c r="J154" i="141"/>
  <c r="J153" i="141"/>
  <c r="J152" i="141"/>
  <c r="J151" i="141"/>
  <c r="J150" i="141"/>
  <c r="J149" i="141"/>
  <c r="J148" i="141"/>
  <c r="J147" i="141"/>
  <c r="J146" i="141"/>
  <c r="J145" i="141"/>
  <c r="J144" i="141"/>
  <c r="J143" i="141"/>
  <c r="J142" i="141"/>
  <c r="J141" i="141"/>
  <c r="J140" i="141"/>
  <c r="J139" i="141"/>
  <c r="J138" i="141"/>
  <c r="J137" i="141"/>
  <c r="J136" i="141"/>
  <c r="J135" i="141"/>
  <c r="J134" i="141"/>
  <c r="J133" i="141"/>
  <c r="J132" i="141"/>
  <c r="J131" i="141"/>
  <c r="J130" i="141"/>
  <c r="J129" i="141"/>
  <c r="J128" i="141"/>
  <c r="J127" i="141"/>
  <c r="J126" i="141"/>
  <c r="J125" i="141"/>
  <c r="J124" i="141"/>
  <c r="J123" i="141"/>
  <c r="J122" i="141"/>
  <c r="J121" i="141"/>
  <c r="J120" i="141"/>
  <c r="J119" i="141"/>
  <c r="J118" i="141"/>
  <c r="J117" i="141"/>
  <c r="J116" i="141"/>
  <c r="J115" i="141"/>
  <c r="J114" i="141"/>
  <c r="J113" i="141"/>
  <c r="J112" i="141"/>
  <c r="J111" i="141"/>
  <c r="J110" i="141"/>
  <c r="J109" i="141"/>
  <c r="J108" i="141"/>
  <c r="J107" i="141"/>
  <c r="J106" i="141"/>
  <c r="J105" i="141"/>
  <c r="J104" i="141"/>
  <c r="J103" i="141"/>
  <c r="J102" i="141"/>
  <c r="J101" i="141"/>
  <c r="J100" i="141"/>
  <c r="J99" i="141"/>
  <c r="J98" i="141"/>
  <c r="J97" i="141"/>
  <c r="J96" i="141"/>
  <c r="J95" i="141"/>
  <c r="J94" i="141"/>
  <c r="J93" i="141"/>
  <c r="J92" i="141"/>
  <c r="J91" i="141"/>
  <c r="J90" i="141"/>
  <c r="J89" i="141"/>
  <c r="J88" i="141"/>
  <c r="J87" i="141"/>
  <c r="J86" i="141"/>
  <c r="J85" i="141"/>
  <c r="J84" i="141"/>
  <c r="J83" i="141"/>
  <c r="J82" i="141"/>
  <c r="J81" i="141"/>
  <c r="J80" i="141"/>
  <c r="J79" i="141"/>
  <c r="J78" i="141"/>
  <c r="J77" i="141"/>
  <c r="J76" i="141"/>
  <c r="J75" i="141"/>
  <c r="J74" i="141"/>
  <c r="J73" i="141"/>
  <c r="J72" i="141"/>
  <c r="J71" i="141"/>
  <c r="J70" i="141"/>
  <c r="J69" i="141"/>
  <c r="J68" i="141"/>
  <c r="J67" i="141"/>
  <c r="J66" i="141"/>
  <c r="J65" i="141"/>
  <c r="J64" i="141"/>
  <c r="J63" i="141"/>
  <c r="J62" i="141"/>
  <c r="J61" i="141"/>
  <c r="J60" i="141"/>
  <c r="J59" i="141"/>
  <c r="J58" i="141"/>
  <c r="J57" i="141"/>
  <c r="J56" i="141"/>
  <c r="J55" i="141"/>
  <c r="J54" i="141"/>
  <c r="J53" i="141"/>
  <c r="J52" i="141"/>
  <c r="J51" i="141"/>
  <c r="J50" i="141"/>
  <c r="J49" i="141"/>
  <c r="J48" i="141"/>
  <c r="J47" i="141"/>
  <c r="J46" i="141"/>
  <c r="J45" i="141"/>
  <c r="J44" i="141"/>
  <c r="J43" i="141"/>
  <c r="J42" i="141"/>
  <c r="J41" i="141"/>
  <c r="J40" i="141"/>
  <c r="J39" i="141"/>
  <c r="J38" i="141"/>
  <c r="J37" i="141"/>
  <c r="J36" i="141"/>
  <c r="J35" i="141"/>
  <c r="J34" i="141"/>
  <c r="J33" i="141"/>
  <c r="J32" i="141"/>
  <c r="J31" i="141"/>
  <c r="J30" i="141"/>
  <c r="J29" i="141"/>
  <c r="J28" i="141"/>
  <c r="J27" i="141"/>
  <c r="J26" i="141"/>
  <c r="J25" i="141"/>
  <c r="J24" i="141"/>
  <c r="J14" i="141"/>
  <c r="J13" i="141"/>
  <c r="J12" i="141"/>
  <c r="J11" i="141"/>
  <c r="J10" i="141"/>
  <c r="J9" i="141"/>
  <c r="J8" i="141"/>
  <c r="O7" i="141"/>
  <c r="H3" i="141" s="1"/>
  <c r="H4" i="141" s="1"/>
  <c r="I7" i="141"/>
  <c r="J7" i="141" s="1"/>
  <c r="H7" i="141"/>
  <c r="H2" i="141"/>
  <c r="J357" i="140"/>
  <c r="J356" i="140"/>
  <c r="J355" i="140"/>
  <c r="J354" i="140"/>
  <c r="J353" i="140"/>
  <c r="J352" i="140"/>
  <c r="J351" i="140"/>
  <c r="J350" i="140"/>
  <c r="J349" i="140"/>
  <c r="J348" i="140"/>
  <c r="J347" i="140"/>
  <c r="J346" i="140"/>
  <c r="J345" i="140"/>
  <c r="J344" i="140"/>
  <c r="J343" i="140"/>
  <c r="J342" i="140"/>
  <c r="J341" i="140"/>
  <c r="J340" i="140"/>
  <c r="J339" i="140"/>
  <c r="J338" i="140"/>
  <c r="J337" i="140"/>
  <c r="J336" i="140"/>
  <c r="J335" i="140"/>
  <c r="J334" i="140"/>
  <c r="J333" i="140"/>
  <c r="J332" i="140"/>
  <c r="J331" i="140"/>
  <c r="J330" i="140"/>
  <c r="J329" i="140"/>
  <c r="J328" i="140"/>
  <c r="J327" i="140"/>
  <c r="J326" i="140"/>
  <c r="J325" i="140"/>
  <c r="J324" i="140"/>
  <c r="J323" i="140"/>
  <c r="J322" i="140"/>
  <c r="J321" i="140"/>
  <c r="J320" i="140"/>
  <c r="J319" i="140"/>
  <c r="J318" i="140"/>
  <c r="J317" i="140"/>
  <c r="J316" i="140"/>
  <c r="J315" i="140"/>
  <c r="J314" i="140"/>
  <c r="J313" i="140"/>
  <c r="J312" i="140"/>
  <c r="J311" i="140"/>
  <c r="J310" i="140"/>
  <c r="J309" i="140"/>
  <c r="J308" i="140"/>
  <c r="J307" i="140"/>
  <c r="J306" i="140"/>
  <c r="J305" i="140"/>
  <c r="J304" i="140"/>
  <c r="J303" i="140"/>
  <c r="J302" i="140"/>
  <c r="J301" i="140"/>
  <c r="J300" i="140"/>
  <c r="J299" i="140"/>
  <c r="J298" i="140"/>
  <c r="J297" i="140"/>
  <c r="J296" i="140"/>
  <c r="J295" i="140"/>
  <c r="J294" i="140"/>
  <c r="J293" i="140"/>
  <c r="J292" i="140"/>
  <c r="J291" i="140"/>
  <c r="J290" i="140"/>
  <c r="J289" i="140"/>
  <c r="J288" i="140"/>
  <c r="J287" i="140"/>
  <c r="J286" i="140"/>
  <c r="J285" i="140"/>
  <c r="J284" i="140"/>
  <c r="J283" i="140"/>
  <c r="J282" i="140"/>
  <c r="J281" i="140"/>
  <c r="J280" i="140"/>
  <c r="J279" i="140"/>
  <c r="J278" i="140"/>
  <c r="J277" i="140"/>
  <c r="J276" i="140"/>
  <c r="J275" i="140"/>
  <c r="J274" i="140"/>
  <c r="J273" i="140"/>
  <c r="J272" i="140"/>
  <c r="J271" i="140"/>
  <c r="J270" i="140"/>
  <c r="J269" i="140"/>
  <c r="J268" i="140"/>
  <c r="J267" i="140"/>
  <c r="J266" i="140"/>
  <c r="J265" i="140"/>
  <c r="J264" i="140"/>
  <c r="J263" i="140"/>
  <c r="J262" i="140"/>
  <c r="J261" i="140"/>
  <c r="J260" i="140"/>
  <c r="J259" i="140"/>
  <c r="J258" i="140"/>
  <c r="J257" i="140"/>
  <c r="J256" i="140"/>
  <c r="J255" i="140"/>
  <c r="J254" i="140"/>
  <c r="J253" i="140"/>
  <c r="J252" i="140"/>
  <c r="J251" i="140"/>
  <c r="J250" i="140"/>
  <c r="J249" i="140"/>
  <c r="J248" i="140"/>
  <c r="J247" i="140"/>
  <c r="J246" i="140"/>
  <c r="J245" i="140"/>
  <c r="J244" i="140"/>
  <c r="J243" i="140"/>
  <c r="J242" i="140"/>
  <c r="J241" i="140"/>
  <c r="J240" i="140"/>
  <c r="J239" i="140"/>
  <c r="J238" i="140"/>
  <c r="J237" i="140"/>
  <c r="J236" i="140"/>
  <c r="J235" i="140"/>
  <c r="J234" i="140"/>
  <c r="J233" i="140"/>
  <c r="J232" i="140"/>
  <c r="J231" i="140"/>
  <c r="J230" i="140"/>
  <c r="J229" i="140"/>
  <c r="J228" i="140"/>
  <c r="J227" i="140"/>
  <c r="J226" i="140"/>
  <c r="J225" i="140"/>
  <c r="J224" i="140"/>
  <c r="J223" i="140"/>
  <c r="J222" i="140"/>
  <c r="J221" i="140"/>
  <c r="J220" i="140"/>
  <c r="J219" i="140"/>
  <c r="J218" i="140"/>
  <c r="J217" i="140"/>
  <c r="J216" i="140"/>
  <c r="J215" i="140"/>
  <c r="J214" i="140"/>
  <c r="J213" i="140"/>
  <c r="J212" i="140"/>
  <c r="J211" i="140"/>
  <c r="J210" i="140"/>
  <c r="J209" i="140"/>
  <c r="J208" i="140"/>
  <c r="J207" i="140"/>
  <c r="J206" i="140"/>
  <c r="J205" i="140"/>
  <c r="J204" i="140"/>
  <c r="J203" i="140"/>
  <c r="J202" i="140"/>
  <c r="J201" i="140"/>
  <c r="J200" i="140"/>
  <c r="J199" i="140"/>
  <c r="J198" i="140"/>
  <c r="J197" i="140"/>
  <c r="J196" i="140"/>
  <c r="J195" i="140"/>
  <c r="J194" i="140"/>
  <c r="J193" i="140"/>
  <c r="J192" i="140"/>
  <c r="J191" i="140"/>
  <c r="J190" i="140"/>
  <c r="J189" i="140"/>
  <c r="J188" i="140"/>
  <c r="J187" i="140"/>
  <c r="J186" i="140"/>
  <c r="J185" i="140"/>
  <c r="J184" i="140"/>
  <c r="J183" i="140"/>
  <c r="J182" i="140"/>
  <c r="J181" i="140"/>
  <c r="J180" i="140"/>
  <c r="J179" i="140"/>
  <c r="J178" i="140"/>
  <c r="J177" i="140"/>
  <c r="J176" i="140"/>
  <c r="J175" i="140"/>
  <c r="J174" i="140"/>
  <c r="J173" i="140"/>
  <c r="J172" i="140"/>
  <c r="J171" i="140"/>
  <c r="J170" i="140"/>
  <c r="J169" i="140"/>
  <c r="J168" i="140"/>
  <c r="J167" i="140"/>
  <c r="J166" i="140"/>
  <c r="J165" i="140"/>
  <c r="J164" i="140"/>
  <c r="J163" i="140"/>
  <c r="J162" i="140"/>
  <c r="J161" i="140"/>
  <c r="J160" i="140"/>
  <c r="J159" i="140"/>
  <c r="J158" i="140"/>
  <c r="J157" i="140"/>
  <c r="J156" i="140"/>
  <c r="J155" i="140"/>
  <c r="J154" i="140"/>
  <c r="J153" i="140"/>
  <c r="J152" i="140"/>
  <c r="J151" i="140"/>
  <c r="J150" i="140"/>
  <c r="J149" i="140"/>
  <c r="J148" i="140"/>
  <c r="J147" i="140"/>
  <c r="J146" i="140"/>
  <c r="J145" i="140"/>
  <c r="J144" i="140"/>
  <c r="J143" i="140"/>
  <c r="J142" i="140"/>
  <c r="J141" i="140"/>
  <c r="J140" i="140"/>
  <c r="J139" i="140"/>
  <c r="J138" i="140"/>
  <c r="J137" i="140"/>
  <c r="J136" i="140"/>
  <c r="J135" i="140"/>
  <c r="J134" i="140"/>
  <c r="J133" i="140"/>
  <c r="J132" i="140"/>
  <c r="J131" i="140"/>
  <c r="J130" i="140"/>
  <c r="J129" i="140"/>
  <c r="J128" i="140"/>
  <c r="J127" i="140"/>
  <c r="J126" i="140"/>
  <c r="J125" i="140"/>
  <c r="J124" i="140"/>
  <c r="J123" i="140"/>
  <c r="J122" i="140"/>
  <c r="J121" i="140"/>
  <c r="J120" i="140"/>
  <c r="J119" i="140"/>
  <c r="J118" i="140"/>
  <c r="J117" i="140"/>
  <c r="J116" i="140"/>
  <c r="J115" i="140"/>
  <c r="J114" i="140"/>
  <c r="J113" i="140"/>
  <c r="J112" i="140"/>
  <c r="J111" i="140"/>
  <c r="J110" i="140"/>
  <c r="J109" i="140"/>
  <c r="J108" i="140"/>
  <c r="J107" i="140"/>
  <c r="J106" i="140"/>
  <c r="J105" i="140"/>
  <c r="J104" i="140"/>
  <c r="J103" i="140"/>
  <c r="J102" i="140"/>
  <c r="J101" i="140"/>
  <c r="J100" i="140"/>
  <c r="J99" i="140"/>
  <c r="J98" i="140"/>
  <c r="J97" i="140"/>
  <c r="J96" i="140"/>
  <c r="J95" i="140"/>
  <c r="J94" i="140"/>
  <c r="J93" i="140"/>
  <c r="J92" i="140"/>
  <c r="J91" i="140"/>
  <c r="J90" i="140"/>
  <c r="J89" i="140"/>
  <c r="J88" i="140"/>
  <c r="J87" i="140"/>
  <c r="J86" i="140"/>
  <c r="J85" i="140"/>
  <c r="J84" i="140"/>
  <c r="J83" i="140"/>
  <c r="J82" i="140"/>
  <c r="J81" i="140"/>
  <c r="J80" i="140"/>
  <c r="J79" i="140"/>
  <c r="J78" i="140"/>
  <c r="J77" i="140"/>
  <c r="J76" i="140"/>
  <c r="J75" i="140"/>
  <c r="J74" i="140"/>
  <c r="J73" i="140"/>
  <c r="J72" i="140"/>
  <c r="J71" i="140"/>
  <c r="J70" i="140"/>
  <c r="J69" i="140"/>
  <c r="J68" i="140"/>
  <c r="J67" i="140"/>
  <c r="J66" i="140"/>
  <c r="J65" i="140"/>
  <c r="J64" i="140"/>
  <c r="J63" i="140"/>
  <c r="J62" i="140"/>
  <c r="J61" i="140"/>
  <c r="J60" i="140"/>
  <c r="J59" i="140"/>
  <c r="J58" i="140"/>
  <c r="J57" i="140"/>
  <c r="J56" i="140"/>
  <c r="J55" i="140"/>
  <c r="J54" i="140"/>
  <c r="J53" i="140"/>
  <c r="J52" i="140"/>
  <c r="J51" i="140"/>
  <c r="J50" i="140"/>
  <c r="J49" i="140"/>
  <c r="J48" i="140"/>
  <c r="J47" i="140"/>
  <c r="J46" i="140"/>
  <c r="J45" i="140"/>
  <c r="J44" i="140"/>
  <c r="J43" i="140"/>
  <c r="J41" i="140"/>
  <c r="J40" i="140"/>
  <c r="J39" i="140"/>
  <c r="J38" i="140"/>
  <c r="J37" i="140"/>
  <c r="J36" i="140"/>
  <c r="J35" i="140"/>
  <c r="J34" i="140"/>
  <c r="J33" i="140"/>
  <c r="J32" i="140"/>
  <c r="J31" i="140"/>
  <c r="J30" i="140"/>
  <c r="J29" i="140"/>
  <c r="J28" i="140"/>
  <c r="J27" i="140"/>
  <c r="J26" i="140"/>
  <c r="J25" i="140"/>
  <c r="J24" i="140"/>
  <c r="J23" i="140"/>
  <c r="J22" i="140"/>
  <c r="J21" i="140"/>
  <c r="J20" i="140"/>
  <c r="J19" i="140"/>
  <c r="J18" i="140"/>
  <c r="J17" i="140"/>
  <c r="J16" i="140"/>
  <c r="J15" i="140"/>
  <c r="J14" i="140"/>
  <c r="J11" i="140"/>
  <c r="J10" i="140"/>
  <c r="J9" i="140"/>
  <c r="J8" i="140"/>
  <c r="M7" i="140"/>
  <c r="H3" i="140" s="1"/>
  <c r="H4" i="140" s="1"/>
  <c r="L7" i="140"/>
  <c r="K7" i="140"/>
  <c r="I7" i="140"/>
  <c r="H7" i="140"/>
  <c r="H2" i="140"/>
  <c r="J65" i="139"/>
  <c r="J64" i="139"/>
  <c r="J63" i="139"/>
  <c r="J62" i="139"/>
  <c r="J61" i="139"/>
  <c r="J60" i="139"/>
  <c r="J59" i="139"/>
  <c r="J58" i="139"/>
  <c r="J57" i="139"/>
  <c r="J56" i="139"/>
  <c r="J55" i="139"/>
  <c r="J54" i="139"/>
  <c r="J53" i="139"/>
  <c r="J52" i="139"/>
  <c r="J51" i="139"/>
  <c r="J50" i="139"/>
  <c r="J49" i="139"/>
  <c r="J48" i="139"/>
  <c r="J47" i="139"/>
  <c r="J46" i="139"/>
  <c r="J45" i="139"/>
  <c r="J44" i="139"/>
  <c r="J43" i="139"/>
  <c r="J42" i="139"/>
  <c r="J41" i="139"/>
  <c r="J40" i="139"/>
  <c r="J39" i="139"/>
  <c r="J38" i="139"/>
  <c r="J37" i="139"/>
  <c r="J36" i="139"/>
  <c r="J35" i="139"/>
  <c r="J34" i="139"/>
  <c r="J33" i="139"/>
  <c r="J32" i="139"/>
  <c r="J31" i="139"/>
  <c r="J30" i="139"/>
  <c r="J29" i="139"/>
  <c r="J28" i="139"/>
  <c r="J27" i="139"/>
  <c r="J26" i="139"/>
  <c r="J25" i="139"/>
  <c r="J24" i="139"/>
  <c r="J23" i="139"/>
  <c r="J22" i="139"/>
  <c r="J21" i="139"/>
  <c r="J20" i="139"/>
  <c r="J19" i="139"/>
  <c r="J18" i="139"/>
  <c r="J17" i="139"/>
  <c r="J16" i="139"/>
  <c r="J15" i="139"/>
  <c r="J14" i="139"/>
  <c r="J13" i="139"/>
  <c r="J12" i="139"/>
  <c r="J11" i="139"/>
  <c r="J10" i="139"/>
  <c r="J9" i="139"/>
  <c r="J8" i="139"/>
  <c r="J7" i="139"/>
  <c r="J6" i="139"/>
  <c r="I5" i="139"/>
  <c r="H5" i="139"/>
  <c r="J5" i="139" s="1"/>
  <c r="H2" i="139"/>
  <c r="B1" i="139"/>
  <c r="J65" i="138"/>
  <c r="J64" i="138"/>
  <c r="J63" i="138"/>
  <c r="J62" i="138"/>
  <c r="J61" i="138"/>
  <c r="J60" i="138"/>
  <c r="J59" i="138"/>
  <c r="J58" i="138"/>
  <c r="J57" i="138"/>
  <c r="J56" i="138"/>
  <c r="J55" i="138"/>
  <c r="J54" i="138"/>
  <c r="J53" i="138"/>
  <c r="J52" i="138"/>
  <c r="J51" i="138"/>
  <c r="J50" i="138"/>
  <c r="J49" i="138"/>
  <c r="J48" i="138"/>
  <c r="J47" i="138"/>
  <c r="J46" i="138"/>
  <c r="J45" i="138"/>
  <c r="J44" i="138"/>
  <c r="J43" i="138"/>
  <c r="J42" i="138"/>
  <c r="J41" i="138"/>
  <c r="J40" i="138"/>
  <c r="J39" i="138"/>
  <c r="J38" i="138"/>
  <c r="J37" i="138"/>
  <c r="J36" i="138"/>
  <c r="J35" i="138"/>
  <c r="J34" i="138"/>
  <c r="J33" i="138"/>
  <c r="J32" i="138"/>
  <c r="J31" i="138"/>
  <c r="J30" i="138"/>
  <c r="J29" i="138"/>
  <c r="J28" i="138"/>
  <c r="J27" i="138"/>
  <c r="J26" i="138"/>
  <c r="J25" i="138"/>
  <c r="J24" i="138"/>
  <c r="J23" i="138"/>
  <c r="J22" i="138"/>
  <c r="J21" i="138"/>
  <c r="J20" i="138"/>
  <c r="J19" i="138"/>
  <c r="J18" i="138"/>
  <c r="J17" i="138"/>
  <c r="J16" i="138"/>
  <c r="J15" i="138"/>
  <c r="J14" i="138"/>
  <c r="J13" i="138"/>
  <c r="J12" i="138"/>
  <c r="J11" i="138"/>
  <c r="J10" i="138"/>
  <c r="J9" i="138"/>
  <c r="J8" i="138"/>
  <c r="J7" i="138"/>
  <c r="J6" i="138"/>
  <c r="I5" i="138"/>
  <c r="H5" i="138"/>
  <c r="J5" i="138" s="1"/>
  <c r="H2" i="138"/>
  <c r="B1" i="138"/>
  <c r="J357" i="137"/>
  <c r="J356" i="137"/>
  <c r="J355" i="137"/>
  <c r="J354" i="137"/>
  <c r="J353" i="137"/>
  <c r="J352" i="137"/>
  <c r="J351" i="137"/>
  <c r="J350" i="137"/>
  <c r="J349" i="137"/>
  <c r="J348" i="137"/>
  <c r="J347" i="137"/>
  <c r="J346" i="137"/>
  <c r="J345" i="137"/>
  <c r="J344" i="137"/>
  <c r="J343" i="137"/>
  <c r="J342" i="137"/>
  <c r="J341" i="137"/>
  <c r="J340" i="137"/>
  <c r="J339" i="137"/>
  <c r="J338" i="137"/>
  <c r="J337" i="137"/>
  <c r="J336" i="137"/>
  <c r="J335" i="137"/>
  <c r="J334" i="137"/>
  <c r="J333" i="137"/>
  <c r="J332" i="137"/>
  <c r="J331" i="137"/>
  <c r="J330" i="137"/>
  <c r="J329" i="137"/>
  <c r="J328" i="137"/>
  <c r="J327" i="137"/>
  <c r="J326" i="137"/>
  <c r="J325" i="137"/>
  <c r="J324" i="137"/>
  <c r="J323" i="137"/>
  <c r="J322" i="137"/>
  <c r="J321" i="137"/>
  <c r="J320" i="137"/>
  <c r="J319" i="137"/>
  <c r="J318" i="137"/>
  <c r="J317" i="137"/>
  <c r="J316" i="137"/>
  <c r="J315" i="137"/>
  <c r="J314" i="137"/>
  <c r="J313" i="137"/>
  <c r="J312" i="137"/>
  <c r="J311" i="137"/>
  <c r="J310" i="137"/>
  <c r="J309" i="137"/>
  <c r="J308" i="137"/>
  <c r="J307" i="137"/>
  <c r="J306" i="137"/>
  <c r="J305" i="137"/>
  <c r="J304" i="137"/>
  <c r="J303" i="137"/>
  <c r="J302" i="137"/>
  <c r="J301" i="137"/>
  <c r="J300" i="137"/>
  <c r="J299" i="137"/>
  <c r="J298" i="137"/>
  <c r="J297" i="137"/>
  <c r="J296" i="137"/>
  <c r="J295" i="137"/>
  <c r="J294" i="137"/>
  <c r="J293" i="137"/>
  <c r="J292" i="137"/>
  <c r="J291" i="137"/>
  <c r="J290" i="137"/>
  <c r="J289" i="137"/>
  <c r="J288" i="137"/>
  <c r="J287" i="137"/>
  <c r="J286" i="137"/>
  <c r="J285" i="137"/>
  <c r="J284" i="137"/>
  <c r="J283" i="137"/>
  <c r="J282" i="137"/>
  <c r="J281" i="137"/>
  <c r="J280" i="137"/>
  <c r="J279" i="137"/>
  <c r="J278" i="137"/>
  <c r="J277" i="137"/>
  <c r="J276" i="137"/>
  <c r="J275" i="137"/>
  <c r="J274" i="137"/>
  <c r="J273" i="137"/>
  <c r="J272" i="137"/>
  <c r="J271" i="137"/>
  <c r="J270" i="137"/>
  <c r="J269" i="137"/>
  <c r="J268" i="137"/>
  <c r="J267" i="137"/>
  <c r="J266" i="137"/>
  <c r="J265" i="137"/>
  <c r="J264" i="137"/>
  <c r="J263" i="137"/>
  <c r="J262" i="137"/>
  <c r="J261" i="137"/>
  <c r="J260" i="137"/>
  <c r="J259" i="137"/>
  <c r="J258" i="137"/>
  <c r="J257" i="137"/>
  <c r="J256" i="137"/>
  <c r="J255" i="137"/>
  <c r="J254" i="137"/>
  <c r="J253" i="137"/>
  <c r="J252" i="137"/>
  <c r="J251" i="137"/>
  <c r="J250" i="137"/>
  <c r="J249" i="137"/>
  <c r="J248" i="137"/>
  <c r="J247" i="137"/>
  <c r="J246" i="137"/>
  <c r="J245" i="137"/>
  <c r="J244" i="137"/>
  <c r="J243" i="137"/>
  <c r="J242" i="137"/>
  <c r="J241" i="137"/>
  <c r="J240" i="137"/>
  <c r="J239" i="137"/>
  <c r="J238" i="137"/>
  <c r="J237" i="137"/>
  <c r="J236" i="137"/>
  <c r="J235" i="137"/>
  <c r="J234" i="137"/>
  <c r="J233" i="137"/>
  <c r="J232" i="137"/>
  <c r="J231" i="137"/>
  <c r="J230" i="137"/>
  <c r="J229" i="137"/>
  <c r="J228" i="137"/>
  <c r="J227" i="137"/>
  <c r="J226" i="137"/>
  <c r="J225" i="137"/>
  <c r="J224" i="137"/>
  <c r="J223" i="137"/>
  <c r="J222" i="137"/>
  <c r="J221" i="137"/>
  <c r="J220" i="137"/>
  <c r="J219" i="137"/>
  <c r="J218" i="137"/>
  <c r="J217" i="137"/>
  <c r="J216" i="137"/>
  <c r="J215" i="137"/>
  <c r="J214" i="137"/>
  <c r="J213" i="137"/>
  <c r="J212" i="137"/>
  <c r="J211" i="137"/>
  <c r="J210" i="137"/>
  <c r="J209" i="137"/>
  <c r="J208" i="137"/>
  <c r="J207" i="137"/>
  <c r="J206" i="137"/>
  <c r="J205" i="137"/>
  <c r="J204" i="137"/>
  <c r="J203" i="137"/>
  <c r="J202" i="137"/>
  <c r="J201" i="137"/>
  <c r="J200" i="137"/>
  <c r="J199" i="137"/>
  <c r="J198" i="137"/>
  <c r="J197" i="137"/>
  <c r="J196" i="137"/>
  <c r="J195" i="137"/>
  <c r="J194" i="137"/>
  <c r="J193" i="137"/>
  <c r="J192" i="137"/>
  <c r="J191" i="137"/>
  <c r="J190" i="137"/>
  <c r="J189" i="137"/>
  <c r="J188" i="137"/>
  <c r="J187" i="137"/>
  <c r="J186" i="137"/>
  <c r="J185" i="137"/>
  <c r="J184" i="137"/>
  <c r="J183" i="137"/>
  <c r="J182" i="137"/>
  <c r="J181" i="137"/>
  <c r="J180" i="137"/>
  <c r="J179" i="137"/>
  <c r="J178" i="137"/>
  <c r="J177" i="137"/>
  <c r="J176" i="137"/>
  <c r="J175" i="137"/>
  <c r="J174" i="137"/>
  <c r="J173" i="137"/>
  <c r="J172" i="137"/>
  <c r="J171" i="137"/>
  <c r="J170" i="137"/>
  <c r="J169" i="137"/>
  <c r="J168" i="137"/>
  <c r="J167" i="137"/>
  <c r="J166" i="137"/>
  <c r="J165" i="137"/>
  <c r="J164" i="137"/>
  <c r="J163" i="137"/>
  <c r="J162" i="137"/>
  <c r="J161" i="137"/>
  <c r="J160" i="137"/>
  <c r="J159" i="137"/>
  <c r="J158" i="137"/>
  <c r="J157" i="137"/>
  <c r="J156" i="137"/>
  <c r="J155" i="137"/>
  <c r="J154" i="137"/>
  <c r="J153" i="137"/>
  <c r="J152" i="137"/>
  <c r="J151" i="137"/>
  <c r="J150" i="137"/>
  <c r="J149" i="137"/>
  <c r="J148" i="137"/>
  <c r="J147" i="137"/>
  <c r="J146" i="137"/>
  <c r="J145" i="137"/>
  <c r="J144" i="137"/>
  <c r="J143" i="137"/>
  <c r="J142" i="137"/>
  <c r="J141" i="137"/>
  <c r="J140" i="137"/>
  <c r="J139" i="137"/>
  <c r="J138" i="137"/>
  <c r="J137" i="137"/>
  <c r="J136" i="137"/>
  <c r="J135" i="137"/>
  <c r="J134" i="137"/>
  <c r="J133" i="137"/>
  <c r="J132" i="137"/>
  <c r="J131" i="137"/>
  <c r="J130" i="137"/>
  <c r="J129" i="137"/>
  <c r="J128" i="137"/>
  <c r="J127" i="137"/>
  <c r="J126" i="137"/>
  <c r="J125" i="137"/>
  <c r="J124" i="137"/>
  <c r="J123" i="137"/>
  <c r="J122" i="137"/>
  <c r="J121" i="137"/>
  <c r="J120" i="137"/>
  <c r="J119" i="137"/>
  <c r="J118" i="137"/>
  <c r="J117" i="137"/>
  <c r="J116" i="137"/>
  <c r="J115" i="137"/>
  <c r="J114" i="137"/>
  <c r="J113" i="137"/>
  <c r="J112" i="137"/>
  <c r="J111" i="137"/>
  <c r="J110" i="137"/>
  <c r="J109" i="137"/>
  <c r="J108" i="137"/>
  <c r="J107" i="137"/>
  <c r="J106" i="137"/>
  <c r="J105" i="137"/>
  <c r="J104" i="137"/>
  <c r="J103" i="137"/>
  <c r="J102" i="137"/>
  <c r="J101" i="137"/>
  <c r="J100" i="137"/>
  <c r="J99" i="137"/>
  <c r="J98" i="137"/>
  <c r="J97" i="137"/>
  <c r="J96" i="137"/>
  <c r="J95" i="137"/>
  <c r="J94" i="137"/>
  <c r="J93" i="137"/>
  <c r="J92" i="137"/>
  <c r="J91" i="137"/>
  <c r="J90" i="137"/>
  <c r="J89" i="137"/>
  <c r="J88" i="137"/>
  <c r="J87" i="137"/>
  <c r="J86" i="137"/>
  <c r="J85" i="137"/>
  <c r="J84" i="137"/>
  <c r="J83" i="137"/>
  <c r="J82" i="137"/>
  <c r="J81" i="137"/>
  <c r="J80" i="137"/>
  <c r="J79" i="137"/>
  <c r="J78" i="137"/>
  <c r="J77" i="137"/>
  <c r="J76" i="137"/>
  <c r="J75" i="137"/>
  <c r="J74" i="137"/>
  <c r="J73" i="137"/>
  <c r="J72" i="137"/>
  <c r="J71" i="137"/>
  <c r="J70" i="137"/>
  <c r="J69" i="137"/>
  <c r="J68" i="137"/>
  <c r="J67" i="137"/>
  <c r="J66" i="137"/>
  <c r="J65" i="137"/>
  <c r="J64" i="137"/>
  <c r="J63" i="137"/>
  <c r="J62" i="137"/>
  <c r="J61" i="137"/>
  <c r="J60" i="137"/>
  <c r="J59" i="137"/>
  <c r="J58" i="137"/>
  <c r="J57" i="137"/>
  <c r="J56" i="137"/>
  <c r="J55" i="137"/>
  <c r="J54" i="137"/>
  <c r="J53" i="137"/>
  <c r="J52" i="137"/>
  <c r="J51" i="137"/>
  <c r="J50" i="137"/>
  <c r="J49" i="137"/>
  <c r="J48" i="137"/>
  <c r="J47" i="137"/>
  <c r="J46" i="137"/>
  <c r="J45" i="137"/>
  <c r="J44" i="137"/>
  <c r="J43" i="137"/>
  <c r="J42" i="137"/>
  <c r="J41" i="137"/>
  <c r="J40" i="137"/>
  <c r="J39" i="137"/>
  <c r="J38" i="137"/>
  <c r="J37" i="137"/>
  <c r="J36" i="137"/>
  <c r="J35" i="137"/>
  <c r="J34" i="137"/>
  <c r="J33" i="137"/>
  <c r="J32" i="137"/>
  <c r="J31" i="137"/>
  <c r="J30" i="137"/>
  <c r="J29" i="137"/>
  <c r="J28" i="137"/>
  <c r="J27" i="137"/>
  <c r="J26" i="137"/>
  <c r="J25" i="137"/>
  <c r="J24" i="137"/>
  <c r="J23" i="137"/>
  <c r="J22" i="137"/>
  <c r="J21" i="137"/>
  <c r="J20" i="137"/>
  <c r="J19" i="137"/>
  <c r="J18" i="137"/>
  <c r="J17" i="137"/>
  <c r="J16" i="137"/>
  <c r="J15" i="137"/>
  <c r="J14" i="137"/>
  <c r="J13" i="137"/>
  <c r="J12" i="137"/>
  <c r="J11" i="137"/>
  <c r="J10" i="137"/>
  <c r="J9" i="137"/>
  <c r="J8" i="137"/>
  <c r="O7" i="137"/>
  <c r="H3" i="137" s="1"/>
  <c r="I7" i="137"/>
  <c r="H7" i="137"/>
  <c r="H2" i="137"/>
  <c r="B1" i="137"/>
  <c r="J132" i="136"/>
  <c r="J131" i="136"/>
  <c r="J130" i="136"/>
  <c r="J129" i="136"/>
  <c r="J128" i="136"/>
  <c r="J127" i="136"/>
  <c r="J126" i="136"/>
  <c r="J125" i="136"/>
  <c r="J124" i="136"/>
  <c r="J123" i="136"/>
  <c r="J122" i="136"/>
  <c r="J121" i="136"/>
  <c r="J120" i="136"/>
  <c r="J119" i="136"/>
  <c r="J118" i="136"/>
  <c r="J117" i="136"/>
  <c r="J116" i="136"/>
  <c r="J115" i="136"/>
  <c r="J114" i="136"/>
  <c r="J113" i="136"/>
  <c r="J112" i="136"/>
  <c r="J111" i="136"/>
  <c r="J110" i="136"/>
  <c r="J109" i="136"/>
  <c r="J108" i="136"/>
  <c r="J107" i="136"/>
  <c r="J106" i="136"/>
  <c r="J105" i="136"/>
  <c r="J104" i="136"/>
  <c r="J103" i="136"/>
  <c r="J102" i="136"/>
  <c r="J101" i="136"/>
  <c r="J100" i="136"/>
  <c r="J99" i="136"/>
  <c r="J98" i="136"/>
  <c r="J97" i="136"/>
  <c r="J96" i="136"/>
  <c r="J95" i="136"/>
  <c r="J94" i="136"/>
  <c r="J93" i="136"/>
  <c r="J92" i="136"/>
  <c r="J91" i="136"/>
  <c r="J90" i="136"/>
  <c r="J89" i="136"/>
  <c r="J88" i="136"/>
  <c r="J87" i="136"/>
  <c r="J86" i="136"/>
  <c r="J85" i="136"/>
  <c r="J84" i="136"/>
  <c r="J83" i="136"/>
  <c r="J82" i="136"/>
  <c r="J81" i="136"/>
  <c r="J80" i="136"/>
  <c r="J79" i="136"/>
  <c r="J78" i="136"/>
  <c r="J77" i="136"/>
  <c r="J76" i="136"/>
  <c r="J75" i="136"/>
  <c r="J74" i="136"/>
  <c r="J73" i="136"/>
  <c r="J72" i="136"/>
  <c r="J71" i="136"/>
  <c r="J70" i="136"/>
  <c r="J69" i="136"/>
  <c r="J68" i="136"/>
  <c r="J67" i="136"/>
  <c r="J66" i="136"/>
  <c r="J65" i="136"/>
  <c r="J64" i="136"/>
  <c r="J63" i="136"/>
  <c r="J62" i="136"/>
  <c r="J61" i="136"/>
  <c r="J60" i="136"/>
  <c r="J59" i="136"/>
  <c r="J58" i="136"/>
  <c r="J57" i="136"/>
  <c r="J56" i="136"/>
  <c r="J55" i="136"/>
  <c r="J54" i="136"/>
  <c r="J53" i="136"/>
  <c r="J52" i="136"/>
  <c r="J51" i="136"/>
  <c r="J50" i="136"/>
  <c r="J49" i="136"/>
  <c r="J48" i="136"/>
  <c r="J47" i="136"/>
  <c r="J46" i="136"/>
  <c r="J45" i="136"/>
  <c r="J44" i="136"/>
  <c r="J43" i="136"/>
  <c r="J42" i="136"/>
  <c r="J41" i="136"/>
  <c r="J40" i="136"/>
  <c r="J39" i="136"/>
  <c r="J38" i="136"/>
  <c r="J37" i="136"/>
  <c r="J36" i="136"/>
  <c r="J35" i="136"/>
  <c r="J34" i="136"/>
  <c r="J33" i="136"/>
  <c r="J32" i="136"/>
  <c r="J31" i="136"/>
  <c r="J30" i="136"/>
  <c r="J29" i="136"/>
  <c r="J28" i="136"/>
  <c r="J27" i="136"/>
  <c r="J26" i="136"/>
  <c r="J25" i="136"/>
  <c r="J24" i="136"/>
  <c r="J23" i="136"/>
  <c r="J22" i="136"/>
  <c r="J21" i="136"/>
  <c r="J20" i="136"/>
  <c r="J19" i="136"/>
  <c r="J18" i="136"/>
  <c r="J17" i="136"/>
  <c r="J16" i="136"/>
  <c r="J15" i="136"/>
  <c r="J14" i="136"/>
  <c r="J13" i="136"/>
  <c r="J12" i="136"/>
  <c r="J11" i="136"/>
  <c r="J10" i="136"/>
  <c r="J9" i="136"/>
  <c r="J8" i="136"/>
  <c r="M7" i="136"/>
  <c r="H3" i="136" s="1"/>
  <c r="L7" i="136"/>
  <c r="K7" i="136"/>
  <c r="I7" i="136"/>
  <c r="H7" i="136"/>
  <c r="J7" i="136" s="1"/>
  <c r="H2" i="136"/>
  <c r="B1" i="136"/>
  <c r="I64" i="135"/>
  <c r="I63" i="135"/>
  <c r="I62" i="135"/>
  <c r="I61" i="135"/>
  <c r="I60" i="135"/>
  <c r="I59" i="135"/>
  <c r="I58" i="135"/>
  <c r="I57" i="135"/>
  <c r="I56" i="135"/>
  <c r="I55" i="135"/>
  <c r="I54" i="135"/>
  <c r="I53" i="135"/>
  <c r="I52" i="135"/>
  <c r="I51" i="135"/>
  <c r="I50" i="135"/>
  <c r="I49" i="135"/>
  <c r="I48" i="135"/>
  <c r="I47" i="135"/>
  <c r="I46" i="135"/>
  <c r="I45" i="135"/>
  <c r="I44" i="135"/>
  <c r="I43" i="135"/>
  <c r="I42" i="135"/>
  <c r="I41" i="135"/>
  <c r="I40" i="135"/>
  <c r="I39" i="135"/>
  <c r="I38" i="135"/>
  <c r="I37" i="135"/>
  <c r="I36" i="135"/>
  <c r="I35" i="135"/>
  <c r="I34" i="135"/>
  <c r="I33" i="135"/>
  <c r="I32" i="135"/>
  <c r="I31" i="135"/>
  <c r="I30" i="135"/>
  <c r="I29" i="135"/>
  <c r="I28" i="135"/>
  <c r="I27" i="135"/>
  <c r="I26" i="135"/>
  <c r="I25" i="135"/>
  <c r="I24" i="135"/>
  <c r="I23" i="135"/>
  <c r="I22" i="135"/>
  <c r="I21" i="135"/>
  <c r="I20" i="135"/>
  <c r="I19" i="135"/>
  <c r="I18" i="135"/>
  <c r="I17" i="135"/>
  <c r="I16" i="135"/>
  <c r="I15" i="135"/>
  <c r="I14" i="135"/>
  <c r="I13" i="135"/>
  <c r="I12" i="135"/>
  <c r="I11" i="135"/>
  <c r="I10" i="135"/>
  <c r="I9" i="135"/>
  <c r="I8" i="135"/>
  <c r="I7" i="135"/>
  <c r="I6" i="135"/>
  <c r="I5" i="135"/>
  <c r="H4" i="135"/>
  <c r="G4" i="135"/>
  <c r="B1" i="135"/>
  <c r="I64" i="134"/>
  <c r="I63" i="134"/>
  <c r="I62" i="134"/>
  <c r="I61" i="134"/>
  <c r="I60" i="134"/>
  <c r="I59" i="134"/>
  <c r="I58" i="134"/>
  <c r="I57" i="134"/>
  <c r="I56" i="134"/>
  <c r="I55" i="134"/>
  <c r="I54" i="134"/>
  <c r="I53" i="134"/>
  <c r="I52" i="134"/>
  <c r="I51" i="134"/>
  <c r="I50" i="134"/>
  <c r="I49" i="134"/>
  <c r="I48" i="134"/>
  <c r="I47" i="134"/>
  <c r="I46" i="134"/>
  <c r="I45" i="134"/>
  <c r="I44" i="134"/>
  <c r="I43" i="134"/>
  <c r="I42" i="134"/>
  <c r="I41" i="134"/>
  <c r="I40" i="134"/>
  <c r="I39" i="134"/>
  <c r="I38" i="134"/>
  <c r="I37" i="134"/>
  <c r="I36" i="134"/>
  <c r="I35" i="134"/>
  <c r="I34" i="134"/>
  <c r="I33" i="134"/>
  <c r="I32" i="134"/>
  <c r="I31" i="134"/>
  <c r="I30" i="134"/>
  <c r="I29" i="134"/>
  <c r="I28" i="134"/>
  <c r="I27" i="134"/>
  <c r="I26" i="134"/>
  <c r="I25" i="134"/>
  <c r="I24" i="134"/>
  <c r="I23" i="134"/>
  <c r="I22" i="134"/>
  <c r="I21" i="134"/>
  <c r="I20" i="134"/>
  <c r="I19" i="134"/>
  <c r="I18" i="134"/>
  <c r="I17" i="134"/>
  <c r="I16" i="134"/>
  <c r="I15" i="134"/>
  <c r="I14" i="134"/>
  <c r="I13" i="134"/>
  <c r="I12" i="134"/>
  <c r="I11" i="134"/>
  <c r="I10" i="134"/>
  <c r="I9" i="134"/>
  <c r="I8" i="134"/>
  <c r="I7" i="134"/>
  <c r="I6" i="134"/>
  <c r="I5" i="134"/>
  <c r="H4" i="134"/>
  <c r="G4" i="134"/>
  <c r="I4" i="134" s="1"/>
  <c r="B1" i="134"/>
  <c r="I354" i="133"/>
  <c r="I353" i="133"/>
  <c r="I352" i="133"/>
  <c r="I351" i="133"/>
  <c r="I350" i="133"/>
  <c r="I349" i="133"/>
  <c r="I348" i="133"/>
  <c r="I347" i="133"/>
  <c r="I346" i="133"/>
  <c r="I345" i="133"/>
  <c r="I344" i="133"/>
  <c r="I343" i="133"/>
  <c r="I342" i="133"/>
  <c r="I341" i="133"/>
  <c r="I340" i="133"/>
  <c r="I339" i="133"/>
  <c r="I338" i="133"/>
  <c r="I337" i="133"/>
  <c r="I336" i="133"/>
  <c r="I335" i="133"/>
  <c r="I334" i="133"/>
  <c r="I333" i="133"/>
  <c r="I332" i="133"/>
  <c r="I331" i="133"/>
  <c r="I330" i="133"/>
  <c r="I329" i="133"/>
  <c r="I328" i="133"/>
  <c r="I327" i="133"/>
  <c r="I326" i="133"/>
  <c r="I325" i="133"/>
  <c r="I324" i="133"/>
  <c r="I323" i="133"/>
  <c r="I322" i="133"/>
  <c r="I321" i="133"/>
  <c r="I320" i="133"/>
  <c r="I319" i="133"/>
  <c r="I318" i="133"/>
  <c r="I317" i="133"/>
  <c r="I316" i="133"/>
  <c r="I315" i="133"/>
  <c r="I314" i="133"/>
  <c r="I313" i="133"/>
  <c r="I312" i="133"/>
  <c r="I311" i="133"/>
  <c r="I310" i="133"/>
  <c r="I309" i="133"/>
  <c r="I308" i="133"/>
  <c r="I307" i="133"/>
  <c r="I306" i="133"/>
  <c r="I305" i="133"/>
  <c r="I304" i="133"/>
  <c r="I303" i="133"/>
  <c r="I302" i="133"/>
  <c r="I301" i="133"/>
  <c r="I300" i="133"/>
  <c r="I299" i="133"/>
  <c r="I298" i="133"/>
  <c r="I297" i="133"/>
  <c r="I296" i="133"/>
  <c r="I295" i="133"/>
  <c r="I294" i="133"/>
  <c r="I293" i="133"/>
  <c r="I292" i="133"/>
  <c r="I291" i="133"/>
  <c r="I290" i="133"/>
  <c r="I289" i="133"/>
  <c r="I288" i="133"/>
  <c r="I287" i="133"/>
  <c r="I286" i="133"/>
  <c r="I285" i="133"/>
  <c r="I284" i="133"/>
  <c r="I283" i="133"/>
  <c r="I282" i="133"/>
  <c r="I281" i="133"/>
  <c r="I280" i="133"/>
  <c r="I279" i="133"/>
  <c r="I278" i="133"/>
  <c r="I277" i="133"/>
  <c r="I276" i="133"/>
  <c r="I275" i="133"/>
  <c r="I274" i="133"/>
  <c r="I273" i="133"/>
  <c r="I272" i="133"/>
  <c r="I271" i="133"/>
  <c r="I270" i="133"/>
  <c r="I269" i="133"/>
  <c r="I268" i="133"/>
  <c r="I267" i="133"/>
  <c r="I266" i="133"/>
  <c r="I265" i="133"/>
  <c r="I264" i="133"/>
  <c r="I263" i="133"/>
  <c r="I262" i="133"/>
  <c r="I261" i="133"/>
  <c r="I260" i="133"/>
  <c r="I259" i="133"/>
  <c r="I258" i="133"/>
  <c r="I257" i="133"/>
  <c r="I256" i="133"/>
  <c r="I255" i="133"/>
  <c r="I254" i="133"/>
  <c r="I253" i="133"/>
  <c r="I252" i="133"/>
  <c r="I251" i="133"/>
  <c r="I250" i="133"/>
  <c r="I249" i="133"/>
  <c r="I248" i="133"/>
  <c r="I247" i="133"/>
  <c r="I246" i="133"/>
  <c r="I245" i="133"/>
  <c r="I244" i="133"/>
  <c r="I243" i="133"/>
  <c r="I242" i="133"/>
  <c r="I241" i="133"/>
  <c r="I240" i="133"/>
  <c r="I239" i="133"/>
  <c r="I238" i="133"/>
  <c r="I237" i="133"/>
  <c r="I236" i="133"/>
  <c r="I235" i="133"/>
  <c r="I234" i="133"/>
  <c r="I233" i="133"/>
  <c r="I232" i="133"/>
  <c r="I231" i="133"/>
  <c r="I230" i="133"/>
  <c r="I229" i="133"/>
  <c r="I228" i="133"/>
  <c r="I227" i="133"/>
  <c r="I226" i="133"/>
  <c r="I225" i="133"/>
  <c r="I224" i="133"/>
  <c r="I223" i="133"/>
  <c r="I222" i="133"/>
  <c r="I221" i="133"/>
  <c r="I220" i="133"/>
  <c r="I219" i="133"/>
  <c r="I218" i="133"/>
  <c r="I217" i="133"/>
  <c r="I216" i="133"/>
  <c r="I215" i="133"/>
  <c r="I214" i="133"/>
  <c r="I213" i="133"/>
  <c r="I212" i="133"/>
  <c r="I211" i="133"/>
  <c r="I210" i="133"/>
  <c r="I209" i="133"/>
  <c r="I208" i="133"/>
  <c r="I207" i="133"/>
  <c r="I206" i="133"/>
  <c r="I205" i="133"/>
  <c r="I204" i="133"/>
  <c r="I203" i="133"/>
  <c r="I202" i="133"/>
  <c r="I201" i="133"/>
  <c r="I200" i="133"/>
  <c r="I199" i="133"/>
  <c r="I198" i="133"/>
  <c r="I197" i="133"/>
  <c r="I196" i="133"/>
  <c r="I195" i="133"/>
  <c r="I194" i="133"/>
  <c r="I193" i="133"/>
  <c r="I192" i="133"/>
  <c r="I191" i="133"/>
  <c r="I190" i="133"/>
  <c r="I189" i="133"/>
  <c r="I188" i="133"/>
  <c r="I187" i="133"/>
  <c r="I186" i="133"/>
  <c r="I185" i="133"/>
  <c r="I184" i="133"/>
  <c r="I183" i="133"/>
  <c r="I182" i="133"/>
  <c r="I181" i="133"/>
  <c r="I180" i="133"/>
  <c r="I179" i="133"/>
  <c r="I178" i="133"/>
  <c r="I177" i="133"/>
  <c r="I176" i="133"/>
  <c r="I175" i="133"/>
  <c r="I174" i="133"/>
  <c r="I173" i="133"/>
  <c r="I172" i="133"/>
  <c r="I171" i="133"/>
  <c r="I170" i="133"/>
  <c r="I169" i="133"/>
  <c r="I168" i="133"/>
  <c r="I167" i="133"/>
  <c r="I166" i="133"/>
  <c r="I165" i="133"/>
  <c r="I164" i="133"/>
  <c r="I163" i="133"/>
  <c r="I162" i="133"/>
  <c r="I161" i="133"/>
  <c r="I160" i="133"/>
  <c r="I159" i="133"/>
  <c r="I158" i="133"/>
  <c r="I157" i="133"/>
  <c r="I156" i="133"/>
  <c r="I155" i="133"/>
  <c r="I154" i="133"/>
  <c r="I153" i="133"/>
  <c r="I152" i="133"/>
  <c r="I151" i="133"/>
  <c r="I150" i="133"/>
  <c r="I149" i="133"/>
  <c r="I148" i="133"/>
  <c r="I147" i="133"/>
  <c r="I146" i="133"/>
  <c r="I145" i="133"/>
  <c r="I144" i="133"/>
  <c r="I143" i="133"/>
  <c r="I142" i="133"/>
  <c r="I141" i="133"/>
  <c r="I140" i="133"/>
  <c r="I139" i="133"/>
  <c r="I138" i="133"/>
  <c r="I137" i="133"/>
  <c r="I136" i="133"/>
  <c r="I135" i="133"/>
  <c r="I134" i="133"/>
  <c r="I133" i="133"/>
  <c r="I132" i="133"/>
  <c r="I131" i="133"/>
  <c r="I130" i="133"/>
  <c r="I129" i="133"/>
  <c r="I128" i="133"/>
  <c r="I127" i="133"/>
  <c r="I126" i="133"/>
  <c r="I125" i="133"/>
  <c r="I124" i="133"/>
  <c r="I123" i="133"/>
  <c r="I122" i="133"/>
  <c r="I121" i="133"/>
  <c r="I120" i="133"/>
  <c r="I119" i="133"/>
  <c r="I118" i="133"/>
  <c r="I117" i="133"/>
  <c r="I116" i="133"/>
  <c r="I115" i="133"/>
  <c r="I114" i="133"/>
  <c r="I113" i="133"/>
  <c r="I112" i="133"/>
  <c r="I111" i="133"/>
  <c r="I110" i="133"/>
  <c r="I109" i="133"/>
  <c r="I108" i="133"/>
  <c r="I107" i="133"/>
  <c r="I106" i="133"/>
  <c r="I105" i="133"/>
  <c r="I104" i="133"/>
  <c r="I103" i="133"/>
  <c r="I102" i="133"/>
  <c r="I101" i="133"/>
  <c r="I100" i="133"/>
  <c r="I99" i="133"/>
  <c r="I98" i="133"/>
  <c r="I97" i="133"/>
  <c r="I96" i="133"/>
  <c r="I95" i="133"/>
  <c r="I94" i="133"/>
  <c r="I93" i="133"/>
  <c r="I92" i="133"/>
  <c r="I91" i="133"/>
  <c r="I90" i="133"/>
  <c r="I89" i="133"/>
  <c r="I88" i="133"/>
  <c r="I87" i="133"/>
  <c r="I86" i="133"/>
  <c r="I85" i="133"/>
  <c r="I84" i="133"/>
  <c r="I83" i="133"/>
  <c r="I82" i="133"/>
  <c r="I81" i="133"/>
  <c r="I80" i="133"/>
  <c r="I79" i="133"/>
  <c r="I78" i="133"/>
  <c r="I77" i="133"/>
  <c r="I76" i="133"/>
  <c r="I75" i="133"/>
  <c r="I74" i="133"/>
  <c r="I73" i="133"/>
  <c r="I72" i="133"/>
  <c r="I71" i="133"/>
  <c r="I70" i="133"/>
  <c r="I69" i="133"/>
  <c r="I68" i="133"/>
  <c r="I67" i="133"/>
  <c r="I66" i="133"/>
  <c r="I65" i="133"/>
  <c r="I64" i="133"/>
  <c r="I63" i="133"/>
  <c r="I62" i="133"/>
  <c r="I61" i="133"/>
  <c r="I60" i="133"/>
  <c r="I59" i="133"/>
  <c r="I58" i="133"/>
  <c r="I57" i="133"/>
  <c r="I56" i="133"/>
  <c r="I55" i="133"/>
  <c r="I54" i="133"/>
  <c r="I53" i="133"/>
  <c r="I52" i="133"/>
  <c r="I51" i="133"/>
  <c r="I50" i="133"/>
  <c r="I49" i="133"/>
  <c r="I48" i="133"/>
  <c r="I47" i="133"/>
  <c r="I46" i="133"/>
  <c r="I45" i="133"/>
  <c r="I44" i="133"/>
  <c r="I43" i="133"/>
  <c r="I42" i="133"/>
  <c r="I41" i="133"/>
  <c r="I40" i="133"/>
  <c r="I39" i="133"/>
  <c r="I38" i="133"/>
  <c r="I37" i="133"/>
  <c r="I36" i="133"/>
  <c r="I35" i="133"/>
  <c r="I34" i="133"/>
  <c r="I33" i="133"/>
  <c r="I32" i="133"/>
  <c r="I31" i="133"/>
  <c r="I30" i="133"/>
  <c r="I29" i="133"/>
  <c r="I28" i="133"/>
  <c r="I27" i="133"/>
  <c r="I26" i="133"/>
  <c r="I25" i="133"/>
  <c r="I24" i="133"/>
  <c r="I23" i="133"/>
  <c r="I22" i="133"/>
  <c r="I21" i="133"/>
  <c r="I20" i="133"/>
  <c r="I19" i="133"/>
  <c r="I18" i="133"/>
  <c r="I17" i="133"/>
  <c r="G16" i="133"/>
  <c r="I16" i="133" s="1"/>
  <c r="G15" i="133"/>
  <c r="I15" i="133" s="1"/>
  <c r="G14" i="133"/>
  <c r="I14" i="133" s="1"/>
  <c r="G13" i="133"/>
  <c r="I13" i="133" s="1"/>
  <c r="G12" i="133"/>
  <c r="I12" i="133" s="1"/>
  <c r="G11" i="133"/>
  <c r="I11" i="133" s="1"/>
  <c r="G10" i="133"/>
  <c r="I10" i="133" s="1"/>
  <c r="G9" i="133"/>
  <c r="I9" i="133" s="1"/>
  <c r="G8" i="133"/>
  <c r="I8" i="133" s="1"/>
  <c r="G7" i="133"/>
  <c r="I7" i="133" s="1"/>
  <c r="G6" i="133"/>
  <c r="G5" i="133"/>
  <c r="I5" i="133" s="1"/>
  <c r="H4" i="133"/>
  <c r="B1" i="133"/>
  <c r="I357" i="132"/>
  <c r="I356" i="132"/>
  <c r="I355" i="132"/>
  <c r="I354" i="132"/>
  <c r="I353" i="132"/>
  <c r="I352" i="132"/>
  <c r="I351" i="132"/>
  <c r="I350" i="132"/>
  <c r="I349" i="132"/>
  <c r="I348" i="132"/>
  <c r="I347" i="132"/>
  <c r="I346" i="132"/>
  <c r="I345" i="132"/>
  <c r="I344" i="132"/>
  <c r="I343" i="132"/>
  <c r="I342" i="132"/>
  <c r="I341" i="132"/>
  <c r="I340" i="132"/>
  <c r="I339" i="132"/>
  <c r="I338" i="132"/>
  <c r="I337" i="132"/>
  <c r="I336" i="132"/>
  <c r="I335" i="132"/>
  <c r="I334" i="132"/>
  <c r="I333" i="132"/>
  <c r="I332" i="132"/>
  <c r="I331" i="132"/>
  <c r="I330" i="132"/>
  <c r="I329" i="132"/>
  <c r="I328" i="132"/>
  <c r="I327" i="132"/>
  <c r="I326" i="132"/>
  <c r="I325" i="132"/>
  <c r="I324" i="132"/>
  <c r="I323" i="132"/>
  <c r="I322" i="132"/>
  <c r="I321" i="132"/>
  <c r="I320" i="132"/>
  <c r="I319" i="132"/>
  <c r="I318" i="132"/>
  <c r="I317" i="132"/>
  <c r="I316" i="132"/>
  <c r="I315" i="132"/>
  <c r="I314" i="132"/>
  <c r="I313" i="132"/>
  <c r="I312" i="132"/>
  <c r="I311" i="132"/>
  <c r="I310" i="132"/>
  <c r="I309" i="132"/>
  <c r="I308" i="132"/>
  <c r="I307" i="132"/>
  <c r="I306" i="132"/>
  <c r="I305" i="132"/>
  <c r="I304" i="132"/>
  <c r="I303" i="132"/>
  <c r="I302" i="132"/>
  <c r="I301" i="132"/>
  <c r="I300" i="132"/>
  <c r="I299" i="132"/>
  <c r="I298" i="132"/>
  <c r="I297" i="132"/>
  <c r="I296" i="132"/>
  <c r="I295" i="132"/>
  <c r="I294" i="132"/>
  <c r="I293" i="132"/>
  <c r="I292" i="132"/>
  <c r="I291" i="132"/>
  <c r="I290" i="132"/>
  <c r="I289" i="132"/>
  <c r="I288" i="132"/>
  <c r="I287" i="132"/>
  <c r="I286" i="132"/>
  <c r="I285" i="132"/>
  <c r="I284" i="132"/>
  <c r="I283" i="132"/>
  <c r="I282" i="132"/>
  <c r="I281" i="132"/>
  <c r="I280" i="132"/>
  <c r="I279" i="132"/>
  <c r="I278" i="132"/>
  <c r="I277" i="132"/>
  <c r="I276" i="132"/>
  <c r="I275" i="132"/>
  <c r="I274" i="132"/>
  <c r="I273" i="132"/>
  <c r="I272" i="132"/>
  <c r="I271" i="132"/>
  <c r="I270" i="132"/>
  <c r="I269" i="132"/>
  <c r="I268" i="132"/>
  <c r="I267" i="132"/>
  <c r="I266" i="132"/>
  <c r="I265" i="132"/>
  <c r="I264" i="132"/>
  <c r="I263" i="132"/>
  <c r="I262" i="132"/>
  <c r="I261" i="132"/>
  <c r="I260" i="132"/>
  <c r="I259" i="132"/>
  <c r="I258" i="132"/>
  <c r="I257" i="132"/>
  <c r="I256" i="132"/>
  <c r="I255" i="132"/>
  <c r="I254" i="132"/>
  <c r="I253" i="132"/>
  <c r="I252" i="132"/>
  <c r="I251" i="132"/>
  <c r="I250" i="132"/>
  <c r="I249" i="132"/>
  <c r="I248" i="132"/>
  <c r="I247" i="132"/>
  <c r="I246" i="132"/>
  <c r="I245" i="132"/>
  <c r="I244" i="132"/>
  <c r="I243" i="132"/>
  <c r="I242" i="132"/>
  <c r="I241" i="132"/>
  <c r="I240" i="132"/>
  <c r="I239" i="132"/>
  <c r="I238" i="132"/>
  <c r="I237" i="132"/>
  <c r="I236" i="132"/>
  <c r="I235" i="132"/>
  <c r="I234" i="132"/>
  <c r="I233" i="132"/>
  <c r="I232" i="132"/>
  <c r="I231" i="132"/>
  <c r="I230" i="132"/>
  <c r="I229" i="132"/>
  <c r="I228" i="132"/>
  <c r="I227" i="132"/>
  <c r="I226" i="132"/>
  <c r="I225" i="132"/>
  <c r="I224" i="132"/>
  <c r="I223" i="132"/>
  <c r="I222" i="132"/>
  <c r="I221" i="132"/>
  <c r="I220" i="132"/>
  <c r="I219" i="132"/>
  <c r="I218" i="132"/>
  <c r="I217" i="132"/>
  <c r="I216" i="132"/>
  <c r="I215" i="132"/>
  <c r="I214" i="132"/>
  <c r="I213" i="132"/>
  <c r="I212" i="132"/>
  <c r="I211" i="132"/>
  <c r="I210" i="132"/>
  <c r="I209" i="132"/>
  <c r="I208" i="132"/>
  <c r="I207" i="132"/>
  <c r="I206" i="132"/>
  <c r="I205" i="132"/>
  <c r="I204" i="132"/>
  <c r="I203" i="132"/>
  <c r="I202" i="132"/>
  <c r="I201" i="132"/>
  <c r="I200" i="132"/>
  <c r="I199" i="132"/>
  <c r="I198" i="132"/>
  <c r="I197" i="132"/>
  <c r="I196" i="132"/>
  <c r="I195" i="132"/>
  <c r="I194" i="132"/>
  <c r="I193" i="132"/>
  <c r="I192" i="132"/>
  <c r="I191" i="132"/>
  <c r="I190" i="132"/>
  <c r="I189" i="132"/>
  <c r="I188" i="132"/>
  <c r="I187" i="132"/>
  <c r="I186" i="132"/>
  <c r="I185" i="132"/>
  <c r="I184" i="132"/>
  <c r="I183" i="132"/>
  <c r="I182" i="132"/>
  <c r="I181" i="132"/>
  <c r="I180" i="132"/>
  <c r="I179" i="132"/>
  <c r="I178" i="132"/>
  <c r="I177" i="132"/>
  <c r="I176" i="132"/>
  <c r="I175" i="132"/>
  <c r="I174" i="132"/>
  <c r="I173" i="132"/>
  <c r="I172" i="132"/>
  <c r="I171" i="132"/>
  <c r="I170" i="132"/>
  <c r="I169" i="132"/>
  <c r="I168" i="132"/>
  <c r="I167" i="132"/>
  <c r="I166" i="132"/>
  <c r="I165" i="132"/>
  <c r="I164" i="132"/>
  <c r="I163" i="132"/>
  <c r="I162" i="132"/>
  <c r="I161" i="132"/>
  <c r="I160" i="132"/>
  <c r="I159" i="132"/>
  <c r="I158" i="132"/>
  <c r="I157" i="132"/>
  <c r="I156" i="132"/>
  <c r="I155" i="132"/>
  <c r="I154" i="132"/>
  <c r="I153" i="132"/>
  <c r="I152" i="132"/>
  <c r="I151" i="132"/>
  <c r="I150" i="132"/>
  <c r="I149" i="132"/>
  <c r="I148" i="132"/>
  <c r="I147" i="132"/>
  <c r="I146" i="132"/>
  <c r="I145" i="132"/>
  <c r="I144" i="132"/>
  <c r="I143" i="132"/>
  <c r="I142" i="132"/>
  <c r="I141" i="132"/>
  <c r="I140" i="132"/>
  <c r="I139" i="132"/>
  <c r="I138" i="132"/>
  <c r="I137" i="132"/>
  <c r="I136" i="132"/>
  <c r="I135" i="132"/>
  <c r="I134" i="132"/>
  <c r="I133" i="132"/>
  <c r="I132" i="132"/>
  <c r="I131" i="132"/>
  <c r="I130" i="132"/>
  <c r="I129" i="132"/>
  <c r="I128" i="132"/>
  <c r="I127" i="132"/>
  <c r="I126" i="132"/>
  <c r="I125" i="132"/>
  <c r="I124" i="132"/>
  <c r="I123" i="132"/>
  <c r="I122" i="132"/>
  <c r="I121" i="132"/>
  <c r="I120" i="132"/>
  <c r="I119" i="132"/>
  <c r="I118" i="132"/>
  <c r="I117" i="132"/>
  <c r="I116" i="132"/>
  <c r="I115" i="132"/>
  <c r="I114" i="132"/>
  <c r="I113" i="132"/>
  <c r="I112" i="132"/>
  <c r="I111" i="132"/>
  <c r="I110" i="132"/>
  <c r="I109" i="132"/>
  <c r="I108" i="132"/>
  <c r="I107" i="132"/>
  <c r="I106" i="132"/>
  <c r="I105" i="132"/>
  <c r="I104" i="132"/>
  <c r="I103" i="132"/>
  <c r="I102" i="132"/>
  <c r="I101" i="132"/>
  <c r="I100" i="132"/>
  <c r="I99" i="132"/>
  <c r="I98" i="132"/>
  <c r="I97" i="132"/>
  <c r="I96" i="132"/>
  <c r="I95" i="132"/>
  <c r="I94" i="132"/>
  <c r="I93" i="132"/>
  <c r="I92" i="132"/>
  <c r="I91" i="132"/>
  <c r="I90" i="132"/>
  <c r="I89" i="132"/>
  <c r="I88" i="132"/>
  <c r="I87" i="132"/>
  <c r="I86" i="132"/>
  <c r="I85" i="132"/>
  <c r="I84" i="132"/>
  <c r="I83" i="132"/>
  <c r="I82" i="132"/>
  <c r="I81" i="132"/>
  <c r="I80" i="132"/>
  <c r="I79" i="132"/>
  <c r="I78" i="132"/>
  <c r="I77" i="132"/>
  <c r="I76" i="132"/>
  <c r="I75" i="132"/>
  <c r="I74" i="132"/>
  <c r="I73" i="132"/>
  <c r="I72" i="132"/>
  <c r="I71" i="132"/>
  <c r="I70" i="132"/>
  <c r="I69" i="132"/>
  <c r="I68" i="132"/>
  <c r="I67" i="132"/>
  <c r="I66" i="132"/>
  <c r="I65" i="132"/>
  <c r="I64" i="132"/>
  <c r="I63" i="132"/>
  <c r="I62" i="132"/>
  <c r="I61" i="132"/>
  <c r="I60" i="132"/>
  <c r="I59" i="132"/>
  <c r="I58" i="132"/>
  <c r="I57" i="132"/>
  <c r="I56" i="132"/>
  <c r="I55" i="132"/>
  <c r="I54" i="132"/>
  <c r="I53" i="132"/>
  <c r="I52" i="132"/>
  <c r="I51" i="132"/>
  <c r="I50" i="132"/>
  <c r="I49" i="132"/>
  <c r="I48" i="132"/>
  <c r="I47" i="132"/>
  <c r="I46" i="132"/>
  <c r="I45" i="132"/>
  <c r="I44" i="132"/>
  <c r="I43" i="132"/>
  <c r="J42" i="132"/>
  <c r="J41" i="132"/>
  <c r="J40" i="132"/>
  <c r="J39" i="132"/>
  <c r="J38" i="132"/>
  <c r="J37" i="132"/>
  <c r="J36" i="132"/>
  <c r="J35" i="132"/>
  <c r="J32" i="132"/>
  <c r="J31" i="132"/>
  <c r="J30" i="132"/>
  <c r="J29" i="132"/>
  <c r="J27" i="132"/>
  <c r="J26" i="132"/>
  <c r="J25" i="132"/>
  <c r="J24" i="132"/>
  <c r="J23" i="132"/>
  <c r="J22" i="132"/>
  <c r="J21" i="132"/>
  <c r="J20" i="132"/>
  <c r="J19" i="132"/>
  <c r="J18" i="132"/>
  <c r="J17" i="132"/>
  <c r="J16" i="132"/>
  <c r="J15" i="132"/>
  <c r="J14" i="132"/>
  <c r="J13" i="132"/>
  <c r="J12" i="132"/>
  <c r="J11" i="132"/>
  <c r="J9" i="132"/>
  <c r="J8" i="132"/>
  <c r="K7" i="132" s="1"/>
  <c r="B1" i="132"/>
  <c r="J65" i="131"/>
  <c r="J64" i="131"/>
  <c r="J63" i="131"/>
  <c r="J62" i="131"/>
  <c r="J61" i="131"/>
  <c r="J60" i="131"/>
  <c r="J59" i="131"/>
  <c r="J58" i="131"/>
  <c r="J57" i="131"/>
  <c r="J56" i="131"/>
  <c r="J55" i="131"/>
  <c r="J54" i="131"/>
  <c r="J53" i="131"/>
  <c r="J52" i="131"/>
  <c r="J51" i="131"/>
  <c r="J50" i="131"/>
  <c r="J49" i="131"/>
  <c r="J48" i="131"/>
  <c r="J47" i="131"/>
  <c r="J46" i="131"/>
  <c r="J45" i="131"/>
  <c r="J44" i="131"/>
  <c r="J43" i="131"/>
  <c r="J42" i="131"/>
  <c r="J41" i="131"/>
  <c r="J40" i="131"/>
  <c r="J39" i="131"/>
  <c r="J38" i="131"/>
  <c r="J37" i="131"/>
  <c r="J36" i="131"/>
  <c r="J35" i="131"/>
  <c r="J34" i="131"/>
  <c r="J33" i="131"/>
  <c r="J32" i="131"/>
  <c r="J31" i="131"/>
  <c r="J30" i="131"/>
  <c r="J29" i="131"/>
  <c r="J28" i="131"/>
  <c r="J27" i="131"/>
  <c r="J26" i="131"/>
  <c r="J25" i="131"/>
  <c r="J24" i="131"/>
  <c r="J23" i="131"/>
  <c r="J22" i="131"/>
  <c r="J21" i="131"/>
  <c r="J20" i="131"/>
  <c r="J19" i="131"/>
  <c r="J18" i="131"/>
  <c r="J17" i="131"/>
  <c r="J16" i="131"/>
  <c r="J15" i="131"/>
  <c r="J14" i="131"/>
  <c r="J13" i="131"/>
  <c r="J12" i="131"/>
  <c r="J11" i="131"/>
  <c r="J10" i="131"/>
  <c r="J9" i="131"/>
  <c r="J8" i="131"/>
  <c r="J7" i="131"/>
  <c r="I5" i="131"/>
  <c r="H5" i="131"/>
  <c r="J5" i="131" s="1"/>
  <c r="H2" i="131"/>
  <c r="B1" i="131"/>
  <c r="J65" i="130"/>
  <c r="J64" i="130"/>
  <c r="J63" i="130"/>
  <c r="J62" i="130"/>
  <c r="J61" i="130"/>
  <c r="J60" i="130"/>
  <c r="J59" i="130"/>
  <c r="J58" i="130"/>
  <c r="J57" i="130"/>
  <c r="J56" i="130"/>
  <c r="J55" i="130"/>
  <c r="J54" i="130"/>
  <c r="J53" i="130"/>
  <c r="J52" i="130"/>
  <c r="J51" i="130"/>
  <c r="J50" i="130"/>
  <c r="J49" i="130"/>
  <c r="J48" i="130"/>
  <c r="J47" i="130"/>
  <c r="J46" i="130"/>
  <c r="J45" i="130"/>
  <c r="J44" i="130"/>
  <c r="J43" i="130"/>
  <c r="J42" i="130"/>
  <c r="J41" i="130"/>
  <c r="J40" i="130"/>
  <c r="J39" i="130"/>
  <c r="J38" i="130"/>
  <c r="J37" i="130"/>
  <c r="J36" i="130"/>
  <c r="J35" i="130"/>
  <c r="J34" i="130"/>
  <c r="J33" i="130"/>
  <c r="J32" i="130"/>
  <c r="J31" i="130"/>
  <c r="J30" i="130"/>
  <c r="J29" i="130"/>
  <c r="J28" i="130"/>
  <c r="J27" i="130"/>
  <c r="J26" i="130"/>
  <c r="J25" i="130"/>
  <c r="J24" i="130"/>
  <c r="J23" i="130"/>
  <c r="J22" i="130"/>
  <c r="J21" i="130"/>
  <c r="J20" i="130"/>
  <c r="J19" i="130"/>
  <c r="J18" i="130"/>
  <c r="J17" i="130"/>
  <c r="J16" i="130"/>
  <c r="J15" i="130"/>
  <c r="J14" i="130"/>
  <c r="J13" i="130"/>
  <c r="J12" i="130"/>
  <c r="J11" i="130"/>
  <c r="J10" i="130"/>
  <c r="J9" i="130"/>
  <c r="J8" i="130"/>
  <c r="J7" i="130"/>
  <c r="J6" i="130"/>
  <c r="I5" i="130"/>
  <c r="H5" i="130"/>
  <c r="J5" i="130" s="1"/>
  <c r="H2" i="130"/>
  <c r="B1" i="130"/>
  <c r="J357" i="129"/>
  <c r="J356" i="129"/>
  <c r="J355" i="129"/>
  <c r="J354" i="129"/>
  <c r="J353" i="129"/>
  <c r="J352" i="129"/>
  <c r="J351" i="129"/>
  <c r="J350" i="129"/>
  <c r="J349" i="129"/>
  <c r="J348" i="129"/>
  <c r="J347" i="129"/>
  <c r="J346" i="129"/>
  <c r="J345" i="129"/>
  <c r="J344" i="129"/>
  <c r="J343" i="129"/>
  <c r="J342" i="129"/>
  <c r="J341" i="129"/>
  <c r="J340" i="129"/>
  <c r="J339" i="129"/>
  <c r="J338" i="129"/>
  <c r="J337" i="129"/>
  <c r="J336" i="129"/>
  <c r="J335" i="129"/>
  <c r="J334" i="129"/>
  <c r="J333" i="129"/>
  <c r="J332" i="129"/>
  <c r="J331" i="129"/>
  <c r="J330" i="129"/>
  <c r="J329" i="129"/>
  <c r="J328" i="129"/>
  <c r="J327" i="129"/>
  <c r="J326" i="129"/>
  <c r="J325" i="129"/>
  <c r="J324" i="129"/>
  <c r="J323" i="129"/>
  <c r="J322" i="129"/>
  <c r="J321" i="129"/>
  <c r="J320" i="129"/>
  <c r="J319" i="129"/>
  <c r="J318" i="129"/>
  <c r="J317" i="129"/>
  <c r="J316" i="129"/>
  <c r="J315" i="129"/>
  <c r="J314" i="129"/>
  <c r="J313" i="129"/>
  <c r="J312" i="129"/>
  <c r="J311" i="129"/>
  <c r="J310" i="129"/>
  <c r="J309" i="129"/>
  <c r="J308" i="129"/>
  <c r="J307" i="129"/>
  <c r="J306" i="129"/>
  <c r="J305" i="129"/>
  <c r="J304" i="129"/>
  <c r="J303" i="129"/>
  <c r="J302" i="129"/>
  <c r="J301" i="129"/>
  <c r="J300" i="129"/>
  <c r="J299" i="129"/>
  <c r="J298" i="129"/>
  <c r="J297" i="129"/>
  <c r="J296" i="129"/>
  <c r="J295" i="129"/>
  <c r="J294" i="129"/>
  <c r="J293" i="129"/>
  <c r="J292" i="129"/>
  <c r="J291" i="129"/>
  <c r="J290" i="129"/>
  <c r="J289" i="129"/>
  <c r="J288" i="129"/>
  <c r="J287" i="129"/>
  <c r="J286" i="129"/>
  <c r="J285" i="129"/>
  <c r="J284" i="129"/>
  <c r="J283" i="129"/>
  <c r="J282" i="129"/>
  <c r="J281" i="129"/>
  <c r="J280" i="129"/>
  <c r="J279" i="129"/>
  <c r="J278" i="129"/>
  <c r="J277" i="129"/>
  <c r="J276" i="129"/>
  <c r="J275" i="129"/>
  <c r="J274" i="129"/>
  <c r="J273" i="129"/>
  <c r="J272" i="129"/>
  <c r="J271" i="129"/>
  <c r="J270" i="129"/>
  <c r="J269" i="129"/>
  <c r="J268" i="129"/>
  <c r="J267" i="129"/>
  <c r="J266" i="129"/>
  <c r="J265" i="129"/>
  <c r="J264" i="129"/>
  <c r="J263" i="129"/>
  <c r="J262" i="129"/>
  <c r="J261" i="129"/>
  <c r="J260" i="129"/>
  <c r="J259" i="129"/>
  <c r="J258" i="129"/>
  <c r="J257" i="129"/>
  <c r="J256" i="129"/>
  <c r="J255" i="129"/>
  <c r="J254" i="129"/>
  <c r="J253" i="129"/>
  <c r="J252" i="129"/>
  <c r="J251" i="129"/>
  <c r="J250" i="129"/>
  <c r="J249" i="129"/>
  <c r="J248" i="129"/>
  <c r="J247" i="129"/>
  <c r="J246" i="129"/>
  <c r="J245" i="129"/>
  <c r="J244" i="129"/>
  <c r="J243" i="129"/>
  <c r="J242" i="129"/>
  <c r="J241" i="129"/>
  <c r="J240" i="129"/>
  <c r="J239" i="129"/>
  <c r="J238" i="129"/>
  <c r="J237" i="129"/>
  <c r="J236" i="129"/>
  <c r="J235" i="129"/>
  <c r="J234" i="129"/>
  <c r="J233" i="129"/>
  <c r="J232" i="129"/>
  <c r="J231" i="129"/>
  <c r="J230" i="129"/>
  <c r="J229" i="129"/>
  <c r="J228" i="129"/>
  <c r="J227" i="129"/>
  <c r="J226" i="129"/>
  <c r="J225" i="129"/>
  <c r="J224" i="129"/>
  <c r="J223" i="129"/>
  <c r="J222" i="129"/>
  <c r="J221" i="129"/>
  <c r="J220" i="129"/>
  <c r="J219" i="129"/>
  <c r="J218" i="129"/>
  <c r="J217" i="129"/>
  <c r="J216" i="129"/>
  <c r="J215" i="129"/>
  <c r="J214" i="129"/>
  <c r="J213" i="129"/>
  <c r="J212" i="129"/>
  <c r="J211" i="129"/>
  <c r="J210" i="129"/>
  <c r="J209" i="129"/>
  <c r="J208" i="129"/>
  <c r="J207" i="129"/>
  <c r="J206" i="129"/>
  <c r="J205" i="129"/>
  <c r="J204" i="129"/>
  <c r="J203" i="129"/>
  <c r="J202" i="129"/>
  <c r="J201" i="129"/>
  <c r="J200" i="129"/>
  <c r="J199" i="129"/>
  <c r="J198" i="129"/>
  <c r="J197" i="129"/>
  <c r="J196" i="129"/>
  <c r="J195" i="129"/>
  <c r="J194" i="129"/>
  <c r="J193" i="129"/>
  <c r="J192" i="129"/>
  <c r="J191" i="129"/>
  <c r="J190" i="129"/>
  <c r="J189" i="129"/>
  <c r="J188" i="129"/>
  <c r="J187" i="129"/>
  <c r="J186" i="129"/>
  <c r="J185" i="129"/>
  <c r="J184" i="129"/>
  <c r="J183" i="129"/>
  <c r="J182" i="129"/>
  <c r="J181" i="129"/>
  <c r="J180" i="129"/>
  <c r="J179" i="129"/>
  <c r="J178" i="129"/>
  <c r="J177" i="129"/>
  <c r="J176" i="129"/>
  <c r="J175" i="129"/>
  <c r="J174" i="129"/>
  <c r="J173" i="129"/>
  <c r="J172" i="129"/>
  <c r="J171" i="129"/>
  <c r="J170" i="129"/>
  <c r="J169" i="129"/>
  <c r="J168" i="129"/>
  <c r="J167" i="129"/>
  <c r="J166" i="129"/>
  <c r="J165" i="129"/>
  <c r="J164" i="129"/>
  <c r="J163" i="129"/>
  <c r="J162" i="129"/>
  <c r="J161" i="129"/>
  <c r="J160" i="129"/>
  <c r="J159" i="129"/>
  <c r="J158" i="129"/>
  <c r="J157" i="129"/>
  <c r="J156" i="129"/>
  <c r="J155" i="129"/>
  <c r="J154" i="129"/>
  <c r="J153" i="129"/>
  <c r="J152" i="129"/>
  <c r="J151" i="129"/>
  <c r="J150" i="129"/>
  <c r="J149" i="129"/>
  <c r="J148" i="129"/>
  <c r="J147" i="129"/>
  <c r="J146" i="129"/>
  <c r="J145" i="129"/>
  <c r="J144" i="129"/>
  <c r="J143" i="129"/>
  <c r="J142" i="129"/>
  <c r="J141" i="129"/>
  <c r="J140" i="129"/>
  <c r="J139" i="129"/>
  <c r="J138" i="129"/>
  <c r="J137" i="129"/>
  <c r="J136" i="129"/>
  <c r="J135" i="129"/>
  <c r="J134" i="129"/>
  <c r="J133" i="129"/>
  <c r="J132" i="129"/>
  <c r="J131" i="129"/>
  <c r="J130" i="129"/>
  <c r="J129" i="129"/>
  <c r="J128" i="129"/>
  <c r="J127" i="129"/>
  <c r="J126" i="129"/>
  <c r="J125" i="129"/>
  <c r="J124" i="129"/>
  <c r="J123" i="129"/>
  <c r="J122" i="129"/>
  <c r="J121" i="129"/>
  <c r="J120" i="129"/>
  <c r="J119" i="129"/>
  <c r="J118" i="129"/>
  <c r="J117" i="129"/>
  <c r="J116" i="129"/>
  <c r="J115" i="129"/>
  <c r="J114" i="129"/>
  <c r="J113" i="129"/>
  <c r="J112" i="129"/>
  <c r="J111" i="129"/>
  <c r="J110" i="129"/>
  <c r="J109" i="129"/>
  <c r="J108" i="129"/>
  <c r="J107" i="129"/>
  <c r="J106" i="129"/>
  <c r="J105" i="129"/>
  <c r="J104" i="129"/>
  <c r="J103" i="129"/>
  <c r="J102" i="129"/>
  <c r="J101" i="129"/>
  <c r="J100" i="129"/>
  <c r="J99" i="129"/>
  <c r="J98" i="129"/>
  <c r="J97" i="129"/>
  <c r="J96" i="129"/>
  <c r="J95" i="129"/>
  <c r="J94" i="129"/>
  <c r="J93" i="129"/>
  <c r="J92" i="129"/>
  <c r="J91" i="129"/>
  <c r="J90" i="129"/>
  <c r="J89" i="129"/>
  <c r="J88" i="129"/>
  <c r="J87" i="129"/>
  <c r="J86" i="129"/>
  <c r="J85" i="129"/>
  <c r="J84" i="129"/>
  <c r="J83" i="129"/>
  <c r="J82" i="129"/>
  <c r="J81" i="129"/>
  <c r="J80" i="129"/>
  <c r="J79" i="129"/>
  <c r="J78" i="129"/>
  <c r="J77" i="129"/>
  <c r="J76" i="129"/>
  <c r="J75" i="129"/>
  <c r="J74" i="129"/>
  <c r="J73" i="129"/>
  <c r="J72" i="129"/>
  <c r="J71" i="129"/>
  <c r="J70" i="129"/>
  <c r="J69" i="129"/>
  <c r="J68" i="129"/>
  <c r="J67" i="129"/>
  <c r="J66" i="129"/>
  <c r="J65" i="129"/>
  <c r="J64" i="129"/>
  <c r="J63" i="129"/>
  <c r="J62" i="129"/>
  <c r="J61" i="129"/>
  <c r="J60" i="129"/>
  <c r="J59" i="129"/>
  <c r="J58" i="129"/>
  <c r="J57" i="129"/>
  <c r="J56" i="129"/>
  <c r="J55" i="129"/>
  <c r="J54" i="129"/>
  <c r="J53" i="129"/>
  <c r="J52" i="129"/>
  <c r="J51" i="129"/>
  <c r="J50" i="129"/>
  <c r="J49" i="129"/>
  <c r="J48" i="129"/>
  <c r="J47" i="129"/>
  <c r="J46" i="129"/>
  <c r="J45" i="129"/>
  <c r="J44" i="129"/>
  <c r="J43" i="129"/>
  <c r="J42" i="129"/>
  <c r="J41" i="129"/>
  <c r="J40" i="129"/>
  <c r="J39" i="129"/>
  <c r="J38" i="129"/>
  <c r="J37" i="129"/>
  <c r="J36" i="129"/>
  <c r="J35" i="129"/>
  <c r="J34" i="129"/>
  <c r="J33" i="129"/>
  <c r="J32" i="129"/>
  <c r="J31" i="129"/>
  <c r="J30" i="129"/>
  <c r="J29" i="129"/>
  <c r="J28" i="129"/>
  <c r="J27" i="129"/>
  <c r="J26" i="129"/>
  <c r="J25" i="129"/>
  <c r="J24" i="129"/>
  <c r="J23" i="129"/>
  <c r="J22" i="129"/>
  <c r="J21" i="129"/>
  <c r="J20" i="129"/>
  <c r="J19" i="129"/>
  <c r="J18" i="129"/>
  <c r="J17" i="129"/>
  <c r="J16" i="129"/>
  <c r="J15" i="129"/>
  <c r="J14" i="129"/>
  <c r="J13" i="129"/>
  <c r="J12" i="129"/>
  <c r="J11" i="129"/>
  <c r="J10" i="129"/>
  <c r="J9" i="129"/>
  <c r="J8" i="129"/>
  <c r="O7" i="129"/>
  <c r="H3" i="129" s="1"/>
  <c r="I7" i="129"/>
  <c r="H7" i="129"/>
  <c r="J7" i="129" s="1"/>
  <c r="H2" i="129"/>
  <c r="B1" i="129"/>
  <c r="J357" i="128"/>
  <c r="J356" i="128"/>
  <c r="J355" i="128"/>
  <c r="J354" i="128"/>
  <c r="J353" i="128"/>
  <c r="J352" i="128"/>
  <c r="J351" i="128"/>
  <c r="J350" i="128"/>
  <c r="J349" i="128"/>
  <c r="J348" i="128"/>
  <c r="J347" i="128"/>
  <c r="J346" i="128"/>
  <c r="J345" i="128"/>
  <c r="J344" i="128"/>
  <c r="J343" i="128"/>
  <c r="J342" i="128"/>
  <c r="J341" i="128"/>
  <c r="J340" i="128"/>
  <c r="J339" i="128"/>
  <c r="J338" i="128"/>
  <c r="J337" i="128"/>
  <c r="J336" i="128"/>
  <c r="J335" i="128"/>
  <c r="J334" i="128"/>
  <c r="J333" i="128"/>
  <c r="J332" i="128"/>
  <c r="J331" i="128"/>
  <c r="J330" i="128"/>
  <c r="J329" i="128"/>
  <c r="J328" i="128"/>
  <c r="J327" i="128"/>
  <c r="J326" i="128"/>
  <c r="J325" i="128"/>
  <c r="J324" i="128"/>
  <c r="J323" i="128"/>
  <c r="J322" i="128"/>
  <c r="J321" i="128"/>
  <c r="J320" i="128"/>
  <c r="J319" i="128"/>
  <c r="J318" i="128"/>
  <c r="J317" i="128"/>
  <c r="J316" i="128"/>
  <c r="J315" i="128"/>
  <c r="J314" i="128"/>
  <c r="J313" i="128"/>
  <c r="J312" i="128"/>
  <c r="J311" i="128"/>
  <c r="J310" i="128"/>
  <c r="J309" i="128"/>
  <c r="J308" i="128"/>
  <c r="J307" i="128"/>
  <c r="J306" i="128"/>
  <c r="J305" i="128"/>
  <c r="J304" i="128"/>
  <c r="J303" i="128"/>
  <c r="J302" i="128"/>
  <c r="J301" i="128"/>
  <c r="J300" i="128"/>
  <c r="J299" i="128"/>
  <c r="J298" i="128"/>
  <c r="J297" i="128"/>
  <c r="J296" i="128"/>
  <c r="J295" i="128"/>
  <c r="J294" i="128"/>
  <c r="J293" i="128"/>
  <c r="J292" i="128"/>
  <c r="J291" i="128"/>
  <c r="J290" i="128"/>
  <c r="J289" i="128"/>
  <c r="J288" i="128"/>
  <c r="J287" i="128"/>
  <c r="J286" i="128"/>
  <c r="J285" i="128"/>
  <c r="J284" i="128"/>
  <c r="J283" i="128"/>
  <c r="J282" i="128"/>
  <c r="J281" i="128"/>
  <c r="J280" i="128"/>
  <c r="J279" i="128"/>
  <c r="J278" i="128"/>
  <c r="J277" i="128"/>
  <c r="J276" i="128"/>
  <c r="J275" i="128"/>
  <c r="J274" i="128"/>
  <c r="J273" i="128"/>
  <c r="J272" i="128"/>
  <c r="J271" i="128"/>
  <c r="J270" i="128"/>
  <c r="J269" i="128"/>
  <c r="J268" i="128"/>
  <c r="J267" i="128"/>
  <c r="J266" i="128"/>
  <c r="J265" i="128"/>
  <c r="J264" i="128"/>
  <c r="J263" i="128"/>
  <c r="J262" i="128"/>
  <c r="J261" i="128"/>
  <c r="J260" i="128"/>
  <c r="J259" i="128"/>
  <c r="J258" i="128"/>
  <c r="J257" i="128"/>
  <c r="J256" i="128"/>
  <c r="J255" i="128"/>
  <c r="J254" i="128"/>
  <c r="J253" i="128"/>
  <c r="J252" i="128"/>
  <c r="J251" i="128"/>
  <c r="J250" i="128"/>
  <c r="J249" i="128"/>
  <c r="J248" i="128"/>
  <c r="J247" i="128"/>
  <c r="J246" i="128"/>
  <c r="J245" i="128"/>
  <c r="J244" i="128"/>
  <c r="J243" i="128"/>
  <c r="J242" i="128"/>
  <c r="J241" i="128"/>
  <c r="J240" i="128"/>
  <c r="J239" i="128"/>
  <c r="J238" i="128"/>
  <c r="J237" i="128"/>
  <c r="J236" i="128"/>
  <c r="J235" i="128"/>
  <c r="J234" i="128"/>
  <c r="J233" i="128"/>
  <c r="J232" i="128"/>
  <c r="J231" i="128"/>
  <c r="J230" i="128"/>
  <c r="J229" i="128"/>
  <c r="J228" i="128"/>
  <c r="J227" i="128"/>
  <c r="J226" i="128"/>
  <c r="J225" i="128"/>
  <c r="J224" i="128"/>
  <c r="J223" i="128"/>
  <c r="J222" i="128"/>
  <c r="J221" i="128"/>
  <c r="J220" i="128"/>
  <c r="J219" i="128"/>
  <c r="J218" i="128"/>
  <c r="J217" i="128"/>
  <c r="J216" i="128"/>
  <c r="J215" i="128"/>
  <c r="J214" i="128"/>
  <c r="J213" i="128"/>
  <c r="J212" i="128"/>
  <c r="J211" i="128"/>
  <c r="J210" i="128"/>
  <c r="J209" i="128"/>
  <c r="J208" i="128"/>
  <c r="J207" i="128"/>
  <c r="J206" i="128"/>
  <c r="J205" i="128"/>
  <c r="J204" i="128"/>
  <c r="J203" i="128"/>
  <c r="J202" i="128"/>
  <c r="J201" i="128"/>
  <c r="J200" i="128"/>
  <c r="J199" i="128"/>
  <c r="J198" i="128"/>
  <c r="J197" i="128"/>
  <c r="J196" i="128"/>
  <c r="J195" i="128"/>
  <c r="J194" i="128"/>
  <c r="J193" i="128"/>
  <c r="J192" i="128"/>
  <c r="J191" i="128"/>
  <c r="J190" i="128"/>
  <c r="J189" i="128"/>
  <c r="J188" i="128"/>
  <c r="J187" i="128"/>
  <c r="J186" i="128"/>
  <c r="J185" i="128"/>
  <c r="J184" i="128"/>
  <c r="J183" i="128"/>
  <c r="J182" i="128"/>
  <c r="J181" i="128"/>
  <c r="J180" i="128"/>
  <c r="J179" i="128"/>
  <c r="J178" i="128"/>
  <c r="J177" i="128"/>
  <c r="J176" i="128"/>
  <c r="J175" i="128"/>
  <c r="J174" i="128"/>
  <c r="J173" i="128"/>
  <c r="J172" i="128"/>
  <c r="J171" i="128"/>
  <c r="J170" i="128"/>
  <c r="J169" i="128"/>
  <c r="J168" i="128"/>
  <c r="J167" i="128"/>
  <c r="J166" i="128"/>
  <c r="J165" i="128"/>
  <c r="J164" i="128"/>
  <c r="J163" i="128"/>
  <c r="J162" i="128"/>
  <c r="J161" i="128"/>
  <c r="J160" i="128"/>
  <c r="J159" i="128"/>
  <c r="J158" i="128"/>
  <c r="J157" i="128"/>
  <c r="J156" i="128"/>
  <c r="J155" i="128"/>
  <c r="J154" i="128"/>
  <c r="J153" i="128"/>
  <c r="J152" i="128"/>
  <c r="J151" i="128"/>
  <c r="J150" i="128"/>
  <c r="J149" i="128"/>
  <c r="J148" i="128"/>
  <c r="J147" i="128"/>
  <c r="J146" i="128"/>
  <c r="J145" i="128"/>
  <c r="J144" i="128"/>
  <c r="J143" i="128"/>
  <c r="J142" i="128"/>
  <c r="J141" i="128"/>
  <c r="J140" i="128"/>
  <c r="J139" i="128"/>
  <c r="J138" i="128"/>
  <c r="J137" i="128"/>
  <c r="J136" i="128"/>
  <c r="J135" i="128"/>
  <c r="J134" i="128"/>
  <c r="J133" i="128"/>
  <c r="J132" i="128"/>
  <c r="J131" i="128"/>
  <c r="J130" i="128"/>
  <c r="J129" i="128"/>
  <c r="J128" i="128"/>
  <c r="J127" i="128"/>
  <c r="J126" i="128"/>
  <c r="J125" i="128"/>
  <c r="J124" i="128"/>
  <c r="J123" i="128"/>
  <c r="J122" i="128"/>
  <c r="J121" i="128"/>
  <c r="J120" i="128"/>
  <c r="J119" i="128"/>
  <c r="J118" i="128"/>
  <c r="J117" i="128"/>
  <c r="J116" i="128"/>
  <c r="J115" i="128"/>
  <c r="J114" i="128"/>
  <c r="J113" i="128"/>
  <c r="J112" i="128"/>
  <c r="J111" i="128"/>
  <c r="J110" i="128"/>
  <c r="J109" i="128"/>
  <c r="J108" i="128"/>
  <c r="J107" i="128"/>
  <c r="J106" i="128"/>
  <c r="J105" i="128"/>
  <c r="J104" i="128"/>
  <c r="J103" i="128"/>
  <c r="J102" i="128"/>
  <c r="J101" i="128"/>
  <c r="J100" i="128"/>
  <c r="J99" i="128"/>
  <c r="J98" i="128"/>
  <c r="J97" i="128"/>
  <c r="J96" i="128"/>
  <c r="J95" i="128"/>
  <c r="J94" i="128"/>
  <c r="J93" i="128"/>
  <c r="J92" i="128"/>
  <c r="J91" i="128"/>
  <c r="J90" i="128"/>
  <c r="J89" i="128"/>
  <c r="J88" i="128"/>
  <c r="J87" i="128"/>
  <c r="J86" i="128"/>
  <c r="J85" i="128"/>
  <c r="J84" i="128"/>
  <c r="J83" i="128"/>
  <c r="J82" i="128"/>
  <c r="J81" i="128"/>
  <c r="J80" i="128"/>
  <c r="J79" i="128"/>
  <c r="J78" i="128"/>
  <c r="J77" i="128"/>
  <c r="J76" i="128"/>
  <c r="J75" i="128"/>
  <c r="J74" i="128"/>
  <c r="J73" i="128"/>
  <c r="J72" i="128"/>
  <c r="J71" i="128"/>
  <c r="J70" i="128"/>
  <c r="J69" i="128"/>
  <c r="J68" i="128"/>
  <c r="J67" i="128"/>
  <c r="J66" i="128"/>
  <c r="J65" i="128"/>
  <c r="J64" i="128"/>
  <c r="J63" i="128"/>
  <c r="J62" i="128"/>
  <c r="J61" i="128"/>
  <c r="J60" i="128"/>
  <c r="J59" i="128"/>
  <c r="J58" i="128"/>
  <c r="J57" i="128"/>
  <c r="J56" i="128"/>
  <c r="J55" i="128"/>
  <c r="J54" i="128"/>
  <c r="J53" i="128"/>
  <c r="J52" i="128"/>
  <c r="J51" i="128"/>
  <c r="J50" i="128"/>
  <c r="J49" i="128"/>
  <c r="M7" i="128"/>
  <c r="H3" i="128" s="1"/>
  <c r="L7" i="128"/>
  <c r="K7" i="128"/>
  <c r="I7" i="128"/>
  <c r="H7" i="128"/>
  <c r="B1" i="128"/>
  <c r="J7" i="128" l="1"/>
  <c r="H4" i="128"/>
  <c r="H4" i="129"/>
  <c r="G4" i="133"/>
  <c r="I4" i="133" s="1"/>
  <c r="H4" i="136"/>
  <c r="J7" i="137"/>
  <c r="J7" i="140"/>
  <c r="H4" i="137"/>
  <c r="J5" i="142"/>
  <c r="I4" i="135"/>
  <c r="I6" i="133"/>
  <c r="J65" i="123" l="1"/>
  <c r="J64" i="123"/>
  <c r="J63" i="123"/>
  <c r="J62" i="123"/>
  <c r="J61" i="123"/>
  <c r="J60" i="123"/>
  <c r="J59" i="123"/>
  <c r="J58" i="123"/>
  <c r="J57" i="123"/>
  <c r="J56" i="123"/>
  <c r="J55" i="123"/>
  <c r="J54" i="123"/>
  <c r="J53" i="123"/>
  <c r="J52" i="123"/>
  <c r="J51" i="123"/>
  <c r="J50" i="123"/>
  <c r="J49" i="123"/>
  <c r="J48" i="123"/>
  <c r="J47" i="123"/>
  <c r="J46" i="123"/>
  <c r="J45" i="123"/>
  <c r="J44" i="123"/>
  <c r="J43" i="123"/>
  <c r="J42" i="123"/>
  <c r="J41" i="123"/>
  <c r="J40" i="123"/>
  <c r="J39" i="123"/>
  <c r="J38" i="123"/>
  <c r="J37" i="123"/>
  <c r="J36" i="123"/>
  <c r="J35" i="123"/>
  <c r="J34" i="123"/>
  <c r="J33" i="123"/>
  <c r="J32" i="123"/>
  <c r="J31" i="123"/>
  <c r="J30" i="123"/>
  <c r="J29" i="123"/>
  <c r="J28" i="123"/>
  <c r="J27" i="123"/>
  <c r="J26" i="123"/>
  <c r="J25" i="123"/>
  <c r="J24" i="123"/>
  <c r="J23" i="123"/>
  <c r="J22" i="123"/>
  <c r="J21" i="123"/>
  <c r="J20" i="123"/>
  <c r="J19" i="123"/>
  <c r="J18" i="123"/>
  <c r="J17" i="123"/>
  <c r="J16" i="123"/>
  <c r="J15" i="123"/>
  <c r="J14" i="123"/>
  <c r="J13" i="123"/>
  <c r="J12" i="123"/>
  <c r="J11" i="123"/>
  <c r="J10" i="123"/>
  <c r="J9" i="123"/>
  <c r="J8" i="123"/>
  <c r="J7" i="123"/>
  <c r="J6" i="123"/>
  <c r="I5" i="123"/>
  <c r="J5" i="123" s="1"/>
  <c r="H5" i="123"/>
  <c r="H2" i="123"/>
  <c r="B1" i="123"/>
  <c r="J65" i="122"/>
  <c r="J64" i="122"/>
  <c r="J63" i="122"/>
  <c r="J62" i="122"/>
  <c r="J61" i="122"/>
  <c r="J60" i="122"/>
  <c r="J59" i="122"/>
  <c r="J58" i="122"/>
  <c r="J57" i="122"/>
  <c r="J56" i="122"/>
  <c r="J55" i="122"/>
  <c r="J54" i="122"/>
  <c r="J53" i="122"/>
  <c r="J52" i="122"/>
  <c r="J51" i="122"/>
  <c r="J50" i="122"/>
  <c r="J49" i="122"/>
  <c r="J48" i="122"/>
  <c r="J47" i="122"/>
  <c r="J46" i="122"/>
  <c r="J45" i="122"/>
  <c r="J44" i="122"/>
  <c r="J43" i="122"/>
  <c r="J42" i="122"/>
  <c r="J41" i="122"/>
  <c r="J40" i="122"/>
  <c r="J39" i="122"/>
  <c r="J38" i="122"/>
  <c r="J37" i="122"/>
  <c r="J36" i="122"/>
  <c r="J35" i="122"/>
  <c r="J34" i="122"/>
  <c r="J33" i="122"/>
  <c r="J32" i="122"/>
  <c r="J31" i="122"/>
  <c r="J30" i="122"/>
  <c r="J29" i="122"/>
  <c r="J28" i="122"/>
  <c r="J27" i="122"/>
  <c r="J26" i="122"/>
  <c r="J25" i="122"/>
  <c r="J24" i="122"/>
  <c r="J23" i="122"/>
  <c r="J22" i="122"/>
  <c r="J21" i="122"/>
  <c r="J20" i="122"/>
  <c r="J19" i="122"/>
  <c r="J18" i="122"/>
  <c r="J17" i="122"/>
  <c r="J16" i="122"/>
  <c r="J15" i="122"/>
  <c r="J14" i="122"/>
  <c r="J13" i="122"/>
  <c r="J12" i="122"/>
  <c r="J11" i="122"/>
  <c r="J10" i="122"/>
  <c r="J9" i="122"/>
  <c r="J8" i="122"/>
  <c r="J7" i="122"/>
  <c r="J6" i="122"/>
  <c r="I5" i="122"/>
  <c r="H5" i="122"/>
  <c r="H2" i="122"/>
  <c r="B1" i="122"/>
  <c r="J357" i="121"/>
  <c r="J356" i="121"/>
  <c r="J355" i="121"/>
  <c r="J354" i="121"/>
  <c r="J353" i="121"/>
  <c r="J352" i="121"/>
  <c r="J351" i="121"/>
  <c r="J350" i="121"/>
  <c r="J349" i="121"/>
  <c r="J348" i="121"/>
  <c r="J347" i="121"/>
  <c r="J346" i="121"/>
  <c r="J345" i="121"/>
  <c r="J344" i="121"/>
  <c r="J343" i="121"/>
  <c r="J342" i="121"/>
  <c r="J341" i="121"/>
  <c r="J340" i="121"/>
  <c r="J339" i="121"/>
  <c r="J338" i="121"/>
  <c r="J337" i="121"/>
  <c r="J336" i="121"/>
  <c r="J335" i="121"/>
  <c r="J334" i="121"/>
  <c r="J333" i="121"/>
  <c r="J332" i="121"/>
  <c r="J331" i="121"/>
  <c r="J330" i="121"/>
  <c r="J329" i="121"/>
  <c r="J328" i="121"/>
  <c r="J327" i="121"/>
  <c r="J326" i="121"/>
  <c r="J325" i="121"/>
  <c r="J324" i="121"/>
  <c r="J323" i="121"/>
  <c r="J322" i="121"/>
  <c r="J321" i="121"/>
  <c r="J320" i="121"/>
  <c r="J319" i="121"/>
  <c r="J318" i="121"/>
  <c r="J317" i="121"/>
  <c r="J316" i="121"/>
  <c r="J315" i="121"/>
  <c r="J314" i="121"/>
  <c r="J313" i="121"/>
  <c r="J312" i="121"/>
  <c r="J311" i="121"/>
  <c r="J310" i="121"/>
  <c r="J309" i="121"/>
  <c r="J308" i="121"/>
  <c r="J307" i="121"/>
  <c r="J306" i="121"/>
  <c r="J305" i="121"/>
  <c r="J304" i="121"/>
  <c r="J303" i="121"/>
  <c r="J302" i="121"/>
  <c r="J301" i="121"/>
  <c r="J300" i="121"/>
  <c r="J299" i="121"/>
  <c r="J298" i="121"/>
  <c r="J297" i="121"/>
  <c r="J296" i="121"/>
  <c r="J295" i="121"/>
  <c r="J294" i="121"/>
  <c r="J293" i="121"/>
  <c r="J292" i="121"/>
  <c r="J291" i="121"/>
  <c r="J290" i="121"/>
  <c r="J289" i="121"/>
  <c r="J288" i="121"/>
  <c r="J287" i="121"/>
  <c r="J286" i="121"/>
  <c r="J285" i="121"/>
  <c r="J284" i="121"/>
  <c r="J283" i="121"/>
  <c r="J282" i="121"/>
  <c r="J281" i="121"/>
  <c r="J280" i="121"/>
  <c r="J279" i="121"/>
  <c r="J278" i="121"/>
  <c r="J277" i="121"/>
  <c r="J276" i="121"/>
  <c r="J275" i="121"/>
  <c r="J274" i="121"/>
  <c r="J273" i="121"/>
  <c r="J272" i="121"/>
  <c r="J271" i="121"/>
  <c r="J270" i="121"/>
  <c r="J269" i="121"/>
  <c r="J268" i="121"/>
  <c r="J267" i="121"/>
  <c r="J266" i="121"/>
  <c r="J265" i="121"/>
  <c r="J264" i="121"/>
  <c r="J263" i="121"/>
  <c r="J262" i="121"/>
  <c r="J261" i="121"/>
  <c r="J260" i="121"/>
  <c r="J259" i="121"/>
  <c r="J258" i="121"/>
  <c r="J257" i="121"/>
  <c r="J256" i="121"/>
  <c r="J255" i="121"/>
  <c r="J254" i="121"/>
  <c r="J253" i="121"/>
  <c r="J252" i="121"/>
  <c r="J251" i="121"/>
  <c r="J250" i="121"/>
  <c r="J249" i="121"/>
  <c r="J248" i="121"/>
  <c r="J247" i="121"/>
  <c r="J246" i="121"/>
  <c r="J245" i="121"/>
  <c r="J244" i="121"/>
  <c r="J243" i="121"/>
  <c r="J242" i="121"/>
  <c r="J241" i="121"/>
  <c r="J240" i="121"/>
  <c r="J239" i="121"/>
  <c r="J238" i="121"/>
  <c r="J237" i="121"/>
  <c r="J236" i="121"/>
  <c r="J235" i="121"/>
  <c r="J234" i="121"/>
  <c r="J233" i="121"/>
  <c r="J232" i="121"/>
  <c r="J231" i="121"/>
  <c r="J230" i="121"/>
  <c r="J229" i="121"/>
  <c r="J228" i="121"/>
  <c r="J227" i="121"/>
  <c r="J226" i="121"/>
  <c r="J225" i="121"/>
  <c r="J224" i="121"/>
  <c r="J223" i="121"/>
  <c r="J222" i="121"/>
  <c r="J221" i="121"/>
  <c r="J220" i="121"/>
  <c r="J219" i="121"/>
  <c r="J218" i="121"/>
  <c r="J217" i="121"/>
  <c r="J216" i="121"/>
  <c r="J215" i="121"/>
  <c r="J214" i="121"/>
  <c r="J213" i="121"/>
  <c r="J212" i="121"/>
  <c r="J211" i="121"/>
  <c r="J210" i="121"/>
  <c r="J209" i="121"/>
  <c r="J208" i="121"/>
  <c r="J207" i="121"/>
  <c r="J206" i="121"/>
  <c r="J205" i="121"/>
  <c r="J204" i="121"/>
  <c r="J203" i="121"/>
  <c r="J202" i="121"/>
  <c r="J201" i="121"/>
  <c r="J200" i="121"/>
  <c r="J199" i="121"/>
  <c r="J198" i="121"/>
  <c r="J197" i="121"/>
  <c r="J196" i="121"/>
  <c r="J195" i="121"/>
  <c r="J194" i="121"/>
  <c r="J193" i="121"/>
  <c r="J192" i="121"/>
  <c r="J191" i="121"/>
  <c r="J190" i="121"/>
  <c r="J189" i="121"/>
  <c r="J188" i="121"/>
  <c r="J187" i="121"/>
  <c r="J186" i="121"/>
  <c r="J185" i="121"/>
  <c r="J184" i="121"/>
  <c r="J183" i="121"/>
  <c r="J182" i="121"/>
  <c r="J181" i="121"/>
  <c r="J180" i="121"/>
  <c r="J179" i="121"/>
  <c r="J178" i="121"/>
  <c r="J177" i="121"/>
  <c r="J176" i="121"/>
  <c r="J175" i="121"/>
  <c r="J174" i="121"/>
  <c r="J173" i="121"/>
  <c r="J172" i="121"/>
  <c r="J171" i="121"/>
  <c r="J170" i="121"/>
  <c r="J169" i="121"/>
  <c r="J168" i="121"/>
  <c r="J167" i="121"/>
  <c r="J166" i="121"/>
  <c r="J165" i="121"/>
  <c r="J164" i="121"/>
  <c r="J163" i="121"/>
  <c r="J162" i="121"/>
  <c r="J161" i="121"/>
  <c r="J160" i="121"/>
  <c r="J159" i="121"/>
  <c r="J158" i="121"/>
  <c r="J157" i="121"/>
  <c r="J156" i="121"/>
  <c r="J155" i="121"/>
  <c r="J154" i="121"/>
  <c r="J153" i="121"/>
  <c r="J152" i="121"/>
  <c r="J151" i="121"/>
  <c r="J150" i="121"/>
  <c r="J149" i="121"/>
  <c r="J148" i="121"/>
  <c r="J147" i="121"/>
  <c r="J146" i="121"/>
  <c r="J145" i="121"/>
  <c r="J144" i="121"/>
  <c r="J143" i="121"/>
  <c r="J142" i="121"/>
  <c r="J141" i="121"/>
  <c r="J140" i="121"/>
  <c r="J139" i="121"/>
  <c r="J138" i="121"/>
  <c r="J137" i="121"/>
  <c r="J136" i="121"/>
  <c r="J135" i="121"/>
  <c r="J134" i="121"/>
  <c r="J133" i="121"/>
  <c r="J132" i="121"/>
  <c r="J131" i="121"/>
  <c r="J130" i="121"/>
  <c r="J129" i="121"/>
  <c r="J128" i="121"/>
  <c r="J127" i="121"/>
  <c r="J126" i="121"/>
  <c r="J125" i="121"/>
  <c r="J124" i="121"/>
  <c r="J123" i="121"/>
  <c r="J122" i="121"/>
  <c r="J121" i="121"/>
  <c r="J120" i="121"/>
  <c r="J119" i="121"/>
  <c r="J118" i="121"/>
  <c r="J117" i="121"/>
  <c r="J116" i="121"/>
  <c r="J115" i="121"/>
  <c r="J114" i="121"/>
  <c r="J113" i="121"/>
  <c r="J112" i="121"/>
  <c r="J111" i="121"/>
  <c r="J110" i="121"/>
  <c r="J109" i="121"/>
  <c r="J108" i="121"/>
  <c r="J107" i="121"/>
  <c r="J106" i="121"/>
  <c r="J105" i="121"/>
  <c r="J104" i="121"/>
  <c r="J103" i="121"/>
  <c r="J102" i="121"/>
  <c r="J101" i="121"/>
  <c r="J100" i="121"/>
  <c r="J99" i="121"/>
  <c r="J98" i="121"/>
  <c r="J97" i="121"/>
  <c r="J96" i="121"/>
  <c r="J95" i="121"/>
  <c r="J94" i="121"/>
  <c r="J93" i="121"/>
  <c r="J92" i="121"/>
  <c r="J91" i="121"/>
  <c r="J90" i="121"/>
  <c r="J89" i="121"/>
  <c r="J88" i="121"/>
  <c r="J87" i="121"/>
  <c r="J86" i="121"/>
  <c r="J85" i="121"/>
  <c r="J84" i="121"/>
  <c r="J83" i="121"/>
  <c r="J82" i="121"/>
  <c r="J81" i="121"/>
  <c r="J80" i="121"/>
  <c r="J79" i="121"/>
  <c r="J78" i="121"/>
  <c r="J77" i="121"/>
  <c r="J76" i="121"/>
  <c r="J75" i="121"/>
  <c r="J74" i="121"/>
  <c r="J73" i="121"/>
  <c r="J72" i="121"/>
  <c r="J71" i="121"/>
  <c r="J70" i="121"/>
  <c r="J69" i="121"/>
  <c r="J68" i="121"/>
  <c r="J67" i="121"/>
  <c r="J66" i="121"/>
  <c r="J65" i="121"/>
  <c r="J64" i="121"/>
  <c r="J63" i="121"/>
  <c r="J62" i="121"/>
  <c r="J61" i="121"/>
  <c r="J60" i="121"/>
  <c r="J59" i="121"/>
  <c r="J58" i="121"/>
  <c r="J57" i="121"/>
  <c r="J56" i="121"/>
  <c r="J55" i="121"/>
  <c r="J54" i="121"/>
  <c r="J53" i="121"/>
  <c r="J52" i="121"/>
  <c r="J51" i="121"/>
  <c r="J50" i="121"/>
  <c r="J49" i="121"/>
  <c r="J48" i="121"/>
  <c r="J47" i="121"/>
  <c r="J46" i="121"/>
  <c r="J45" i="121"/>
  <c r="J44" i="121"/>
  <c r="J43" i="121"/>
  <c r="J42" i="121"/>
  <c r="J41" i="121"/>
  <c r="J40" i="121"/>
  <c r="J39" i="121"/>
  <c r="J38" i="121"/>
  <c r="J37" i="121"/>
  <c r="J36" i="121"/>
  <c r="J35" i="121"/>
  <c r="J34" i="121"/>
  <c r="J33" i="121"/>
  <c r="J32" i="121"/>
  <c r="J31" i="121"/>
  <c r="J30" i="121"/>
  <c r="J29" i="121"/>
  <c r="J28" i="121"/>
  <c r="J27" i="121"/>
  <c r="J26" i="121"/>
  <c r="J25" i="121"/>
  <c r="J24" i="121"/>
  <c r="J23" i="121"/>
  <c r="J22" i="121"/>
  <c r="J21" i="121"/>
  <c r="J20" i="121"/>
  <c r="J19" i="121"/>
  <c r="J18" i="121"/>
  <c r="J17" i="121"/>
  <c r="J16" i="121"/>
  <c r="J15" i="121"/>
  <c r="J14" i="121"/>
  <c r="J13" i="121"/>
  <c r="J12" i="121"/>
  <c r="J11" i="121"/>
  <c r="J10" i="121"/>
  <c r="J9" i="121"/>
  <c r="J8" i="121"/>
  <c r="O7" i="121"/>
  <c r="H3" i="121" s="1"/>
  <c r="H4" i="121" s="1"/>
  <c r="I7" i="121"/>
  <c r="H7" i="121"/>
  <c r="H2" i="121"/>
  <c r="B1" i="121"/>
  <c r="J364" i="120"/>
  <c r="J363" i="120"/>
  <c r="J362" i="120"/>
  <c r="J361" i="120"/>
  <c r="J360" i="120"/>
  <c r="J359" i="120"/>
  <c r="J358" i="120"/>
  <c r="J357" i="120"/>
  <c r="J356" i="120"/>
  <c r="J355" i="120"/>
  <c r="J354" i="120"/>
  <c r="J353" i="120"/>
  <c r="J352" i="120"/>
  <c r="J351" i="120"/>
  <c r="J350" i="120"/>
  <c r="J349" i="120"/>
  <c r="J348" i="120"/>
  <c r="J347" i="120"/>
  <c r="J346" i="120"/>
  <c r="J345" i="120"/>
  <c r="J344" i="120"/>
  <c r="J343" i="120"/>
  <c r="J342" i="120"/>
  <c r="J341" i="120"/>
  <c r="J340" i="120"/>
  <c r="J339" i="120"/>
  <c r="J338" i="120"/>
  <c r="J337" i="120"/>
  <c r="J336" i="120"/>
  <c r="J335" i="120"/>
  <c r="J334" i="120"/>
  <c r="J333" i="120"/>
  <c r="J332" i="120"/>
  <c r="J331" i="120"/>
  <c r="J330" i="120"/>
  <c r="J329" i="120"/>
  <c r="J328" i="120"/>
  <c r="J327" i="120"/>
  <c r="J326" i="120"/>
  <c r="J325" i="120"/>
  <c r="J324" i="120"/>
  <c r="J323" i="120"/>
  <c r="J322" i="120"/>
  <c r="J321" i="120"/>
  <c r="J320" i="120"/>
  <c r="J319" i="120"/>
  <c r="J318" i="120"/>
  <c r="J317" i="120"/>
  <c r="J316" i="120"/>
  <c r="J315" i="120"/>
  <c r="J314" i="120"/>
  <c r="J313" i="120"/>
  <c r="J312" i="120"/>
  <c r="J311" i="120"/>
  <c r="J310" i="120"/>
  <c r="J309" i="120"/>
  <c r="J308" i="120"/>
  <c r="J307" i="120"/>
  <c r="J306" i="120"/>
  <c r="J305" i="120"/>
  <c r="J304" i="120"/>
  <c r="J303" i="120"/>
  <c r="J302" i="120"/>
  <c r="J301" i="120"/>
  <c r="J300" i="120"/>
  <c r="J299" i="120"/>
  <c r="J298" i="120"/>
  <c r="J297" i="120"/>
  <c r="J296" i="120"/>
  <c r="J295" i="120"/>
  <c r="J294" i="120"/>
  <c r="J293" i="120"/>
  <c r="J292" i="120"/>
  <c r="J291" i="120"/>
  <c r="J290" i="120"/>
  <c r="J289" i="120"/>
  <c r="J288" i="120"/>
  <c r="J287" i="120"/>
  <c r="J286" i="120"/>
  <c r="J285" i="120"/>
  <c r="J284" i="120"/>
  <c r="J283" i="120"/>
  <c r="J282" i="120"/>
  <c r="J281" i="120"/>
  <c r="J280" i="120"/>
  <c r="J279" i="120"/>
  <c r="J278" i="120"/>
  <c r="J277" i="120"/>
  <c r="J276" i="120"/>
  <c r="J275" i="120"/>
  <c r="J274" i="120"/>
  <c r="J273" i="120"/>
  <c r="J272" i="120"/>
  <c r="J271" i="120"/>
  <c r="J270" i="120"/>
  <c r="J269" i="120"/>
  <c r="J268" i="120"/>
  <c r="J267" i="120"/>
  <c r="J266" i="120"/>
  <c r="J265" i="120"/>
  <c r="J264" i="120"/>
  <c r="J263" i="120"/>
  <c r="J262" i="120"/>
  <c r="J261" i="120"/>
  <c r="J260" i="120"/>
  <c r="J259" i="120"/>
  <c r="J258" i="120"/>
  <c r="J257" i="120"/>
  <c r="J256" i="120"/>
  <c r="J255" i="120"/>
  <c r="J254" i="120"/>
  <c r="J253" i="120"/>
  <c r="J252" i="120"/>
  <c r="J251" i="120"/>
  <c r="J250" i="120"/>
  <c r="J249" i="120"/>
  <c r="J248" i="120"/>
  <c r="J247" i="120"/>
  <c r="J246" i="120"/>
  <c r="J245" i="120"/>
  <c r="J244" i="120"/>
  <c r="J243" i="120"/>
  <c r="J242" i="120"/>
  <c r="J241" i="120"/>
  <c r="J240" i="120"/>
  <c r="J239" i="120"/>
  <c r="J238" i="120"/>
  <c r="J237" i="120"/>
  <c r="J236" i="120"/>
  <c r="J235" i="120"/>
  <c r="J234" i="120"/>
  <c r="J233" i="120"/>
  <c r="J232" i="120"/>
  <c r="J231" i="120"/>
  <c r="J230" i="120"/>
  <c r="J229" i="120"/>
  <c r="J228" i="120"/>
  <c r="J227" i="120"/>
  <c r="J226" i="120"/>
  <c r="J225" i="120"/>
  <c r="J224" i="120"/>
  <c r="J223" i="120"/>
  <c r="J222" i="120"/>
  <c r="J221" i="120"/>
  <c r="J220" i="120"/>
  <c r="J219" i="120"/>
  <c r="J218" i="120"/>
  <c r="J217" i="120"/>
  <c r="J216" i="120"/>
  <c r="J215" i="120"/>
  <c r="J214" i="120"/>
  <c r="J213" i="120"/>
  <c r="J212" i="120"/>
  <c r="J211" i="120"/>
  <c r="J210" i="120"/>
  <c r="J209" i="120"/>
  <c r="J208" i="120"/>
  <c r="J207" i="120"/>
  <c r="J206" i="120"/>
  <c r="J205" i="120"/>
  <c r="J204" i="120"/>
  <c r="J203" i="120"/>
  <c r="J202" i="120"/>
  <c r="J201" i="120"/>
  <c r="J200" i="120"/>
  <c r="J199" i="120"/>
  <c r="J198" i="120"/>
  <c r="J197" i="120"/>
  <c r="J196" i="120"/>
  <c r="J195" i="120"/>
  <c r="J194" i="120"/>
  <c r="J193" i="120"/>
  <c r="J192" i="120"/>
  <c r="J191" i="120"/>
  <c r="J190" i="120"/>
  <c r="J189" i="120"/>
  <c r="J188" i="120"/>
  <c r="J187" i="120"/>
  <c r="J186" i="120"/>
  <c r="J185" i="120"/>
  <c r="J184" i="120"/>
  <c r="J183" i="120"/>
  <c r="J182" i="120"/>
  <c r="J181" i="120"/>
  <c r="J180" i="120"/>
  <c r="J179" i="120"/>
  <c r="J178" i="120"/>
  <c r="J177" i="120"/>
  <c r="J176" i="120"/>
  <c r="J175" i="120"/>
  <c r="J174" i="120"/>
  <c r="J173" i="120"/>
  <c r="J172" i="120"/>
  <c r="J171" i="120"/>
  <c r="J170" i="120"/>
  <c r="J169" i="120"/>
  <c r="J168" i="120"/>
  <c r="J167" i="120"/>
  <c r="J166" i="120"/>
  <c r="J165" i="120"/>
  <c r="J164" i="120"/>
  <c r="J163" i="120"/>
  <c r="J162" i="120"/>
  <c r="J161" i="120"/>
  <c r="J160" i="120"/>
  <c r="J159" i="120"/>
  <c r="J158" i="120"/>
  <c r="J157" i="120"/>
  <c r="J156" i="120"/>
  <c r="J155" i="120"/>
  <c r="J154" i="120"/>
  <c r="J153" i="120"/>
  <c r="J152" i="120"/>
  <c r="J151" i="120"/>
  <c r="J150" i="120"/>
  <c r="J149" i="120"/>
  <c r="J148" i="120"/>
  <c r="J147" i="120"/>
  <c r="J146" i="120"/>
  <c r="J145" i="120"/>
  <c r="J144" i="120"/>
  <c r="J143" i="120"/>
  <c r="J142" i="120"/>
  <c r="J141" i="120"/>
  <c r="J140" i="120"/>
  <c r="J139" i="120"/>
  <c r="J138" i="120"/>
  <c r="J137" i="120"/>
  <c r="J136" i="120"/>
  <c r="J135" i="120"/>
  <c r="J134" i="120"/>
  <c r="J133" i="120"/>
  <c r="J132" i="120"/>
  <c r="J131" i="120"/>
  <c r="J130" i="120"/>
  <c r="J129" i="120"/>
  <c r="J128" i="120"/>
  <c r="J127" i="120"/>
  <c r="J126" i="120"/>
  <c r="J125" i="120"/>
  <c r="J124" i="120"/>
  <c r="J123" i="120"/>
  <c r="J122" i="120"/>
  <c r="J121" i="120"/>
  <c r="J120" i="120"/>
  <c r="J119" i="120"/>
  <c r="J118" i="120"/>
  <c r="J117" i="120"/>
  <c r="J116" i="120"/>
  <c r="J115" i="120"/>
  <c r="J114" i="120"/>
  <c r="J113" i="120"/>
  <c r="J112" i="120"/>
  <c r="J111" i="120"/>
  <c r="J110" i="120"/>
  <c r="J109" i="120"/>
  <c r="J108" i="120"/>
  <c r="J107" i="120"/>
  <c r="J106" i="120"/>
  <c r="J105" i="120"/>
  <c r="J104" i="120"/>
  <c r="J103" i="120"/>
  <c r="J102" i="120"/>
  <c r="J101" i="120"/>
  <c r="J100" i="120"/>
  <c r="J99" i="120"/>
  <c r="J98" i="120"/>
  <c r="J97" i="120"/>
  <c r="J96" i="120"/>
  <c r="J95" i="120"/>
  <c r="J94" i="120"/>
  <c r="J93" i="120"/>
  <c r="J92" i="120"/>
  <c r="J91" i="120"/>
  <c r="J90" i="120"/>
  <c r="J89" i="120"/>
  <c r="J88" i="120"/>
  <c r="J87" i="120"/>
  <c r="J86" i="120"/>
  <c r="J85" i="120"/>
  <c r="J84" i="120"/>
  <c r="J83" i="120"/>
  <c r="J82" i="120"/>
  <c r="J81" i="120"/>
  <c r="J80" i="120"/>
  <c r="J79" i="120"/>
  <c r="J78" i="120"/>
  <c r="J77" i="120"/>
  <c r="J76" i="120"/>
  <c r="J75" i="120"/>
  <c r="J74" i="120"/>
  <c r="J73" i="120"/>
  <c r="J72" i="120"/>
  <c r="J71" i="120"/>
  <c r="J70" i="120"/>
  <c r="J69" i="120"/>
  <c r="J68" i="120"/>
  <c r="J67" i="120"/>
  <c r="J66" i="120"/>
  <c r="J65" i="120"/>
  <c r="J64" i="120"/>
  <c r="J63" i="120"/>
  <c r="J62" i="120"/>
  <c r="J61" i="120"/>
  <c r="J60" i="120"/>
  <c r="J59" i="120"/>
  <c r="J58" i="120"/>
  <c r="J57" i="120"/>
  <c r="J56" i="120"/>
  <c r="J55" i="120"/>
  <c r="J54" i="120"/>
  <c r="J53" i="120"/>
  <c r="J52" i="120"/>
  <c r="J51" i="120"/>
  <c r="J50" i="120"/>
  <c r="J49" i="120"/>
  <c r="J48" i="120"/>
  <c r="J47" i="120"/>
  <c r="J46" i="120"/>
  <c r="J45" i="120"/>
  <c r="J44" i="120"/>
  <c r="J43" i="120"/>
  <c r="J42" i="120"/>
  <c r="J41" i="120"/>
  <c r="J40" i="120"/>
  <c r="J39" i="120"/>
  <c r="J38" i="120"/>
  <c r="J37" i="120"/>
  <c r="J36" i="120"/>
  <c r="J35" i="120"/>
  <c r="J34" i="120"/>
  <c r="J33" i="120"/>
  <c r="J25" i="120"/>
  <c r="M24" i="120"/>
  <c r="J24" i="120"/>
  <c r="M23" i="120"/>
  <c r="J23" i="120"/>
  <c r="M22" i="120"/>
  <c r="J22" i="120"/>
  <c r="M21" i="120"/>
  <c r="J21" i="120"/>
  <c r="M20" i="120"/>
  <c r="J20" i="120"/>
  <c r="J19" i="120"/>
  <c r="M18" i="120"/>
  <c r="J18" i="120"/>
  <c r="J17" i="120"/>
  <c r="M16" i="120"/>
  <c r="J16" i="120"/>
  <c r="M15" i="120"/>
  <c r="J15" i="120"/>
  <c r="M14" i="120"/>
  <c r="J14" i="120"/>
  <c r="M13" i="120"/>
  <c r="J13" i="120"/>
  <c r="J12" i="120"/>
  <c r="M11" i="120"/>
  <c r="J11" i="120"/>
  <c r="M10" i="120"/>
  <c r="J10" i="120"/>
  <c r="M9" i="120"/>
  <c r="J9" i="120"/>
  <c r="M8" i="120"/>
  <c r="J8" i="120"/>
  <c r="L7" i="120"/>
  <c r="K7" i="120"/>
  <c r="B1" i="120"/>
  <c r="J5" i="122" l="1"/>
  <c r="H3" i="120"/>
  <c r="H4" i="120" s="1"/>
  <c r="J7" i="120"/>
  <c r="J7" i="121"/>
  <c r="J65" i="119"/>
  <c r="J64" i="119"/>
  <c r="J63" i="119"/>
  <c r="J62" i="119"/>
  <c r="J61" i="119"/>
  <c r="J60" i="119"/>
  <c r="J59" i="119"/>
  <c r="J58" i="119"/>
  <c r="J57" i="119"/>
  <c r="J56" i="119"/>
  <c r="J55" i="119"/>
  <c r="J54" i="119"/>
  <c r="J53" i="119"/>
  <c r="J52" i="119"/>
  <c r="J51" i="119"/>
  <c r="J50" i="119"/>
  <c r="J49" i="119"/>
  <c r="J48" i="119"/>
  <c r="J47" i="119"/>
  <c r="J46" i="119"/>
  <c r="J45" i="119"/>
  <c r="J44" i="119"/>
  <c r="J43" i="119"/>
  <c r="J42" i="119"/>
  <c r="J41" i="119"/>
  <c r="J40" i="119"/>
  <c r="J39" i="119"/>
  <c r="J38" i="119"/>
  <c r="J37" i="119"/>
  <c r="J36" i="119"/>
  <c r="J35" i="119"/>
  <c r="J34" i="119"/>
  <c r="J33" i="119"/>
  <c r="J32" i="119"/>
  <c r="J31" i="119"/>
  <c r="J30" i="119"/>
  <c r="J29" i="119"/>
  <c r="J28" i="119"/>
  <c r="J27" i="119"/>
  <c r="J26" i="119"/>
  <c r="J25" i="119"/>
  <c r="J24" i="119"/>
  <c r="J23" i="119"/>
  <c r="J22" i="119"/>
  <c r="J21" i="119"/>
  <c r="J20" i="119"/>
  <c r="J19" i="119"/>
  <c r="J18" i="119"/>
  <c r="J17" i="119"/>
  <c r="J16" i="119"/>
  <c r="J15" i="119"/>
  <c r="J14" i="119"/>
  <c r="J13" i="119"/>
  <c r="J12" i="119"/>
  <c r="J11" i="119"/>
  <c r="J10" i="119"/>
  <c r="J9" i="119"/>
  <c r="J8" i="119"/>
  <c r="J7" i="119"/>
  <c r="J6" i="119"/>
  <c r="I5" i="119"/>
  <c r="H5" i="119"/>
  <c r="H2" i="119"/>
  <c r="B1" i="119"/>
  <c r="J65" i="118"/>
  <c r="J64" i="118"/>
  <c r="J63" i="118"/>
  <c r="J62" i="118"/>
  <c r="J61" i="118"/>
  <c r="J60" i="118"/>
  <c r="J59" i="118"/>
  <c r="J58" i="118"/>
  <c r="J57" i="118"/>
  <c r="J56" i="118"/>
  <c r="J55" i="118"/>
  <c r="J54" i="118"/>
  <c r="J53" i="118"/>
  <c r="J52" i="118"/>
  <c r="J51" i="118"/>
  <c r="J50" i="118"/>
  <c r="J49" i="118"/>
  <c r="J48" i="118"/>
  <c r="J47" i="118"/>
  <c r="J46" i="118"/>
  <c r="J45" i="118"/>
  <c r="J44" i="118"/>
  <c r="J43" i="118"/>
  <c r="J42" i="118"/>
  <c r="J41" i="118"/>
  <c r="J40" i="118"/>
  <c r="J39" i="118"/>
  <c r="J38" i="118"/>
  <c r="J37" i="118"/>
  <c r="J36" i="118"/>
  <c r="J35" i="118"/>
  <c r="J34" i="118"/>
  <c r="J33" i="118"/>
  <c r="J32" i="118"/>
  <c r="J31" i="118"/>
  <c r="J30" i="118"/>
  <c r="J29" i="118"/>
  <c r="J28" i="118"/>
  <c r="J27" i="118"/>
  <c r="J26" i="118"/>
  <c r="J25" i="118"/>
  <c r="J24" i="118"/>
  <c r="J23" i="118"/>
  <c r="J22" i="118"/>
  <c r="J21" i="118"/>
  <c r="J20" i="118"/>
  <c r="J19" i="118"/>
  <c r="J18" i="118"/>
  <c r="J17" i="118"/>
  <c r="J16" i="118"/>
  <c r="J15" i="118"/>
  <c r="J14" i="118"/>
  <c r="J13" i="118"/>
  <c r="J12" i="118"/>
  <c r="J11" i="118"/>
  <c r="J10" i="118"/>
  <c r="J9" i="118"/>
  <c r="J8" i="118"/>
  <c r="J7" i="118"/>
  <c r="J6" i="118"/>
  <c r="I5" i="118"/>
  <c r="H5" i="118"/>
  <c r="H2" i="118"/>
  <c r="B1" i="118"/>
  <c r="J357" i="117"/>
  <c r="J356" i="117"/>
  <c r="J355" i="117"/>
  <c r="J354" i="117"/>
  <c r="J353" i="117"/>
  <c r="J352" i="117"/>
  <c r="J351" i="117"/>
  <c r="J350" i="117"/>
  <c r="J349" i="117"/>
  <c r="J348" i="117"/>
  <c r="J347" i="117"/>
  <c r="J346" i="117"/>
  <c r="J345" i="117"/>
  <c r="J344" i="117"/>
  <c r="J343" i="117"/>
  <c r="J342" i="117"/>
  <c r="J341" i="117"/>
  <c r="J340" i="117"/>
  <c r="J339" i="117"/>
  <c r="J338" i="117"/>
  <c r="J337" i="117"/>
  <c r="J336" i="117"/>
  <c r="J335" i="117"/>
  <c r="J334" i="117"/>
  <c r="J333" i="117"/>
  <c r="J332" i="117"/>
  <c r="J331" i="117"/>
  <c r="J330" i="117"/>
  <c r="J329" i="117"/>
  <c r="J328" i="117"/>
  <c r="J327" i="117"/>
  <c r="J326" i="117"/>
  <c r="J325" i="117"/>
  <c r="J324" i="117"/>
  <c r="J323" i="117"/>
  <c r="J322" i="117"/>
  <c r="J321" i="117"/>
  <c r="J320" i="117"/>
  <c r="J319" i="117"/>
  <c r="J318" i="117"/>
  <c r="J317" i="117"/>
  <c r="J316" i="117"/>
  <c r="J315" i="117"/>
  <c r="J314" i="117"/>
  <c r="J313" i="117"/>
  <c r="J312" i="117"/>
  <c r="J311" i="117"/>
  <c r="J310" i="117"/>
  <c r="J309" i="117"/>
  <c r="J308" i="117"/>
  <c r="J307" i="117"/>
  <c r="J306" i="117"/>
  <c r="J305" i="117"/>
  <c r="J304" i="117"/>
  <c r="J303" i="117"/>
  <c r="J302" i="117"/>
  <c r="J301" i="117"/>
  <c r="J300" i="117"/>
  <c r="J299" i="117"/>
  <c r="J298" i="117"/>
  <c r="J297" i="117"/>
  <c r="J296" i="117"/>
  <c r="J295" i="117"/>
  <c r="J294" i="117"/>
  <c r="J293" i="117"/>
  <c r="J292" i="117"/>
  <c r="J291" i="117"/>
  <c r="J290" i="117"/>
  <c r="J289" i="117"/>
  <c r="J288" i="117"/>
  <c r="J287" i="117"/>
  <c r="J286" i="117"/>
  <c r="J285" i="117"/>
  <c r="J284" i="117"/>
  <c r="J283" i="117"/>
  <c r="J282" i="117"/>
  <c r="J281" i="117"/>
  <c r="J280" i="117"/>
  <c r="J279" i="117"/>
  <c r="J278" i="117"/>
  <c r="J277" i="117"/>
  <c r="J276" i="117"/>
  <c r="J275" i="117"/>
  <c r="J274" i="117"/>
  <c r="J273" i="117"/>
  <c r="J272" i="117"/>
  <c r="J271" i="117"/>
  <c r="J270" i="117"/>
  <c r="J269" i="117"/>
  <c r="J268" i="117"/>
  <c r="J267" i="117"/>
  <c r="J266" i="117"/>
  <c r="J265" i="117"/>
  <c r="J264" i="117"/>
  <c r="J263" i="117"/>
  <c r="J262" i="117"/>
  <c r="J261" i="117"/>
  <c r="J260" i="117"/>
  <c r="J259" i="117"/>
  <c r="J258" i="117"/>
  <c r="J257" i="117"/>
  <c r="J256" i="117"/>
  <c r="J255" i="117"/>
  <c r="J254" i="117"/>
  <c r="J253" i="117"/>
  <c r="J252" i="117"/>
  <c r="J251" i="117"/>
  <c r="J250" i="117"/>
  <c r="J249" i="117"/>
  <c r="J248" i="117"/>
  <c r="J247" i="117"/>
  <c r="J246" i="117"/>
  <c r="J245" i="117"/>
  <c r="J244" i="117"/>
  <c r="J243" i="117"/>
  <c r="J242" i="117"/>
  <c r="J241" i="117"/>
  <c r="J240" i="117"/>
  <c r="J239" i="117"/>
  <c r="J238" i="117"/>
  <c r="J237" i="117"/>
  <c r="J236" i="117"/>
  <c r="J235" i="117"/>
  <c r="J234" i="117"/>
  <c r="J233" i="117"/>
  <c r="J232" i="117"/>
  <c r="J231" i="117"/>
  <c r="J230" i="117"/>
  <c r="J229" i="117"/>
  <c r="J228" i="117"/>
  <c r="J227" i="117"/>
  <c r="J226" i="117"/>
  <c r="J225" i="117"/>
  <c r="J224" i="117"/>
  <c r="J223" i="117"/>
  <c r="J222" i="117"/>
  <c r="J221" i="117"/>
  <c r="J220" i="117"/>
  <c r="J219" i="117"/>
  <c r="J218" i="117"/>
  <c r="J217" i="117"/>
  <c r="J216" i="117"/>
  <c r="J215" i="117"/>
  <c r="J214" i="117"/>
  <c r="J213" i="117"/>
  <c r="J212" i="117"/>
  <c r="J211" i="117"/>
  <c r="J210" i="117"/>
  <c r="J209" i="117"/>
  <c r="J208" i="117"/>
  <c r="J207" i="117"/>
  <c r="J206" i="117"/>
  <c r="J205" i="117"/>
  <c r="J204" i="117"/>
  <c r="J203" i="117"/>
  <c r="J202" i="117"/>
  <c r="J201" i="117"/>
  <c r="J200" i="117"/>
  <c r="J199" i="117"/>
  <c r="J198" i="117"/>
  <c r="J197" i="117"/>
  <c r="J196" i="117"/>
  <c r="J195" i="117"/>
  <c r="J194" i="117"/>
  <c r="J193" i="117"/>
  <c r="J192" i="117"/>
  <c r="J191" i="117"/>
  <c r="J190" i="117"/>
  <c r="J189" i="117"/>
  <c r="J188" i="117"/>
  <c r="J187" i="117"/>
  <c r="J186" i="117"/>
  <c r="J185" i="117"/>
  <c r="J184" i="117"/>
  <c r="J183" i="117"/>
  <c r="J182" i="117"/>
  <c r="J181" i="117"/>
  <c r="J180" i="117"/>
  <c r="J179" i="117"/>
  <c r="J178" i="117"/>
  <c r="J177" i="117"/>
  <c r="J176" i="117"/>
  <c r="J175" i="117"/>
  <c r="J174" i="117"/>
  <c r="J173" i="117"/>
  <c r="J172" i="117"/>
  <c r="J171" i="117"/>
  <c r="J170" i="117"/>
  <c r="J169" i="117"/>
  <c r="J168" i="117"/>
  <c r="J167" i="117"/>
  <c r="J166" i="117"/>
  <c r="J165" i="117"/>
  <c r="J164" i="117"/>
  <c r="J163" i="117"/>
  <c r="J162" i="117"/>
  <c r="J161" i="117"/>
  <c r="J160" i="117"/>
  <c r="J159" i="117"/>
  <c r="J158" i="117"/>
  <c r="J157" i="117"/>
  <c r="J156" i="117"/>
  <c r="J155" i="117"/>
  <c r="J154" i="117"/>
  <c r="J153" i="117"/>
  <c r="J152" i="117"/>
  <c r="J151" i="117"/>
  <c r="J150" i="117"/>
  <c r="J149" i="117"/>
  <c r="J148" i="117"/>
  <c r="J147" i="117"/>
  <c r="J146" i="117"/>
  <c r="J145" i="117"/>
  <c r="J144" i="117"/>
  <c r="J143" i="117"/>
  <c r="J142" i="117"/>
  <c r="J141" i="117"/>
  <c r="J140" i="117"/>
  <c r="J139" i="117"/>
  <c r="J138" i="117"/>
  <c r="J137" i="117"/>
  <c r="J136" i="117"/>
  <c r="J135" i="117"/>
  <c r="J134" i="117"/>
  <c r="J133" i="117"/>
  <c r="J132" i="117"/>
  <c r="J131" i="117"/>
  <c r="J130" i="117"/>
  <c r="J129" i="117"/>
  <c r="J128" i="117"/>
  <c r="J127" i="117"/>
  <c r="J126" i="117"/>
  <c r="J125" i="117"/>
  <c r="J124" i="117"/>
  <c r="J123" i="117"/>
  <c r="J122" i="117"/>
  <c r="J121" i="117"/>
  <c r="J120" i="117"/>
  <c r="J119" i="117"/>
  <c r="J118" i="117"/>
  <c r="J117" i="117"/>
  <c r="J116" i="117"/>
  <c r="J115" i="117"/>
  <c r="J114" i="117"/>
  <c r="J113" i="117"/>
  <c r="J112" i="117"/>
  <c r="J111" i="117"/>
  <c r="J110" i="117"/>
  <c r="J109" i="117"/>
  <c r="J108" i="117"/>
  <c r="J107" i="117"/>
  <c r="J106" i="117"/>
  <c r="J105" i="117"/>
  <c r="J104" i="117"/>
  <c r="J103" i="117"/>
  <c r="J102" i="117"/>
  <c r="J101" i="117"/>
  <c r="J100" i="117"/>
  <c r="J99" i="117"/>
  <c r="J98" i="117"/>
  <c r="J97" i="117"/>
  <c r="J96" i="117"/>
  <c r="J95" i="117"/>
  <c r="J94" i="117"/>
  <c r="J93" i="117"/>
  <c r="J92" i="117"/>
  <c r="J91" i="117"/>
  <c r="J90" i="117"/>
  <c r="J89" i="117"/>
  <c r="J88" i="117"/>
  <c r="J87" i="117"/>
  <c r="J86" i="117"/>
  <c r="J85" i="117"/>
  <c r="J84" i="117"/>
  <c r="J83" i="117"/>
  <c r="J82" i="117"/>
  <c r="J81" i="117"/>
  <c r="J80" i="117"/>
  <c r="J79" i="117"/>
  <c r="J78" i="117"/>
  <c r="J77" i="117"/>
  <c r="J76" i="117"/>
  <c r="J75" i="117"/>
  <c r="J74" i="117"/>
  <c r="J73" i="117"/>
  <c r="J72" i="117"/>
  <c r="J71" i="117"/>
  <c r="J70" i="117"/>
  <c r="J69" i="117"/>
  <c r="J68" i="117"/>
  <c r="J67" i="117"/>
  <c r="J66" i="117"/>
  <c r="J65" i="117"/>
  <c r="J64" i="117"/>
  <c r="J63" i="117"/>
  <c r="J62" i="117"/>
  <c r="J61" i="117"/>
  <c r="J60" i="117"/>
  <c r="J59" i="117"/>
  <c r="J58" i="117"/>
  <c r="J57" i="117"/>
  <c r="J56" i="117"/>
  <c r="J55" i="117"/>
  <c r="J54" i="117"/>
  <c r="J53" i="117"/>
  <c r="J52" i="117"/>
  <c r="J51" i="117"/>
  <c r="J50" i="117"/>
  <c r="J49" i="117"/>
  <c r="J48" i="117"/>
  <c r="J47" i="117"/>
  <c r="J46" i="117"/>
  <c r="J45" i="117"/>
  <c r="J44" i="117"/>
  <c r="J43" i="117"/>
  <c r="J42" i="117"/>
  <c r="J41" i="117"/>
  <c r="J40" i="117"/>
  <c r="J39" i="117"/>
  <c r="J38" i="117"/>
  <c r="J37" i="117"/>
  <c r="J36" i="117"/>
  <c r="J35" i="117"/>
  <c r="J34" i="117"/>
  <c r="J33" i="117"/>
  <c r="J32" i="117"/>
  <c r="J31" i="117"/>
  <c r="J30" i="117"/>
  <c r="J29" i="117"/>
  <c r="J28" i="117"/>
  <c r="J27" i="117"/>
  <c r="J26" i="117"/>
  <c r="J25" i="117"/>
  <c r="J24" i="117"/>
  <c r="J23" i="117"/>
  <c r="J22" i="117"/>
  <c r="J21" i="117"/>
  <c r="J20" i="117"/>
  <c r="J19" i="117"/>
  <c r="J18" i="117"/>
  <c r="J17" i="117"/>
  <c r="J16" i="117"/>
  <c r="J15" i="117"/>
  <c r="J14" i="117"/>
  <c r="J13" i="117"/>
  <c r="J12" i="117"/>
  <c r="J11" i="117"/>
  <c r="J10" i="117"/>
  <c r="J9" i="117"/>
  <c r="J8" i="117"/>
  <c r="O7" i="117"/>
  <c r="H3" i="117" s="1"/>
  <c r="H4" i="117" s="1"/>
  <c r="I7" i="117"/>
  <c r="H7" i="117"/>
  <c r="J7" i="117" s="1"/>
  <c r="H2" i="117"/>
  <c r="B1" i="117"/>
  <c r="J357" i="116"/>
  <c r="J356" i="116"/>
  <c r="J355" i="116"/>
  <c r="J354" i="116"/>
  <c r="J353" i="116"/>
  <c r="J352" i="116"/>
  <c r="J351" i="116"/>
  <c r="J350" i="116"/>
  <c r="J349" i="116"/>
  <c r="J348" i="116"/>
  <c r="J347" i="116"/>
  <c r="J346" i="116"/>
  <c r="J345" i="116"/>
  <c r="J344" i="116"/>
  <c r="J343" i="116"/>
  <c r="J342" i="116"/>
  <c r="J341" i="116"/>
  <c r="J340" i="116"/>
  <c r="J339" i="116"/>
  <c r="J338" i="116"/>
  <c r="J337" i="116"/>
  <c r="J336" i="116"/>
  <c r="J335" i="116"/>
  <c r="J334" i="116"/>
  <c r="J333" i="116"/>
  <c r="J332" i="116"/>
  <c r="J331" i="116"/>
  <c r="J330" i="116"/>
  <c r="J329" i="116"/>
  <c r="J328" i="116"/>
  <c r="J327" i="116"/>
  <c r="J326" i="116"/>
  <c r="J325" i="116"/>
  <c r="J324" i="116"/>
  <c r="J323" i="116"/>
  <c r="J322" i="116"/>
  <c r="J321" i="116"/>
  <c r="J320" i="116"/>
  <c r="J319" i="116"/>
  <c r="J318" i="116"/>
  <c r="J317" i="116"/>
  <c r="J316" i="116"/>
  <c r="J315" i="116"/>
  <c r="J314" i="116"/>
  <c r="J313" i="116"/>
  <c r="J312" i="116"/>
  <c r="J311" i="116"/>
  <c r="J310" i="116"/>
  <c r="J309" i="116"/>
  <c r="J308" i="116"/>
  <c r="J307" i="116"/>
  <c r="J306" i="116"/>
  <c r="J305" i="116"/>
  <c r="J304" i="116"/>
  <c r="J303" i="116"/>
  <c r="J302" i="116"/>
  <c r="J301" i="116"/>
  <c r="J300" i="116"/>
  <c r="J299" i="116"/>
  <c r="J298" i="116"/>
  <c r="J297" i="116"/>
  <c r="J296" i="116"/>
  <c r="J295" i="116"/>
  <c r="J294" i="116"/>
  <c r="J293" i="116"/>
  <c r="J292" i="116"/>
  <c r="J291" i="116"/>
  <c r="J290" i="116"/>
  <c r="J289" i="116"/>
  <c r="J288" i="116"/>
  <c r="J287" i="116"/>
  <c r="J286" i="116"/>
  <c r="J285" i="116"/>
  <c r="J284" i="116"/>
  <c r="J283" i="116"/>
  <c r="J282" i="116"/>
  <c r="J281" i="116"/>
  <c r="J280" i="116"/>
  <c r="J279" i="116"/>
  <c r="J278" i="116"/>
  <c r="J277" i="116"/>
  <c r="J276" i="116"/>
  <c r="J275" i="116"/>
  <c r="J274" i="116"/>
  <c r="J273" i="116"/>
  <c r="J272" i="116"/>
  <c r="J271" i="116"/>
  <c r="J270" i="116"/>
  <c r="J269" i="116"/>
  <c r="J268" i="116"/>
  <c r="J267" i="116"/>
  <c r="J266" i="116"/>
  <c r="J265" i="116"/>
  <c r="J264" i="116"/>
  <c r="J263" i="116"/>
  <c r="J262" i="116"/>
  <c r="J261" i="116"/>
  <c r="J260" i="116"/>
  <c r="J259" i="116"/>
  <c r="J258" i="116"/>
  <c r="J257" i="116"/>
  <c r="J256" i="116"/>
  <c r="J255" i="116"/>
  <c r="J254" i="116"/>
  <c r="J253" i="116"/>
  <c r="J252" i="116"/>
  <c r="J251" i="116"/>
  <c r="J250" i="116"/>
  <c r="J249" i="116"/>
  <c r="J248" i="116"/>
  <c r="J247" i="116"/>
  <c r="J246" i="116"/>
  <c r="J245" i="116"/>
  <c r="J244" i="116"/>
  <c r="J243" i="116"/>
  <c r="J242" i="116"/>
  <c r="J241" i="116"/>
  <c r="J240" i="116"/>
  <c r="J239" i="116"/>
  <c r="J238" i="116"/>
  <c r="J237" i="116"/>
  <c r="J236" i="116"/>
  <c r="J235" i="116"/>
  <c r="J234" i="116"/>
  <c r="J233" i="116"/>
  <c r="J232" i="116"/>
  <c r="J231" i="116"/>
  <c r="J230" i="116"/>
  <c r="J229" i="116"/>
  <c r="J228" i="116"/>
  <c r="J227" i="116"/>
  <c r="J226" i="116"/>
  <c r="J225" i="116"/>
  <c r="J224" i="116"/>
  <c r="J223" i="116"/>
  <c r="J222" i="116"/>
  <c r="J221" i="116"/>
  <c r="J220" i="116"/>
  <c r="J219" i="116"/>
  <c r="J218" i="116"/>
  <c r="J217" i="116"/>
  <c r="J216" i="116"/>
  <c r="J215" i="116"/>
  <c r="J214" i="116"/>
  <c r="J213" i="116"/>
  <c r="J212" i="116"/>
  <c r="J211" i="116"/>
  <c r="J210" i="116"/>
  <c r="J209" i="116"/>
  <c r="J208" i="116"/>
  <c r="J207" i="116"/>
  <c r="J206" i="116"/>
  <c r="J205" i="116"/>
  <c r="J204" i="116"/>
  <c r="J203" i="116"/>
  <c r="J202" i="116"/>
  <c r="J201" i="116"/>
  <c r="J200" i="116"/>
  <c r="J199" i="116"/>
  <c r="J198" i="116"/>
  <c r="J197" i="116"/>
  <c r="J196" i="116"/>
  <c r="J195" i="116"/>
  <c r="J194" i="116"/>
  <c r="J193" i="116"/>
  <c r="J192" i="116"/>
  <c r="J191" i="116"/>
  <c r="J190" i="116"/>
  <c r="J189" i="116"/>
  <c r="J188" i="116"/>
  <c r="J187" i="116"/>
  <c r="J186" i="116"/>
  <c r="J185" i="116"/>
  <c r="J184" i="116"/>
  <c r="J183" i="116"/>
  <c r="J182" i="116"/>
  <c r="J181" i="116"/>
  <c r="J180" i="116"/>
  <c r="J179" i="116"/>
  <c r="J178" i="116"/>
  <c r="J177" i="116"/>
  <c r="J176" i="116"/>
  <c r="J175" i="116"/>
  <c r="J174" i="116"/>
  <c r="J173" i="116"/>
  <c r="J172" i="116"/>
  <c r="J171" i="116"/>
  <c r="J170" i="116"/>
  <c r="J169" i="116"/>
  <c r="J168" i="116"/>
  <c r="J167" i="116"/>
  <c r="J166" i="116"/>
  <c r="J165" i="116"/>
  <c r="J164" i="116"/>
  <c r="J163" i="116"/>
  <c r="J162" i="116"/>
  <c r="J161" i="116"/>
  <c r="J160" i="116"/>
  <c r="J159" i="116"/>
  <c r="J158" i="116"/>
  <c r="J157" i="116"/>
  <c r="J156" i="116"/>
  <c r="J155" i="116"/>
  <c r="J154" i="116"/>
  <c r="J153" i="116"/>
  <c r="J152" i="116"/>
  <c r="J151" i="116"/>
  <c r="J150" i="116"/>
  <c r="J149" i="116"/>
  <c r="J148" i="116"/>
  <c r="J147" i="116"/>
  <c r="J146" i="116"/>
  <c r="J145" i="116"/>
  <c r="J144" i="116"/>
  <c r="J143" i="116"/>
  <c r="J142" i="116"/>
  <c r="J141" i="116"/>
  <c r="J140" i="116"/>
  <c r="J139" i="116"/>
  <c r="J138" i="116"/>
  <c r="J137" i="116"/>
  <c r="J136" i="116"/>
  <c r="J135" i="116"/>
  <c r="J134" i="116"/>
  <c r="J133" i="116"/>
  <c r="J132" i="116"/>
  <c r="J131" i="116"/>
  <c r="J130" i="116"/>
  <c r="J129" i="116"/>
  <c r="J128" i="116"/>
  <c r="J127" i="116"/>
  <c r="J126" i="116"/>
  <c r="J125" i="116"/>
  <c r="J124" i="116"/>
  <c r="J123" i="116"/>
  <c r="J122" i="116"/>
  <c r="J121" i="116"/>
  <c r="J120" i="116"/>
  <c r="J119" i="116"/>
  <c r="J118" i="116"/>
  <c r="J117" i="116"/>
  <c r="J116" i="116"/>
  <c r="J115" i="116"/>
  <c r="J114" i="116"/>
  <c r="J113" i="116"/>
  <c r="J112" i="116"/>
  <c r="J111" i="116"/>
  <c r="J110" i="116"/>
  <c r="J109" i="116"/>
  <c r="J108" i="116"/>
  <c r="J107" i="116"/>
  <c r="J106" i="116"/>
  <c r="J105" i="116"/>
  <c r="J104" i="116"/>
  <c r="J103" i="116"/>
  <c r="J102" i="116"/>
  <c r="J101" i="116"/>
  <c r="J100" i="116"/>
  <c r="J99" i="116"/>
  <c r="J98" i="116"/>
  <c r="J97" i="116"/>
  <c r="J96" i="116"/>
  <c r="J95" i="116"/>
  <c r="J94" i="116"/>
  <c r="J93" i="116"/>
  <c r="J92" i="116"/>
  <c r="J91" i="116"/>
  <c r="J90" i="116"/>
  <c r="J89" i="116"/>
  <c r="J88" i="116"/>
  <c r="J87" i="116"/>
  <c r="J86" i="116"/>
  <c r="J85" i="116"/>
  <c r="J84" i="116"/>
  <c r="J83" i="116"/>
  <c r="J82" i="116"/>
  <c r="J81" i="116"/>
  <c r="J80" i="116"/>
  <c r="J79" i="116"/>
  <c r="J78" i="116"/>
  <c r="J77" i="116"/>
  <c r="J76" i="116"/>
  <c r="J75" i="116"/>
  <c r="J74" i="116"/>
  <c r="J73" i="116"/>
  <c r="J72" i="116"/>
  <c r="J71" i="116"/>
  <c r="J70" i="116"/>
  <c r="J69" i="116"/>
  <c r="J68" i="116"/>
  <c r="J67" i="116"/>
  <c r="J66" i="116"/>
  <c r="J65" i="116"/>
  <c r="J64" i="116"/>
  <c r="J63" i="116"/>
  <c r="J62" i="116"/>
  <c r="J61" i="116"/>
  <c r="J60" i="116"/>
  <c r="J59" i="116"/>
  <c r="J58" i="116"/>
  <c r="J57" i="116"/>
  <c r="J56" i="116"/>
  <c r="J55" i="116"/>
  <c r="J54" i="116"/>
  <c r="J53" i="116"/>
  <c r="J52" i="116"/>
  <c r="J51" i="116"/>
  <c r="J50" i="116"/>
  <c r="J49" i="116"/>
  <c r="J48" i="116"/>
  <c r="J47" i="116"/>
  <c r="J46" i="116"/>
  <c r="J45" i="116"/>
  <c r="J44" i="116"/>
  <c r="J43" i="116"/>
  <c r="J42" i="116"/>
  <c r="J41" i="116"/>
  <c r="J40" i="116"/>
  <c r="J39" i="116"/>
  <c r="J38" i="116"/>
  <c r="J37" i="116"/>
  <c r="J36" i="116"/>
  <c r="J35" i="116"/>
  <c r="J34" i="116"/>
  <c r="J33" i="116"/>
  <c r="J32" i="116"/>
  <c r="J31" i="116"/>
  <c r="J30" i="116"/>
  <c r="J29" i="116"/>
  <c r="J28" i="116"/>
  <c r="J27" i="116"/>
  <c r="J26" i="116"/>
  <c r="J25" i="116"/>
  <c r="J24" i="116"/>
  <c r="J23" i="116"/>
  <c r="J22" i="116"/>
  <c r="J21" i="116"/>
  <c r="J20" i="116"/>
  <c r="J19" i="116"/>
  <c r="J18" i="116"/>
  <c r="J17" i="116"/>
  <c r="J16" i="116"/>
  <c r="J15" i="116"/>
  <c r="J14" i="116"/>
  <c r="J13" i="116"/>
  <c r="J12" i="116"/>
  <c r="J11" i="116"/>
  <c r="J10" i="116"/>
  <c r="J9" i="116"/>
  <c r="J8" i="116"/>
  <c r="M7" i="116"/>
  <c r="H3" i="116" s="1"/>
  <c r="L7" i="116"/>
  <c r="K7" i="116"/>
  <c r="I7" i="116"/>
  <c r="H7" i="116"/>
  <c r="H2" i="116"/>
  <c r="B1" i="116"/>
  <c r="H4" i="116" l="1"/>
  <c r="J7" i="116"/>
  <c r="J5" i="119"/>
  <c r="J5" i="118"/>
  <c r="J65" i="115"/>
  <c r="J64" i="115"/>
  <c r="J63" i="115"/>
  <c r="J62" i="115"/>
  <c r="J61" i="115"/>
  <c r="J60" i="115"/>
  <c r="J59" i="115"/>
  <c r="J58" i="115"/>
  <c r="J57" i="115"/>
  <c r="J56" i="115"/>
  <c r="J55" i="115"/>
  <c r="J54" i="115"/>
  <c r="J53" i="115"/>
  <c r="J52" i="115"/>
  <c r="J51" i="115"/>
  <c r="J50" i="115"/>
  <c r="J49" i="115"/>
  <c r="J48" i="115"/>
  <c r="J47" i="115"/>
  <c r="J46" i="115"/>
  <c r="J45" i="115"/>
  <c r="J44" i="115"/>
  <c r="J43" i="115"/>
  <c r="J42" i="115"/>
  <c r="J41" i="115"/>
  <c r="J40" i="115"/>
  <c r="J39" i="115"/>
  <c r="J38" i="115"/>
  <c r="J37" i="115"/>
  <c r="J36" i="115"/>
  <c r="J35" i="115"/>
  <c r="J34" i="115"/>
  <c r="J33" i="115"/>
  <c r="J32" i="115"/>
  <c r="J31" i="115"/>
  <c r="J30" i="115"/>
  <c r="J29" i="115"/>
  <c r="J28" i="115"/>
  <c r="J27" i="115"/>
  <c r="J26" i="115"/>
  <c r="J25" i="115"/>
  <c r="J24" i="115"/>
  <c r="J23" i="115"/>
  <c r="J22" i="115"/>
  <c r="J21" i="115"/>
  <c r="J20" i="115"/>
  <c r="J19" i="115"/>
  <c r="J18" i="115"/>
  <c r="J17" i="115"/>
  <c r="J16" i="115"/>
  <c r="J15" i="115"/>
  <c r="J14" i="115"/>
  <c r="J13" i="115"/>
  <c r="J12" i="115"/>
  <c r="J11" i="115"/>
  <c r="J10" i="115"/>
  <c r="J9" i="115"/>
  <c r="J8" i="115"/>
  <c r="J7" i="115"/>
  <c r="J6" i="115"/>
  <c r="I5" i="115"/>
  <c r="H5" i="115"/>
  <c r="J5" i="115" s="1"/>
  <c r="H2" i="115"/>
  <c r="B1" i="115"/>
  <c r="J65" i="114"/>
  <c r="J64" i="114"/>
  <c r="J63" i="114"/>
  <c r="J62" i="114"/>
  <c r="J61" i="114"/>
  <c r="J60" i="114"/>
  <c r="J59" i="114"/>
  <c r="J58" i="114"/>
  <c r="J57" i="114"/>
  <c r="J56" i="114"/>
  <c r="J55" i="114"/>
  <c r="J54" i="114"/>
  <c r="J53" i="114"/>
  <c r="J52" i="114"/>
  <c r="J51" i="114"/>
  <c r="J50" i="114"/>
  <c r="J49" i="114"/>
  <c r="J48" i="114"/>
  <c r="J47" i="114"/>
  <c r="J46" i="114"/>
  <c r="J45" i="114"/>
  <c r="J44" i="114"/>
  <c r="J43" i="114"/>
  <c r="J42" i="114"/>
  <c r="J41" i="114"/>
  <c r="J40" i="114"/>
  <c r="J39" i="114"/>
  <c r="J38" i="114"/>
  <c r="J37" i="114"/>
  <c r="J36" i="114"/>
  <c r="J35" i="114"/>
  <c r="J34" i="114"/>
  <c r="J33" i="114"/>
  <c r="J32" i="114"/>
  <c r="J31" i="114"/>
  <c r="J30" i="114"/>
  <c r="J29" i="114"/>
  <c r="J28" i="114"/>
  <c r="J27" i="114"/>
  <c r="J26" i="114"/>
  <c r="J25" i="114"/>
  <c r="J24" i="114"/>
  <c r="J23" i="114"/>
  <c r="J22" i="114"/>
  <c r="J21" i="114"/>
  <c r="J20" i="114"/>
  <c r="J19" i="114"/>
  <c r="J18" i="114"/>
  <c r="J17" i="114"/>
  <c r="J16" i="114"/>
  <c r="J15" i="114"/>
  <c r="J14" i="114"/>
  <c r="J13" i="114"/>
  <c r="J12" i="114"/>
  <c r="J11" i="114"/>
  <c r="J10" i="114"/>
  <c r="J9" i="114"/>
  <c r="J8" i="114"/>
  <c r="J7" i="114"/>
  <c r="J6" i="114"/>
  <c r="I5" i="114"/>
  <c r="H5" i="114"/>
  <c r="J5" i="114" s="1"/>
  <c r="H2" i="114"/>
  <c r="B1" i="114"/>
  <c r="J357" i="113"/>
  <c r="J356" i="113"/>
  <c r="J355" i="113"/>
  <c r="J354" i="113"/>
  <c r="J353" i="113"/>
  <c r="J352" i="113"/>
  <c r="J351" i="113"/>
  <c r="J350" i="113"/>
  <c r="J349" i="113"/>
  <c r="J348" i="113"/>
  <c r="J347" i="113"/>
  <c r="J346" i="113"/>
  <c r="J345" i="113"/>
  <c r="J344" i="113"/>
  <c r="J343" i="113"/>
  <c r="J342" i="113"/>
  <c r="J341" i="113"/>
  <c r="J340" i="113"/>
  <c r="J339" i="113"/>
  <c r="J338" i="113"/>
  <c r="J337" i="113"/>
  <c r="J336" i="113"/>
  <c r="J335" i="113"/>
  <c r="J334" i="113"/>
  <c r="J333" i="113"/>
  <c r="J332" i="113"/>
  <c r="J331" i="113"/>
  <c r="J330" i="113"/>
  <c r="J329" i="113"/>
  <c r="J328" i="113"/>
  <c r="J327" i="113"/>
  <c r="J326" i="113"/>
  <c r="J325" i="113"/>
  <c r="J324" i="113"/>
  <c r="J323" i="113"/>
  <c r="J322" i="113"/>
  <c r="J321" i="113"/>
  <c r="J320" i="113"/>
  <c r="J319" i="113"/>
  <c r="J318" i="113"/>
  <c r="J317" i="113"/>
  <c r="J316" i="113"/>
  <c r="J315" i="113"/>
  <c r="J314" i="113"/>
  <c r="J313" i="113"/>
  <c r="J312" i="113"/>
  <c r="J311" i="113"/>
  <c r="J310" i="113"/>
  <c r="J309" i="113"/>
  <c r="J308" i="113"/>
  <c r="J307" i="113"/>
  <c r="J306" i="113"/>
  <c r="J305" i="113"/>
  <c r="J304" i="113"/>
  <c r="J303" i="113"/>
  <c r="J302" i="113"/>
  <c r="J301" i="113"/>
  <c r="J300" i="113"/>
  <c r="J299" i="113"/>
  <c r="J298" i="113"/>
  <c r="J297" i="113"/>
  <c r="J296" i="113"/>
  <c r="J295" i="113"/>
  <c r="J294" i="113"/>
  <c r="J293" i="113"/>
  <c r="J292" i="113"/>
  <c r="J291" i="113"/>
  <c r="J290" i="113"/>
  <c r="J289" i="113"/>
  <c r="J288" i="113"/>
  <c r="J287" i="113"/>
  <c r="J286" i="113"/>
  <c r="J285" i="113"/>
  <c r="J284" i="113"/>
  <c r="J283" i="113"/>
  <c r="J282" i="113"/>
  <c r="J281" i="113"/>
  <c r="J280" i="113"/>
  <c r="J279" i="113"/>
  <c r="J278" i="113"/>
  <c r="J277" i="113"/>
  <c r="J276" i="113"/>
  <c r="J275" i="113"/>
  <c r="J274" i="113"/>
  <c r="J273" i="113"/>
  <c r="J272" i="113"/>
  <c r="J271" i="113"/>
  <c r="J270" i="113"/>
  <c r="J269" i="113"/>
  <c r="J268" i="113"/>
  <c r="J267" i="113"/>
  <c r="J266" i="113"/>
  <c r="J265" i="113"/>
  <c r="J264" i="113"/>
  <c r="J263" i="113"/>
  <c r="J262" i="113"/>
  <c r="J261" i="113"/>
  <c r="J260" i="113"/>
  <c r="J259" i="113"/>
  <c r="J258" i="113"/>
  <c r="J257" i="113"/>
  <c r="J256" i="113"/>
  <c r="J255" i="113"/>
  <c r="J254" i="113"/>
  <c r="J253" i="113"/>
  <c r="J252" i="113"/>
  <c r="J251" i="113"/>
  <c r="J250" i="113"/>
  <c r="J249" i="113"/>
  <c r="J248" i="113"/>
  <c r="J247" i="113"/>
  <c r="J246" i="113"/>
  <c r="J245" i="113"/>
  <c r="J244" i="113"/>
  <c r="J243" i="113"/>
  <c r="J242" i="113"/>
  <c r="J241" i="113"/>
  <c r="J240" i="113"/>
  <c r="J239" i="113"/>
  <c r="J238" i="113"/>
  <c r="J237" i="113"/>
  <c r="J236" i="113"/>
  <c r="J235" i="113"/>
  <c r="J234" i="113"/>
  <c r="J233" i="113"/>
  <c r="J232" i="113"/>
  <c r="J231" i="113"/>
  <c r="J230" i="113"/>
  <c r="J229" i="113"/>
  <c r="J228" i="113"/>
  <c r="J227" i="113"/>
  <c r="J226" i="113"/>
  <c r="J225" i="113"/>
  <c r="J224" i="113"/>
  <c r="J223" i="113"/>
  <c r="J222" i="113"/>
  <c r="J221" i="113"/>
  <c r="J220" i="113"/>
  <c r="J219" i="113"/>
  <c r="J218" i="113"/>
  <c r="J217" i="113"/>
  <c r="J216" i="113"/>
  <c r="J215" i="113"/>
  <c r="J214" i="113"/>
  <c r="J213" i="113"/>
  <c r="J212" i="113"/>
  <c r="J211" i="113"/>
  <c r="J210" i="113"/>
  <c r="J209" i="113"/>
  <c r="J208" i="113"/>
  <c r="J207" i="113"/>
  <c r="J206" i="113"/>
  <c r="J205" i="113"/>
  <c r="J204" i="113"/>
  <c r="J203" i="113"/>
  <c r="J202" i="113"/>
  <c r="J201" i="113"/>
  <c r="J200" i="113"/>
  <c r="J199" i="113"/>
  <c r="J198" i="113"/>
  <c r="J197" i="113"/>
  <c r="J196" i="113"/>
  <c r="J195" i="113"/>
  <c r="J194" i="113"/>
  <c r="J193" i="113"/>
  <c r="J192" i="113"/>
  <c r="J191" i="113"/>
  <c r="J190" i="113"/>
  <c r="J189" i="113"/>
  <c r="J188" i="113"/>
  <c r="J187" i="113"/>
  <c r="J186" i="113"/>
  <c r="J185" i="113"/>
  <c r="J184" i="113"/>
  <c r="J183" i="113"/>
  <c r="J182" i="113"/>
  <c r="J181" i="113"/>
  <c r="J180" i="113"/>
  <c r="J179" i="113"/>
  <c r="J178" i="113"/>
  <c r="J177" i="113"/>
  <c r="J176" i="113"/>
  <c r="J175" i="113"/>
  <c r="J174" i="113"/>
  <c r="J173" i="113"/>
  <c r="J172" i="113"/>
  <c r="J171" i="113"/>
  <c r="J170" i="113"/>
  <c r="J169" i="113"/>
  <c r="J168" i="113"/>
  <c r="J167" i="113"/>
  <c r="J166" i="113"/>
  <c r="J165" i="113"/>
  <c r="J164" i="113"/>
  <c r="J163" i="113"/>
  <c r="J162" i="113"/>
  <c r="J161" i="113"/>
  <c r="J160" i="113"/>
  <c r="J159" i="113"/>
  <c r="J158" i="113"/>
  <c r="J157" i="113"/>
  <c r="J156" i="113"/>
  <c r="J155" i="113"/>
  <c r="J154" i="113"/>
  <c r="J153" i="113"/>
  <c r="J152" i="113"/>
  <c r="J151" i="113"/>
  <c r="J150" i="113"/>
  <c r="J149" i="113"/>
  <c r="J148" i="113"/>
  <c r="J147" i="113"/>
  <c r="J146" i="113"/>
  <c r="J145" i="113"/>
  <c r="J144" i="113"/>
  <c r="J143" i="113"/>
  <c r="J142" i="113"/>
  <c r="J141" i="113"/>
  <c r="J140" i="113"/>
  <c r="J139" i="113"/>
  <c r="J138" i="113"/>
  <c r="J137" i="113"/>
  <c r="J136" i="113"/>
  <c r="J135" i="113"/>
  <c r="J134" i="113"/>
  <c r="J133" i="113"/>
  <c r="J132" i="113"/>
  <c r="J131" i="113"/>
  <c r="J130" i="113"/>
  <c r="J129" i="113"/>
  <c r="J128" i="113"/>
  <c r="J127" i="113"/>
  <c r="J126" i="113"/>
  <c r="J125" i="113"/>
  <c r="J124" i="113"/>
  <c r="J123" i="113"/>
  <c r="J122" i="113"/>
  <c r="J121" i="113"/>
  <c r="J120" i="113"/>
  <c r="J119" i="113"/>
  <c r="J118" i="113"/>
  <c r="J117" i="113"/>
  <c r="J116" i="113"/>
  <c r="J115" i="113"/>
  <c r="J114" i="113"/>
  <c r="J113" i="113"/>
  <c r="J112" i="113"/>
  <c r="J111" i="113"/>
  <c r="J110" i="113"/>
  <c r="J109" i="113"/>
  <c r="J108" i="113"/>
  <c r="J107" i="113"/>
  <c r="J106" i="113"/>
  <c r="J105" i="113"/>
  <c r="J104" i="113"/>
  <c r="J103" i="113"/>
  <c r="J102" i="113"/>
  <c r="J101" i="113"/>
  <c r="J100" i="113"/>
  <c r="J99" i="113"/>
  <c r="J98" i="113"/>
  <c r="J97" i="113"/>
  <c r="J96" i="113"/>
  <c r="J95" i="113"/>
  <c r="J94" i="113"/>
  <c r="J93" i="113"/>
  <c r="J92" i="113"/>
  <c r="J91" i="113"/>
  <c r="J90" i="113"/>
  <c r="J89" i="113"/>
  <c r="J88" i="113"/>
  <c r="J87" i="113"/>
  <c r="J86" i="113"/>
  <c r="J85" i="113"/>
  <c r="J84" i="113"/>
  <c r="J83" i="113"/>
  <c r="J82" i="113"/>
  <c r="J81" i="113"/>
  <c r="J80" i="113"/>
  <c r="J79" i="113"/>
  <c r="J78" i="113"/>
  <c r="J77" i="113"/>
  <c r="J76" i="113"/>
  <c r="J75" i="113"/>
  <c r="J74" i="113"/>
  <c r="J73" i="113"/>
  <c r="J72" i="113"/>
  <c r="J71" i="113"/>
  <c r="J70" i="113"/>
  <c r="J69" i="113"/>
  <c r="J68" i="113"/>
  <c r="J67" i="113"/>
  <c r="J66" i="113"/>
  <c r="J65" i="113"/>
  <c r="J64" i="113"/>
  <c r="J63" i="113"/>
  <c r="J62" i="113"/>
  <c r="J61" i="113"/>
  <c r="J60" i="113"/>
  <c r="J59" i="113"/>
  <c r="J58" i="113"/>
  <c r="J57" i="113"/>
  <c r="J56" i="113"/>
  <c r="J55" i="113"/>
  <c r="J54" i="113"/>
  <c r="J53" i="113"/>
  <c r="J52" i="113"/>
  <c r="J51" i="113"/>
  <c r="J50" i="113"/>
  <c r="J49" i="113"/>
  <c r="J48" i="113"/>
  <c r="J47" i="113"/>
  <c r="J46" i="113"/>
  <c r="J45" i="113"/>
  <c r="J44" i="113"/>
  <c r="J43" i="113"/>
  <c r="J42" i="113"/>
  <c r="J41" i="113"/>
  <c r="J40" i="113"/>
  <c r="J39" i="113"/>
  <c r="J38" i="113"/>
  <c r="J37" i="113"/>
  <c r="J36" i="113"/>
  <c r="J35" i="113"/>
  <c r="J34" i="113"/>
  <c r="J33" i="113"/>
  <c r="J32" i="113"/>
  <c r="J31" i="113"/>
  <c r="J30" i="113"/>
  <c r="J29" i="113"/>
  <c r="J28" i="113"/>
  <c r="J27" i="113"/>
  <c r="J26" i="113"/>
  <c r="J25" i="113"/>
  <c r="J24" i="113"/>
  <c r="J23" i="113"/>
  <c r="J22" i="113"/>
  <c r="J21" i="113"/>
  <c r="J20" i="113"/>
  <c r="J19" i="113"/>
  <c r="J18" i="113"/>
  <c r="J17" i="113"/>
  <c r="J16" i="113"/>
  <c r="J15" i="113"/>
  <c r="J14" i="113"/>
  <c r="J13" i="113"/>
  <c r="J12" i="113"/>
  <c r="J11" i="113"/>
  <c r="J10" i="113"/>
  <c r="J9" i="113"/>
  <c r="J8" i="113"/>
  <c r="O7" i="113"/>
  <c r="H3" i="113" s="1"/>
  <c r="H4" i="113" s="1"/>
  <c r="I7" i="113"/>
  <c r="H7" i="113"/>
  <c r="J7" i="113" s="1"/>
  <c r="H2" i="113"/>
  <c r="B1" i="113"/>
  <c r="J357" i="112"/>
  <c r="J356" i="112"/>
  <c r="J355" i="112"/>
  <c r="J354" i="112"/>
  <c r="J353" i="112"/>
  <c r="J352" i="112"/>
  <c r="J351" i="112"/>
  <c r="J350" i="112"/>
  <c r="J349" i="112"/>
  <c r="J348" i="112"/>
  <c r="J347" i="112"/>
  <c r="J346" i="112"/>
  <c r="J345" i="112"/>
  <c r="J344" i="112"/>
  <c r="J343" i="112"/>
  <c r="J342" i="112"/>
  <c r="J341" i="112"/>
  <c r="J340" i="112"/>
  <c r="J339" i="112"/>
  <c r="J338" i="112"/>
  <c r="J337" i="112"/>
  <c r="J336" i="112"/>
  <c r="J335" i="112"/>
  <c r="J334" i="112"/>
  <c r="J333" i="112"/>
  <c r="J332" i="112"/>
  <c r="J331" i="112"/>
  <c r="J330" i="112"/>
  <c r="J329" i="112"/>
  <c r="J328" i="112"/>
  <c r="J327" i="112"/>
  <c r="J326" i="112"/>
  <c r="J325" i="112"/>
  <c r="J324" i="112"/>
  <c r="J323" i="112"/>
  <c r="J322" i="112"/>
  <c r="J321" i="112"/>
  <c r="J320" i="112"/>
  <c r="J319" i="112"/>
  <c r="J318" i="112"/>
  <c r="J317" i="112"/>
  <c r="J316" i="112"/>
  <c r="J315" i="112"/>
  <c r="J314" i="112"/>
  <c r="J313" i="112"/>
  <c r="J312" i="112"/>
  <c r="J311" i="112"/>
  <c r="J310" i="112"/>
  <c r="J309" i="112"/>
  <c r="J308" i="112"/>
  <c r="J307" i="112"/>
  <c r="J306" i="112"/>
  <c r="J305" i="112"/>
  <c r="J304" i="112"/>
  <c r="J303" i="112"/>
  <c r="J302" i="112"/>
  <c r="J301" i="112"/>
  <c r="J300" i="112"/>
  <c r="J299" i="112"/>
  <c r="J298" i="112"/>
  <c r="J297" i="112"/>
  <c r="J296" i="112"/>
  <c r="J295" i="112"/>
  <c r="J294" i="112"/>
  <c r="J293" i="112"/>
  <c r="J292" i="112"/>
  <c r="J291" i="112"/>
  <c r="J290" i="112"/>
  <c r="J289" i="112"/>
  <c r="J288" i="112"/>
  <c r="J287" i="112"/>
  <c r="J286" i="112"/>
  <c r="J285" i="112"/>
  <c r="J284" i="112"/>
  <c r="J283" i="112"/>
  <c r="J282" i="112"/>
  <c r="J281" i="112"/>
  <c r="J280" i="112"/>
  <c r="J279" i="112"/>
  <c r="J278" i="112"/>
  <c r="J277" i="112"/>
  <c r="J276" i="112"/>
  <c r="J275" i="112"/>
  <c r="J274" i="112"/>
  <c r="J273" i="112"/>
  <c r="J272" i="112"/>
  <c r="J271" i="112"/>
  <c r="J270" i="112"/>
  <c r="J269" i="112"/>
  <c r="J268" i="112"/>
  <c r="J267" i="112"/>
  <c r="J266" i="112"/>
  <c r="J265" i="112"/>
  <c r="J264" i="112"/>
  <c r="J263" i="112"/>
  <c r="J262" i="112"/>
  <c r="J261" i="112"/>
  <c r="J260" i="112"/>
  <c r="J259" i="112"/>
  <c r="J258" i="112"/>
  <c r="J257" i="112"/>
  <c r="J256" i="112"/>
  <c r="J255" i="112"/>
  <c r="J254" i="112"/>
  <c r="J253" i="112"/>
  <c r="J252" i="112"/>
  <c r="J251" i="112"/>
  <c r="J250" i="112"/>
  <c r="J249" i="112"/>
  <c r="J248" i="112"/>
  <c r="J247" i="112"/>
  <c r="J246" i="112"/>
  <c r="J245" i="112"/>
  <c r="J244" i="112"/>
  <c r="J243" i="112"/>
  <c r="J242" i="112"/>
  <c r="J241" i="112"/>
  <c r="J240" i="112"/>
  <c r="J239" i="112"/>
  <c r="J238" i="112"/>
  <c r="J237" i="112"/>
  <c r="J236" i="112"/>
  <c r="J235" i="112"/>
  <c r="J234" i="112"/>
  <c r="J233" i="112"/>
  <c r="J232" i="112"/>
  <c r="J231" i="112"/>
  <c r="J230" i="112"/>
  <c r="J229" i="112"/>
  <c r="J228" i="112"/>
  <c r="J227" i="112"/>
  <c r="J226" i="112"/>
  <c r="J225" i="112"/>
  <c r="J224" i="112"/>
  <c r="J223" i="112"/>
  <c r="J222" i="112"/>
  <c r="J221" i="112"/>
  <c r="J220" i="112"/>
  <c r="J219" i="112"/>
  <c r="J218" i="112"/>
  <c r="J217" i="112"/>
  <c r="J216" i="112"/>
  <c r="J215" i="112"/>
  <c r="J214" i="112"/>
  <c r="J213" i="112"/>
  <c r="J212" i="112"/>
  <c r="J211" i="112"/>
  <c r="J210" i="112"/>
  <c r="J209" i="112"/>
  <c r="J208" i="112"/>
  <c r="J207" i="112"/>
  <c r="J206" i="112"/>
  <c r="J205" i="112"/>
  <c r="J204" i="112"/>
  <c r="J203" i="112"/>
  <c r="J202" i="112"/>
  <c r="J201" i="112"/>
  <c r="J200" i="112"/>
  <c r="J199" i="112"/>
  <c r="J198" i="112"/>
  <c r="J197" i="112"/>
  <c r="J196" i="112"/>
  <c r="J195" i="112"/>
  <c r="J194" i="112"/>
  <c r="J193" i="112"/>
  <c r="J192" i="112"/>
  <c r="J191" i="112"/>
  <c r="J190" i="112"/>
  <c r="J189" i="112"/>
  <c r="J188" i="112"/>
  <c r="J187" i="112"/>
  <c r="J186" i="112"/>
  <c r="J185" i="112"/>
  <c r="J184" i="112"/>
  <c r="J183" i="112"/>
  <c r="J182" i="112"/>
  <c r="J181" i="112"/>
  <c r="J180" i="112"/>
  <c r="J179" i="112"/>
  <c r="J178" i="112"/>
  <c r="J177" i="112"/>
  <c r="J176" i="112"/>
  <c r="J175" i="112"/>
  <c r="J174" i="112"/>
  <c r="J173" i="112"/>
  <c r="J172" i="112"/>
  <c r="J171" i="112"/>
  <c r="J170" i="112"/>
  <c r="J169" i="112"/>
  <c r="J168" i="112"/>
  <c r="J167" i="112"/>
  <c r="J166" i="112"/>
  <c r="J165" i="112"/>
  <c r="J164" i="112"/>
  <c r="J163" i="112"/>
  <c r="J162" i="112"/>
  <c r="J161" i="112"/>
  <c r="J160" i="112"/>
  <c r="J159" i="112"/>
  <c r="J158" i="112"/>
  <c r="J157" i="112"/>
  <c r="J156" i="112"/>
  <c r="J155" i="112"/>
  <c r="J154" i="112"/>
  <c r="J153" i="112"/>
  <c r="J152" i="112"/>
  <c r="J151" i="112"/>
  <c r="J150" i="112"/>
  <c r="J149" i="112"/>
  <c r="J148" i="112"/>
  <c r="J147" i="112"/>
  <c r="J146" i="112"/>
  <c r="J145" i="112"/>
  <c r="J144" i="112"/>
  <c r="J143" i="112"/>
  <c r="J142" i="112"/>
  <c r="J141" i="112"/>
  <c r="J140" i="112"/>
  <c r="J139" i="112"/>
  <c r="J138" i="112"/>
  <c r="J137" i="112"/>
  <c r="J136" i="112"/>
  <c r="J135" i="112"/>
  <c r="J134" i="112"/>
  <c r="J133" i="112"/>
  <c r="J132" i="112"/>
  <c r="J131" i="112"/>
  <c r="J130" i="112"/>
  <c r="J129" i="112"/>
  <c r="J128" i="112"/>
  <c r="J127" i="112"/>
  <c r="J126" i="112"/>
  <c r="J125" i="112"/>
  <c r="J124" i="112"/>
  <c r="J123" i="112"/>
  <c r="J122" i="112"/>
  <c r="J121" i="112"/>
  <c r="J120" i="112"/>
  <c r="J119" i="112"/>
  <c r="J118" i="112"/>
  <c r="J117" i="112"/>
  <c r="J116" i="112"/>
  <c r="J115" i="112"/>
  <c r="J114" i="112"/>
  <c r="J113" i="112"/>
  <c r="J112" i="112"/>
  <c r="J111" i="112"/>
  <c r="J110" i="112"/>
  <c r="J109" i="112"/>
  <c r="J108" i="112"/>
  <c r="J107" i="112"/>
  <c r="J106" i="112"/>
  <c r="J105" i="112"/>
  <c r="J104" i="112"/>
  <c r="J103" i="112"/>
  <c r="J102" i="112"/>
  <c r="J101" i="112"/>
  <c r="J100" i="112"/>
  <c r="J99" i="112"/>
  <c r="J98" i="112"/>
  <c r="J97" i="112"/>
  <c r="J96" i="112"/>
  <c r="J95" i="112"/>
  <c r="J94" i="112"/>
  <c r="J93" i="112"/>
  <c r="J92" i="112"/>
  <c r="J91" i="112"/>
  <c r="J90" i="112"/>
  <c r="J89" i="112"/>
  <c r="J88" i="112"/>
  <c r="J87" i="112"/>
  <c r="J86" i="112"/>
  <c r="J85" i="112"/>
  <c r="J84" i="112"/>
  <c r="J83" i="112"/>
  <c r="J82" i="112"/>
  <c r="J81" i="112"/>
  <c r="J80" i="112"/>
  <c r="J79" i="112"/>
  <c r="J78" i="112"/>
  <c r="J77" i="112"/>
  <c r="J76" i="112"/>
  <c r="J75" i="112"/>
  <c r="J74" i="112"/>
  <c r="J73" i="112"/>
  <c r="J72" i="112"/>
  <c r="J71" i="112"/>
  <c r="J70" i="112"/>
  <c r="J69" i="112"/>
  <c r="J68" i="112"/>
  <c r="J67" i="112"/>
  <c r="J66" i="112"/>
  <c r="J65" i="112"/>
  <c r="J64" i="112"/>
  <c r="J63" i="112"/>
  <c r="J62" i="112"/>
  <c r="J61" i="112"/>
  <c r="J60" i="112"/>
  <c r="J59" i="112"/>
  <c r="J58" i="112"/>
  <c r="J57" i="112"/>
  <c r="J56" i="112"/>
  <c r="J55" i="112"/>
  <c r="J54" i="112"/>
  <c r="J53"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M7" i="112"/>
  <c r="H3" i="112" s="1"/>
  <c r="H4" i="112" s="1"/>
  <c r="L7" i="112"/>
  <c r="K7" i="112"/>
  <c r="I7" i="112"/>
  <c r="H7" i="112"/>
  <c r="J7" i="112" s="1"/>
  <c r="H2" i="112"/>
  <c r="B1" i="112"/>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J20" i="111"/>
  <c r="J19" i="111"/>
  <c r="J18" i="111"/>
  <c r="J17" i="111"/>
  <c r="J16" i="111"/>
  <c r="J15" i="111"/>
  <c r="J14" i="111"/>
  <c r="J13" i="111"/>
  <c r="I5" i="111"/>
  <c r="H5" i="111"/>
  <c r="J5" i="111" s="1"/>
  <c r="H2" i="111"/>
  <c r="B1" i="111"/>
  <c r="J65" i="110"/>
  <c r="J64" i="110"/>
  <c r="J63" i="110"/>
  <c r="J62" i="110"/>
  <c r="J61" i="110"/>
  <c r="J60" i="110"/>
  <c r="J59" i="110"/>
  <c r="J58" i="110"/>
  <c r="J57" i="110"/>
  <c r="J56" i="110"/>
  <c r="J55" i="110"/>
  <c r="J54" i="110"/>
  <c r="J53" i="110"/>
  <c r="J52" i="110"/>
  <c r="J51" i="110"/>
  <c r="J50" i="110"/>
  <c r="J49" i="110"/>
  <c r="J48" i="110"/>
  <c r="J47" i="110"/>
  <c r="J46" i="110"/>
  <c r="J45" i="110"/>
  <c r="J44" i="110"/>
  <c r="J43" i="110"/>
  <c r="J42" i="110"/>
  <c r="J41" i="110"/>
  <c r="J40" i="110"/>
  <c r="J39" i="110"/>
  <c r="J38" i="110"/>
  <c r="J37" i="110"/>
  <c r="J36" i="110"/>
  <c r="J35" i="110"/>
  <c r="J34" i="110"/>
  <c r="J33" i="110"/>
  <c r="J32" i="110"/>
  <c r="J31" i="110"/>
  <c r="J30" i="110"/>
  <c r="J29" i="110"/>
  <c r="J28" i="110"/>
  <c r="J27" i="110"/>
  <c r="J26" i="110"/>
  <c r="J25" i="110"/>
  <c r="J24" i="110"/>
  <c r="J23" i="110"/>
  <c r="J22" i="110"/>
  <c r="J21" i="110"/>
  <c r="J20" i="110"/>
  <c r="J19" i="110"/>
  <c r="J18" i="110"/>
  <c r="J17" i="110"/>
  <c r="J16" i="110"/>
  <c r="J15" i="110"/>
  <c r="J14" i="110"/>
  <c r="J13" i="110"/>
  <c r="J12" i="110"/>
  <c r="J11" i="110"/>
  <c r="J10" i="110"/>
  <c r="J9" i="110"/>
  <c r="J8" i="110"/>
  <c r="J7" i="110"/>
  <c r="J6" i="110"/>
  <c r="I5" i="110"/>
  <c r="J5" i="110" s="1"/>
  <c r="H5" i="110"/>
  <c r="H2" i="110"/>
  <c r="B1" i="110"/>
  <c r="J357" i="109"/>
  <c r="J356" i="109"/>
  <c r="J355" i="109"/>
  <c r="J354" i="109"/>
  <c r="J353" i="109"/>
  <c r="J352" i="109"/>
  <c r="J351" i="109"/>
  <c r="J350" i="109"/>
  <c r="J349" i="109"/>
  <c r="J348" i="109"/>
  <c r="J347" i="109"/>
  <c r="J346" i="109"/>
  <c r="J345" i="109"/>
  <c r="J344" i="109"/>
  <c r="J343" i="109"/>
  <c r="J342" i="109"/>
  <c r="J341" i="109"/>
  <c r="J340" i="109"/>
  <c r="J339" i="109"/>
  <c r="J338" i="109"/>
  <c r="J337" i="109"/>
  <c r="J336" i="109"/>
  <c r="J335" i="109"/>
  <c r="J334" i="109"/>
  <c r="J333" i="109"/>
  <c r="J332" i="109"/>
  <c r="J331" i="109"/>
  <c r="J330" i="109"/>
  <c r="J329" i="109"/>
  <c r="J328" i="109"/>
  <c r="J327" i="109"/>
  <c r="J326" i="109"/>
  <c r="J325" i="109"/>
  <c r="J324" i="109"/>
  <c r="J323" i="109"/>
  <c r="J322" i="109"/>
  <c r="J321" i="109"/>
  <c r="J320" i="109"/>
  <c r="J319" i="109"/>
  <c r="J318" i="109"/>
  <c r="J317" i="109"/>
  <c r="J316" i="109"/>
  <c r="J315" i="109"/>
  <c r="J314" i="109"/>
  <c r="J313" i="109"/>
  <c r="J312" i="109"/>
  <c r="J311" i="109"/>
  <c r="J310" i="109"/>
  <c r="J309" i="109"/>
  <c r="J308" i="109"/>
  <c r="J307" i="109"/>
  <c r="J306" i="109"/>
  <c r="J305" i="109"/>
  <c r="J304" i="109"/>
  <c r="J303" i="109"/>
  <c r="J302" i="109"/>
  <c r="J301" i="109"/>
  <c r="J300" i="109"/>
  <c r="J299" i="109"/>
  <c r="J298" i="109"/>
  <c r="J297" i="109"/>
  <c r="J296" i="109"/>
  <c r="J295" i="109"/>
  <c r="J294" i="109"/>
  <c r="J293" i="109"/>
  <c r="J292" i="109"/>
  <c r="J291" i="109"/>
  <c r="J290" i="109"/>
  <c r="J289" i="109"/>
  <c r="J288" i="109"/>
  <c r="J287" i="109"/>
  <c r="J286" i="109"/>
  <c r="J285" i="109"/>
  <c r="J284" i="109"/>
  <c r="J283" i="109"/>
  <c r="J282" i="109"/>
  <c r="J281" i="109"/>
  <c r="J280" i="109"/>
  <c r="J279" i="109"/>
  <c r="J278" i="109"/>
  <c r="J277" i="109"/>
  <c r="J276" i="109"/>
  <c r="J275" i="109"/>
  <c r="J274" i="109"/>
  <c r="J273" i="109"/>
  <c r="J272" i="109"/>
  <c r="J271" i="109"/>
  <c r="J270" i="109"/>
  <c r="J269" i="109"/>
  <c r="J268" i="109"/>
  <c r="J267" i="109"/>
  <c r="J266" i="109"/>
  <c r="J265" i="109"/>
  <c r="J264" i="109"/>
  <c r="J263" i="109"/>
  <c r="J262" i="109"/>
  <c r="J261" i="109"/>
  <c r="J260" i="109"/>
  <c r="J259" i="109"/>
  <c r="J258" i="109"/>
  <c r="J257" i="109"/>
  <c r="J256" i="109"/>
  <c r="J255" i="109"/>
  <c r="J254" i="109"/>
  <c r="J253" i="109"/>
  <c r="J252" i="109"/>
  <c r="J251" i="109"/>
  <c r="J250" i="109"/>
  <c r="J249" i="109"/>
  <c r="J248" i="109"/>
  <c r="J247" i="109"/>
  <c r="J246" i="109"/>
  <c r="J245" i="109"/>
  <c r="J244" i="109"/>
  <c r="J243" i="109"/>
  <c r="J242" i="109"/>
  <c r="J241" i="109"/>
  <c r="J240" i="109"/>
  <c r="J239" i="109"/>
  <c r="J238" i="109"/>
  <c r="J237" i="109"/>
  <c r="J236" i="109"/>
  <c r="J235" i="109"/>
  <c r="J234" i="109"/>
  <c r="J233" i="109"/>
  <c r="J232" i="109"/>
  <c r="J231" i="109"/>
  <c r="J230" i="109"/>
  <c r="J229" i="109"/>
  <c r="J228" i="109"/>
  <c r="J227" i="109"/>
  <c r="J226" i="109"/>
  <c r="J225" i="109"/>
  <c r="J224" i="109"/>
  <c r="J223" i="109"/>
  <c r="J222" i="109"/>
  <c r="J221" i="109"/>
  <c r="J220" i="109"/>
  <c r="J219" i="109"/>
  <c r="J218" i="109"/>
  <c r="J217" i="109"/>
  <c r="J216" i="109"/>
  <c r="J215" i="109"/>
  <c r="J214" i="109"/>
  <c r="J213" i="109"/>
  <c r="J212" i="109"/>
  <c r="J211" i="109"/>
  <c r="J210" i="109"/>
  <c r="J209" i="109"/>
  <c r="J208" i="109"/>
  <c r="J207" i="109"/>
  <c r="J206" i="109"/>
  <c r="J205" i="109"/>
  <c r="J204" i="109"/>
  <c r="J203" i="109"/>
  <c r="J202" i="109"/>
  <c r="J201" i="109"/>
  <c r="J200" i="109"/>
  <c r="J199" i="109"/>
  <c r="J198" i="109"/>
  <c r="J197" i="109"/>
  <c r="J196" i="109"/>
  <c r="J195" i="109"/>
  <c r="J194" i="109"/>
  <c r="J193" i="109"/>
  <c r="J192" i="109"/>
  <c r="J191" i="109"/>
  <c r="J190" i="109"/>
  <c r="J189" i="109"/>
  <c r="J188" i="109"/>
  <c r="J187" i="109"/>
  <c r="J186" i="109"/>
  <c r="J185" i="109"/>
  <c r="J184" i="109"/>
  <c r="J183" i="109"/>
  <c r="J182" i="109"/>
  <c r="J181" i="109"/>
  <c r="J180" i="109"/>
  <c r="J179" i="109"/>
  <c r="J178" i="109"/>
  <c r="J177" i="109"/>
  <c r="J176" i="109"/>
  <c r="J175" i="109"/>
  <c r="J174" i="109"/>
  <c r="J173" i="109"/>
  <c r="J172" i="109"/>
  <c r="J171" i="109"/>
  <c r="J170" i="109"/>
  <c r="J169" i="109"/>
  <c r="J168" i="109"/>
  <c r="J167" i="109"/>
  <c r="J166" i="109"/>
  <c r="J165" i="109"/>
  <c r="J164" i="109"/>
  <c r="J163" i="109"/>
  <c r="J162" i="109"/>
  <c r="J161" i="109"/>
  <c r="J160" i="109"/>
  <c r="J159" i="109"/>
  <c r="J158" i="109"/>
  <c r="J157" i="109"/>
  <c r="J156" i="109"/>
  <c r="J155" i="109"/>
  <c r="J154" i="109"/>
  <c r="J153" i="109"/>
  <c r="J152" i="109"/>
  <c r="J151" i="109"/>
  <c r="J150" i="109"/>
  <c r="J149" i="109"/>
  <c r="J148" i="109"/>
  <c r="J147" i="109"/>
  <c r="J146" i="109"/>
  <c r="J145" i="109"/>
  <c r="J144" i="109"/>
  <c r="J143" i="109"/>
  <c r="J142" i="109"/>
  <c r="J141" i="109"/>
  <c r="J140" i="109"/>
  <c r="J139" i="109"/>
  <c r="J138" i="109"/>
  <c r="J137" i="109"/>
  <c r="J136" i="109"/>
  <c r="J135" i="109"/>
  <c r="J134" i="109"/>
  <c r="J133" i="109"/>
  <c r="J132" i="109"/>
  <c r="J131" i="109"/>
  <c r="J130" i="109"/>
  <c r="J129" i="109"/>
  <c r="J128" i="109"/>
  <c r="J127" i="109"/>
  <c r="J126" i="109"/>
  <c r="J125" i="109"/>
  <c r="J124" i="109"/>
  <c r="J123" i="109"/>
  <c r="J122" i="109"/>
  <c r="J121" i="109"/>
  <c r="J120" i="109"/>
  <c r="J119" i="109"/>
  <c r="J118" i="109"/>
  <c r="J117" i="109"/>
  <c r="J116" i="109"/>
  <c r="J115" i="109"/>
  <c r="J114" i="109"/>
  <c r="J113" i="109"/>
  <c r="J112" i="109"/>
  <c r="J111" i="109"/>
  <c r="J110" i="109"/>
  <c r="J109" i="109"/>
  <c r="J108" i="109"/>
  <c r="J107" i="109"/>
  <c r="J106" i="109"/>
  <c r="J105" i="109"/>
  <c r="J104" i="109"/>
  <c r="J103" i="109"/>
  <c r="J102" i="109"/>
  <c r="J101" i="109"/>
  <c r="J100" i="109"/>
  <c r="J99" i="109"/>
  <c r="J98" i="109"/>
  <c r="J97" i="109"/>
  <c r="J96" i="109"/>
  <c r="J95" i="109"/>
  <c r="J94" i="109"/>
  <c r="J93" i="109"/>
  <c r="J92" i="109"/>
  <c r="J91" i="109"/>
  <c r="J90" i="109"/>
  <c r="J89" i="109"/>
  <c r="J88" i="109"/>
  <c r="J87" i="109"/>
  <c r="J86" i="109"/>
  <c r="J85" i="109"/>
  <c r="J84" i="109"/>
  <c r="J83" i="109"/>
  <c r="J82" i="109"/>
  <c r="J81" i="109"/>
  <c r="J80" i="109"/>
  <c r="J79" i="109"/>
  <c r="J78" i="109"/>
  <c r="J77" i="109"/>
  <c r="J76" i="109"/>
  <c r="J75" i="109"/>
  <c r="J74" i="109"/>
  <c r="J73" i="109"/>
  <c r="J72" i="109"/>
  <c r="J71" i="109"/>
  <c r="J70" i="109"/>
  <c r="J69" i="109"/>
  <c r="J68" i="109"/>
  <c r="J67" i="109"/>
  <c r="J66" i="109"/>
  <c r="J65" i="109"/>
  <c r="J64" i="109"/>
  <c r="J63" i="109"/>
  <c r="J62"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J12" i="109"/>
  <c r="J11" i="109"/>
  <c r="J10" i="109"/>
  <c r="O7" i="109"/>
  <c r="H3" i="109" s="1"/>
  <c r="I7" i="109"/>
  <c r="H7" i="109"/>
  <c r="J7" i="109" s="1"/>
  <c r="H2" i="109"/>
  <c r="B1" i="109"/>
  <c r="J357" i="108"/>
  <c r="J356" i="108"/>
  <c r="J355" i="108"/>
  <c r="J354" i="108"/>
  <c r="J353" i="108"/>
  <c r="J352" i="108"/>
  <c r="J351" i="108"/>
  <c r="J350" i="108"/>
  <c r="J349" i="108"/>
  <c r="J348" i="108"/>
  <c r="J347" i="108"/>
  <c r="J346" i="108"/>
  <c r="J345" i="108"/>
  <c r="J344" i="108"/>
  <c r="J343" i="108"/>
  <c r="J342" i="108"/>
  <c r="J341" i="108"/>
  <c r="J340" i="108"/>
  <c r="J339" i="108"/>
  <c r="J338" i="108"/>
  <c r="J337" i="108"/>
  <c r="J336" i="108"/>
  <c r="J335" i="108"/>
  <c r="J334" i="108"/>
  <c r="J333" i="108"/>
  <c r="J332" i="108"/>
  <c r="J331" i="108"/>
  <c r="J330" i="108"/>
  <c r="J329" i="108"/>
  <c r="J328" i="108"/>
  <c r="J327" i="108"/>
  <c r="J326" i="108"/>
  <c r="J325" i="108"/>
  <c r="J324" i="108"/>
  <c r="J323" i="108"/>
  <c r="J322" i="108"/>
  <c r="J321" i="108"/>
  <c r="J320" i="108"/>
  <c r="J319" i="108"/>
  <c r="J318" i="108"/>
  <c r="J317" i="108"/>
  <c r="J316" i="108"/>
  <c r="J315" i="108"/>
  <c r="J314" i="108"/>
  <c r="J313" i="108"/>
  <c r="J312" i="108"/>
  <c r="J311" i="108"/>
  <c r="J310" i="108"/>
  <c r="J309" i="108"/>
  <c r="J308" i="108"/>
  <c r="J307" i="108"/>
  <c r="J306" i="108"/>
  <c r="J305" i="108"/>
  <c r="J304" i="108"/>
  <c r="J303" i="108"/>
  <c r="J302" i="108"/>
  <c r="J301" i="108"/>
  <c r="J300" i="108"/>
  <c r="J299" i="108"/>
  <c r="J298" i="108"/>
  <c r="J297" i="108"/>
  <c r="J296" i="108"/>
  <c r="J295" i="108"/>
  <c r="J294" i="108"/>
  <c r="J293" i="108"/>
  <c r="J292" i="108"/>
  <c r="J291" i="108"/>
  <c r="J290" i="108"/>
  <c r="J289" i="108"/>
  <c r="J288" i="108"/>
  <c r="J287" i="108"/>
  <c r="J286" i="108"/>
  <c r="J285" i="108"/>
  <c r="J284" i="108"/>
  <c r="J283" i="108"/>
  <c r="J282" i="108"/>
  <c r="J281" i="108"/>
  <c r="J280" i="108"/>
  <c r="J279" i="108"/>
  <c r="J278" i="108"/>
  <c r="J277" i="108"/>
  <c r="J276" i="108"/>
  <c r="J275" i="108"/>
  <c r="J274" i="108"/>
  <c r="J273" i="108"/>
  <c r="J272" i="108"/>
  <c r="J271" i="108"/>
  <c r="J270" i="108"/>
  <c r="J269" i="108"/>
  <c r="J268" i="108"/>
  <c r="J267" i="108"/>
  <c r="J266" i="108"/>
  <c r="J265" i="108"/>
  <c r="J264" i="108"/>
  <c r="J263" i="108"/>
  <c r="J262" i="108"/>
  <c r="J261" i="108"/>
  <c r="J260" i="108"/>
  <c r="J259" i="108"/>
  <c r="J258" i="108"/>
  <c r="J257" i="108"/>
  <c r="J256" i="108"/>
  <c r="J255" i="108"/>
  <c r="J254" i="108"/>
  <c r="J253" i="108"/>
  <c r="J252" i="108"/>
  <c r="J251" i="108"/>
  <c r="J250" i="108"/>
  <c r="J249" i="108"/>
  <c r="J248" i="108"/>
  <c r="J247" i="108"/>
  <c r="J246" i="108"/>
  <c r="J245" i="108"/>
  <c r="J244" i="108"/>
  <c r="J243" i="108"/>
  <c r="J242" i="108"/>
  <c r="J241" i="108"/>
  <c r="J240" i="108"/>
  <c r="J239" i="108"/>
  <c r="J238" i="108"/>
  <c r="J237" i="108"/>
  <c r="J236" i="108"/>
  <c r="J235" i="108"/>
  <c r="J234" i="108"/>
  <c r="J233" i="108"/>
  <c r="J232" i="108"/>
  <c r="J231" i="108"/>
  <c r="J230" i="108"/>
  <c r="J229" i="108"/>
  <c r="J228" i="108"/>
  <c r="J227" i="108"/>
  <c r="J226" i="108"/>
  <c r="J225" i="108"/>
  <c r="J224" i="108"/>
  <c r="J223" i="108"/>
  <c r="J222" i="108"/>
  <c r="J221" i="108"/>
  <c r="J220" i="108"/>
  <c r="J219" i="108"/>
  <c r="J218" i="108"/>
  <c r="J217" i="108"/>
  <c r="J216" i="108"/>
  <c r="J215" i="108"/>
  <c r="J214" i="108"/>
  <c r="J213" i="108"/>
  <c r="J212" i="108"/>
  <c r="J211" i="108"/>
  <c r="J210" i="108"/>
  <c r="J209" i="108"/>
  <c r="J208" i="108"/>
  <c r="J207" i="108"/>
  <c r="J206" i="108"/>
  <c r="J205" i="108"/>
  <c r="J204" i="108"/>
  <c r="J203" i="108"/>
  <c r="J202" i="108"/>
  <c r="J201" i="108"/>
  <c r="J200" i="108"/>
  <c r="J199" i="108"/>
  <c r="J198" i="108"/>
  <c r="J197" i="108"/>
  <c r="J196" i="108"/>
  <c r="J195" i="108"/>
  <c r="J194" i="108"/>
  <c r="J193" i="108"/>
  <c r="J192" i="108"/>
  <c r="J191" i="108"/>
  <c r="J190" i="108"/>
  <c r="J189" i="108"/>
  <c r="J188" i="108"/>
  <c r="J187" i="108"/>
  <c r="J186" i="108"/>
  <c r="J185" i="108"/>
  <c r="J184" i="108"/>
  <c r="J183" i="108"/>
  <c r="J182" i="108"/>
  <c r="J181" i="108"/>
  <c r="J180" i="108"/>
  <c r="J179" i="108"/>
  <c r="J178" i="108"/>
  <c r="J177" i="108"/>
  <c r="J176" i="108"/>
  <c r="J175" i="108"/>
  <c r="J174" i="108"/>
  <c r="J173" i="108"/>
  <c r="J172" i="108"/>
  <c r="J171" i="108"/>
  <c r="J170" i="108"/>
  <c r="J169" i="108"/>
  <c r="J168" i="108"/>
  <c r="J167" i="108"/>
  <c r="J166" i="108"/>
  <c r="J165" i="108"/>
  <c r="J164" i="108"/>
  <c r="J163" i="108"/>
  <c r="J162" i="108"/>
  <c r="J161" i="108"/>
  <c r="J160" i="108"/>
  <c r="J159" i="108"/>
  <c r="J158" i="108"/>
  <c r="J157" i="108"/>
  <c r="J156" i="108"/>
  <c r="J155" i="108"/>
  <c r="J154" i="108"/>
  <c r="J153" i="108"/>
  <c r="J152" i="108"/>
  <c r="J151" i="108"/>
  <c r="J150" i="108"/>
  <c r="J149" i="108"/>
  <c r="J148" i="108"/>
  <c r="J147" i="108"/>
  <c r="J146" i="108"/>
  <c r="J145" i="108"/>
  <c r="J144" i="108"/>
  <c r="J143" i="108"/>
  <c r="J142" i="108"/>
  <c r="J141" i="108"/>
  <c r="J140" i="108"/>
  <c r="J139" i="108"/>
  <c r="J138" i="108"/>
  <c r="J137" i="108"/>
  <c r="J136" i="108"/>
  <c r="J135" i="108"/>
  <c r="J134" i="108"/>
  <c r="J133" i="108"/>
  <c r="J132" i="108"/>
  <c r="J131" i="108"/>
  <c r="J130" i="108"/>
  <c r="J129" i="108"/>
  <c r="J128" i="108"/>
  <c r="J127" i="108"/>
  <c r="J126" i="108"/>
  <c r="J125" i="108"/>
  <c r="J124" i="108"/>
  <c r="J123" i="108"/>
  <c r="J122" i="108"/>
  <c r="J121" i="108"/>
  <c r="J120" i="108"/>
  <c r="J119" i="108"/>
  <c r="J118" i="108"/>
  <c r="J117" i="108"/>
  <c r="J116" i="108"/>
  <c r="J115" i="108"/>
  <c r="J114" i="108"/>
  <c r="J113" i="108"/>
  <c r="J112" i="108"/>
  <c r="J111" i="108"/>
  <c r="J110" i="108"/>
  <c r="J109" i="108"/>
  <c r="J108" i="108"/>
  <c r="J107" i="108"/>
  <c r="J106" i="108"/>
  <c r="J105" i="108"/>
  <c r="J104" i="108"/>
  <c r="J103" i="108"/>
  <c r="J102" i="108"/>
  <c r="J101" i="108"/>
  <c r="J100" i="108"/>
  <c r="J99" i="108"/>
  <c r="J98" i="108"/>
  <c r="J97" i="108"/>
  <c r="J96" i="108"/>
  <c r="J95" i="108"/>
  <c r="J94" i="108"/>
  <c r="J93" i="108"/>
  <c r="J92" i="108"/>
  <c r="J91" i="108"/>
  <c r="J90" i="108"/>
  <c r="J89" i="108"/>
  <c r="J88" i="108"/>
  <c r="J87" i="108"/>
  <c r="J86" i="108"/>
  <c r="J85" i="108"/>
  <c r="J84" i="108"/>
  <c r="J83" i="108"/>
  <c r="J82" i="108"/>
  <c r="J81" i="108"/>
  <c r="J80" i="108"/>
  <c r="J79" i="108"/>
  <c r="J78" i="108"/>
  <c r="J77" i="108"/>
  <c r="J76" i="108"/>
  <c r="J75" i="108"/>
  <c r="J74" i="108"/>
  <c r="J73" i="108"/>
  <c r="J72" i="108"/>
  <c r="J71" i="108"/>
  <c r="J70" i="108"/>
  <c r="J69" i="108"/>
  <c r="J68" i="108"/>
  <c r="J67" i="108"/>
  <c r="J66" i="108"/>
  <c r="J65" i="108"/>
  <c r="J64" i="108"/>
  <c r="J63" i="108"/>
  <c r="J62" i="108"/>
  <c r="J61" i="108"/>
  <c r="J60" i="108"/>
  <c r="J59" i="108"/>
  <c r="J58" i="108"/>
  <c r="J57" i="108"/>
  <c r="J56" i="108"/>
  <c r="J55" i="108"/>
  <c r="J54" i="108"/>
  <c r="J53" i="108"/>
  <c r="J52" i="108"/>
  <c r="J51" i="108"/>
  <c r="J50" i="108"/>
  <c r="J49" i="108"/>
  <c r="J48" i="108"/>
  <c r="J47" i="108"/>
  <c r="J46" i="108"/>
  <c r="J45" i="108"/>
  <c r="J44" i="108"/>
  <c r="J43" i="108"/>
  <c r="J42" i="108"/>
  <c r="J41" i="108"/>
  <c r="J40" i="108"/>
  <c r="J39" i="108"/>
  <c r="J38" i="108"/>
  <c r="J37" i="108"/>
  <c r="J36" i="108"/>
  <c r="J35" i="108"/>
  <c r="J34" i="108"/>
  <c r="J33" i="108"/>
  <c r="J32" i="108"/>
  <c r="J31" i="108"/>
  <c r="J30" i="108"/>
  <c r="M7" i="108"/>
  <c r="H3" i="108" s="1"/>
  <c r="L7" i="108"/>
  <c r="K7" i="108"/>
  <c r="I7" i="108"/>
  <c r="H7" i="108"/>
  <c r="J7" i="108" s="1"/>
  <c r="H2" i="108"/>
  <c r="B1" i="108"/>
  <c r="J65" i="107"/>
  <c r="J64" i="107"/>
  <c r="J63" i="107"/>
  <c r="J62" i="107"/>
  <c r="J61" i="107"/>
  <c r="J60" i="107"/>
  <c r="J59" i="107"/>
  <c r="J58" i="107"/>
  <c r="J57" i="107"/>
  <c r="J56" i="107"/>
  <c r="J55" i="107"/>
  <c r="J54" i="107"/>
  <c r="J53" i="107"/>
  <c r="J52" i="107"/>
  <c r="J51" i="107"/>
  <c r="J50" i="107"/>
  <c r="J49" i="107"/>
  <c r="J48" i="107"/>
  <c r="J47" i="107"/>
  <c r="J46" i="107"/>
  <c r="J45" i="107"/>
  <c r="J44" i="107"/>
  <c r="J43" i="107"/>
  <c r="J42" i="107"/>
  <c r="J41" i="107"/>
  <c r="J40" i="107"/>
  <c r="J39" i="107"/>
  <c r="J38" i="107"/>
  <c r="J37" i="107"/>
  <c r="J36" i="107"/>
  <c r="J35" i="107"/>
  <c r="J34" i="107"/>
  <c r="J33" i="107"/>
  <c r="J32" i="107"/>
  <c r="J31" i="107"/>
  <c r="J30" i="107"/>
  <c r="J29" i="107"/>
  <c r="J28" i="107"/>
  <c r="J27" i="107"/>
  <c r="J26" i="107"/>
  <c r="J25" i="107"/>
  <c r="J24" i="107"/>
  <c r="J23" i="107"/>
  <c r="J22" i="107"/>
  <c r="J21" i="107"/>
  <c r="J20" i="107"/>
  <c r="J19" i="107"/>
  <c r="J18" i="107"/>
  <c r="J17" i="107"/>
  <c r="J16" i="107"/>
  <c r="J15" i="107"/>
  <c r="J14" i="107"/>
  <c r="J13" i="107"/>
  <c r="J12" i="107"/>
  <c r="J11" i="107"/>
  <c r="J10" i="107"/>
  <c r="J9" i="107"/>
  <c r="J8" i="107"/>
  <c r="J7" i="107"/>
  <c r="J6" i="107"/>
  <c r="I5" i="107"/>
  <c r="H5" i="107"/>
  <c r="H2" i="107"/>
  <c r="B1" i="107"/>
  <c r="J65" i="106"/>
  <c r="J64" i="106"/>
  <c r="J63" i="106"/>
  <c r="J62" i="106"/>
  <c r="J61" i="106"/>
  <c r="J60" i="106"/>
  <c r="J59" i="106"/>
  <c r="J58" i="106"/>
  <c r="J57" i="106"/>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5" i="106"/>
  <c r="J14" i="106"/>
  <c r="J13" i="106"/>
  <c r="J12" i="106"/>
  <c r="J11" i="106"/>
  <c r="J10" i="106"/>
  <c r="J9" i="106"/>
  <c r="J8" i="106"/>
  <c r="J7" i="106"/>
  <c r="J6" i="106"/>
  <c r="I5" i="106"/>
  <c r="J5" i="106" s="1"/>
  <c r="H5" i="106"/>
  <c r="H2" i="106"/>
  <c r="B1" i="106"/>
  <c r="J357" i="105"/>
  <c r="J356" i="105"/>
  <c r="J355" i="105"/>
  <c r="J354" i="105"/>
  <c r="J353" i="105"/>
  <c r="J352" i="105"/>
  <c r="J351" i="105"/>
  <c r="J350" i="105"/>
  <c r="J349" i="105"/>
  <c r="J348" i="105"/>
  <c r="J347" i="105"/>
  <c r="J346" i="105"/>
  <c r="J345" i="105"/>
  <c r="J344" i="105"/>
  <c r="J343" i="105"/>
  <c r="J342" i="105"/>
  <c r="J341" i="105"/>
  <c r="J340" i="105"/>
  <c r="J339" i="105"/>
  <c r="J338" i="105"/>
  <c r="J337" i="105"/>
  <c r="J336" i="105"/>
  <c r="J335" i="105"/>
  <c r="J334" i="105"/>
  <c r="J333" i="105"/>
  <c r="J332" i="105"/>
  <c r="J331" i="105"/>
  <c r="J330" i="105"/>
  <c r="J329" i="105"/>
  <c r="J328" i="105"/>
  <c r="J327" i="105"/>
  <c r="J326" i="105"/>
  <c r="J325" i="105"/>
  <c r="J324" i="105"/>
  <c r="J323" i="105"/>
  <c r="J322" i="105"/>
  <c r="J321" i="105"/>
  <c r="J320" i="105"/>
  <c r="J319" i="105"/>
  <c r="J318" i="105"/>
  <c r="J317" i="105"/>
  <c r="J316" i="105"/>
  <c r="J315" i="105"/>
  <c r="J314" i="105"/>
  <c r="J313" i="105"/>
  <c r="J312" i="105"/>
  <c r="J311" i="105"/>
  <c r="J310" i="105"/>
  <c r="J309" i="105"/>
  <c r="J308" i="105"/>
  <c r="J307" i="105"/>
  <c r="J306" i="105"/>
  <c r="J305" i="105"/>
  <c r="J304" i="105"/>
  <c r="J303" i="105"/>
  <c r="J302" i="105"/>
  <c r="J301" i="105"/>
  <c r="J300" i="105"/>
  <c r="J299" i="105"/>
  <c r="J298" i="105"/>
  <c r="J297" i="105"/>
  <c r="J296" i="105"/>
  <c r="J295" i="105"/>
  <c r="J294" i="105"/>
  <c r="J293" i="105"/>
  <c r="J292" i="105"/>
  <c r="J291" i="105"/>
  <c r="J290" i="105"/>
  <c r="J289" i="105"/>
  <c r="J288" i="105"/>
  <c r="J287" i="105"/>
  <c r="J286" i="105"/>
  <c r="J285" i="105"/>
  <c r="J284" i="105"/>
  <c r="J283" i="105"/>
  <c r="J282" i="105"/>
  <c r="J281" i="105"/>
  <c r="J280" i="105"/>
  <c r="J279" i="105"/>
  <c r="J278" i="105"/>
  <c r="J277" i="105"/>
  <c r="J276" i="105"/>
  <c r="J275" i="105"/>
  <c r="J274" i="105"/>
  <c r="J273" i="105"/>
  <c r="J272" i="105"/>
  <c r="J271" i="105"/>
  <c r="J270" i="105"/>
  <c r="J269" i="105"/>
  <c r="J268" i="105"/>
  <c r="J267" i="105"/>
  <c r="J266" i="105"/>
  <c r="J265" i="105"/>
  <c r="J264" i="105"/>
  <c r="J263" i="105"/>
  <c r="J262" i="105"/>
  <c r="J261" i="105"/>
  <c r="J260" i="105"/>
  <c r="J259" i="105"/>
  <c r="J258" i="105"/>
  <c r="J257" i="105"/>
  <c r="J256" i="105"/>
  <c r="J255" i="105"/>
  <c r="J254" i="105"/>
  <c r="J253" i="105"/>
  <c r="J252" i="105"/>
  <c r="J251" i="105"/>
  <c r="J250" i="105"/>
  <c r="J249" i="105"/>
  <c r="J248" i="105"/>
  <c r="J247" i="105"/>
  <c r="J246" i="105"/>
  <c r="J245" i="105"/>
  <c r="J244" i="105"/>
  <c r="J243" i="105"/>
  <c r="J242" i="105"/>
  <c r="J241" i="105"/>
  <c r="J240" i="105"/>
  <c r="J239" i="105"/>
  <c r="J238" i="105"/>
  <c r="J237" i="105"/>
  <c r="J236" i="105"/>
  <c r="J235" i="105"/>
  <c r="J234" i="105"/>
  <c r="J233" i="105"/>
  <c r="J232" i="105"/>
  <c r="J231" i="105"/>
  <c r="J230" i="105"/>
  <c r="J229" i="105"/>
  <c r="J228" i="105"/>
  <c r="J227" i="105"/>
  <c r="J226" i="105"/>
  <c r="J225" i="105"/>
  <c r="J224" i="105"/>
  <c r="J223" i="105"/>
  <c r="J222" i="105"/>
  <c r="J221" i="105"/>
  <c r="J220" i="105"/>
  <c r="J219" i="105"/>
  <c r="J218" i="105"/>
  <c r="J217" i="105"/>
  <c r="J216" i="105"/>
  <c r="J215" i="105"/>
  <c r="J214" i="105"/>
  <c r="J213" i="105"/>
  <c r="J212" i="105"/>
  <c r="J211" i="105"/>
  <c r="J210" i="105"/>
  <c r="J209" i="105"/>
  <c r="J208" i="105"/>
  <c r="J207" i="105"/>
  <c r="J206" i="105"/>
  <c r="J205" i="105"/>
  <c r="J204" i="105"/>
  <c r="J203" i="105"/>
  <c r="J202" i="105"/>
  <c r="J201" i="105"/>
  <c r="J200" i="105"/>
  <c r="J199" i="105"/>
  <c r="J198" i="105"/>
  <c r="J197" i="105"/>
  <c r="J196" i="105"/>
  <c r="J195" i="105"/>
  <c r="J194" i="105"/>
  <c r="J193" i="105"/>
  <c r="J192" i="105"/>
  <c r="J191" i="105"/>
  <c r="J190" i="105"/>
  <c r="J189" i="105"/>
  <c r="J188" i="105"/>
  <c r="J187" i="105"/>
  <c r="J186" i="105"/>
  <c r="J185" i="105"/>
  <c r="J184" i="105"/>
  <c r="J183" i="105"/>
  <c r="J182" i="105"/>
  <c r="J181" i="105"/>
  <c r="J180" i="105"/>
  <c r="J179" i="105"/>
  <c r="J178" i="105"/>
  <c r="J177" i="105"/>
  <c r="J176" i="105"/>
  <c r="J175" i="105"/>
  <c r="J174" i="105"/>
  <c r="J173" i="105"/>
  <c r="J172" i="105"/>
  <c r="J171" i="105"/>
  <c r="J170" i="105"/>
  <c r="J169" i="105"/>
  <c r="J168" i="105"/>
  <c r="J167" i="105"/>
  <c r="J166" i="105"/>
  <c r="J165" i="105"/>
  <c r="J164" i="105"/>
  <c r="J163" i="105"/>
  <c r="J162" i="105"/>
  <c r="J161" i="105"/>
  <c r="J160" i="105"/>
  <c r="J159" i="105"/>
  <c r="J158" i="105"/>
  <c r="J157" i="105"/>
  <c r="J156" i="105"/>
  <c r="J155" i="105"/>
  <c r="J154" i="105"/>
  <c r="J153" i="105"/>
  <c r="J152" i="105"/>
  <c r="J151" i="105"/>
  <c r="J150" i="105"/>
  <c r="J149" i="105"/>
  <c r="J148" i="105"/>
  <c r="J147" i="105"/>
  <c r="J146" i="105"/>
  <c r="J145" i="105"/>
  <c r="J144" i="105"/>
  <c r="J143" i="105"/>
  <c r="J142" i="105"/>
  <c r="J141" i="105"/>
  <c r="J140" i="105"/>
  <c r="J139" i="105"/>
  <c r="J138" i="105"/>
  <c r="J137" i="105"/>
  <c r="J136" i="105"/>
  <c r="J135" i="105"/>
  <c r="J134" i="105"/>
  <c r="J133" i="105"/>
  <c r="J132" i="105"/>
  <c r="J131" i="105"/>
  <c r="J130" i="105"/>
  <c r="J129" i="105"/>
  <c r="J128" i="105"/>
  <c r="J127" i="105"/>
  <c r="J126" i="105"/>
  <c r="J125" i="105"/>
  <c r="J124" i="105"/>
  <c r="J123" i="105"/>
  <c r="J122" i="105"/>
  <c r="J121" i="105"/>
  <c r="J120" i="105"/>
  <c r="J119" i="105"/>
  <c r="J118" i="105"/>
  <c r="J117" i="105"/>
  <c r="J116" i="105"/>
  <c r="J115" i="105"/>
  <c r="J114" i="105"/>
  <c r="J113" i="105"/>
  <c r="J112" i="105"/>
  <c r="J111" i="105"/>
  <c r="J110" i="105"/>
  <c r="J109" i="105"/>
  <c r="J108" i="105"/>
  <c r="J107" i="105"/>
  <c r="J106" i="105"/>
  <c r="J105" i="105"/>
  <c r="J104" i="105"/>
  <c r="J103" i="105"/>
  <c r="J102" i="105"/>
  <c r="J101" i="105"/>
  <c r="J100" i="105"/>
  <c r="J99" i="105"/>
  <c r="J98" i="105"/>
  <c r="J97" i="105"/>
  <c r="J96" i="105"/>
  <c r="J95" i="105"/>
  <c r="J94" i="105"/>
  <c r="J93" i="105"/>
  <c r="J92" i="105"/>
  <c r="J91" i="105"/>
  <c r="J90" i="105"/>
  <c r="J89" i="105"/>
  <c r="J88" i="105"/>
  <c r="J87" i="105"/>
  <c r="J86" i="105"/>
  <c r="J85" i="105"/>
  <c r="J84" i="105"/>
  <c r="J83" i="105"/>
  <c r="J82" i="105"/>
  <c r="J81" i="105"/>
  <c r="J80" i="105"/>
  <c r="J79" i="105"/>
  <c r="J78" i="105"/>
  <c r="J77" i="105"/>
  <c r="J76" i="105"/>
  <c r="J75" i="105"/>
  <c r="J74" i="105"/>
  <c r="J73" i="105"/>
  <c r="J72" i="105"/>
  <c r="J71" i="105"/>
  <c r="J70" i="105"/>
  <c r="J69" i="105"/>
  <c r="J68" i="105"/>
  <c r="J67" i="105"/>
  <c r="J66" i="105"/>
  <c r="J65" i="105"/>
  <c r="J64" i="105"/>
  <c r="J63" i="105"/>
  <c r="J62" i="105"/>
  <c r="J61" i="105"/>
  <c r="J60" i="105"/>
  <c r="J59" i="105"/>
  <c r="J58" i="105"/>
  <c r="J57" i="105"/>
  <c r="J56" i="105"/>
  <c r="J55" i="105"/>
  <c r="J54" i="105"/>
  <c r="J53" i="105"/>
  <c r="J52" i="105"/>
  <c r="J51" i="105"/>
  <c r="J50" i="105"/>
  <c r="J49" i="105"/>
  <c r="J48" i="105"/>
  <c r="J47" i="105"/>
  <c r="J46" i="105"/>
  <c r="J45" i="105"/>
  <c r="J44" i="105"/>
  <c r="J43" i="105"/>
  <c r="J42" i="105"/>
  <c r="J41" i="105"/>
  <c r="J40" i="105"/>
  <c r="J39" i="105"/>
  <c r="J38" i="105"/>
  <c r="J37" i="105"/>
  <c r="J36" i="105"/>
  <c r="J35" i="105"/>
  <c r="J34" i="105"/>
  <c r="J33" i="105"/>
  <c r="J32" i="105"/>
  <c r="J31" i="105"/>
  <c r="J30" i="105"/>
  <c r="J29" i="105"/>
  <c r="J28" i="105"/>
  <c r="J27" i="105"/>
  <c r="J26" i="105"/>
  <c r="J25" i="105"/>
  <c r="J24" i="105"/>
  <c r="J23" i="105"/>
  <c r="J22" i="105"/>
  <c r="J21" i="105"/>
  <c r="J20" i="105"/>
  <c r="J19" i="105"/>
  <c r="J18" i="105"/>
  <c r="J17" i="105"/>
  <c r="J16" i="105"/>
  <c r="J15" i="105"/>
  <c r="J14" i="105"/>
  <c r="J13" i="105"/>
  <c r="J12" i="105"/>
  <c r="J11" i="105"/>
  <c r="J10" i="105"/>
  <c r="J9" i="105"/>
  <c r="J8" i="105"/>
  <c r="O7" i="105"/>
  <c r="H3" i="105" s="1"/>
  <c r="H4" i="105" s="1"/>
  <c r="I7" i="105"/>
  <c r="H7" i="105"/>
  <c r="J7" i="105" s="1"/>
  <c r="H2" i="105"/>
  <c r="B1" i="105"/>
  <c r="J357" i="104"/>
  <c r="J356" i="104"/>
  <c r="J355" i="104"/>
  <c r="J354" i="104"/>
  <c r="J353" i="104"/>
  <c r="J352" i="104"/>
  <c r="J351" i="104"/>
  <c r="J350" i="104"/>
  <c r="J349" i="104"/>
  <c r="J348" i="104"/>
  <c r="J347" i="104"/>
  <c r="J346" i="104"/>
  <c r="J345" i="104"/>
  <c r="J344" i="104"/>
  <c r="J343" i="104"/>
  <c r="J342" i="104"/>
  <c r="J341" i="104"/>
  <c r="J340" i="104"/>
  <c r="J339" i="104"/>
  <c r="J338" i="104"/>
  <c r="J337" i="104"/>
  <c r="J336" i="104"/>
  <c r="J335" i="104"/>
  <c r="J334" i="104"/>
  <c r="J333" i="104"/>
  <c r="J332" i="104"/>
  <c r="J331" i="104"/>
  <c r="J330" i="104"/>
  <c r="J329" i="104"/>
  <c r="J328" i="104"/>
  <c r="J327" i="104"/>
  <c r="J326" i="104"/>
  <c r="J325" i="104"/>
  <c r="J324" i="104"/>
  <c r="J323" i="104"/>
  <c r="J322" i="104"/>
  <c r="J321" i="104"/>
  <c r="J320" i="104"/>
  <c r="J319" i="104"/>
  <c r="J318" i="104"/>
  <c r="J317" i="104"/>
  <c r="J316" i="104"/>
  <c r="J315" i="104"/>
  <c r="J314" i="104"/>
  <c r="J313" i="104"/>
  <c r="J312" i="104"/>
  <c r="J311" i="104"/>
  <c r="J310" i="104"/>
  <c r="J309" i="104"/>
  <c r="J308" i="104"/>
  <c r="J307" i="104"/>
  <c r="J306" i="104"/>
  <c r="J305" i="104"/>
  <c r="J304" i="104"/>
  <c r="J303" i="104"/>
  <c r="J302" i="104"/>
  <c r="J301" i="104"/>
  <c r="J300" i="104"/>
  <c r="J299" i="104"/>
  <c r="J298" i="104"/>
  <c r="J297" i="104"/>
  <c r="J296" i="104"/>
  <c r="J295" i="104"/>
  <c r="J294" i="104"/>
  <c r="J293" i="104"/>
  <c r="J292" i="104"/>
  <c r="J291" i="104"/>
  <c r="J290" i="104"/>
  <c r="J289" i="104"/>
  <c r="J288" i="104"/>
  <c r="J287" i="104"/>
  <c r="J286" i="104"/>
  <c r="J285" i="104"/>
  <c r="J284" i="104"/>
  <c r="J283" i="104"/>
  <c r="J282" i="104"/>
  <c r="J281" i="104"/>
  <c r="J280" i="104"/>
  <c r="J279" i="104"/>
  <c r="J278" i="104"/>
  <c r="J277" i="104"/>
  <c r="J276" i="104"/>
  <c r="J275" i="104"/>
  <c r="J274" i="104"/>
  <c r="J273" i="104"/>
  <c r="J272" i="104"/>
  <c r="J271" i="104"/>
  <c r="J270" i="104"/>
  <c r="J269" i="104"/>
  <c r="J268" i="104"/>
  <c r="J267" i="104"/>
  <c r="J266" i="104"/>
  <c r="J265" i="104"/>
  <c r="J264" i="104"/>
  <c r="J263" i="104"/>
  <c r="J262" i="104"/>
  <c r="J261" i="104"/>
  <c r="J260" i="104"/>
  <c r="J259" i="104"/>
  <c r="J258" i="104"/>
  <c r="J257" i="104"/>
  <c r="J256" i="104"/>
  <c r="J255" i="104"/>
  <c r="J254" i="104"/>
  <c r="J253" i="104"/>
  <c r="J252" i="104"/>
  <c r="J251" i="104"/>
  <c r="J250" i="104"/>
  <c r="J249" i="104"/>
  <c r="J248" i="104"/>
  <c r="J247" i="104"/>
  <c r="J246" i="104"/>
  <c r="J245" i="104"/>
  <c r="J244" i="104"/>
  <c r="J243" i="104"/>
  <c r="J242" i="104"/>
  <c r="J241" i="104"/>
  <c r="J240" i="104"/>
  <c r="J239" i="104"/>
  <c r="J238" i="104"/>
  <c r="J237" i="104"/>
  <c r="J236" i="104"/>
  <c r="J235" i="104"/>
  <c r="J234" i="104"/>
  <c r="J233" i="104"/>
  <c r="J232" i="104"/>
  <c r="J231" i="104"/>
  <c r="J230" i="104"/>
  <c r="J229" i="104"/>
  <c r="J228" i="104"/>
  <c r="J227" i="104"/>
  <c r="J226" i="104"/>
  <c r="J225" i="104"/>
  <c r="J224" i="104"/>
  <c r="J223" i="104"/>
  <c r="J222" i="104"/>
  <c r="J221" i="104"/>
  <c r="J220" i="104"/>
  <c r="J219" i="104"/>
  <c r="J218" i="104"/>
  <c r="J217" i="104"/>
  <c r="J216" i="104"/>
  <c r="J215" i="104"/>
  <c r="J214" i="104"/>
  <c r="J213" i="104"/>
  <c r="J212" i="104"/>
  <c r="J211" i="104"/>
  <c r="J210" i="104"/>
  <c r="J209" i="104"/>
  <c r="J208" i="104"/>
  <c r="J207" i="104"/>
  <c r="J206" i="104"/>
  <c r="J205" i="104"/>
  <c r="J204" i="104"/>
  <c r="J203" i="104"/>
  <c r="J202" i="104"/>
  <c r="J201" i="104"/>
  <c r="J200" i="104"/>
  <c r="J199" i="104"/>
  <c r="J198" i="104"/>
  <c r="J197" i="104"/>
  <c r="J196" i="104"/>
  <c r="J195" i="104"/>
  <c r="J194" i="104"/>
  <c r="J193" i="104"/>
  <c r="J192" i="104"/>
  <c r="J191" i="104"/>
  <c r="J190" i="104"/>
  <c r="J189" i="104"/>
  <c r="J188" i="104"/>
  <c r="J187" i="104"/>
  <c r="J186" i="104"/>
  <c r="J185" i="104"/>
  <c r="J184" i="104"/>
  <c r="J183" i="104"/>
  <c r="J182" i="104"/>
  <c r="J181" i="104"/>
  <c r="J180" i="104"/>
  <c r="J179" i="104"/>
  <c r="J178" i="104"/>
  <c r="J177" i="104"/>
  <c r="J176" i="104"/>
  <c r="J175" i="104"/>
  <c r="J174" i="104"/>
  <c r="J173" i="104"/>
  <c r="J172" i="104"/>
  <c r="J171" i="104"/>
  <c r="J170" i="104"/>
  <c r="J169" i="104"/>
  <c r="J168" i="104"/>
  <c r="J167" i="104"/>
  <c r="J166" i="104"/>
  <c r="J165" i="104"/>
  <c r="J164" i="104"/>
  <c r="J163" i="104"/>
  <c r="J162" i="104"/>
  <c r="J161" i="104"/>
  <c r="J160" i="104"/>
  <c r="J159" i="104"/>
  <c r="J158" i="104"/>
  <c r="J157" i="104"/>
  <c r="J156" i="104"/>
  <c r="J155" i="104"/>
  <c r="J154" i="104"/>
  <c r="J153" i="104"/>
  <c r="J152" i="104"/>
  <c r="J151" i="104"/>
  <c r="J150" i="104"/>
  <c r="J149" i="104"/>
  <c r="J148" i="104"/>
  <c r="J147" i="104"/>
  <c r="J146" i="104"/>
  <c r="J145" i="104"/>
  <c r="J144" i="104"/>
  <c r="J143" i="104"/>
  <c r="J142" i="104"/>
  <c r="J141" i="104"/>
  <c r="J140" i="104"/>
  <c r="J139" i="104"/>
  <c r="J138" i="104"/>
  <c r="J137" i="104"/>
  <c r="J136" i="104"/>
  <c r="J135" i="104"/>
  <c r="J134" i="104"/>
  <c r="J133" i="104"/>
  <c r="J132" i="104"/>
  <c r="J131" i="104"/>
  <c r="J130" i="104"/>
  <c r="J129" i="104"/>
  <c r="J128" i="104"/>
  <c r="J127" i="104"/>
  <c r="J126" i="104"/>
  <c r="J125" i="104"/>
  <c r="J124" i="104"/>
  <c r="J123" i="104"/>
  <c r="J122" i="104"/>
  <c r="J121" i="104"/>
  <c r="J120" i="104"/>
  <c r="J119" i="104"/>
  <c r="J118" i="104"/>
  <c r="J117" i="104"/>
  <c r="J116" i="104"/>
  <c r="J115" i="104"/>
  <c r="J114" i="104"/>
  <c r="J113" i="104"/>
  <c r="J112" i="104"/>
  <c r="J111" i="104"/>
  <c r="J110" i="104"/>
  <c r="J109" i="104"/>
  <c r="J108" i="104"/>
  <c r="J107" i="104"/>
  <c r="J106" i="104"/>
  <c r="J105" i="104"/>
  <c r="J104" i="104"/>
  <c r="J103" i="104"/>
  <c r="J102" i="104"/>
  <c r="J101" i="104"/>
  <c r="J100" i="104"/>
  <c r="J99" i="104"/>
  <c r="J98" i="104"/>
  <c r="J97" i="104"/>
  <c r="J96" i="104"/>
  <c r="J95" i="104"/>
  <c r="J94" i="104"/>
  <c r="J93" i="104"/>
  <c r="J92" i="104"/>
  <c r="J91" i="104"/>
  <c r="J90" i="104"/>
  <c r="J89" i="104"/>
  <c r="J88" i="104"/>
  <c r="J87" i="104"/>
  <c r="J86" i="104"/>
  <c r="J85" i="104"/>
  <c r="J84" i="104"/>
  <c r="J83" i="104"/>
  <c r="J82" i="104"/>
  <c r="J81" i="104"/>
  <c r="J80" i="104"/>
  <c r="J79" i="104"/>
  <c r="J78" i="104"/>
  <c r="J77" i="104"/>
  <c r="J76" i="104"/>
  <c r="J75" i="104"/>
  <c r="J74" i="104"/>
  <c r="J73" i="104"/>
  <c r="J72" i="104"/>
  <c r="J71" i="104"/>
  <c r="J70" i="104"/>
  <c r="J69" i="104"/>
  <c r="J68" i="104"/>
  <c r="J67" i="104"/>
  <c r="J66" i="104"/>
  <c r="J65" i="104"/>
  <c r="J64" i="104"/>
  <c r="J63" i="104"/>
  <c r="J62" i="104"/>
  <c r="J61" i="104"/>
  <c r="J60" i="104"/>
  <c r="J59" i="104"/>
  <c r="J58" i="104"/>
  <c r="J57" i="104"/>
  <c r="J56" i="104"/>
  <c r="J55" i="104"/>
  <c r="J54" i="104"/>
  <c r="J53" i="104"/>
  <c r="J52" i="104"/>
  <c r="J51" i="104"/>
  <c r="J50" i="104"/>
  <c r="J49" i="104"/>
  <c r="J48" i="104"/>
  <c r="J47" i="104"/>
  <c r="J46" i="104"/>
  <c r="J45" i="104"/>
  <c r="J44" i="104"/>
  <c r="J43" i="104"/>
  <c r="J42" i="104"/>
  <c r="J41" i="104"/>
  <c r="J40" i="104"/>
  <c r="J39" i="104"/>
  <c r="J38" i="104"/>
  <c r="J37" i="104"/>
  <c r="J36" i="104"/>
  <c r="J35" i="104"/>
  <c r="J34" i="104"/>
  <c r="J33" i="104"/>
  <c r="J32" i="104"/>
  <c r="J31" i="104"/>
  <c r="J30" i="104"/>
  <c r="J29" i="104"/>
  <c r="J28" i="104"/>
  <c r="J27" i="104"/>
  <c r="J26" i="104"/>
  <c r="J25" i="104"/>
  <c r="J24" i="104"/>
  <c r="J23" i="104"/>
  <c r="J22" i="104"/>
  <c r="J21" i="104"/>
  <c r="J20" i="104"/>
  <c r="J19" i="104"/>
  <c r="J18" i="104"/>
  <c r="J17" i="104"/>
  <c r="J16" i="104"/>
  <c r="J15" i="104"/>
  <c r="J14" i="104"/>
  <c r="J13" i="104"/>
  <c r="J12" i="104"/>
  <c r="J11" i="104"/>
  <c r="J10" i="104"/>
  <c r="J9" i="104"/>
  <c r="J8" i="104"/>
  <c r="M7" i="104"/>
  <c r="H3" i="104" s="1"/>
  <c r="H4" i="104" s="1"/>
  <c r="L7" i="104"/>
  <c r="K7" i="104"/>
  <c r="I7" i="104"/>
  <c r="H7" i="104"/>
  <c r="J7" i="104" s="1"/>
  <c r="H2" i="104"/>
  <c r="B1" i="104"/>
  <c r="J65" i="103"/>
  <c r="J64" i="103"/>
  <c r="J63" i="103"/>
  <c r="J62" i="103"/>
  <c r="J61" i="103"/>
  <c r="J60" i="103"/>
  <c r="J59" i="103"/>
  <c r="J58" i="103"/>
  <c r="J57" i="103"/>
  <c r="J56" i="103"/>
  <c r="J55" i="103"/>
  <c r="J54" i="103"/>
  <c r="J53" i="103"/>
  <c r="J52" i="103"/>
  <c r="J51" i="103"/>
  <c r="J50" i="103"/>
  <c r="J49" i="103"/>
  <c r="J48" i="103"/>
  <c r="J47" i="103"/>
  <c r="J46" i="103"/>
  <c r="J45" i="103"/>
  <c r="J44" i="103"/>
  <c r="J43" i="103"/>
  <c r="J42" i="103"/>
  <c r="J41" i="103"/>
  <c r="J40" i="103"/>
  <c r="J39" i="103"/>
  <c r="J38" i="103"/>
  <c r="J37" i="103"/>
  <c r="J36" i="103"/>
  <c r="J35" i="103"/>
  <c r="J34" i="103"/>
  <c r="J33" i="103"/>
  <c r="J32" i="103"/>
  <c r="J31" i="103"/>
  <c r="J30" i="103"/>
  <c r="J29" i="103"/>
  <c r="J28" i="103"/>
  <c r="J27" i="103"/>
  <c r="J26" i="103"/>
  <c r="J25" i="103"/>
  <c r="J24" i="103"/>
  <c r="J23" i="103"/>
  <c r="J22" i="103"/>
  <c r="J21" i="103"/>
  <c r="J20" i="103"/>
  <c r="J19" i="103"/>
  <c r="J18" i="103"/>
  <c r="J17" i="103"/>
  <c r="J16" i="103"/>
  <c r="J15" i="103"/>
  <c r="J14" i="103"/>
  <c r="J13" i="103"/>
  <c r="J12" i="103"/>
  <c r="J11" i="103"/>
  <c r="J10" i="103"/>
  <c r="J9" i="103"/>
  <c r="J8" i="103"/>
  <c r="J7" i="103"/>
  <c r="J6" i="103"/>
  <c r="I5" i="103"/>
  <c r="H5" i="103"/>
  <c r="H2" i="103"/>
  <c r="B1" i="103"/>
  <c r="J65" i="102"/>
  <c r="J64" i="102"/>
  <c r="J63" i="102"/>
  <c r="J62" i="102"/>
  <c r="J61" i="102"/>
  <c r="J60" i="102"/>
  <c r="J59" i="102"/>
  <c r="J58" i="102"/>
  <c r="J57" i="102"/>
  <c r="J56" i="102"/>
  <c r="J55" i="102"/>
  <c r="J54" i="102"/>
  <c r="J53" i="102"/>
  <c r="J52" i="102"/>
  <c r="J51" i="102"/>
  <c r="J50" i="102"/>
  <c r="J49" i="102"/>
  <c r="J48" i="102"/>
  <c r="J47" i="102"/>
  <c r="J46" i="102"/>
  <c r="J45" i="102"/>
  <c r="J44" i="102"/>
  <c r="J43" i="102"/>
  <c r="J42" i="102"/>
  <c r="J41" i="102"/>
  <c r="J40" i="102"/>
  <c r="J39" i="102"/>
  <c r="J38" i="102"/>
  <c r="J37" i="102"/>
  <c r="J36" i="102"/>
  <c r="J35" i="102"/>
  <c r="J34" i="102"/>
  <c r="J33" i="102"/>
  <c r="J32" i="102"/>
  <c r="J31" i="102"/>
  <c r="J30" i="102"/>
  <c r="J29" i="102"/>
  <c r="J28" i="102"/>
  <c r="J27" i="102"/>
  <c r="J26" i="102"/>
  <c r="J25" i="102"/>
  <c r="J24" i="102"/>
  <c r="J23" i="102"/>
  <c r="J22" i="102"/>
  <c r="J21" i="102"/>
  <c r="J20" i="102"/>
  <c r="J19" i="102"/>
  <c r="J18" i="102"/>
  <c r="J17" i="102"/>
  <c r="J16" i="102"/>
  <c r="J15" i="102"/>
  <c r="J14" i="102"/>
  <c r="J13" i="102"/>
  <c r="J12" i="102"/>
  <c r="J11" i="102"/>
  <c r="J10" i="102"/>
  <c r="J9" i="102"/>
  <c r="J8" i="102"/>
  <c r="J7" i="102"/>
  <c r="J6" i="102"/>
  <c r="I5" i="102"/>
  <c r="H5" i="102"/>
  <c r="H2" i="102"/>
  <c r="B1" i="102"/>
  <c r="J357" i="101"/>
  <c r="J356" i="101"/>
  <c r="J355" i="101"/>
  <c r="J354" i="101"/>
  <c r="J353" i="101"/>
  <c r="J352" i="101"/>
  <c r="J351" i="101"/>
  <c r="J350" i="101"/>
  <c r="J349" i="101"/>
  <c r="J348" i="101"/>
  <c r="J347" i="101"/>
  <c r="J346" i="101"/>
  <c r="J345" i="101"/>
  <c r="J344" i="101"/>
  <c r="J343" i="101"/>
  <c r="J342" i="101"/>
  <c r="J341" i="101"/>
  <c r="J340" i="101"/>
  <c r="J339" i="101"/>
  <c r="J338" i="101"/>
  <c r="J337" i="101"/>
  <c r="J336" i="101"/>
  <c r="J335" i="101"/>
  <c r="J334" i="101"/>
  <c r="J333" i="101"/>
  <c r="J332" i="101"/>
  <c r="J331" i="101"/>
  <c r="J330" i="101"/>
  <c r="J329" i="101"/>
  <c r="J328" i="101"/>
  <c r="J327" i="101"/>
  <c r="J326" i="101"/>
  <c r="J325" i="101"/>
  <c r="J324" i="101"/>
  <c r="J323" i="101"/>
  <c r="J322" i="101"/>
  <c r="J321" i="101"/>
  <c r="J320" i="101"/>
  <c r="J319" i="101"/>
  <c r="J318" i="101"/>
  <c r="J317" i="101"/>
  <c r="J316" i="101"/>
  <c r="J315" i="101"/>
  <c r="J314" i="101"/>
  <c r="J313" i="101"/>
  <c r="J312" i="101"/>
  <c r="J311" i="101"/>
  <c r="J310" i="101"/>
  <c r="J309" i="101"/>
  <c r="J308" i="101"/>
  <c r="J307" i="101"/>
  <c r="J306" i="101"/>
  <c r="J305" i="101"/>
  <c r="J304" i="101"/>
  <c r="J303" i="101"/>
  <c r="J302" i="101"/>
  <c r="J301" i="101"/>
  <c r="J300" i="101"/>
  <c r="J299" i="101"/>
  <c r="J298" i="101"/>
  <c r="J297" i="101"/>
  <c r="J296" i="101"/>
  <c r="J295" i="101"/>
  <c r="J294" i="101"/>
  <c r="J293" i="101"/>
  <c r="J292" i="101"/>
  <c r="J291" i="101"/>
  <c r="J290" i="101"/>
  <c r="J289" i="101"/>
  <c r="J288" i="101"/>
  <c r="J287" i="101"/>
  <c r="J286" i="101"/>
  <c r="J285" i="101"/>
  <c r="J284" i="101"/>
  <c r="J283" i="101"/>
  <c r="J282" i="101"/>
  <c r="J281" i="101"/>
  <c r="J280" i="101"/>
  <c r="J279" i="101"/>
  <c r="J278" i="101"/>
  <c r="J277" i="101"/>
  <c r="J276" i="101"/>
  <c r="J275" i="101"/>
  <c r="J274" i="101"/>
  <c r="J273" i="101"/>
  <c r="J272" i="101"/>
  <c r="J271" i="101"/>
  <c r="J270" i="101"/>
  <c r="J269" i="101"/>
  <c r="J268" i="101"/>
  <c r="J267" i="101"/>
  <c r="J266" i="101"/>
  <c r="J265" i="101"/>
  <c r="J264" i="101"/>
  <c r="J263" i="101"/>
  <c r="J262" i="101"/>
  <c r="J261" i="101"/>
  <c r="J260" i="101"/>
  <c r="J259" i="101"/>
  <c r="J258" i="101"/>
  <c r="J257" i="101"/>
  <c r="J256" i="101"/>
  <c r="J255" i="101"/>
  <c r="J254" i="101"/>
  <c r="J253" i="101"/>
  <c r="J252" i="101"/>
  <c r="J251" i="101"/>
  <c r="J250" i="101"/>
  <c r="J249" i="101"/>
  <c r="J248" i="101"/>
  <c r="J247" i="101"/>
  <c r="J246" i="101"/>
  <c r="J245" i="101"/>
  <c r="J244" i="101"/>
  <c r="J243" i="101"/>
  <c r="J242" i="101"/>
  <c r="J241" i="101"/>
  <c r="J240" i="101"/>
  <c r="J239" i="101"/>
  <c r="J238" i="101"/>
  <c r="J237" i="101"/>
  <c r="J236" i="101"/>
  <c r="J235" i="101"/>
  <c r="J234" i="101"/>
  <c r="J233" i="101"/>
  <c r="J232" i="101"/>
  <c r="J231" i="101"/>
  <c r="J230" i="101"/>
  <c r="J229" i="101"/>
  <c r="J228" i="101"/>
  <c r="J227" i="101"/>
  <c r="J226" i="101"/>
  <c r="J225" i="101"/>
  <c r="J224" i="101"/>
  <c r="J223" i="101"/>
  <c r="J222" i="101"/>
  <c r="J221" i="101"/>
  <c r="J220" i="101"/>
  <c r="J219" i="101"/>
  <c r="J218" i="101"/>
  <c r="J217" i="101"/>
  <c r="J216" i="101"/>
  <c r="J215" i="101"/>
  <c r="J214" i="101"/>
  <c r="J213" i="101"/>
  <c r="J212" i="101"/>
  <c r="J211" i="101"/>
  <c r="J210" i="101"/>
  <c r="J209" i="101"/>
  <c r="J208" i="101"/>
  <c r="J207" i="101"/>
  <c r="J206" i="101"/>
  <c r="J205" i="101"/>
  <c r="J204" i="101"/>
  <c r="J203" i="101"/>
  <c r="J202" i="101"/>
  <c r="J201" i="101"/>
  <c r="J200" i="101"/>
  <c r="J199" i="101"/>
  <c r="J198" i="101"/>
  <c r="J197" i="101"/>
  <c r="J196" i="101"/>
  <c r="J195" i="101"/>
  <c r="J194" i="101"/>
  <c r="J193" i="101"/>
  <c r="J192" i="101"/>
  <c r="J191" i="101"/>
  <c r="J190" i="101"/>
  <c r="J189" i="101"/>
  <c r="J188" i="101"/>
  <c r="J187" i="101"/>
  <c r="J186" i="101"/>
  <c r="J185" i="101"/>
  <c r="J184" i="101"/>
  <c r="J183" i="101"/>
  <c r="J182" i="101"/>
  <c r="J181" i="101"/>
  <c r="J180" i="101"/>
  <c r="J179" i="101"/>
  <c r="J178" i="101"/>
  <c r="J177" i="101"/>
  <c r="J176" i="101"/>
  <c r="J175" i="101"/>
  <c r="J174" i="101"/>
  <c r="J173" i="101"/>
  <c r="J172" i="101"/>
  <c r="J171" i="101"/>
  <c r="J170" i="101"/>
  <c r="J169" i="101"/>
  <c r="J168" i="101"/>
  <c r="J167" i="101"/>
  <c r="J166" i="101"/>
  <c r="J165" i="101"/>
  <c r="J164" i="101"/>
  <c r="J163" i="101"/>
  <c r="J162" i="101"/>
  <c r="J161" i="101"/>
  <c r="J160" i="101"/>
  <c r="J159" i="101"/>
  <c r="J158" i="101"/>
  <c r="J157" i="101"/>
  <c r="J156" i="101"/>
  <c r="J155" i="101"/>
  <c r="J154" i="101"/>
  <c r="J153" i="101"/>
  <c r="J152" i="101"/>
  <c r="J151" i="101"/>
  <c r="J150" i="101"/>
  <c r="J149" i="101"/>
  <c r="J148" i="101"/>
  <c r="J147" i="101"/>
  <c r="J146" i="101"/>
  <c r="J145" i="101"/>
  <c r="J144" i="101"/>
  <c r="J143" i="101"/>
  <c r="J142" i="101"/>
  <c r="J141" i="101"/>
  <c r="J140" i="101"/>
  <c r="J139" i="101"/>
  <c r="J138" i="101"/>
  <c r="J137" i="101"/>
  <c r="J136" i="101"/>
  <c r="J135" i="101"/>
  <c r="J134" i="101"/>
  <c r="J133" i="101"/>
  <c r="J132" i="101"/>
  <c r="J131" i="101"/>
  <c r="J130" i="101"/>
  <c r="J129" i="101"/>
  <c r="J128" i="101"/>
  <c r="J127" i="101"/>
  <c r="J126" i="101"/>
  <c r="J125" i="101"/>
  <c r="J124" i="101"/>
  <c r="J123" i="101"/>
  <c r="J122" i="101"/>
  <c r="J121" i="101"/>
  <c r="J120" i="101"/>
  <c r="J119" i="101"/>
  <c r="J118" i="101"/>
  <c r="J117" i="101"/>
  <c r="J116" i="101"/>
  <c r="J115" i="101"/>
  <c r="J114" i="101"/>
  <c r="J113" i="101"/>
  <c r="J112" i="101"/>
  <c r="J111" i="101"/>
  <c r="J110" i="101"/>
  <c r="J109" i="101"/>
  <c r="J108" i="101"/>
  <c r="J107" i="101"/>
  <c r="J106" i="101"/>
  <c r="J105" i="101"/>
  <c r="J104" i="101"/>
  <c r="J103" i="101"/>
  <c r="J102" i="101"/>
  <c r="J101" i="101"/>
  <c r="J100" i="101"/>
  <c r="J99" i="101"/>
  <c r="J98" i="101"/>
  <c r="J97" i="101"/>
  <c r="J96" i="101"/>
  <c r="J95" i="101"/>
  <c r="J94" i="101"/>
  <c r="J93" i="101"/>
  <c r="J92" i="101"/>
  <c r="J91" i="101"/>
  <c r="J90" i="101"/>
  <c r="J89" i="101"/>
  <c r="J88" i="101"/>
  <c r="J87" i="101"/>
  <c r="J86" i="101"/>
  <c r="J85" i="101"/>
  <c r="J84" i="101"/>
  <c r="J83" i="101"/>
  <c r="J82" i="101"/>
  <c r="J81" i="101"/>
  <c r="J80" i="101"/>
  <c r="J79" i="101"/>
  <c r="J78" i="101"/>
  <c r="J77" i="101"/>
  <c r="J76" i="101"/>
  <c r="J75" i="101"/>
  <c r="J74" i="101"/>
  <c r="J73" i="101"/>
  <c r="J72" i="101"/>
  <c r="J71" i="101"/>
  <c r="J70" i="101"/>
  <c r="J69" i="101"/>
  <c r="J68" i="101"/>
  <c r="J67" i="101"/>
  <c r="J66" i="101"/>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J20" i="101"/>
  <c r="J19" i="101"/>
  <c r="J18" i="101"/>
  <c r="J17" i="101"/>
  <c r="J16" i="101"/>
  <c r="J15" i="101"/>
  <c r="J14" i="101"/>
  <c r="J13" i="101"/>
  <c r="J12" i="101"/>
  <c r="J11" i="101"/>
  <c r="J10" i="101"/>
  <c r="J9" i="101"/>
  <c r="J8" i="101"/>
  <c r="O7" i="101"/>
  <c r="H3" i="101" s="1"/>
  <c r="I7" i="101"/>
  <c r="H7" i="101"/>
  <c r="H2" i="101"/>
  <c r="B1" i="101"/>
  <c r="J357" i="100"/>
  <c r="J356" i="100"/>
  <c r="J355" i="100"/>
  <c r="J354" i="100"/>
  <c r="J353" i="100"/>
  <c r="J352" i="100"/>
  <c r="J351" i="100"/>
  <c r="J350" i="100"/>
  <c r="J349" i="100"/>
  <c r="J348" i="100"/>
  <c r="J347" i="100"/>
  <c r="J346" i="100"/>
  <c r="J345" i="100"/>
  <c r="J344" i="100"/>
  <c r="J343" i="100"/>
  <c r="J342" i="100"/>
  <c r="J341" i="100"/>
  <c r="J340" i="100"/>
  <c r="J339" i="100"/>
  <c r="J338" i="100"/>
  <c r="J337" i="100"/>
  <c r="J336" i="100"/>
  <c r="J335" i="100"/>
  <c r="J334" i="100"/>
  <c r="J333" i="100"/>
  <c r="J332" i="100"/>
  <c r="J331" i="100"/>
  <c r="J330" i="100"/>
  <c r="J329" i="100"/>
  <c r="J328" i="100"/>
  <c r="J327" i="100"/>
  <c r="J326" i="100"/>
  <c r="J325" i="100"/>
  <c r="J324" i="100"/>
  <c r="J323" i="100"/>
  <c r="J322" i="100"/>
  <c r="J321" i="100"/>
  <c r="J320" i="100"/>
  <c r="J319" i="100"/>
  <c r="J318" i="100"/>
  <c r="J317" i="100"/>
  <c r="J316" i="100"/>
  <c r="J315" i="100"/>
  <c r="J314" i="100"/>
  <c r="J313" i="100"/>
  <c r="J312" i="100"/>
  <c r="J311" i="100"/>
  <c r="J310" i="100"/>
  <c r="J309" i="100"/>
  <c r="J308" i="100"/>
  <c r="J307" i="100"/>
  <c r="J306" i="100"/>
  <c r="J305" i="100"/>
  <c r="J304" i="100"/>
  <c r="J303" i="100"/>
  <c r="J302" i="100"/>
  <c r="J301" i="100"/>
  <c r="J300" i="100"/>
  <c r="J299" i="100"/>
  <c r="J298" i="100"/>
  <c r="J297" i="100"/>
  <c r="J296" i="100"/>
  <c r="J295" i="100"/>
  <c r="J294" i="100"/>
  <c r="J293" i="100"/>
  <c r="J292" i="100"/>
  <c r="J291" i="100"/>
  <c r="J290" i="100"/>
  <c r="J289" i="100"/>
  <c r="J288" i="100"/>
  <c r="J287" i="100"/>
  <c r="J286" i="100"/>
  <c r="J285" i="100"/>
  <c r="J284" i="100"/>
  <c r="J283" i="100"/>
  <c r="J282" i="100"/>
  <c r="J281" i="100"/>
  <c r="J280" i="100"/>
  <c r="J279" i="100"/>
  <c r="J278" i="100"/>
  <c r="J277" i="100"/>
  <c r="J276" i="100"/>
  <c r="J275" i="100"/>
  <c r="J274" i="100"/>
  <c r="J273" i="100"/>
  <c r="J272" i="100"/>
  <c r="J271" i="100"/>
  <c r="J270" i="100"/>
  <c r="J269" i="100"/>
  <c r="J268" i="100"/>
  <c r="J267" i="100"/>
  <c r="J266" i="100"/>
  <c r="J265" i="100"/>
  <c r="J264" i="100"/>
  <c r="J263" i="100"/>
  <c r="J262" i="100"/>
  <c r="J261" i="100"/>
  <c r="J260" i="100"/>
  <c r="J259" i="100"/>
  <c r="J258" i="100"/>
  <c r="J257" i="100"/>
  <c r="J256" i="100"/>
  <c r="J255" i="100"/>
  <c r="J254" i="100"/>
  <c r="J253" i="100"/>
  <c r="J252" i="100"/>
  <c r="J251" i="100"/>
  <c r="J250" i="100"/>
  <c r="J249" i="100"/>
  <c r="J248" i="100"/>
  <c r="J247" i="100"/>
  <c r="J246" i="100"/>
  <c r="J245" i="100"/>
  <c r="J244" i="100"/>
  <c r="J243" i="100"/>
  <c r="J242" i="100"/>
  <c r="J241" i="100"/>
  <c r="J240" i="100"/>
  <c r="J239" i="100"/>
  <c r="J238" i="100"/>
  <c r="J237" i="100"/>
  <c r="J236" i="100"/>
  <c r="J235" i="100"/>
  <c r="J234" i="100"/>
  <c r="J233" i="100"/>
  <c r="J232" i="100"/>
  <c r="J231" i="100"/>
  <c r="J230" i="100"/>
  <c r="J229" i="100"/>
  <c r="J228" i="100"/>
  <c r="J227" i="100"/>
  <c r="J226" i="100"/>
  <c r="J225" i="100"/>
  <c r="J224" i="100"/>
  <c r="J223" i="100"/>
  <c r="J222" i="100"/>
  <c r="J221" i="100"/>
  <c r="J220" i="100"/>
  <c r="J219" i="100"/>
  <c r="J218" i="100"/>
  <c r="J217" i="100"/>
  <c r="J216" i="100"/>
  <c r="J215" i="100"/>
  <c r="J214" i="100"/>
  <c r="J213" i="100"/>
  <c r="J212" i="100"/>
  <c r="J211" i="100"/>
  <c r="J210" i="100"/>
  <c r="J209" i="100"/>
  <c r="J208" i="100"/>
  <c r="J207" i="100"/>
  <c r="J206" i="100"/>
  <c r="J205" i="100"/>
  <c r="J204" i="100"/>
  <c r="J203" i="100"/>
  <c r="J202" i="100"/>
  <c r="J201" i="100"/>
  <c r="J200" i="100"/>
  <c r="J199" i="100"/>
  <c r="J198" i="100"/>
  <c r="J197" i="100"/>
  <c r="J196" i="100"/>
  <c r="J195" i="100"/>
  <c r="J194" i="100"/>
  <c r="J193" i="100"/>
  <c r="J192" i="100"/>
  <c r="J191" i="100"/>
  <c r="J190" i="100"/>
  <c r="J189" i="100"/>
  <c r="J188" i="100"/>
  <c r="J187" i="100"/>
  <c r="J186" i="100"/>
  <c r="J185" i="100"/>
  <c r="J184" i="100"/>
  <c r="J183" i="100"/>
  <c r="J182" i="100"/>
  <c r="J181" i="100"/>
  <c r="J180" i="100"/>
  <c r="J179" i="100"/>
  <c r="J178" i="100"/>
  <c r="J177" i="100"/>
  <c r="J176" i="100"/>
  <c r="J175" i="100"/>
  <c r="J174" i="100"/>
  <c r="J173" i="100"/>
  <c r="J172" i="100"/>
  <c r="J171" i="100"/>
  <c r="J170" i="100"/>
  <c r="J169" i="100"/>
  <c r="J168" i="100"/>
  <c r="J167" i="100"/>
  <c r="J166" i="100"/>
  <c r="J165" i="100"/>
  <c r="J164" i="100"/>
  <c r="J163" i="100"/>
  <c r="J162" i="100"/>
  <c r="J161" i="100"/>
  <c r="J160" i="100"/>
  <c r="J159" i="100"/>
  <c r="J158" i="100"/>
  <c r="J157" i="100"/>
  <c r="J156" i="100"/>
  <c r="J155" i="100"/>
  <c r="J154" i="100"/>
  <c r="J153" i="100"/>
  <c r="J152" i="100"/>
  <c r="J151" i="100"/>
  <c r="J150" i="100"/>
  <c r="J149" i="100"/>
  <c r="J148" i="100"/>
  <c r="J147" i="100"/>
  <c r="J146" i="100"/>
  <c r="J145" i="100"/>
  <c r="J144" i="100"/>
  <c r="J143" i="100"/>
  <c r="J142" i="100"/>
  <c r="J141" i="100"/>
  <c r="J140" i="100"/>
  <c r="J139" i="100"/>
  <c r="J138" i="100"/>
  <c r="J137" i="100"/>
  <c r="J136" i="100"/>
  <c r="J135" i="100"/>
  <c r="J134" i="100"/>
  <c r="J133" i="100"/>
  <c r="J132" i="100"/>
  <c r="J131" i="100"/>
  <c r="J130" i="100"/>
  <c r="J129" i="100"/>
  <c r="J128" i="100"/>
  <c r="J127" i="100"/>
  <c r="J126" i="100"/>
  <c r="J125" i="100"/>
  <c r="J124" i="100"/>
  <c r="J123" i="100"/>
  <c r="J122" i="100"/>
  <c r="J121" i="100"/>
  <c r="J120" i="100"/>
  <c r="J119" i="100"/>
  <c r="J118" i="100"/>
  <c r="J117" i="100"/>
  <c r="J116" i="100"/>
  <c r="J115" i="100"/>
  <c r="J114" i="100"/>
  <c r="J113" i="100"/>
  <c r="J112" i="100"/>
  <c r="J111" i="100"/>
  <c r="J110" i="100"/>
  <c r="J109" i="100"/>
  <c r="J108" i="100"/>
  <c r="J107" i="100"/>
  <c r="J106" i="100"/>
  <c r="J105" i="100"/>
  <c r="J104" i="100"/>
  <c r="J103" i="100"/>
  <c r="J102" i="100"/>
  <c r="J101" i="100"/>
  <c r="J100" i="100"/>
  <c r="J99" i="100"/>
  <c r="J98" i="100"/>
  <c r="J97" i="100"/>
  <c r="J96" i="100"/>
  <c r="J95" i="100"/>
  <c r="J94" i="100"/>
  <c r="J93" i="100"/>
  <c r="J92" i="100"/>
  <c r="J91" i="100"/>
  <c r="J90" i="100"/>
  <c r="J89" i="100"/>
  <c r="J88" i="100"/>
  <c r="J87" i="100"/>
  <c r="J86" i="100"/>
  <c r="J85" i="100"/>
  <c r="J84" i="100"/>
  <c r="J83" i="100"/>
  <c r="J82" i="100"/>
  <c r="J81" i="100"/>
  <c r="J80" i="100"/>
  <c r="J79" i="100"/>
  <c r="J78" i="100"/>
  <c r="J77" i="100"/>
  <c r="J76" i="100"/>
  <c r="J75" i="100"/>
  <c r="J74" i="100"/>
  <c r="J73" i="100"/>
  <c r="J72" i="100"/>
  <c r="J71" i="100"/>
  <c r="J70" i="100"/>
  <c r="J69" i="100"/>
  <c r="J68" i="100"/>
  <c r="J67" i="100"/>
  <c r="J66" i="100"/>
  <c r="J65" i="100"/>
  <c r="J64" i="100"/>
  <c r="J63" i="100"/>
  <c r="J62" i="100"/>
  <c r="J61" i="100"/>
  <c r="J60" i="100"/>
  <c r="J59" i="100"/>
  <c r="J58" i="100"/>
  <c r="J57" i="100"/>
  <c r="J56" i="100"/>
  <c r="J55" i="100"/>
  <c r="J54" i="100"/>
  <c r="J53" i="100"/>
  <c r="J52" i="100"/>
  <c r="J51" i="100"/>
  <c r="J50" i="100"/>
  <c r="J49" i="100"/>
  <c r="J48" i="100"/>
  <c r="J47" i="100"/>
  <c r="J46" i="100"/>
  <c r="J45" i="100"/>
  <c r="J44" i="100"/>
  <c r="J43" i="100"/>
  <c r="J42" i="100"/>
  <c r="J41" i="100"/>
  <c r="J40" i="100"/>
  <c r="J39" i="100"/>
  <c r="J38" i="100"/>
  <c r="J37" i="100"/>
  <c r="J36" i="100"/>
  <c r="J35" i="100"/>
  <c r="J34" i="100"/>
  <c r="J33" i="100"/>
  <c r="J32" i="100"/>
  <c r="J31" i="100"/>
  <c r="J30" i="100"/>
  <c r="J29" i="100"/>
  <c r="J28" i="100"/>
  <c r="J27" i="100"/>
  <c r="J26" i="100"/>
  <c r="J25" i="100"/>
  <c r="J24" i="100"/>
  <c r="J23" i="100"/>
  <c r="J22" i="100"/>
  <c r="J21" i="100"/>
  <c r="J20" i="100"/>
  <c r="J19" i="100"/>
  <c r="J18" i="100"/>
  <c r="J17" i="100"/>
  <c r="J16" i="100"/>
  <c r="J15" i="100"/>
  <c r="J14" i="100"/>
  <c r="J13" i="100"/>
  <c r="J12" i="100"/>
  <c r="J11" i="100"/>
  <c r="J10" i="100"/>
  <c r="J9" i="100"/>
  <c r="M8" i="100"/>
  <c r="M7" i="100" s="1"/>
  <c r="H3" i="100" s="1"/>
  <c r="I8" i="100"/>
  <c r="I7" i="100" s="1"/>
  <c r="H8" i="100"/>
  <c r="H2" i="100" s="1"/>
  <c r="L7" i="100"/>
  <c r="K7" i="100"/>
  <c r="H7" i="100"/>
  <c r="J7" i="100" s="1"/>
  <c r="B1" i="100"/>
  <c r="J65" i="99"/>
  <c r="J64" i="99"/>
  <c r="J63" i="99"/>
  <c r="J62" i="99"/>
  <c r="J61" i="99"/>
  <c r="J60" i="99"/>
  <c r="J59" i="99"/>
  <c r="J58" i="99"/>
  <c r="J57" i="99"/>
  <c r="J56" i="99"/>
  <c r="J55" i="99"/>
  <c r="J54" i="99"/>
  <c r="J53" i="99"/>
  <c r="J52" i="99"/>
  <c r="J51" i="99"/>
  <c r="J50" i="99"/>
  <c r="J49" i="99"/>
  <c r="J48" i="99"/>
  <c r="J47" i="99"/>
  <c r="J46" i="99"/>
  <c r="J45" i="99"/>
  <c r="J44" i="99"/>
  <c r="J43" i="99"/>
  <c r="J42" i="99"/>
  <c r="J41" i="99"/>
  <c r="J40" i="99"/>
  <c r="J39" i="99"/>
  <c r="J38" i="99"/>
  <c r="J37" i="99"/>
  <c r="J36" i="99"/>
  <c r="J35" i="99"/>
  <c r="J34" i="99"/>
  <c r="J33" i="99"/>
  <c r="J32" i="99"/>
  <c r="J31" i="99"/>
  <c r="J30" i="99"/>
  <c r="J29" i="99"/>
  <c r="J28" i="99"/>
  <c r="J27" i="99"/>
  <c r="J26" i="99"/>
  <c r="J25" i="99"/>
  <c r="J24" i="99"/>
  <c r="J23" i="99"/>
  <c r="J22" i="99"/>
  <c r="J21" i="99"/>
  <c r="J20" i="99"/>
  <c r="J19" i="99"/>
  <c r="J18" i="99"/>
  <c r="J17" i="99"/>
  <c r="J16" i="99"/>
  <c r="J15" i="99"/>
  <c r="J14" i="99"/>
  <c r="J13" i="99"/>
  <c r="J12" i="99"/>
  <c r="J11" i="99"/>
  <c r="J10" i="99"/>
  <c r="J9" i="99"/>
  <c r="J8" i="99"/>
  <c r="J7" i="99"/>
  <c r="J6" i="99"/>
  <c r="I5" i="99"/>
  <c r="H5" i="99"/>
  <c r="J5" i="99" s="1"/>
  <c r="H2" i="99"/>
  <c r="B1" i="99"/>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J15" i="98"/>
  <c r="J14" i="98"/>
  <c r="J13" i="98"/>
  <c r="J12" i="98"/>
  <c r="J11" i="98"/>
  <c r="J10" i="98"/>
  <c r="J9" i="98"/>
  <c r="J8" i="98"/>
  <c r="J7" i="98"/>
  <c r="J6" i="98"/>
  <c r="I5" i="98"/>
  <c r="H5" i="98"/>
  <c r="J5" i="98" s="1"/>
  <c r="H2" i="98"/>
  <c r="B1" i="98"/>
  <c r="J357" i="97"/>
  <c r="J356" i="97"/>
  <c r="J355" i="97"/>
  <c r="J354" i="97"/>
  <c r="J353" i="97"/>
  <c r="J352" i="97"/>
  <c r="J351" i="97"/>
  <c r="J350" i="97"/>
  <c r="J349" i="97"/>
  <c r="J348" i="97"/>
  <c r="J347" i="97"/>
  <c r="J346" i="97"/>
  <c r="J345" i="97"/>
  <c r="J344" i="97"/>
  <c r="J343" i="97"/>
  <c r="J342" i="97"/>
  <c r="J341" i="97"/>
  <c r="J340" i="97"/>
  <c r="J339" i="97"/>
  <c r="J338" i="97"/>
  <c r="J337" i="97"/>
  <c r="J336" i="97"/>
  <c r="J335" i="97"/>
  <c r="J334" i="97"/>
  <c r="J333" i="97"/>
  <c r="J332" i="97"/>
  <c r="J331" i="97"/>
  <c r="J330" i="97"/>
  <c r="J329" i="97"/>
  <c r="J328" i="97"/>
  <c r="J327" i="97"/>
  <c r="J326" i="97"/>
  <c r="J325" i="97"/>
  <c r="J324" i="97"/>
  <c r="J323" i="97"/>
  <c r="J322" i="97"/>
  <c r="J321" i="97"/>
  <c r="J320" i="97"/>
  <c r="J319" i="97"/>
  <c r="J318" i="97"/>
  <c r="J317" i="97"/>
  <c r="J316" i="97"/>
  <c r="J315" i="97"/>
  <c r="J314" i="97"/>
  <c r="J313" i="97"/>
  <c r="J312" i="97"/>
  <c r="J311" i="97"/>
  <c r="J310" i="97"/>
  <c r="J309" i="97"/>
  <c r="J308" i="97"/>
  <c r="J307" i="97"/>
  <c r="J306" i="97"/>
  <c r="J305" i="97"/>
  <c r="J304" i="97"/>
  <c r="J303" i="97"/>
  <c r="J302" i="97"/>
  <c r="J301" i="97"/>
  <c r="J300" i="97"/>
  <c r="J299" i="97"/>
  <c r="J298" i="97"/>
  <c r="J297" i="97"/>
  <c r="J296" i="97"/>
  <c r="J295" i="97"/>
  <c r="J294" i="97"/>
  <c r="J293" i="97"/>
  <c r="J292" i="97"/>
  <c r="J291" i="97"/>
  <c r="J290" i="97"/>
  <c r="J289" i="97"/>
  <c r="J288" i="97"/>
  <c r="J287" i="97"/>
  <c r="J286" i="97"/>
  <c r="J285" i="97"/>
  <c r="J284" i="97"/>
  <c r="J283" i="97"/>
  <c r="J282" i="97"/>
  <c r="J281" i="97"/>
  <c r="J280" i="97"/>
  <c r="J279" i="97"/>
  <c r="J278" i="97"/>
  <c r="J277" i="97"/>
  <c r="J276" i="97"/>
  <c r="J275" i="97"/>
  <c r="J274" i="97"/>
  <c r="J273" i="97"/>
  <c r="J272" i="97"/>
  <c r="J271" i="97"/>
  <c r="J270" i="97"/>
  <c r="J269" i="97"/>
  <c r="J268" i="97"/>
  <c r="J267" i="97"/>
  <c r="J266" i="97"/>
  <c r="J265" i="97"/>
  <c r="J264" i="97"/>
  <c r="J263" i="97"/>
  <c r="J262" i="97"/>
  <c r="J261" i="97"/>
  <c r="J260" i="97"/>
  <c r="J259" i="97"/>
  <c r="J258" i="97"/>
  <c r="J257" i="97"/>
  <c r="J256" i="97"/>
  <c r="J255" i="97"/>
  <c r="J254" i="97"/>
  <c r="J253" i="97"/>
  <c r="J252" i="97"/>
  <c r="J251" i="97"/>
  <c r="J250" i="97"/>
  <c r="J249" i="97"/>
  <c r="J248" i="97"/>
  <c r="J247" i="97"/>
  <c r="J246" i="97"/>
  <c r="J245" i="97"/>
  <c r="J244" i="97"/>
  <c r="J243" i="97"/>
  <c r="J242" i="97"/>
  <c r="J241" i="97"/>
  <c r="J240" i="97"/>
  <c r="J239" i="97"/>
  <c r="J238" i="97"/>
  <c r="J237" i="97"/>
  <c r="J236" i="97"/>
  <c r="J235" i="97"/>
  <c r="J234" i="97"/>
  <c r="J233" i="97"/>
  <c r="J232" i="97"/>
  <c r="J231" i="97"/>
  <c r="J230" i="97"/>
  <c r="J229" i="97"/>
  <c r="J228" i="97"/>
  <c r="J227" i="97"/>
  <c r="J226" i="97"/>
  <c r="J225" i="97"/>
  <c r="J224" i="97"/>
  <c r="J223" i="97"/>
  <c r="J222" i="97"/>
  <c r="J221" i="97"/>
  <c r="J220" i="97"/>
  <c r="J219" i="97"/>
  <c r="J218" i="97"/>
  <c r="J217" i="97"/>
  <c r="J216" i="97"/>
  <c r="J215" i="97"/>
  <c r="J214" i="97"/>
  <c r="J213" i="97"/>
  <c r="J212" i="97"/>
  <c r="J211" i="97"/>
  <c r="J210" i="97"/>
  <c r="J209" i="97"/>
  <c r="J208" i="97"/>
  <c r="J207" i="97"/>
  <c r="J206" i="97"/>
  <c r="J205" i="97"/>
  <c r="J204" i="97"/>
  <c r="J203" i="97"/>
  <c r="J202" i="97"/>
  <c r="J201" i="97"/>
  <c r="J200" i="97"/>
  <c r="J199" i="97"/>
  <c r="J198" i="97"/>
  <c r="J197" i="97"/>
  <c r="J196" i="97"/>
  <c r="J195" i="97"/>
  <c r="J194" i="97"/>
  <c r="J193" i="97"/>
  <c r="J192" i="97"/>
  <c r="J191" i="97"/>
  <c r="J190" i="97"/>
  <c r="J189" i="97"/>
  <c r="J188" i="97"/>
  <c r="J187" i="97"/>
  <c r="J186" i="97"/>
  <c r="J185" i="97"/>
  <c r="J184" i="97"/>
  <c r="J183" i="97"/>
  <c r="J182" i="97"/>
  <c r="J181" i="97"/>
  <c r="J180" i="97"/>
  <c r="J179" i="97"/>
  <c r="J178" i="97"/>
  <c r="J177" i="97"/>
  <c r="J176" i="97"/>
  <c r="J175" i="97"/>
  <c r="J174" i="97"/>
  <c r="J173" i="97"/>
  <c r="J172" i="97"/>
  <c r="J171" i="97"/>
  <c r="J170" i="97"/>
  <c r="J169" i="97"/>
  <c r="J168" i="97"/>
  <c r="J167" i="97"/>
  <c r="J166" i="97"/>
  <c r="J165" i="97"/>
  <c r="J164" i="97"/>
  <c r="J163" i="97"/>
  <c r="J162" i="97"/>
  <c r="J161" i="97"/>
  <c r="J160" i="97"/>
  <c r="J159" i="97"/>
  <c r="J158" i="97"/>
  <c r="J157" i="97"/>
  <c r="J156" i="97"/>
  <c r="J155" i="97"/>
  <c r="J154" i="97"/>
  <c r="J153" i="97"/>
  <c r="J152" i="97"/>
  <c r="J151" i="97"/>
  <c r="J150" i="97"/>
  <c r="J149" i="97"/>
  <c r="J148" i="97"/>
  <c r="J147" i="97"/>
  <c r="J146" i="97"/>
  <c r="J145" i="97"/>
  <c r="J144" i="97"/>
  <c r="J143" i="97"/>
  <c r="J142" i="97"/>
  <c r="J141" i="97"/>
  <c r="J140" i="97"/>
  <c r="J139" i="97"/>
  <c r="J138" i="97"/>
  <c r="J137" i="97"/>
  <c r="J136" i="97"/>
  <c r="J135" i="97"/>
  <c r="J134" i="97"/>
  <c r="J133" i="97"/>
  <c r="J132" i="97"/>
  <c r="J131" i="97"/>
  <c r="J130" i="97"/>
  <c r="J129" i="97"/>
  <c r="J128" i="97"/>
  <c r="J127" i="97"/>
  <c r="J126" i="97"/>
  <c r="J125" i="97"/>
  <c r="J124" i="97"/>
  <c r="J123" i="97"/>
  <c r="J122" i="97"/>
  <c r="J121" i="97"/>
  <c r="J120" i="97"/>
  <c r="J119" i="97"/>
  <c r="J118" i="97"/>
  <c r="J117" i="97"/>
  <c r="J116" i="97"/>
  <c r="J115" i="97"/>
  <c r="J114" i="97"/>
  <c r="J113" i="97"/>
  <c r="J112" i="97"/>
  <c r="J111" i="97"/>
  <c r="J110" i="97"/>
  <c r="J109" i="97"/>
  <c r="J108" i="97"/>
  <c r="J107" i="97"/>
  <c r="J106" i="97"/>
  <c r="J105" i="97"/>
  <c r="J104" i="97"/>
  <c r="J103" i="97"/>
  <c r="J102" i="97"/>
  <c r="J101" i="97"/>
  <c r="J100" i="97"/>
  <c r="J99" i="97"/>
  <c r="J98" i="97"/>
  <c r="J97" i="97"/>
  <c r="J96" i="97"/>
  <c r="J95" i="97"/>
  <c r="J94" i="97"/>
  <c r="J93" i="97"/>
  <c r="J92" i="97"/>
  <c r="J91" i="97"/>
  <c r="J90" i="97"/>
  <c r="J89" i="97"/>
  <c r="J88" i="97"/>
  <c r="J87" i="97"/>
  <c r="J86" i="97"/>
  <c r="J85" i="97"/>
  <c r="J84" i="97"/>
  <c r="J83" i="97"/>
  <c r="J82" i="97"/>
  <c r="J81" i="97"/>
  <c r="J80" i="97"/>
  <c r="J79" i="97"/>
  <c r="J78" i="97"/>
  <c r="J77" i="97"/>
  <c r="J76" i="97"/>
  <c r="J75" i="97"/>
  <c r="J74" i="97"/>
  <c r="J73" i="97"/>
  <c r="J72" i="97"/>
  <c r="J71" i="97"/>
  <c r="J70" i="97"/>
  <c r="J69" i="97"/>
  <c r="J68" i="97"/>
  <c r="J67" i="97"/>
  <c r="J66" i="97"/>
  <c r="J65" i="97"/>
  <c r="J64" i="97"/>
  <c r="J63" i="97"/>
  <c r="J62" i="97"/>
  <c r="J61" i="97"/>
  <c r="J60" i="97"/>
  <c r="J59" i="97"/>
  <c r="J58" i="97"/>
  <c r="J57" i="97"/>
  <c r="J56" i="97"/>
  <c r="J55" i="97"/>
  <c r="J54" i="97"/>
  <c r="J53" i="97"/>
  <c r="J52" i="97"/>
  <c r="J51" i="97"/>
  <c r="J50" i="97"/>
  <c r="J49" i="97"/>
  <c r="J48" i="97"/>
  <c r="J47" i="97"/>
  <c r="J46" i="97"/>
  <c r="J45" i="97"/>
  <c r="J44" i="97"/>
  <c r="J43" i="97"/>
  <c r="J42" i="97"/>
  <c r="J41" i="97"/>
  <c r="J40" i="97"/>
  <c r="J39" i="97"/>
  <c r="J38" i="97"/>
  <c r="J37" i="97"/>
  <c r="J36" i="97"/>
  <c r="J35" i="97"/>
  <c r="J34" i="97"/>
  <c r="J33" i="97"/>
  <c r="J32" i="97"/>
  <c r="J31" i="97"/>
  <c r="J30" i="97"/>
  <c r="J29" i="97"/>
  <c r="J28" i="97"/>
  <c r="J27" i="97"/>
  <c r="J26" i="97"/>
  <c r="J25" i="97"/>
  <c r="J24" i="97"/>
  <c r="J23" i="97"/>
  <c r="J22" i="97"/>
  <c r="J21" i="97"/>
  <c r="J20" i="97"/>
  <c r="J19" i="97"/>
  <c r="J18" i="97"/>
  <c r="J17" i="97"/>
  <c r="J16" i="97"/>
  <c r="J15" i="97"/>
  <c r="J14" i="97"/>
  <c r="J13" i="97"/>
  <c r="J12" i="97"/>
  <c r="J11" i="97"/>
  <c r="J10" i="97"/>
  <c r="J9" i="97"/>
  <c r="J8" i="97"/>
  <c r="O7" i="97"/>
  <c r="H3" i="97" s="1"/>
  <c r="H4" i="97" s="1"/>
  <c r="I7" i="97"/>
  <c r="J7" i="97" s="1"/>
  <c r="H7" i="97"/>
  <c r="H2" i="97"/>
  <c r="B1" i="97"/>
  <c r="J357" i="96"/>
  <c r="J356" i="96"/>
  <c r="J355" i="96"/>
  <c r="J354" i="96"/>
  <c r="J353" i="96"/>
  <c r="J352" i="96"/>
  <c r="J351" i="96"/>
  <c r="J350" i="96"/>
  <c r="J349" i="96"/>
  <c r="J348" i="96"/>
  <c r="J347" i="96"/>
  <c r="J346" i="96"/>
  <c r="J345" i="96"/>
  <c r="J344" i="96"/>
  <c r="J343" i="96"/>
  <c r="J342" i="96"/>
  <c r="J341" i="96"/>
  <c r="J340" i="96"/>
  <c r="J339" i="96"/>
  <c r="J338" i="96"/>
  <c r="J337" i="96"/>
  <c r="J336" i="96"/>
  <c r="J335" i="96"/>
  <c r="J334" i="96"/>
  <c r="J333" i="96"/>
  <c r="J332" i="96"/>
  <c r="J331" i="96"/>
  <c r="J330" i="96"/>
  <c r="J329" i="96"/>
  <c r="J328" i="96"/>
  <c r="J327" i="96"/>
  <c r="J326" i="96"/>
  <c r="J325" i="96"/>
  <c r="J324" i="96"/>
  <c r="J323" i="96"/>
  <c r="J322" i="96"/>
  <c r="J321" i="96"/>
  <c r="J320" i="96"/>
  <c r="J319" i="96"/>
  <c r="J318" i="96"/>
  <c r="J317" i="96"/>
  <c r="J316" i="96"/>
  <c r="J315" i="96"/>
  <c r="J314" i="96"/>
  <c r="J313" i="96"/>
  <c r="J312" i="96"/>
  <c r="J311" i="96"/>
  <c r="J310" i="96"/>
  <c r="J309" i="96"/>
  <c r="J308" i="96"/>
  <c r="J307" i="96"/>
  <c r="J306" i="96"/>
  <c r="J305" i="96"/>
  <c r="J304" i="96"/>
  <c r="J303" i="96"/>
  <c r="J302" i="96"/>
  <c r="J301" i="96"/>
  <c r="J300" i="96"/>
  <c r="J299" i="96"/>
  <c r="J298" i="96"/>
  <c r="J297" i="96"/>
  <c r="J296" i="96"/>
  <c r="J295" i="96"/>
  <c r="J294" i="96"/>
  <c r="J293" i="96"/>
  <c r="J292" i="96"/>
  <c r="J291" i="96"/>
  <c r="J290" i="96"/>
  <c r="J289" i="96"/>
  <c r="J288" i="96"/>
  <c r="J287" i="96"/>
  <c r="J286" i="96"/>
  <c r="J285" i="96"/>
  <c r="J284" i="96"/>
  <c r="J283" i="96"/>
  <c r="J282" i="96"/>
  <c r="J281" i="96"/>
  <c r="J280" i="96"/>
  <c r="J279" i="96"/>
  <c r="J278" i="96"/>
  <c r="J277" i="96"/>
  <c r="J276" i="96"/>
  <c r="J275" i="96"/>
  <c r="J274" i="96"/>
  <c r="J273" i="96"/>
  <c r="J272" i="96"/>
  <c r="J271" i="96"/>
  <c r="J270" i="96"/>
  <c r="J269" i="96"/>
  <c r="J268" i="96"/>
  <c r="J267" i="96"/>
  <c r="J266" i="96"/>
  <c r="J265" i="96"/>
  <c r="J264" i="96"/>
  <c r="J263" i="96"/>
  <c r="J262" i="96"/>
  <c r="J261" i="96"/>
  <c r="J260" i="96"/>
  <c r="J259" i="96"/>
  <c r="J258" i="96"/>
  <c r="J257" i="96"/>
  <c r="J256" i="96"/>
  <c r="J255" i="96"/>
  <c r="J254" i="96"/>
  <c r="J253" i="96"/>
  <c r="J252" i="96"/>
  <c r="J251" i="96"/>
  <c r="J250" i="96"/>
  <c r="J249" i="96"/>
  <c r="J248" i="96"/>
  <c r="J247" i="96"/>
  <c r="J246" i="96"/>
  <c r="J245" i="96"/>
  <c r="J244" i="96"/>
  <c r="J243" i="96"/>
  <c r="J242" i="96"/>
  <c r="J241" i="96"/>
  <c r="J240" i="96"/>
  <c r="J239" i="96"/>
  <c r="J238" i="96"/>
  <c r="J237" i="96"/>
  <c r="J236" i="96"/>
  <c r="J235" i="96"/>
  <c r="J234" i="96"/>
  <c r="J233" i="96"/>
  <c r="J232" i="96"/>
  <c r="J231" i="96"/>
  <c r="J230" i="96"/>
  <c r="J229" i="96"/>
  <c r="J228" i="96"/>
  <c r="J227" i="96"/>
  <c r="J226" i="96"/>
  <c r="J225" i="96"/>
  <c r="J224" i="96"/>
  <c r="J223" i="96"/>
  <c r="J222" i="96"/>
  <c r="J221" i="96"/>
  <c r="J220" i="96"/>
  <c r="J219" i="96"/>
  <c r="J218" i="96"/>
  <c r="J217" i="96"/>
  <c r="J216" i="96"/>
  <c r="J215" i="96"/>
  <c r="J214" i="96"/>
  <c r="J213" i="96"/>
  <c r="J212" i="96"/>
  <c r="J211" i="96"/>
  <c r="J210" i="96"/>
  <c r="J209" i="96"/>
  <c r="J208" i="96"/>
  <c r="J207" i="96"/>
  <c r="J206" i="96"/>
  <c r="J205" i="96"/>
  <c r="J204" i="96"/>
  <c r="J203" i="96"/>
  <c r="J202" i="96"/>
  <c r="J201" i="96"/>
  <c r="J200" i="96"/>
  <c r="J199" i="96"/>
  <c r="J198" i="96"/>
  <c r="J197" i="96"/>
  <c r="J196" i="96"/>
  <c r="J195" i="96"/>
  <c r="J194" i="96"/>
  <c r="J193" i="96"/>
  <c r="J192" i="96"/>
  <c r="J191" i="96"/>
  <c r="J190" i="96"/>
  <c r="J189" i="96"/>
  <c r="J188" i="96"/>
  <c r="J187" i="96"/>
  <c r="J186" i="96"/>
  <c r="J185" i="96"/>
  <c r="J184" i="96"/>
  <c r="J183" i="96"/>
  <c r="J182" i="96"/>
  <c r="J181" i="96"/>
  <c r="J180" i="96"/>
  <c r="J179" i="96"/>
  <c r="J178" i="96"/>
  <c r="J177" i="96"/>
  <c r="J176" i="96"/>
  <c r="J175" i="96"/>
  <c r="J174" i="96"/>
  <c r="J173" i="96"/>
  <c r="J172" i="96"/>
  <c r="J171" i="96"/>
  <c r="J170" i="96"/>
  <c r="J169" i="96"/>
  <c r="J168" i="96"/>
  <c r="J167" i="96"/>
  <c r="J166" i="96"/>
  <c r="J165" i="96"/>
  <c r="J164" i="96"/>
  <c r="J163" i="96"/>
  <c r="J162" i="96"/>
  <c r="J161" i="96"/>
  <c r="J160" i="96"/>
  <c r="J159" i="96"/>
  <c r="J158" i="96"/>
  <c r="J157" i="96"/>
  <c r="J156" i="96"/>
  <c r="J155" i="96"/>
  <c r="J154" i="96"/>
  <c r="J153" i="96"/>
  <c r="J152" i="96"/>
  <c r="J151" i="96"/>
  <c r="J150" i="96"/>
  <c r="J149" i="96"/>
  <c r="J148" i="96"/>
  <c r="J147" i="96"/>
  <c r="J146" i="96"/>
  <c r="J145" i="96"/>
  <c r="J144" i="96"/>
  <c r="J143" i="96"/>
  <c r="J142" i="96"/>
  <c r="J141" i="96"/>
  <c r="J140" i="96"/>
  <c r="J139" i="96"/>
  <c r="J138" i="96"/>
  <c r="J137" i="96"/>
  <c r="J136" i="96"/>
  <c r="J135" i="96"/>
  <c r="J134" i="96"/>
  <c r="J133" i="96"/>
  <c r="J132" i="96"/>
  <c r="J131" i="96"/>
  <c r="J130" i="96"/>
  <c r="J129" i="96"/>
  <c r="J128" i="96"/>
  <c r="J127" i="96"/>
  <c r="J126" i="96"/>
  <c r="J125" i="96"/>
  <c r="J124" i="96"/>
  <c r="J123" i="96"/>
  <c r="J122" i="96"/>
  <c r="J121" i="96"/>
  <c r="J120" i="96"/>
  <c r="J119" i="96"/>
  <c r="J118" i="96"/>
  <c r="J117" i="96"/>
  <c r="J116" i="96"/>
  <c r="J115" i="96"/>
  <c r="J114" i="96"/>
  <c r="J113" i="96"/>
  <c r="J112" i="96"/>
  <c r="J111" i="96"/>
  <c r="J110" i="96"/>
  <c r="J109" i="96"/>
  <c r="J108" i="96"/>
  <c r="J107" i="96"/>
  <c r="J106" i="96"/>
  <c r="J105" i="96"/>
  <c r="J104" i="96"/>
  <c r="J103" i="96"/>
  <c r="J102" i="96"/>
  <c r="J101" i="96"/>
  <c r="J100" i="96"/>
  <c r="J99" i="96"/>
  <c r="J98" i="96"/>
  <c r="J97" i="96"/>
  <c r="J96" i="96"/>
  <c r="J95" i="96"/>
  <c r="J94" i="96"/>
  <c r="J93" i="96"/>
  <c r="J92" i="96"/>
  <c r="J91" i="96"/>
  <c r="J90" i="96"/>
  <c r="J89" i="96"/>
  <c r="J88" i="96"/>
  <c r="J87" i="96"/>
  <c r="J86" i="96"/>
  <c r="J85" i="96"/>
  <c r="J84" i="96"/>
  <c r="J83" i="96"/>
  <c r="J82" i="96"/>
  <c r="J81" i="96"/>
  <c r="J80" i="96"/>
  <c r="J79" i="96"/>
  <c r="J78" i="96"/>
  <c r="J77" i="96"/>
  <c r="J76" i="96"/>
  <c r="J75" i="96"/>
  <c r="J74" i="96"/>
  <c r="J73" i="96"/>
  <c r="J72" i="96"/>
  <c r="J71" i="96"/>
  <c r="J70" i="96"/>
  <c r="J69" i="96"/>
  <c r="J68" i="96"/>
  <c r="J67" i="96"/>
  <c r="J66" i="96"/>
  <c r="J65" i="96"/>
  <c r="J64" i="96"/>
  <c r="J63" i="96"/>
  <c r="J62" i="96"/>
  <c r="J61" i="96"/>
  <c r="J60" i="96"/>
  <c r="J59" i="96"/>
  <c r="J58" i="96"/>
  <c r="J57" i="96"/>
  <c r="J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4" i="96"/>
  <c r="J13" i="96"/>
  <c r="J12" i="96"/>
  <c r="J11" i="96"/>
  <c r="J10" i="96"/>
  <c r="J9" i="96"/>
  <c r="J8" i="96"/>
  <c r="M7" i="96"/>
  <c r="H3" i="96" s="1"/>
  <c r="H4" i="96" s="1"/>
  <c r="L7" i="96"/>
  <c r="K7" i="96"/>
  <c r="I7" i="96"/>
  <c r="H7" i="96"/>
  <c r="H2" i="96"/>
  <c r="B1" i="96"/>
  <c r="H4" i="101" l="1"/>
  <c r="J5" i="102"/>
  <c r="J5" i="103"/>
  <c r="J7" i="96"/>
  <c r="J5" i="107"/>
  <c r="H4" i="109"/>
  <c r="H4" i="100"/>
  <c r="J7" i="101"/>
  <c r="H4" i="108"/>
  <c r="J8" i="100"/>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3" i="95"/>
  <c r="J32" i="95"/>
  <c r="J31" i="95"/>
  <c r="J30" i="95"/>
  <c r="J29" i="95"/>
  <c r="J28" i="95"/>
  <c r="J27" i="95"/>
  <c r="J26" i="95"/>
  <c r="J25" i="95"/>
  <c r="J24" i="95"/>
  <c r="J23" i="95"/>
  <c r="J22" i="95"/>
  <c r="J21" i="95"/>
  <c r="J20" i="95"/>
  <c r="J19" i="95"/>
  <c r="J18" i="95"/>
  <c r="J17" i="95"/>
  <c r="J16" i="95"/>
  <c r="J15" i="95"/>
  <c r="J14" i="95"/>
  <c r="J13" i="95"/>
  <c r="J12" i="95"/>
  <c r="J11" i="95"/>
  <c r="J10" i="95"/>
  <c r="J9" i="95"/>
  <c r="J8" i="95"/>
  <c r="J7" i="95"/>
  <c r="J6" i="95"/>
  <c r="I5" i="95"/>
  <c r="H5" i="95"/>
  <c r="H2" i="95"/>
  <c r="B1" i="95"/>
  <c r="J65" i="94"/>
  <c r="J64" i="94"/>
  <c r="J63" i="94"/>
  <c r="J62" i="94"/>
  <c r="J61" i="94"/>
  <c r="J60" i="94"/>
  <c r="J59" i="94"/>
  <c r="J58" i="94"/>
  <c r="J57" i="94"/>
  <c r="J56" i="94"/>
  <c r="J55" i="94"/>
  <c r="J54" i="94"/>
  <c r="J53" i="94"/>
  <c r="J52" i="94"/>
  <c r="J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J15" i="94"/>
  <c r="J14" i="94"/>
  <c r="J13" i="94"/>
  <c r="J12" i="94"/>
  <c r="J11" i="94"/>
  <c r="J10" i="94"/>
  <c r="J9" i="94"/>
  <c r="J8" i="94"/>
  <c r="J7" i="94"/>
  <c r="J6" i="94"/>
  <c r="I5" i="94"/>
  <c r="H5" i="94"/>
  <c r="H2" i="94"/>
  <c r="B1" i="94"/>
  <c r="J357" i="93"/>
  <c r="J356" i="93"/>
  <c r="J355" i="93"/>
  <c r="J354" i="93"/>
  <c r="J353" i="93"/>
  <c r="J352" i="93"/>
  <c r="J351" i="93"/>
  <c r="J350" i="93"/>
  <c r="J349" i="93"/>
  <c r="J348" i="93"/>
  <c r="J347" i="93"/>
  <c r="J346" i="93"/>
  <c r="J345" i="93"/>
  <c r="J344" i="93"/>
  <c r="J343" i="93"/>
  <c r="J342" i="93"/>
  <c r="J341" i="93"/>
  <c r="J340" i="93"/>
  <c r="J339" i="93"/>
  <c r="J338" i="93"/>
  <c r="J337" i="93"/>
  <c r="J336" i="93"/>
  <c r="J335" i="93"/>
  <c r="J334" i="93"/>
  <c r="J333" i="93"/>
  <c r="J332" i="93"/>
  <c r="J331" i="93"/>
  <c r="J330" i="93"/>
  <c r="J329" i="93"/>
  <c r="J328" i="93"/>
  <c r="J327" i="93"/>
  <c r="J326" i="93"/>
  <c r="J325" i="93"/>
  <c r="J324" i="93"/>
  <c r="J323" i="93"/>
  <c r="J322" i="93"/>
  <c r="J321" i="93"/>
  <c r="J320" i="93"/>
  <c r="J319" i="93"/>
  <c r="J318" i="93"/>
  <c r="J317" i="93"/>
  <c r="J316" i="93"/>
  <c r="J315" i="93"/>
  <c r="J314" i="93"/>
  <c r="J313" i="93"/>
  <c r="J312" i="93"/>
  <c r="J311" i="93"/>
  <c r="J310" i="93"/>
  <c r="J309" i="93"/>
  <c r="J308" i="93"/>
  <c r="J307" i="93"/>
  <c r="J306" i="93"/>
  <c r="J305" i="93"/>
  <c r="J304" i="93"/>
  <c r="J303" i="93"/>
  <c r="J302" i="93"/>
  <c r="J301" i="93"/>
  <c r="J300" i="93"/>
  <c r="J299" i="93"/>
  <c r="J298" i="93"/>
  <c r="J297" i="93"/>
  <c r="J296" i="93"/>
  <c r="J295" i="93"/>
  <c r="J294" i="93"/>
  <c r="J293" i="93"/>
  <c r="J292" i="93"/>
  <c r="J291" i="93"/>
  <c r="J290" i="93"/>
  <c r="J289" i="93"/>
  <c r="J288" i="93"/>
  <c r="J287" i="93"/>
  <c r="J286" i="93"/>
  <c r="J285" i="93"/>
  <c r="J284" i="93"/>
  <c r="J283" i="93"/>
  <c r="J282" i="93"/>
  <c r="J281" i="93"/>
  <c r="J280" i="93"/>
  <c r="J279" i="93"/>
  <c r="J278" i="93"/>
  <c r="J277" i="93"/>
  <c r="J276" i="93"/>
  <c r="J275" i="93"/>
  <c r="J274" i="93"/>
  <c r="J273" i="93"/>
  <c r="J272" i="93"/>
  <c r="J271" i="93"/>
  <c r="J270" i="93"/>
  <c r="J269" i="93"/>
  <c r="J268" i="93"/>
  <c r="J267" i="93"/>
  <c r="J266" i="93"/>
  <c r="J265" i="93"/>
  <c r="J264" i="93"/>
  <c r="J263" i="93"/>
  <c r="J262" i="93"/>
  <c r="J261" i="93"/>
  <c r="J260" i="93"/>
  <c r="J259" i="93"/>
  <c r="J258" i="93"/>
  <c r="J257" i="93"/>
  <c r="J256" i="93"/>
  <c r="J255" i="93"/>
  <c r="J254" i="93"/>
  <c r="J253" i="93"/>
  <c r="J252" i="93"/>
  <c r="J251" i="93"/>
  <c r="J250" i="93"/>
  <c r="J249" i="93"/>
  <c r="J248" i="93"/>
  <c r="J247" i="93"/>
  <c r="J246" i="93"/>
  <c r="J245" i="93"/>
  <c r="J244" i="93"/>
  <c r="J243" i="93"/>
  <c r="J242" i="93"/>
  <c r="J241" i="93"/>
  <c r="J240" i="93"/>
  <c r="J239" i="93"/>
  <c r="J238" i="93"/>
  <c r="J237" i="93"/>
  <c r="J236" i="93"/>
  <c r="J235" i="93"/>
  <c r="J234" i="93"/>
  <c r="J233" i="93"/>
  <c r="J232" i="93"/>
  <c r="J231" i="93"/>
  <c r="J230" i="93"/>
  <c r="J229" i="93"/>
  <c r="J228" i="93"/>
  <c r="J227" i="93"/>
  <c r="J226" i="93"/>
  <c r="J225" i="93"/>
  <c r="J224" i="93"/>
  <c r="J223" i="93"/>
  <c r="J222" i="93"/>
  <c r="J221" i="93"/>
  <c r="J220" i="93"/>
  <c r="J219" i="93"/>
  <c r="J218" i="93"/>
  <c r="J217" i="93"/>
  <c r="J216" i="93"/>
  <c r="J215" i="93"/>
  <c r="J214" i="93"/>
  <c r="J213" i="93"/>
  <c r="J212" i="93"/>
  <c r="J211" i="93"/>
  <c r="J210" i="93"/>
  <c r="J209" i="93"/>
  <c r="J208" i="93"/>
  <c r="J207" i="93"/>
  <c r="J206" i="93"/>
  <c r="J205" i="93"/>
  <c r="J204" i="93"/>
  <c r="J203" i="93"/>
  <c r="J202" i="93"/>
  <c r="J201" i="93"/>
  <c r="J200" i="93"/>
  <c r="J199" i="93"/>
  <c r="J198" i="93"/>
  <c r="J197" i="93"/>
  <c r="J196" i="93"/>
  <c r="J195" i="93"/>
  <c r="J194" i="93"/>
  <c r="J193" i="93"/>
  <c r="J192" i="93"/>
  <c r="J191" i="93"/>
  <c r="J190" i="93"/>
  <c r="J189" i="93"/>
  <c r="J188" i="93"/>
  <c r="J187" i="93"/>
  <c r="J186" i="93"/>
  <c r="J185" i="93"/>
  <c r="J184" i="93"/>
  <c r="J183" i="93"/>
  <c r="J182" i="93"/>
  <c r="J181" i="93"/>
  <c r="J180" i="93"/>
  <c r="J179" i="93"/>
  <c r="J178" i="93"/>
  <c r="J177" i="93"/>
  <c r="J176" i="93"/>
  <c r="J175" i="93"/>
  <c r="J174" i="93"/>
  <c r="J173" i="93"/>
  <c r="J172" i="93"/>
  <c r="J171" i="93"/>
  <c r="J170" i="93"/>
  <c r="J169" i="93"/>
  <c r="J168" i="93"/>
  <c r="J167" i="93"/>
  <c r="J166" i="93"/>
  <c r="J165" i="93"/>
  <c r="J164" i="93"/>
  <c r="J163" i="93"/>
  <c r="J162" i="93"/>
  <c r="J161" i="93"/>
  <c r="J160" i="93"/>
  <c r="J159" i="93"/>
  <c r="J158" i="93"/>
  <c r="J157" i="93"/>
  <c r="J156" i="93"/>
  <c r="J155" i="93"/>
  <c r="J154" i="93"/>
  <c r="J153" i="93"/>
  <c r="J152" i="93"/>
  <c r="J151" i="93"/>
  <c r="J150" i="93"/>
  <c r="J149" i="93"/>
  <c r="J148" i="93"/>
  <c r="J147" i="93"/>
  <c r="J146" i="93"/>
  <c r="J145" i="93"/>
  <c r="J144" i="93"/>
  <c r="J143" i="93"/>
  <c r="J142" i="93"/>
  <c r="J141" i="93"/>
  <c r="J140" i="93"/>
  <c r="J139" i="93"/>
  <c r="J138" i="93"/>
  <c r="J137" i="93"/>
  <c r="J136" i="93"/>
  <c r="J135" i="93"/>
  <c r="J134" i="93"/>
  <c r="J133" i="93"/>
  <c r="J132" i="93"/>
  <c r="J131" i="93"/>
  <c r="J130" i="93"/>
  <c r="J129" i="93"/>
  <c r="J128" i="93"/>
  <c r="J127" i="93"/>
  <c r="J126" i="93"/>
  <c r="J125" i="93"/>
  <c r="J124" i="93"/>
  <c r="J123" i="93"/>
  <c r="J122" i="93"/>
  <c r="J121" i="93"/>
  <c r="J120" i="93"/>
  <c r="J119" i="93"/>
  <c r="J118" i="93"/>
  <c r="J117" i="93"/>
  <c r="J116" i="93"/>
  <c r="J115" i="93"/>
  <c r="J114" i="93"/>
  <c r="J113" i="93"/>
  <c r="J112" i="93"/>
  <c r="J111" i="93"/>
  <c r="J110" i="93"/>
  <c r="J109" i="93"/>
  <c r="J108" i="93"/>
  <c r="J107" i="93"/>
  <c r="J106" i="93"/>
  <c r="J105" i="93"/>
  <c r="J104" i="93"/>
  <c r="J103" i="93"/>
  <c r="J102" i="93"/>
  <c r="J101" i="93"/>
  <c r="J100" i="93"/>
  <c r="J99" i="93"/>
  <c r="J98" i="93"/>
  <c r="J97" i="93"/>
  <c r="J96" i="93"/>
  <c r="J95" i="93"/>
  <c r="J94" i="93"/>
  <c r="J93" i="93"/>
  <c r="J92" i="93"/>
  <c r="J91" i="93"/>
  <c r="J90" i="93"/>
  <c r="J89" i="93"/>
  <c r="J88" i="93"/>
  <c r="J87" i="93"/>
  <c r="J86" i="93"/>
  <c r="J85" i="93"/>
  <c r="J84" i="93"/>
  <c r="J83" i="93"/>
  <c r="J82" i="93"/>
  <c r="J81" i="93"/>
  <c r="J80" i="93"/>
  <c r="J79" i="93"/>
  <c r="J78" i="93"/>
  <c r="J77" i="93"/>
  <c r="J76" i="93"/>
  <c r="J75" i="93"/>
  <c r="J74" i="93"/>
  <c r="J73" i="93"/>
  <c r="J72" i="93"/>
  <c r="J71" i="93"/>
  <c r="J70" i="93"/>
  <c r="J69" i="93"/>
  <c r="J68" i="93"/>
  <c r="J67" i="93"/>
  <c r="J66" i="93"/>
  <c r="J65" i="93"/>
  <c r="J64" i="93"/>
  <c r="J63" i="93"/>
  <c r="J62" i="93"/>
  <c r="J61" i="93"/>
  <c r="J60" i="93"/>
  <c r="J59" i="93"/>
  <c r="J58" i="93"/>
  <c r="J57" i="93"/>
  <c r="J56" i="93"/>
  <c r="J55" i="93"/>
  <c r="J54" i="93"/>
  <c r="J53" i="93"/>
  <c r="J52" i="93"/>
  <c r="J51" i="93"/>
  <c r="J50" i="93"/>
  <c r="J49" i="93"/>
  <c r="J48" i="93"/>
  <c r="J47" i="93"/>
  <c r="J46" i="93"/>
  <c r="J45" i="93"/>
  <c r="J44" i="93"/>
  <c r="J43" i="93"/>
  <c r="J42" i="93"/>
  <c r="J41" i="93"/>
  <c r="J40" i="93"/>
  <c r="J39" i="93"/>
  <c r="J38" i="93"/>
  <c r="J37" i="93"/>
  <c r="J36" i="93"/>
  <c r="J35" i="93"/>
  <c r="J34" i="93"/>
  <c r="J33" i="93"/>
  <c r="J32" i="93"/>
  <c r="J31" i="93"/>
  <c r="J30" i="93"/>
  <c r="J29" i="93"/>
  <c r="J28" i="93"/>
  <c r="J27" i="93"/>
  <c r="J26" i="93"/>
  <c r="J25" i="93"/>
  <c r="J24" i="93"/>
  <c r="J23" i="93"/>
  <c r="J22" i="93"/>
  <c r="J21" i="93"/>
  <c r="J20" i="93"/>
  <c r="J19" i="93"/>
  <c r="J18" i="93"/>
  <c r="J17" i="93"/>
  <c r="J16" i="93"/>
  <c r="J15" i="93"/>
  <c r="J14" i="93"/>
  <c r="J13" i="93"/>
  <c r="J12" i="93"/>
  <c r="J11" i="93"/>
  <c r="J9" i="93"/>
  <c r="J8" i="93"/>
  <c r="O7" i="93"/>
  <c r="H3" i="93" s="1"/>
  <c r="H4" i="93" s="1"/>
  <c r="I7" i="93"/>
  <c r="H7" i="93"/>
  <c r="J7" i="93" s="1"/>
  <c r="H2" i="93"/>
  <c r="B1" i="93"/>
  <c r="J357" i="92"/>
  <c r="J356" i="92"/>
  <c r="J355" i="92"/>
  <c r="J354" i="92"/>
  <c r="J353" i="92"/>
  <c r="J352" i="92"/>
  <c r="J351" i="92"/>
  <c r="J350" i="92"/>
  <c r="J349" i="92"/>
  <c r="J348" i="92"/>
  <c r="J347" i="92"/>
  <c r="J346" i="92"/>
  <c r="J345" i="92"/>
  <c r="J344" i="92"/>
  <c r="J343" i="92"/>
  <c r="J342" i="92"/>
  <c r="J341" i="92"/>
  <c r="J340" i="92"/>
  <c r="J339" i="92"/>
  <c r="J338" i="92"/>
  <c r="J337" i="92"/>
  <c r="J336" i="92"/>
  <c r="J335" i="92"/>
  <c r="J334" i="92"/>
  <c r="J333" i="92"/>
  <c r="J332" i="92"/>
  <c r="J331" i="92"/>
  <c r="J330" i="92"/>
  <c r="J329" i="92"/>
  <c r="J328" i="92"/>
  <c r="J327" i="92"/>
  <c r="J326" i="92"/>
  <c r="J325" i="92"/>
  <c r="J324" i="92"/>
  <c r="J323" i="92"/>
  <c r="J322" i="92"/>
  <c r="J321" i="92"/>
  <c r="J320" i="92"/>
  <c r="J319" i="92"/>
  <c r="J318" i="92"/>
  <c r="J317" i="92"/>
  <c r="J316" i="92"/>
  <c r="J315" i="92"/>
  <c r="J314" i="92"/>
  <c r="J313" i="92"/>
  <c r="J312" i="92"/>
  <c r="J311" i="92"/>
  <c r="J310" i="92"/>
  <c r="J309" i="92"/>
  <c r="J308" i="92"/>
  <c r="J307" i="92"/>
  <c r="J306" i="92"/>
  <c r="J305" i="92"/>
  <c r="J304" i="92"/>
  <c r="J303" i="92"/>
  <c r="J302" i="92"/>
  <c r="J301" i="92"/>
  <c r="J300" i="92"/>
  <c r="J299" i="92"/>
  <c r="J298" i="92"/>
  <c r="J297" i="92"/>
  <c r="J296" i="92"/>
  <c r="J295" i="92"/>
  <c r="J294" i="92"/>
  <c r="J293" i="92"/>
  <c r="J292" i="92"/>
  <c r="J291" i="92"/>
  <c r="J290" i="92"/>
  <c r="J289" i="92"/>
  <c r="J288" i="92"/>
  <c r="J287" i="92"/>
  <c r="J286" i="92"/>
  <c r="J285" i="92"/>
  <c r="J284" i="92"/>
  <c r="J283" i="92"/>
  <c r="J282" i="92"/>
  <c r="J281" i="92"/>
  <c r="J280" i="92"/>
  <c r="J279" i="92"/>
  <c r="J278" i="92"/>
  <c r="J277" i="92"/>
  <c r="J276" i="92"/>
  <c r="J275" i="92"/>
  <c r="J274" i="92"/>
  <c r="J273" i="92"/>
  <c r="J272" i="92"/>
  <c r="J271" i="92"/>
  <c r="J270" i="92"/>
  <c r="J269" i="92"/>
  <c r="J268" i="92"/>
  <c r="J267" i="92"/>
  <c r="J266" i="92"/>
  <c r="J265" i="92"/>
  <c r="J264" i="92"/>
  <c r="J263" i="92"/>
  <c r="J262" i="92"/>
  <c r="J261" i="92"/>
  <c r="J260" i="92"/>
  <c r="J259" i="92"/>
  <c r="J258" i="92"/>
  <c r="J257" i="92"/>
  <c r="J256" i="92"/>
  <c r="J255" i="92"/>
  <c r="J254" i="92"/>
  <c r="J253" i="92"/>
  <c r="J252" i="92"/>
  <c r="J251" i="92"/>
  <c r="J250" i="92"/>
  <c r="J249" i="92"/>
  <c r="J248" i="92"/>
  <c r="J247" i="92"/>
  <c r="J246" i="92"/>
  <c r="J245" i="92"/>
  <c r="J244" i="92"/>
  <c r="J243" i="92"/>
  <c r="J242" i="92"/>
  <c r="J241" i="92"/>
  <c r="J240" i="92"/>
  <c r="J239" i="92"/>
  <c r="J238" i="92"/>
  <c r="J237" i="92"/>
  <c r="J236" i="92"/>
  <c r="J235" i="92"/>
  <c r="J234" i="92"/>
  <c r="J233" i="92"/>
  <c r="J232" i="92"/>
  <c r="J231" i="92"/>
  <c r="J230" i="92"/>
  <c r="J229" i="92"/>
  <c r="J228" i="92"/>
  <c r="J227" i="92"/>
  <c r="J226" i="92"/>
  <c r="J225" i="92"/>
  <c r="J224" i="92"/>
  <c r="J223" i="92"/>
  <c r="J222" i="92"/>
  <c r="J221" i="92"/>
  <c r="J220" i="92"/>
  <c r="J219" i="92"/>
  <c r="J218" i="92"/>
  <c r="J217" i="92"/>
  <c r="J216" i="92"/>
  <c r="J215" i="92"/>
  <c r="J214" i="92"/>
  <c r="J213" i="92"/>
  <c r="J212" i="92"/>
  <c r="J211" i="92"/>
  <c r="J210" i="92"/>
  <c r="J209" i="92"/>
  <c r="J208" i="92"/>
  <c r="J207" i="92"/>
  <c r="J206" i="92"/>
  <c r="J205" i="92"/>
  <c r="J204" i="92"/>
  <c r="J203" i="92"/>
  <c r="J202" i="92"/>
  <c r="J201" i="92"/>
  <c r="J200" i="92"/>
  <c r="J199" i="92"/>
  <c r="J198" i="92"/>
  <c r="J197" i="92"/>
  <c r="J196" i="92"/>
  <c r="J195" i="92"/>
  <c r="J194" i="92"/>
  <c r="J193" i="92"/>
  <c r="J192" i="92"/>
  <c r="J191" i="92"/>
  <c r="J190" i="92"/>
  <c r="J189" i="92"/>
  <c r="J188" i="92"/>
  <c r="J187" i="92"/>
  <c r="J186" i="92"/>
  <c r="J185" i="92"/>
  <c r="J184" i="92"/>
  <c r="J183" i="92"/>
  <c r="J182" i="92"/>
  <c r="J181" i="92"/>
  <c r="J180" i="92"/>
  <c r="J179" i="92"/>
  <c r="J178" i="92"/>
  <c r="J177" i="92"/>
  <c r="J176" i="92"/>
  <c r="J175" i="92"/>
  <c r="J174" i="92"/>
  <c r="J173" i="92"/>
  <c r="J172" i="92"/>
  <c r="J171" i="92"/>
  <c r="J170" i="92"/>
  <c r="J169" i="92"/>
  <c r="J168" i="92"/>
  <c r="J167" i="92"/>
  <c r="J166" i="92"/>
  <c r="J165" i="92"/>
  <c r="J164" i="92"/>
  <c r="J163" i="92"/>
  <c r="J162" i="92"/>
  <c r="J161" i="92"/>
  <c r="J160" i="92"/>
  <c r="J159" i="92"/>
  <c r="J158" i="92"/>
  <c r="J157" i="92"/>
  <c r="J156" i="92"/>
  <c r="J155" i="92"/>
  <c r="J154" i="92"/>
  <c r="J153" i="92"/>
  <c r="J152" i="92"/>
  <c r="J151" i="92"/>
  <c r="J150" i="92"/>
  <c r="J149" i="92"/>
  <c r="J148" i="92"/>
  <c r="J147" i="92"/>
  <c r="J146" i="92"/>
  <c r="J145" i="92"/>
  <c r="J144" i="92"/>
  <c r="J143" i="92"/>
  <c r="J142" i="92"/>
  <c r="J141" i="92"/>
  <c r="J140" i="92"/>
  <c r="J139" i="92"/>
  <c r="J138" i="92"/>
  <c r="J137" i="92"/>
  <c r="J136" i="92"/>
  <c r="J135" i="92"/>
  <c r="J134" i="92"/>
  <c r="J133" i="92"/>
  <c r="J132" i="92"/>
  <c r="J131" i="92"/>
  <c r="J130" i="92"/>
  <c r="J129" i="92"/>
  <c r="J128" i="92"/>
  <c r="J127" i="92"/>
  <c r="J126" i="92"/>
  <c r="J125" i="92"/>
  <c r="J124" i="92"/>
  <c r="J123" i="92"/>
  <c r="J122" i="92"/>
  <c r="J121" i="92"/>
  <c r="J120" i="92"/>
  <c r="J119" i="92"/>
  <c r="J118" i="92"/>
  <c r="J117" i="92"/>
  <c r="J116" i="92"/>
  <c r="J115" i="92"/>
  <c r="J114" i="92"/>
  <c r="J113" i="92"/>
  <c r="J112" i="92"/>
  <c r="J111" i="92"/>
  <c r="J110" i="92"/>
  <c r="J109" i="92"/>
  <c r="J108" i="92"/>
  <c r="J107" i="92"/>
  <c r="J106" i="92"/>
  <c r="J105" i="92"/>
  <c r="J104" i="92"/>
  <c r="J103" i="92"/>
  <c r="J102" i="92"/>
  <c r="J101" i="92"/>
  <c r="J100" i="92"/>
  <c r="J99" i="92"/>
  <c r="J98" i="92"/>
  <c r="J97" i="92"/>
  <c r="J96" i="92"/>
  <c r="J95" i="92"/>
  <c r="J94" i="92"/>
  <c r="J93" i="92"/>
  <c r="J92" i="92"/>
  <c r="J91" i="92"/>
  <c r="J90" i="92"/>
  <c r="J89" i="92"/>
  <c r="J88" i="92"/>
  <c r="J87" i="92"/>
  <c r="J86" i="92"/>
  <c r="J85" i="92"/>
  <c r="J84" i="92"/>
  <c r="J83" i="92"/>
  <c r="J82" i="92"/>
  <c r="J81" i="92"/>
  <c r="J80" i="92"/>
  <c r="J79" i="92"/>
  <c r="J78" i="92"/>
  <c r="J77" i="92"/>
  <c r="J76" i="92"/>
  <c r="J75" i="92"/>
  <c r="J74" i="92"/>
  <c r="J73" i="92"/>
  <c r="J72" i="92"/>
  <c r="J71" i="92"/>
  <c r="J70" i="92"/>
  <c r="J69" i="92"/>
  <c r="J68" i="92"/>
  <c r="J67" i="92"/>
  <c r="J66" i="92"/>
  <c r="J65" i="92"/>
  <c r="J64" i="92"/>
  <c r="J63" i="92"/>
  <c r="J62" i="92"/>
  <c r="J61" i="92"/>
  <c r="J60" i="92"/>
  <c r="J59" i="92"/>
  <c r="J58" i="92"/>
  <c r="J57" i="92"/>
  <c r="J56" i="92"/>
  <c r="J55" i="92"/>
  <c r="J54" i="92"/>
  <c r="J53" i="92"/>
  <c r="J52" i="92"/>
  <c r="J51" i="92"/>
  <c r="J50" i="92"/>
  <c r="J49" i="92"/>
  <c r="J48" i="92"/>
  <c r="J47" i="92"/>
  <c r="J46" i="92"/>
  <c r="J45" i="92"/>
  <c r="J44" i="92"/>
  <c r="J43" i="92"/>
  <c r="J42" i="92"/>
  <c r="J41" i="92"/>
  <c r="J40" i="92"/>
  <c r="J39" i="92"/>
  <c r="J38" i="92"/>
  <c r="J37" i="92"/>
  <c r="J36" i="92"/>
  <c r="J35" i="92"/>
  <c r="J34" i="92"/>
  <c r="J33" i="92"/>
  <c r="J32" i="92"/>
  <c r="J31" i="92"/>
  <c r="J30" i="92"/>
  <c r="J29" i="92"/>
  <c r="J28" i="92"/>
  <c r="J27" i="92"/>
  <c r="J26" i="92"/>
  <c r="J25" i="92"/>
  <c r="J24" i="92"/>
  <c r="J23" i="92"/>
  <c r="J22" i="92"/>
  <c r="J21" i="92"/>
  <c r="J20" i="92"/>
  <c r="J19" i="92"/>
  <c r="J18" i="92"/>
  <c r="J17" i="92"/>
  <c r="J16" i="92"/>
  <c r="J15" i="92"/>
  <c r="J14" i="92"/>
  <c r="J13" i="92"/>
  <c r="J12" i="92"/>
  <c r="J11" i="92"/>
  <c r="J10" i="92"/>
  <c r="J9" i="92"/>
  <c r="J8" i="92"/>
  <c r="M7" i="92"/>
  <c r="H3" i="92" s="1"/>
  <c r="L7" i="92"/>
  <c r="K7" i="92"/>
  <c r="I7" i="92"/>
  <c r="J7" i="92" s="1"/>
  <c r="H7" i="92"/>
  <c r="H2" i="92"/>
  <c r="B1" i="92"/>
  <c r="J5" i="94" l="1"/>
  <c r="J5" i="95"/>
  <c r="H4" i="92"/>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20" i="91"/>
  <c r="J19" i="91"/>
  <c r="J18" i="91"/>
  <c r="J17" i="91"/>
  <c r="J16" i="91"/>
  <c r="J15" i="91"/>
  <c r="J14" i="91"/>
  <c r="J13" i="91"/>
  <c r="J12" i="91"/>
  <c r="J11" i="91"/>
  <c r="J10" i="91"/>
  <c r="J9" i="91"/>
  <c r="J8" i="91"/>
  <c r="J7" i="91"/>
  <c r="J6" i="91"/>
  <c r="I5" i="91"/>
  <c r="H5" i="91"/>
  <c r="J5" i="91" s="1"/>
  <c r="H2" i="91"/>
  <c r="B1" i="91"/>
  <c r="J65" i="90"/>
  <c r="J64" i="90"/>
  <c r="J63" i="90"/>
  <c r="J62" i="90"/>
  <c r="J61" i="90"/>
  <c r="J60" i="90"/>
  <c r="J59" i="90"/>
  <c r="J58" i="90"/>
  <c r="J57" i="90"/>
  <c r="J56" i="90"/>
  <c r="J55" i="90"/>
  <c r="J54" i="90"/>
  <c r="J53" i="90"/>
  <c r="J52" i="90"/>
  <c r="J51" i="90"/>
  <c r="J50" i="90"/>
  <c r="J49" i="90"/>
  <c r="J48" i="90"/>
  <c r="J47" i="90"/>
  <c r="J46" i="90"/>
  <c r="J45" i="90"/>
  <c r="J44" i="90"/>
  <c r="J43" i="90"/>
  <c r="J42" i="90"/>
  <c r="J41" i="90"/>
  <c r="J40" i="90"/>
  <c r="J39" i="90"/>
  <c r="J38" i="90"/>
  <c r="J37" i="90"/>
  <c r="J36" i="90"/>
  <c r="J35" i="90"/>
  <c r="J34" i="90"/>
  <c r="J33" i="90"/>
  <c r="J32" i="90"/>
  <c r="J31" i="90"/>
  <c r="J30" i="90"/>
  <c r="J29" i="90"/>
  <c r="J28" i="90"/>
  <c r="J27" i="90"/>
  <c r="J26" i="90"/>
  <c r="J25" i="90"/>
  <c r="J24" i="90"/>
  <c r="J23" i="90"/>
  <c r="J22" i="90"/>
  <c r="J21" i="90"/>
  <c r="J20" i="90"/>
  <c r="J19" i="90"/>
  <c r="J18" i="90"/>
  <c r="J17" i="90"/>
  <c r="J16" i="90"/>
  <c r="J15" i="90"/>
  <c r="J14" i="90"/>
  <c r="J13" i="90"/>
  <c r="J12" i="90"/>
  <c r="J11" i="90"/>
  <c r="J10" i="90"/>
  <c r="J9" i="90"/>
  <c r="J8" i="90"/>
  <c r="J7" i="90"/>
  <c r="J6" i="90"/>
  <c r="I5" i="90"/>
  <c r="H5" i="90"/>
  <c r="J5" i="90" s="1"/>
  <c r="H2" i="90"/>
  <c r="B1" i="90"/>
  <c r="J357" i="89"/>
  <c r="J356" i="89"/>
  <c r="J355" i="89"/>
  <c r="J354" i="89"/>
  <c r="J353" i="89"/>
  <c r="J352" i="89"/>
  <c r="J351" i="89"/>
  <c r="J350" i="89"/>
  <c r="J349" i="89"/>
  <c r="J348" i="89"/>
  <c r="J347" i="89"/>
  <c r="J346" i="89"/>
  <c r="J345" i="89"/>
  <c r="J344" i="89"/>
  <c r="J343" i="89"/>
  <c r="J342" i="89"/>
  <c r="J341" i="89"/>
  <c r="J340" i="89"/>
  <c r="J339" i="89"/>
  <c r="J338" i="89"/>
  <c r="J337" i="89"/>
  <c r="J336" i="89"/>
  <c r="J335" i="89"/>
  <c r="J334" i="89"/>
  <c r="J333" i="89"/>
  <c r="J332" i="89"/>
  <c r="J331" i="89"/>
  <c r="J330" i="89"/>
  <c r="J329" i="89"/>
  <c r="J328" i="89"/>
  <c r="J327" i="89"/>
  <c r="J326" i="89"/>
  <c r="J325" i="89"/>
  <c r="J324" i="89"/>
  <c r="J323" i="89"/>
  <c r="J322" i="89"/>
  <c r="J321" i="89"/>
  <c r="J320" i="89"/>
  <c r="J319" i="89"/>
  <c r="J318" i="89"/>
  <c r="J317" i="89"/>
  <c r="J316" i="89"/>
  <c r="J315" i="89"/>
  <c r="J314" i="89"/>
  <c r="J313" i="89"/>
  <c r="J312" i="89"/>
  <c r="J311" i="89"/>
  <c r="J310" i="89"/>
  <c r="J309" i="89"/>
  <c r="J308" i="89"/>
  <c r="J307" i="89"/>
  <c r="J306" i="89"/>
  <c r="J305" i="89"/>
  <c r="J304" i="89"/>
  <c r="J303" i="89"/>
  <c r="J302" i="89"/>
  <c r="J301" i="89"/>
  <c r="J300" i="89"/>
  <c r="J299" i="89"/>
  <c r="J298" i="89"/>
  <c r="J297" i="89"/>
  <c r="J296" i="89"/>
  <c r="J295" i="89"/>
  <c r="J294" i="89"/>
  <c r="J293" i="89"/>
  <c r="J292" i="89"/>
  <c r="J291" i="89"/>
  <c r="J290" i="89"/>
  <c r="J289" i="89"/>
  <c r="J288" i="89"/>
  <c r="J287" i="89"/>
  <c r="J286" i="89"/>
  <c r="J285" i="89"/>
  <c r="J284" i="89"/>
  <c r="J283" i="89"/>
  <c r="J282" i="89"/>
  <c r="J281" i="89"/>
  <c r="J280" i="89"/>
  <c r="J279" i="89"/>
  <c r="J278" i="89"/>
  <c r="J277" i="89"/>
  <c r="J276" i="89"/>
  <c r="J275" i="89"/>
  <c r="J274" i="89"/>
  <c r="J273" i="89"/>
  <c r="J272" i="89"/>
  <c r="J271" i="89"/>
  <c r="J270" i="89"/>
  <c r="J269" i="89"/>
  <c r="J268" i="89"/>
  <c r="J267" i="89"/>
  <c r="J266" i="89"/>
  <c r="J265" i="89"/>
  <c r="J264" i="89"/>
  <c r="J263" i="89"/>
  <c r="J262" i="89"/>
  <c r="J261" i="89"/>
  <c r="J260" i="89"/>
  <c r="J259" i="89"/>
  <c r="J258" i="89"/>
  <c r="J257" i="89"/>
  <c r="J256" i="89"/>
  <c r="J255" i="89"/>
  <c r="J254" i="89"/>
  <c r="J253" i="89"/>
  <c r="J252" i="89"/>
  <c r="J251" i="89"/>
  <c r="J250" i="89"/>
  <c r="J249" i="89"/>
  <c r="J248" i="89"/>
  <c r="J247" i="89"/>
  <c r="J246" i="89"/>
  <c r="J245" i="89"/>
  <c r="J244" i="89"/>
  <c r="J243" i="89"/>
  <c r="J242" i="89"/>
  <c r="J241" i="89"/>
  <c r="J240" i="89"/>
  <c r="J239" i="89"/>
  <c r="J238" i="89"/>
  <c r="J237" i="89"/>
  <c r="J236" i="89"/>
  <c r="J235" i="89"/>
  <c r="J234" i="89"/>
  <c r="J233" i="89"/>
  <c r="J232" i="89"/>
  <c r="J231" i="89"/>
  <c r="J230" i="89"/>
  <c r="J229" i="89"/>
  <c r="J228" i="89"/>
  <c r="J227" i="89"/>
  <c r="J226" i="89"/>
  <c r="J225" i="89"/>
  <c r="J224" i="89"/>
  <c r="J223" i="89"/>
  <c r="J222" i="89"/>
  <c r="J221" i="89"/>
  <c r="J220" i="89"/>
  <c r="J219" i="89"/>
  <c r="J218" i="89"/>
  <c r="J217" i="89"/>
  <c r="J216" i="89"/>
  <c r="J215" i="89"/>
  <c r="J214" i="89"/>
  <c r="J213" i="89"/>
  <c r="J212" i="89"/>
  <c r="J211" i="89"/>
  <c r="J210" i="89"/>
  <c r="J209" i="89"/>
  <c r="J208" i="89"/>
  <c r="J207" i="89"/>
  <c r="J206" i="89"/>
  <c r="J205" i="89"/>
  <c r="J204" i="89"/>
  <c r="J203" i="89"/>
  <c r="J202" i="89"/>
  <c r="J201" i="89"/>
  <c r="J200" i="89"/>
  <c r="J199" i="89"/>
  <c r="J198" i="89"/>
  <c r="J197" i="89"/>
  <c r="J196" i="89"/>
  <c r="J195" i="89"/>
  <c r="J194" i="89"/>
  <c r="J193" i="89"/>
  <c r="J192" i="89"/>
  <c r="J191" i="89"/>
  <c r="J190" i="89"/>
  <c r="J189" i="89"/>
  <c r="J188" i="89"/>
  <c r="J187" i="89"/>
  <c r="J186" i="89"/>
  <c r="J185" i="89"/>
  <c r="J184" i="89"/>
  <c r="J183" i="89"/>
  <c r="J182" i="89"/>
  <c r="J181" i="89"/>
  <c r="J180" i="89"/>
  <c r="J179" i="89"/>
  <c r="J178" i="89"/>
  <c r="J177" i="89"/>
  <c r="J176" i="89"/>
  <c r="J175" i="89"/>
  <c r="J174" i="89"/>
  <c r="J173" i="89"/>
  <c r="J172" i="89"/>
  <c r="J171" i="89"/>
  <c r="J170" i="89"/>
  <c r="J169" i="89"/>
  <c r="J168" i="89"/>
  <c r="J167" i="89"/>
  <c r="J166" i="89"/>
  <c r="J165" i="89"/>
  <c r="J164" i="89"/>
  <c r="J163" i="89"/>
  <c r="J162" i="89"/>
  <c r="J161" i="89"/>
  <c r="J160" i="89"/>
  <c r="J159" i="89"/>
  <c r="J158" i="89"/>
  <c r="J157" i="89"/>
  <c r="J156" i="89"/>
  <c r="J155" i="89"/>
  <c r="J154" i="89"/>
  <c r="J153" i="89"/>
  <c r="J152" i="89"/>
  <c r="J151" i="89"/>
  <c r="J150" i="89"/>
  <c r="J149" i="89"/>
  <c r="J148" i="89"/>
  <c r="J147" i="89"/>
  <c r="J146" i="89"/>
  <c r="J145" i="89"/>
  <c r="J144" i="89"/>
  <c r="J143" i="89"/>
  <c r="J142" i="89"/>
  <c r="J141"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J20" i="89"/>
  <c r="J19" i="89"/>
  <c r="J18" i="89"/>
  <c r="J17" i="89"/>
  <c r="J16" i="89"/>
  <c r="J15" i="89"/>
  <c r="J14" i="89"/>
  <c r="J13" i="89"/>
  <c r="J12" i="89"/>
  <c r="J11" i="89"/>
  <c r="J10" i="89"/>
  <c r="J9" i="89"/>
  <c r="J8" i="89"/>
  <c r="O7" i="89"/>
  <c r="H3" i="89" s="1"/>
  <c r="I7" i="89"/>
  <c r="H7" i="89"/>
  <c r="H2" i="89"/>
  <c r="B1" i="89"/>
  <c r="J357" i="88"/>
  <c r="J356" i="88"/>
  <c r="J355" i="88"/>
  <c r="J354" i="88"/>
  <c r="J353" i="88"/>
  <c r="J352" i="88"/>
  <c r="J351" i="88"/>
  <c r="J350" i="88"/>
  <c r="J349" i="88"/>
  <c r="J348" i="88"/>
  <c r="J347" i="88"/>
  <c r="J346" i="88"/>
  <c r="J345" i="88"/>
  <c r="J344" i="88"/>
  <c r="J343" i="88"/>
  <c r="J342" i="88"/>
  <c r="J341" i="88"/>
  <c r="J340" i="88"/>
  <c r="J339" i="88"/>
  <c r="J338" i="88"/>
  <c r="J337" i="88"/>
  <c r="J336" i="88"/>
  <c r="J335" i="88"/>
  <c r="J334" i="88"/>
  <c r="J333" i="88"/>
  <c r="J332" i="88"/>
  <c r="J331" i="88"/>
  <c r="J330" i="88"/>
  <c r="J329" i="88"/>
  <c r="J328" i="88"/>
  <c r="J327" i="88"/>
  <c r="J326" i="88"/>
  <c r="J325" i="88"/>
  <c r="J324" i="88"/>
  <c r="J323" i="88"/>
  <c r="J322" i="88"/>
  <c r="J321" i="88"/>
  <c r="J320" i="88"/>
  <c r="J319" i="88"/>
  <c r="J318" i="88"/>
  <c r="J317" i="88"/>
  <c r="J316" i="88"/>
  <c r="J315" i="88"/>
  <c r="J314" i="88"/>
  <c r="J313" i="88"/>
  <c r="J312" i="88"/>
  <c r="J311" i="88"/>
  <c r="J310" i="88"/>
  <c r="J309" i="88"/>
  <c r="J308" i="88"/>
  <c r="J307" i="88"/>
  <c r="J306" i="88"/>
  <c r="J305" i="88"/>
  <c r="J304" i="88"/>
  <c r="J303" i="88"/>
  <c r="J302" i="88"/>
  <c r="J301" i="88"/>
  <c r="J300" i="88"/>
  <c r="J299" i="88"/>
  <c r="J298" i="88"/>
  <c r="J297" i="88"/>
  <c r="J296" i="88"/>
  <c r="J295" i="88"/>
  <c r="J294" i="88"/>
  <c r="J293" i="88"/>
  <c r="J292" i="88"/>
  <c r="J291" i="88"/>
  <c r="J290" i="88"/>
  <c r="J289" i="88"/>
  <c r="J288" i="88"/>
  <c r="J287" i="88"/>
  <c r="J286" i="88"/>
  <c r="J285" i="88"/>
  <c r="J284" i="88"/>
  <c r="J283" i="88"/>
  <c r="J282" i="88"/>
  <c r="J281" i="88"/>
  <c r="J280" i="88"/>
  <c r="J279" i="88"/>
  <c r="J278" i="88"/>
  <c r="J277" i="88"/>
  <c r="J276" i="88"/>
  <c r="J275" i="88"/>
  <c r="J274" i="88"/>
  <c r="J273" i="88"/>
  <c r="J272" i="88"/>
  <c r="J271" i="88"/>
  <c r="J270" i="88"/>
  <c r="J269" i="88"/>
  <c r="J268" i="88"/>
  <c r="J267" i="88"/>
  <c r="J266" i="88"/>
  <c r="J265" i="88"/>
  <c r="J264" i="88"/>
  <c r="J263" i="88"/>
  <c r="J262" i="88"/>
  <c r="J261" i="88"/>
  <c r="J260" i="88"/>
  <c r="J259" i="88"/>
  <c r="J258" i="88"/>
  <c r="J257" i="88"/>
  <c r="J256" i="88"/>
  <c r="J255" i="88"/>
  <c r="J254" i="88"/>
  <c r="J253" i="88"/>
  <c r="J252" i="88"/>
  <c r="J251" i="88"/>
  <c r="J250" i="88"/>
  <c r="J249" i="88"/>
  <c r="J248" i="88"/>
  <c r="J247" i="88"/>
  <c r="J246" i="88"/>
  <c r="J245" i="88"/>
  <c r="J244" i="88"/>
  <c r="J243" i="88"/>
  <c r="J242" i="88"/>
  <c r="J241" i="88"/>
  <c r="J240" i="88"/>
  <c r="J239" i="88"/>
  <c r="J238" i="88"/>
  <c r="J237" i="88"/>
  <c r="J236" i="88"/>
  <c r="J235" i="88"/>
  <c r="J234" i="88"/>
  <c r="J233" i="88"/>
  <c r="J232" i="88"/>
  <c r="J231" i="88"/>
  <c r="J230" i="88"/>
  <c r="J229" i="88"/>
  <c r="J228" i="88"/>
  <c r="J227" i="88"/>
  <c r="J226" i="88"/>
  <c r="J225" i="88"/>
  <c r="J224" i="88"/>
  <c r="J223" i="88"/>
  <c r="J222" i="88"/>
  <c r="J221" i="88"/>
  <c r="J220" i="88"/>
  <c r="J219" i="88"/>
  <c r="J218" i="88"/>
  <c r="J217" i="88"/>
  <c r="J216" i="88"/>
  <c r="J215" i="88"/>
  <c r="J214" i="88"/>
  <c r="J213" i="88"/>
  <c r="J212" i="88"/>
  <c r="J211" i="88"/>
  <c r="J210" i="88"/>
  <c r="J209" i="88"/>
  <c r="J208" i="88"/>
  <c r="J207" i="88"/>
  <c r="J206" i="88"/>
  <c r="J205" i="88"/>
  <c r="J204" i="88"/>
  <c r="J203" i="88"/>
  <c r="J202" i="88"/>
  <c r="J201" i="88"/>
  <c r="J200" i="88"/>
  <c r="J199" i="88"/>
  <c r="J198" i="88"/>
  <c r="J197" i="88"/>
  <c r="J196" i="88"/>
  <c r="J195" i="88"/>
  <c r="J194" i="88"/>
  <c r="J193" i="88"/>
  <c r="J192" i="88"/>
  <c r="J191" i="88"/>
  <c r="J190" i="88"/>
  <c r="J189" i="88"/>
  <c r="J188" i="88"/>
  <c r="J187" i="88"/>
  <c r="J186" i="88"/>
  <c r="J185" i="88"/>
  <c r="J184" i="88"/>
  <c r="J183" i="88"/>
  <c r="J182" i="88"/>
  <c r="J181" i="88"/>
  <c r="J180" i="88"/>
  <c r="J179" i="88"/>
  <c r="J178" i="88"/>
  <c r="J177" i="88"/>
  <c r="J176" i="88"/>
  <c r="J175" i="88"/>
  <c r="J174" i="88"/>
  <c r="J173" i="88"/>
  <c r="J172" i="88"/>
  <c r="J171" i="88"/>
  <c r="J170" i="88"/>
  <c r="J169" i="88"/>
  <c r="J168" i="88"/>
  <c r="J167" i="88"/>
  <c r="J166" i="88"/>
  <c r="J165" i="88"/>
  <c r="J164" i="88"/>
  <c r="J163" i="88"/>
  <c r="J162" i="88"/>
  <c r="J161" i="88"/>
  <c r="J160" i="88"/>
  <c r="J159" i="88"/>
  <c r="J158" i="88"/>
  <c r="J157" i="88"/>
  <c r="J156" i="88"/>
  <c r="J155" i="88"/>
  <c r="J154" i="88"/>
  <c r="J153" i="88"/>
  <c r="J152" i="88"/>
  <c r="J151" i="88"/>
  <c r="J150" i="88"/>
  <c r="J149" i="88"/>
  <c r="J148" i="88"/>
  <c r="J147" i="88"/>
  <c r="J146" i="88"/>
  <c r="J145" i="88"/>
  <c r="J144" i="88"/>
  <c r="J143" i="88"/>
  <c r="J142" i="88"/>
  <c r="J141" i="88"/>
  <c r="J140" i="88"/>
  <c r="J139" i="88"/>
  <c r="J138" i="88"/>
  <c r="J137" i="88"/>
  <c r="J136" i="88"/>
  <c r="J135" i="88"/>
  <c r="J134" i="88"/>
  <c r="J133" i="88"/>
  <c r="J132" i="88"/>
  <c r="J131" i="88"/>
  <c r="J130" i="88"/>
  <c r="J129" i="88"/>
  <c r="J128" i="88"/>
  <c r="J127" i="88"/>
  <c r="J126" i="88"/>
  <c r="J125" i="88"/>
  <c r="J124" i="88"/>
  <c r="J123" i="88"/>
  <c r="J122" i="88"/>
  <c r="J121" i="88"/>
  <c r="J120" i="88"/>
  <c r="J119" i="88"/>
  <c r="J118" i="88"/>
  <c r="J117" i="88"/>
  <c r="J116" i="88"/>
  <c r="J115" i="88"/>
  <c r="J114" i="88"/>
  <c r="J113" i="88"/>
  <c r="J112" i="88"/>
  <c r="J111" i="88"/>
  <c r="J110" i="88"/>
  <c r="J109" i="88"/>
  <c r="J108" i="88"/>
  <c r="J107" i="88"/>
  <c r="J106" i="88"/>
  <c r="J105" i="88"/>
  <c r="J104" i="88"/>
  <c r="J103" i="88"/>
  <c r="J102" i="88"/>
  <c r="J101" i="88"/>
  <c r="J100" i="88"/>
  <c r="J99" i="88"/>
  <c r="J98" i="88"/>
  <c r="J97" i="88"/>
  <c r="J96" i="88"/>
  <c r="J95" i="88"/>
  <c r="J94" i="88"/>
  <c r="J93" i="88"/>
  <c r="J92" i="88"/>
  <c r="J91" i="88"/>
  <c r="J90" i="88"/>
  <c r="J89" i="88"/>
  <c r="J88" i="88"/>
  <c r="J87" i="88"/>
  <c r="J86" i="88"/>
  <c r="J85" i="88"/>
  <c r="J84" i="88"/>
  <c r="J83" i="88"/>
  <c r="J82" i="88"/>
  <c r="J81" i="88"/>
  <c r="J80" i="88"/>
  <c r="J79" i="88"/>
  <c r="J78" i="88"/>
  <c r="J77" i="88"/>
  <c r="J76" i="88"/>
  <c r="J75" i="88"/>
  <c r="J74" i="88"/>
  <c r="J73" i="88"/>
  <c r="J72" i="88"/>
  <c r="J71" i="88"/>
  <c r="J70" i="88"/>
  <c r="J69" i="88"/>
  <c r="J68" i="88"/>
  <c r="J67" i="88"/>
  <c r="J66" i="88"/>
  <c r="J65" i="88"/>
  <c r="J64" i="88"/>
  <c r="J63" i="88"/>
  <c r="J62" i="88"/>
  <c r="J61" i="88"/>
  <c r="J60" i="88"/>
  <c r="J59" i="88"/>
  <c r="J58" i="88"/>
  <c r="J57" i="88"/>
  <c r="J56" i="88"/>
  <c r="J55" i="88"/>
  <c r="J54" i="88"/>
  <c r="J53" i="88"/>
  <c r="J52" i="88"/>
  <c r="J51" i="88"/>
  <c r="J50" i="88"/>
  <c r="J49" i="88"/>
  <c r="J48" i="88"/>
  <c r="J47" i="88"/>
  <c r="J46" i="88"/>
  <c r="J45" i="88"/>
  <c r="J44" i="88"/>
  <c r="J43" i="88"/>
  <c r="J42" i="88"/>
  <c r="J41" i="88"/>
  <c r="J40" i="88"/>
  <c r="J39" i="88"/>
  <c r="J38" i="88"/>
  <c r="J37" i="88"/>
  <c r="J36" i="88"/>
  <c r="J35" i="88"/>
  <c r="J34" i="88"/>
  <c r="J33" i="88"/>
  <c r="J32" i="88"/>
  <c r="J31" i="88"/>
  <c r="J30" i="88"/>
  <c r="J29" i="88"/>
  <c r="J28" i="88"/>
  <c r="J27" i="88"/>
  <c r="J26" i="88"/>
  <c r="J25" i="88"/>
  <c r="J24" i="88"/>
  <c r="J23" i="88"/>
  <c r="J22" i="88"/>
  <c r="J21" i="88"/>
  <c r="J20" i="88"/>
  <c r="J19" i="88"/>
  <c r="J18" i="88"/>
  <c r="J17" i="88"/>
  <c r="J16" i="88"/>
  <c r="J15" i="88"/>
  <c r="J14" i="88"/>
  <c r="J13" i="88"/>
  <c r="J12" i="88"/>
  <c r="J11" i="88"/>
  <c r="J10" i="88"/>
  <c r="J9" i="88"/>
  <c r="J8" i="88"/>
  <c r="M7" i="88"/>
  <c r="H3" i="88" s="1"/>
  <c r="H4" i="88" s="1"/>
  <c r="L7" i="88"/>
  <c r="K7" i="88"/>
  <c r="I7" i="88"/>
  <c r="H7" i="88"/>
  <c r="J7" i="88" s="1"/>
  <c r="H2" i="88"/>
  <c r="B1" i="88"/>
  <c r="J65" i="87"/>
  <c r="J64" i="87"/>
  <c r="J63" i="87"/>
  <c r="J62" i="87"/>
  <c r="J61" i="87"/>
  <c r="J60" i="87"/>
  <c r="J59" i="87"/>
  <c r="J58" i="87"/>
  <c r="J57" i="87"/>
  <c r="J56" i="87"/>
  <c r="J55" i="87"/>
  <c r="J54" i="87"/>
  <c r="J53" i="87"/>
  <c r="J52" i="87"/>
  <c r="J51" i="87"/>
  <c r="J50" i="87"/>
  <c r="J49" i="87"/>
  <c r="J48" i="87"/>
  <c r="J47" i="87"/>
  <c r="J46" i="87"/>
  <c r="J45" i="87"/>
  <c r="J44" i="87"/>
  <c r="J43" i="87"/>
  <c r="J42" i="87"/>
  <c r="J41" i="87"/>
  <c r="J40" i="87"/>
  <c r="J39" i="87"/>
  <c r="J38" i="87"/>
  <c r="J37" i="87"/>
  <c r="J36" i="87"/>
  <c r="J35" i="87"/>
  <c r="J34" i="87"/>
  <c r="J33" i="87"/>
  <c r="J32" i="87"/>
  <c r="J31" i="87"/>
  <c r="J30" i="87"/>
  <c r="J29" i="87"/>
  <c r="J28" i="87"/>
  <c r="J27" i="87"/>
  <c r="J26" i="87"/>
  <c r="J25" i="87"/>
  <c r="J24" i="87"/>
  <c r="J23" i="87"/>
  <c r="J22" i="87"/>
  <c r="J21" i="87"/>
  <c r="J20" i="87"/>
  <c r="J19" i="87"/>
  <c r="J18" i="87"/>
  <c r="J17" i="87"/>
  <c r="J16" i="87"/>
  <c r="J15" i="87"/>
  <c r="J14" i="87"/>
  <c r="J13" i="87"/>
  <c r="J12" i="87"/>
  <c r="J11" i="87"/>
  <c r="J10" i="87"/>
  <c r="J9" i="87"/>
  <c r="J8" i="87"/>
  <c r="J7" i="87"/>
  <c r="J6" i="87"/>
  <c r="I5" i="87"/>
  <c r="J5" i="87" s="1"/>
  <c r="H5" i="87"/>
  <c r="H2" i="87"/>
  <c r="B1" i="87"/>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I5" i="86"/>
  <c r="J5" i="86" s="1"/>
  <c r="H5" i="86"/>
  <c r="H2" i="86"/>
  <c r="B1" i="86"/>
  <c r="J357" i="85"/>
  <c r="J356" i="85"/>
  <c r="J355" i="85"/>
  <c r="J354" i="85"/>
  <c r="J353" i="85"/>
  <c r="J352" i="85"/>
  <c r="J351" i="85"/>
  <c r="J350" i="85"/>
  <c r="J349" i="85"/>
  <c r="J348" i="85"/>
  <c r="J347" i="85"/>
  <c r="J346" i="85"/>
  <c r="J345" i="85"/>
  <c r="J344" i="85"/>
  <c r="J343" i="85"/>
  <c r="J342" i="85"/>
  <c r="J341" i="85"/>
  <c r="J340" i="85"/>
  <c r="J339" i="85"/>
  <c r="J338" i="85"/>
  <c r="J337" i="85"/>
  <c r="J336" i="85"/>
  <c r="J335" i="85"/>
  <c r="J334" i="85"/>
  <c r="J333" i="85"/>
  <c r="J332" i="85"/>
  <c r="J331" i="85"/>
  <c r="J330" i="85"/>
  <c r="J329" i="85"/>
  <c r="J328" i="85"/>
  <c r="J327" i="85"/>
  <c r="J326" i="85"/>
  <c r="J325" i="85"/>
  <c r="J324" i="85"/>
  <c r="J323" i="85"/>
  <c r="J322" i="85"/>
  <c r="J321" i="85"/>
  <c r="J320" i="85"/>
  <c r="J319" i="85"/>
  <c r="J318" i="85"/>
  <c r="J317" i="85"/>
  <c r="J316" i="85"/>
  <c r="J315" i="85"/>
  <c r="J314" i="85"/>
  <c r="J313" i="85"/>
  <c r="J312" i="85"/>
  <c r="J311" i="85"/>
  <c r="J310" i="85"/>
  <c r="J309" i="85"/>
  <c r="J308" i="85"/>
  <c r="J307" i="85"/>
  <c r="J306" i="85"/>
  <c r="J305" i="85"/>
  <c r="J304" i="85"/>
  <c r="J303" i="85"/>
  <c r="J302" i="85"/>
  <c r="J301" i="85"/>
  <c r="J300" i="85"/>
  <c r="J299" i="85"/>
  <c r="J298" i="85"/>
  <c r="J297" i="85"/>
  <c r="J296" i="85"/>
  <c r="J295" i="85"/>
  <c r="J294" i="85"/>
  <c r="J293" i="85"/>
  <c r="J292" i="85"/>
  <c r="J291" i="85"/>
  <c r="J290" i="85"/>
  <c r="J289" i="85"/>
  <c r="J288" i="85"/>
  <c r="J287" i="85"/>
  <c r="J286" i="85"/>
  <c r="J285" i="85"/>
  <c r="J284" i="85"/>
  <c r="J283" i="85"/>
  <c r="J282" i="85"/>
  <c r="J281" i="85"/>
  <c r="J280" i="85"/>
  <c r="J279" i="85"/>
  <c r="J278" i="85"/>
  <c r="J277" i="85"/>
  <c r="J276" i="85"/>
  <c r="J275" i="85"/>
  <c r="J274" i="85"/>
  <c r="J273" i="85"/>
  <c r="J272" i="85"/>
  <c r="J271" i="85"/>
  <c r="J270" i="85"/>
  <c r="J269" i="85"/>
  <c r="J268" i="85"/>
  <c r="J267" i="85"/>
  <c r="J266" i="85"/>
  <c r="J265" i="85"/>
  <c r="J264" i="85"/>
  <c r="J263" i="85"/>
  <c r="J262" i="85"/>
  <c r="J261" i="85"/>
  <c r="J260" i="85"/>
  <c r="J259" i="85"/>
  <c r="J258" i="85"/>
  <c r="J257" i="85"/>
  <c r="J256" i="85"/>
  <c r="J255" i="85"/>
  <c r="J254" i="85"/>
  <c r="J253" i="85"/>
  <c r="J252" i="85"/>
  <c r="J251" i="85"/>
  <c r="J250" i="85"/>
  <c r="J249" i="85"/>
  <c r="J248" i="85"/>
  <c r="J247" i="85"/>
  <c r="J246" i="85"/>
  <c r="J245" i="85"/>
  <c r="J244" i="85"/>
  <c r="J243" i="85"/>
  <c r="J242" i="85"/>
  <c r="J241" i="85"/>
  <c r="J240" i="85"/>
  <c r="J239" i="85"/>
  <c r="J238" i="85"/>
  <c r="J237" i="85"/>
  <c r="J236" i="85"/>
  <c r="J235" i="85"/>
  <c r="J234" i="85"/>
  <c r="J233" i="85"/>
  <c r="J232" i="85"/>
  <c r="J231" i="85"/>
  <c r="J230" i="85"/>
  <c r="J229" i="85"/>
  <c r="J228" i="85"/>
  <c r="J227" i="85"/>
  <c r="J226" i="85"/>
  <c r="J225" i="85"/>
  <c r="J224" i="85"/>
  <c r="J223" i="85"/>
  <c r="J222" i="85"/>
  <c r="J221" i="85"/>
  <c r="J220" i="85"/>
  <c r="J219" i="85"/>
  <c r="J218" i="85"/>
  <c r="J217" i="85"/>
  <c r="J216" i="85"/>
  <c r="J215" i="85"/>
  <c r="J214" i="85"/>
  <c r="J213" i="85"/>
  <c r="J212" i="85"/>
  <c r="J211" i="85"/>
  <c r="J210" i="85"/>
  <c r="J209" i="85"/>
  <c r="J208" i="85"/>
  <c r="J207" i="85"/>
  <c r="J206" i="85"/>
  <c r="J205" i="85"/>
  <c r="J204" i="85"/>
  <c r="J203" i="85"/>
  <c r="J202" i="85"/>
  <c r="J201" i="85"/>
  <c r="J200" i="85"/>
  <c r="J199" i="85"/>
  <c r="J198" i="85"/>
  <c r="J197" i="85"/>
  <c r="J196" i="85"/>
  <c r="J195" i="85"/>
  <c r="J194" i="85"/>
  <c r="J193" i="85"/>
  <c r="J192" i="85"/>
  <c r="J191" i="85"/>
  <c r="J190" i="85"/>
  <c r="J189" i="85"/>
  <c r="J188" i="85"/>
  <c r="J187" i="85"/>
  <c r="J186" i="85"/>
  <c r="J185" i="85"/>
  <c r="J184" i="85"/>
  <c r="J183" i="85"/>
  <c r="J182" i="85"/>
  <c r="J181" i="85"/>
  <c r="J180" i="85"/>
  <c r="J179" i="85"/>
  <c r="J178" i="85"/>
  <c r="J177" i="85"/>
  <c r="J176" i="85"/>
  <c r="J175" i="85"/>
  <c r="J174" i="85"/>
  <c r="J173" i="85"/>
  <c r="J172" i="85"/>
  <c r="J171" i="85"/>
  <c r="J170" i="85"/>
  <c r="J169" i="85"/>
  <c r="J168" i="85"/>
  <c r="J167" i="85"/>
  <c r="J166" i="85"/>
  <c r="J165" i="85"/>
  <c r="J164" i="85"/>
  <c r="J163" i="85"/>
  <c r="J162" i="85"/>
  <c r="J161" i="85"/>
  <c r="J160" i="85"/>
  <c r="J159" i="85"/>
  <c r="J158" i="85"/>
  <c r="J157" i="85"/>
  <c r="J156" i="85"/>
  <c r="J155" i="85"/>
  <c r="J154" i="85"/>
  <c r="J153" i="85"/>
  <c r="J152" i="85"/>
  <c r="J151" i="85"/>
  <c r="J150" i="85"/>
  <c r="J149" i="85"/>
  <c r="J148" i="85"/>
  <c r="J147" i="85"/>
  <c r="J146" i="85"/>
  <c r="J145" i="85"/>
  <c r="J144" i="85"/>
  <c r="J143" i="85"/>
  <c r="J142" i="85"/>
  <c r="J141" i="85"/>
  <c r="J140" i="85"/>
  <c r="J139" i="85"/>
  <c r="J138" i="85"/>
  <c r="J137" i="85"/>
  <c r="J136" i="85"/>
  <c r="J135" i="85"/>
  <c r="J134" i="85"/>
  <c r="J133" i="85"/>
  <c r="J132" i="85"/>
  <c r="J131" i="85"/>
  <c r="J130" i="85"/>
  <c r="J129" i="85"/>
  <c r="J128" i="85"/>
  <c r="J127" i="85"/>
  <c r="J126" i="85"/>
  <c r="J125" i="85"/>
  <c r="J124" i="85"/>
  <c r="J123" i="85"/>
  <c r="J122" i="85"/>
  <c r="J121" i="85"/>
  <c r="J120" i="85"/>
  <c r="J119" i="85"/>
  <c r="J118" i="85"/>
  <c r="J117" i="85"/>
  <c r="J116" i="85"/>
  <c r="J115" i="85"/>
  <c r="J114" i="85"/>
  <c r="J113" i="85"/>
  <c r="J112" i="85"/>
  <c r="J111" i="85"/>
  <c r="J110" i="85"/>
  <c r="J109" i="85"/>
  <c r="J108" i="85"/>
  <c r="J107" i="85"/>
  <c r="J106" i="85"/>
  <c r="J105" i="85"/>
  <c r="J104" i="85"/>
  <c r="J103" i="85"/>
  <c r="J102" i="85"/>
  <c r="J101" i="85"/>
  <c r="J100" i="85"/>
  <c r="J99" i="85"/>
  <c r="J98" i="85"/>
  <c r="J97" i="85"/>
  <c r="J96" i="85"/>
  <c r="J95" i="85"/>
  <c r="J94" i="85"/>
  <c r="J93" i="85"/>
  <c r="J92" i="85"/>
  <c r="J91" i="85"/>
  <c r="J90" i="85"/>
  <c r="J89" i="85"/>
  <c r="J88" i="85"/>
  <c r="J87" i="85"/>
  <c r="J86" i="85"/>
  <c r="J85" i="85"/>
  <c r="J84" i="85"/>
  <c r="J83" i="85"/>
  <c r="J82" i="85"/>
  <c r="J81" i="85"/>
  <c r="J80" i="85"/>
  <c r="J79" i="85"/>
  <c r="J78" i="85"/>
  <c r="J77" i="85"/>
  <c r="J76" i="85"/>
  <c r="J75" i="85"/>
  <c r="J74" i="85"/>
  <c r="J73" i="85"/>
  <c r="J72" i="85"/>
  <c r="J71" i="85"/>
  <c r="J70" i="85"/>
  <c r="J69" i="85"/>
  <c r="J68" i="85"/>
  <c r="J67" i="85"/>
  <c r="J66" i="85"/>
  <c r="J65" i="85"/>
  <c r="J64" i="85"/>
  <c r="J63" i="85"/>
  <c r="J62" i="85"/>
  <c r="J61" i="85"/>
  <c r="J60" i="85"/>
  <c r="J59" i="85"/>
  <c r="J58" i="85"/>
  <c r="J57" i="85"/>
  <c r="J56" i="85"/>
  <c r="J55" i="85"/>
  <c r="J54" i="85"/>
  <c r="J53" i="85"/>
  <c r="J52" i="85"/>
  <c r="J51" i="85"/>
  <c r="J50" i="85"/>
  <c r="J49" i="85"/>
  <c r="J48" i="85"/>
  <c r="J47" i="85"/>
  <c r="J46" i="85"/>
  <c r="J45" i="85"/>
  <c r="J44" i="85"/>
  <c r="J43" i="85"/>
  <c r="J42" i="85"/>
  <c r="J41" i="85"/>
  <c r="J40" i="85"/>
  <c r="J39" i="85"/>
  <c r="J38" i="85"/>
  <c r="J37" i="85"/>
  <c r="J36" i="85"/>
  <c r="J35" i="85"/>
  <c r="J34" i="85"/>
  <c r="J33" i="85"/>
  <c r="J32" i="85"/>
  <c r="J31" i="85"/>
  <c r="J30" i="85"/>
  <c r="J29" i="85"/>
  <c r="J28" i="85"/>
  <c r="J27" i="85"/>
  <c r="J26" i="85"/>
  <c r="J25" i="85"/>
  <c r="J24" i="85"/>
  <c r="J23" i="85"/>
  <c r="J22" i="85"/>
  <c r="J21" i="85"/>
  <c r="J20" i="85"/>
  <c r="J19" i="85"/>
  <c r="J18" i="85"/>
  <c r="J17" i="85"/>
  <c r="J16" i="85"/>
  <c r="J15" i="85"/>
  <c r="J14" i="85"/>
  <c r="J13" i="85"/>
  <c r="J12" i="85"/>
  <c r="J11" i="85"/>
  <c r="J10" i="85"/>
  <c r="J9" i="85"/>
  <c r="J8" i="85"/>
  <c r="O7" i="85"/>
  <c r="H3" i="85" s="1"/>
  <c r="H4" i="85" s="1"/>
  <c r="I7" i="85"/>
  <c r="H7" i="85"/>
  <c r="J7" i="85" s="1"/>
  <c r="H2" i="85"/>
  <c r="B1" i="85"/>
  <c r="J357" i="84"/>
  <c r="J356" i="84"/>
  <c r="J355" i="84"/>
  <c r="J354" i="84"/>
  <c r="J353" i="84"/>
  <c r="J352" i="84"/>
  <c r="J351" i="84"/>
  <c r="J350" i="84"/>
  <c r="J349" i="84"/>
  <c r="J348" i="84"/>
  <c r="J347" i="84"/>
  <c r="J346" i="84"/>
  <c r="J345" i="84"/>
  <c r="J344" i="84"/>
  <c r="J343" i="84"/>
  <c r="J342" i="84"/>
  <c r="J341" i="84"/>
  <c r="J340" i="84"/>
  <c r="J339" i="84"/>
  <c r="J338" i="84"/>
  <c r="J337" i="84"/>
  <c r="J336" i="84"/>
  <c r="J335" i="84"/>
  <c r="J334" i="84"/>
  <c r="J333" i="84"/>
  <c r="J332" i="84"/>
  <c r="J331" i="84"/>
  <c r="J330" i="84"/>
  <c r="J329" i="84"/>
  <c r="J328" i="84"/>
  <c r="J327" i="84"/>
  <c r="J326" i="84"/>
  <c r="J325" i="84"/>
  <c r="J324" i="84"/>
  <c r="J323" i="84"/>
  <c r="J322" i="84"/>
  <c r="J321" i="84"/>
  <c r="J320" i="84"/>
  <c r="J319" i="84"/>
  <c r="J318" i="84"/>
  <c r="J317" i="84"/>
  <c r="J316" i="84"/>
  <c r="J315" i="84"/>
  <c r="J314" i="84"/>
  <c r="J313" i="84"/>
  <c r="J312" i="84"/>
  <c r="J311" i="84"/>
  <c r="J310" i="84"/>
  <c r="J309" i="84"/>
  <c r="J308" i="84"/>
  <c r="J307" i="84"/>
  <c r="J306" i="84"/>
  <c r="J305" i="84"/>
  <c r="J304" i="84"/>
  <c r="J303" i="84"/>
  <c r="J302" i="84"/>
  <c r="J301" i="84"/>
  <c r="J300" i="84"/>
  <c r="J299" i="84"/>
  <c r="J298" i="84"/>
  <c r="J297" i="84"/>
  <c r="J296" i="84"/>
  <c r="J295" i="84"/>
  <c r="J294" i="84"/>
  <c r="J293" i="84"/>
  <c r="J292" i="84"/>
  <c r="J291" i="84"/>
  <c r="J290" i="84"/>
  <c r="J289" i="84"/>
  <c r="J288" i="84"/>
  <c r="J287" i="84"/>
  <c r="J286" i="84"/>
  <c r="J285" i="84"/>
  <c r="J284" i="84"/>
  <c r="J283" i="84"/>
  <c r="J282" i="84"/>
  <c r="J281" i="84"/>
  <c r="J280" i="84"/>
  <c r="J279" i="84"/>
  <c r="J278" i="84"/>
  <c r="J277" i="84"/>
  <c r="J276" i="84"/>
  <c r="J275" i="84"/>
  <c r="J274" i="84"/>
  <c r="J273" i="84"/>
  <c r="J272" i="84"/>
  <c r="J271" i="84"/>
  <c r="J270" i="84"/>
  <c r="J269" i="84"/>
  <c r="J268" i="84"/>
  <c r="J267" i="84"/>
  <c r="J266" i="84"/>
  <c r="J265" i="84"/>
  <c r="J264" i="84"/>
  <c r="J263" i="84"/>
  <c r="J262" i="84"/>
  <c r="J261" i="84"/>
  <c r="J260" i="84"/>
  <c r="J259" i="84"/>
  <c r="J258" i="84"/>
  <c r="J257" i="84"/>
  <c r="J256" i="84"/>
  <c r="J255" i="84"/>
  <c r="J254" i="84"/>
  <c r="J253" i="84"/>
  <c r="J252" i="84"/>
  <c r="J251" i="84"/>
  <c r="J250" i="84"/>
  <c r="J249" i="84"/>
  <c r="J248" i="84"/>
  <c r="J247" i="84"/>
  <c r="J246" i="84"/>
  <c r="J245" i="84"/>
  <c r="J244" i="84"/>
  <c r="J243" i="84"/>
  <c r="J242" i="84"/>
  <c r="J241" i="84"/>
  <c r="J240" i="84"/>
  <c r="J239" i="84"/>
  <c r="J238" i="84"/>
  <c r="J237" i="84"/>
  <c r="J236" i="84"/>
  <c r="J235" i="84"/>
  <c r="J234" i="84"/>
  <c r="J233" i="84"/>
  <c r="J232" i="84"/>
  <c r="J231" i="84"/>
  <c r="J230" i="84"/>
  <c r="J229" i="84"/>
  <c r="J228" i="84"/>
  <c r="J227" i="84"/>
  <c r="J226" i="84"/>
  <c r="J225" i="84"/>
  <c r="J224" i="84"/>
  <c r="J223" i="84"/>
  <c r="J222" i="84"/>
  <c r="J221" i="84"/>
  <c r="J220" i="84"/>
  <c r="J219" i="84"/>
  <c r="J218" i="84"/>
  <c r="J217" i="84"/>
  <c r="J216" i="84"/>
  <c r="J215" i="84"/>
  <c r="J214" i="84"/>
  <c r="J213" i="84"/>
  <c r="J212" i="84"/>
  <c r="J211" i="84"/>
  <c r="J210" i="84"/>
  <c r="J209" i="84"/>
  <c r="J208" i="84"/>
  <c r="J207" i="84"/>
  <c r="J206" i="84"/>
  <c r="J205" i="84"/>
  <c r="J204" i="84"/>
  <c r="J203" i="84"/>
  <c r="J202" i="84"/>
  <c r="J201" i="84"/>
  <c r="J200" i="84"/>
  <c r="J199" i="84"/>
  <c r="J198" i="84"/>
  <c r="J197" i="84"/>
  <c r="J196" i="84"/>
  <c r="J195" i="84"/>
  <c r="J194" i="84"/>
  <c r="J193" i="84"/>
  <c r="J192" i="84"/>
  <c r="J191" i="84"/>
  <c r="J190" i="84"/>
  <c r="J189" i="84"/>
  <c r="J188" i="84"/>
  <c r="J187" i="84"/>
  <c r="J186" i="84"/>
  <c r="J185" i="84"/>
  <c r="J184" i="84"/>
  <c r="J183" i="84"/>
  <c r="J182" i="84"/>
  <c r="J181" i="84"/>
  <c r="J180" i="84"/>
  <c r="J179" i="84"/>
  <c r="J178" i="84"/>
  <c r="J177" i="84"/>
  <c r="J176" i="84"/>
  <c r="J175" i="84"/>
  <c r="J174" i="84"/>
  <c r="J173" i="84"/>
  <c r="J172" i="84"/>
  <c r="J171" i="84"/>
  <c r="J170" i="84"/>
  <c r="J169" i="84"/>
  <c r="J168" i="84"/>
  <c r="J167" i="84"/>
  <c r="J166" i="84"/>
  <c r="J165" i="84"/>
  <c r="J164" i="84"/>
  <c r="J163" i="84"/>
  <c r="J162" i="84"/>
  <c r="J161" i="84"/>
  <c r="J160" i="84"/>
  <c r="J159" i="84"/>
  <c r="J158" i="84"/>
  <c r="J157" i="84"/>
  <c r="J156" i="84"/>
  <c r="J155" i="84"/>
  <c r="J154" i="84"/>
  <c r="J153" i="84"/>
  <c r="J152" i="84"/>
  <c r="J151" i="84"/>
  <c r="J150" i="84"/>
  <c r="J149" i="84"/>
  <c r="J148" i="84"/>
  <c r="J147" i="84"/>
  <c r="J146" i="84"/>
  <c r="J145" i="84"/>
  <c r="J144" i="84"/>
  <c r="J143" i="84"/>
  <c r="J142" i="84"/>
  <c r="J141" i="84"/>
  <c r="J140" i="84"/>
  <c r="J139" i="84"/>
  <c r="J138" i="84"/>
  <c r="J137" i="84"/>
  <c r="J136" i="84"/>
  <c r="J135" i="84"/>
  <c r="J134" i="84"/>
  <c r="J133" i="84"/>
  <c r="J132" i="84"/>
  <c r="J131" i="84"/>
  <c r="J130" i="84"/>
  <c r="J129" i="84"/>
  <c r="J128" i="84"/>
  <c r="J127" i="84"/>
  <c r="J126" i="84"/>
  <c r="J125" i="84"/>
  <c r="J124" i="84"/>
  <c r="J123" i="84"/>
  <c r="J122" i="84"/>
  <c r="J121" i="84"/>
  <c r="J120" i="84"/>
  <c r="J119" i="84"/>
  <c r="J118" i="84"/>
  <c r="J117" i="84"/>
  <c r="J116" i="84"/>
  <c r="J115" i="84"/>
  <c r="J114" i="84"/>
  <c r="J113" i="84"/>
  <c r="J112" i="84"/>
  <c r="J111" i="84"/>
  <c r="J110" i="84"/>
  <c r="J109" i="84"/>
  <c r="J108" i="84"/>
  <c r="J107" i="84"/>
  <c r="J106" i="84"/>
  <c r="J105" i="84"/>
  <c r="J104" i="84"/>
  <c r="J103" i="84"/>
  <c r="J102" i="84"/>
  <c r="J101" i="84"/>
  <c r="J100" i="84"/>
  <c r="J99" i="84"/>
  <c r="J98" i="84"/>
  <c r="J97" i="84"/>
  <c r="J96" i="84"/>
  <c r="J95" i="84"/>
  <c r="J94" i="84"/>
  <c r="J93" i="84"/>
  <c r="J92" i="84"/>
  <c r="J91" i="84"/>
  <c r="J90" i="84"/>
  <c r="J89" i="84"/>
  <c r="J88" i="84"/>
  <c r="J87" i="84"/>
  <c r="J86" i="84"/>
  <c r="J85" i="84"/>
  <c r="J84" i="84"/>
  <c r="J83" i="84"/>
  <c r="J82" i="84"/>
  <c r="J81" i="84"/>
  <c r="J80" i="84"/>
  <c r="J79" i="84"/>
  <c r="J78" i="84"/>
  <c r="J77" i="84"/>
  <c r="J76" i="84"/>
  <c r="J75" i="84"/>
  <c r="J74" i="84"/>
  <c r="J73" i="84"/>
  <c r="J72" i="84"/>
  <c r="J71" i="84"/>
  <c r="J70" i="84"/>
  <c r="J69" i="84"/>
  <c r="J68" i="84"/>
  <c r="J67" i="84"/>
  <c r="J66" i="84"/>
  <c r="J65" i="84"/>
  <c r="J64" i="84"/>
  <c r="J63" i="84"/>
  <c r="J62" i="84"/>
  <c r="J61" i="84"/>
  <c r="J60" i="84"/>
  <c r="J59" i="84"/>
  <c r="J58" i="84"/>
  <c r="J57" i="84"/>
  <c r="J56" i="84"/>
  <c r="J55" i="84"/>
  <c r="J54" i="84"/>
  <c r="J53" i="84"/>
  <c r="J52" i="84"/>
  <c r="J51" i="84"/>
  <c r="J50" i="84"/>
  <c r="J49" i="84"/>
  <c r="J48" i="84"/>
  <c r="J47" i="84"/>
  <c r="J46" i="84"/>
  <c r="J45" i="84"/>
  <c r="J44" i="84"/>
  <c r="J43" i="84"/>
  <c r="J42" i="84"/>
  <c r="J41" i="84"/>
  <c r="J40" i="84"/>
  <c r="J39" i="84"/>
  <c r="J38" i="84"/>
  <c r="J37" i="84"/>
  <c r="J36" i="84"/>
  <c r="J35" i="84"/>
  <c r="J34" i="84"/>
  <c r="J33" i="84"/>
  <c r="J32" i="84"/>
  <c r="J31" i="84"/>
  <c r="J30" i="84"/>
  <c r="J29" i="84"/>
  <c r="J28" i="84"/>
  <c r="J27" i="84"/>
  <c r="J26" i="84"/>
  <c r="J25" i="84"/>
  <c r="J24" i="84"/>
  <c r="J23" i="84"/>
  <c r="J22" i="84"/>
  <c r="J21" i="84"/>
  <c r="J20" i="84"/>
  <c r="J19" i="84"/>
  <c r="J18" i="84"/>
  <c r="J17" i="84"/>
  <c r="J16" i="84"/>
  <c r="J15" i="84"/>
  <c r="J14" i="84"/>
  <c r="J13" i="84"/>
  <c r="J12" i="84"/>
  <c r="J11" i="84"/>
  <c r="J10" i="84"/>
  <c r="J9" i="84"/>
  <c r="J8" i="84"/>
  <c r="M7" i="84"/>
  <c r="H3" i="84" s="1"/>
  <c r="H4" i="84" s="1"/>
  <c r="L7" i="84"/>
  <c r="K7" i="84"/>
  <c r="I7" i="84"/>
  <c r="H7" i="84"/>
  <c r="J7" i="84" s="1"/>
  <c r="H2" i="84"/>
  <c r="B1" i="84"/>
  <c r="J65" i="83"/>
  <c r="J64" i="83"/>
  <c r="J63" i="83"/>
  <c r="J62" i="83"/>
  <c r="J61" i="83"/>
  <c r="J60" i="83"/>
  <c r="J59" i="83"/>
  <c r="J58" i="83"/>
  <c r="J57" i="83"/>
  <c r="J56" i="83"/>
  <c r="J55" i="83"/>
  <c r="J54" i="83"/>
  <c r="J53" i="83"/>
  <c r="J52" i="83"/>
  <c r="J51" i="83"/>
  <c r="J50" i="83"/>
  <c r="J49" i="83"/>
  <c r="J48" i="83"/>
  <c r="J47" i="83"/>
  <c r="J46" i="83"/>
  <c r="J45" i="83"/>
  <c r="J44" i="83"/>
  <c r="J43" i="83"/>
  <c r="J42" i="83"/>
  <c r="J41" i="83"/>
  <c r="J40" i="83"/>
  <c r="J39" i="83"/>
  <c r="J38" i="83"/>
  <c r="J37" i="83"/>
  <c r="J36" i="83"/>
  <c r="J35" i="83"/>
  <c r="J34" i="83"/>
  <c r="J33" i="83"/>
  <c r="J32" i="83"/>
  <c r="J31" i="83"/>
  <c r="J30" i="83"/>
  <c r="J29" i="83"/>
  <c r="J28" i="83"/>
  <c r="J27" i="83"/>
  <c r="J26" i="83"/>
  <c r="J25" i="83"/>
  <c r="J24" i="83"/>
  <c r="J23" i="83"/>
  <c r="J22" i="83"/>
  <c r="J21" i="83"/>
  <c r="J20" i="83"/>
  <c r="J19" i="83"/>
  <c r="J18" i="83"/>
  <c r="J17" i="83"/>
  <c r="J16" i="83"/>
  <c r="J15" i="83"/>
  <c r="J14" i="83"/>
  <c r="J13" i="83"/>
  <c r="J12" i="83"/>
  <c r="J11" i="83"/>
  <c r="J10" i="83"/>
  <c r="J9" i="83"/>
  <c r="J8" i="83"/>
  <c r="J7" i="83"/>
  <c r="I5" i="83"/>
  <c r="H5" i="83"/>
  <c r="J5" i="83" s="1"/>
  <c r="H2" i="83"/>
  <c r="B1" i="83"/>
  <c r="J65" i="82"/>
  <c r="J64" i="82"/>
  <c r="J63" i="82"/>
  <c r="J62" i="82"/>
  <c r="J61" i="82"/>
  <c r="J60" i="82"/>
  <c r="J59" i="82"/>
  <c r="J58" i="82"/>
  <c r="J57" i="82"/>
  <c r="J56" i="82"/>
  <c r="J55" i="82"/>
  <c r="J54" i="82"/>
  <c r="J53" i="82"/>
  <c r="J52" i="82"/>
  <c r="J51" i="82"/>
  <c r="J50" i="82"/>
  <c r="J49" i="82"/>
  <c r="J48" i="82"/>
  <c r="J47" i="82"/>
  <c r="J46" i="82"/>
  <c r="J45" i="82"/>
  <c r="J44" i="82"/>
  <c r="J43" i="82"/>
  <c r="J42" i="82"/>
  <c r="J41" i="82"/>
  <c r="J40" i="82"/>
  <c r="J39" i="82"/>
  <c r="J38" i="82"/>
  <c r="J37" i="82"/>
  <c r="J36" i="82"/>
  <c r="J35" i="82"/>
  <c r="J34" i="82"/>
  <c r="J33" i="82"/>
  <c r="J32" i="82"/>
  <c r="J31" i="82"/>
  <c r="J30" i="82"/>
  <c r="J29" i="82"/>
  <c r="J28" i="82"/>
  <c r="J27" i="82"/>
  <c r="J26" i="82"/>
  <c r="J25" i="82"/>
  <c r="J24" i="82"/>
  <c r="J23" i="82"/>
  <c r="J22" i="82"/>
  <c r="J21" i="82"/>
  <c r="J20" i="82"/>
  <c r="J19" i="82"/>
  <c r="J18" i="82"/>
  <c r="J17" i="82"/>
  <c r="J16" i="82"/>
  <c r="J15" i="82"/>
  <c r="J14" i="82"/>
  <c r="J13" i="82"/>
  <c r="J12" i="82"/>
  <c r="J11" i="82"/>
  <c r="J10" i="82"/>
  <c r="J9" i="82"/>
  <c r="J8" i="82"/>
  <c r="J7" i="82"/>
  <c r="J6" i="82"/>
  <c r="I5" i="82"/>
  <c r="H5" i="82"/>
  <c r="J5" i="82" s="1"/>
  <c r="H2" i="82"/>
  <c r="B1" i="82"/>
  <c r="J357" i="81"/>
  <c r="J356" i="81"/>
  <c r="J355" i="81"/>
  <c r="J354" i="81"/>
  <c r="J353" i="81"/>
  <c r="J352" i="81"/>
  <c r="J351" i="81"/>
  <c r="J350" i="81"/>
  <c r="J349" i="81"/>
  <c r="J348" i="81"/>
  <c r="J347" i="81"/>
  <c r="J346" i="81"/>
  <c r="J345" i="81"/>
  <c r="J344" i="81"/>
  <c r="J343" i="81"/>
  <c r="J342" i="81"/>
  <c r="J341" i="81"/>
  <c r="J340" i="81"/>
  <c r="J339" i="81"/>
  <c r="J338" i="81"/>
  <c r="J337" i="81"/>
  <c r="J336" i="81"/>
  <c r="J335" i="81"/>
  <c r="J334" i="81"/>
  <c r="J333" i="81"/>
  <c r="J332" i="81"/>
  <c r="J331" i="81"/>
  <c r="J330" i="81"/>
  <c r="J329" i="81"/>
  <c r="J328" i="81"/>
  <c r="J327" i="81"/>
  <c r="J326" i="81"/>
  <c r="J325" i="81"/>
  <c r="J324" i="81"/>
  <c r="J323" i="81"/>
  <c r="J322" i="81"/>
  <c r="J321" i="81"/>
  <c r="J320" i="81"/>
  <c r="J319" i="81"/>
  <c r="J318" i="81"/>
  <c r="J317" i="81"/>
  <c r="J316" i="81"/>
  <c r="J315" i="81"/>
  <c r="J314" i="81"/>
  <c r="J313" i="81"/>
  <c r="J312" i="81"/>
  <c r="J311" i="81"/>
  <c r="J310" i="81"/>
  <c r="J309" i="81"/>
  <c r="J308" i="81"/>
  <c r="J307" i="81"/>
  <c r="J306" i="81"/>
  <c r="J305" i="81"/>
  <c r="J304" i="81"/>
  <c r="J303" i="81"/>
  <c r="J302" i="81"/>
  <c r="J301" i="81"/>
  <c r="J300" i="81"/>
  <c r="J299" i="81"/>
  <c r="J298" i="81"/>
  <c r="J297" i="81"/>
  <c r="J296" i="81"/>
  <c r="J295" i="81"/>
  <c r="J294" i="81"/>
  <c r="J293" i="81"/>
  <c r="J292" i="81"/>
  <c r="J291" i="81"/>
  <c r="J290" i="81"/>
  <c r="J289" i="81"/>
  <c r="J288" i="81"/>
  <c r="J287" i="81"/>
  <c r="J286" i="81"/>
  <c r="J285" i="81"/>
  <c r="J284" i="81"/>
  <c r="J283" i="81"/>
  <c r="J282" i="81"/>
  <c r="J281" i="81"/>
  <c r="J280" i="81"/>
  <c r="J279" i="81"/>
  <c r="J278" i="81"/>
  <c r="J277" i="81"/>
  <c r="J276" i="81"/>
  <c r="J275" i="81"/>
  <c r="J274" i="81"/>
  <c r="J273" i="81"/>
  <c r="J272" i="81"/>
  <c r="J271" i="81"/>
  <c r="J270" i="81"/>
  <c r="J269" i="81"/>
  <c r="J268" i="81"/>
  <c r="J267" i="81"/>
  <c r="J266" i="81"/>
  <c r="J265" i="81"/>
  <c r="J264" i="81"/>
  <c r="J263" i="81"/>
  <c r="J262" i="81"/>
  <c r="J261" i="81"/>
  <c r="J260" i="81"/>
  <c r="J259" i="81"/>
  <c r="J258" i="81"/>
  <c r="J257" i="81"/>
  <c r="J256" i="81"/>
  <c r="J255" i="81"/>
  <c r="J254" i="81"/>
  <c r="J253" i="81"/>
  <c r="J252" i="81"/>
  <c r="J251" i="81"/>
  <c r="J250" i="81"/>
  <c r="J249" i="81"/>
  <c r="J248" i="81"/>
  <c r="J247" i="81"/>
  <c r="J246" i="81"/>
  <c r="J245" i="81"/>
  <c r="J244" i="81"/>
  <c r="J243" i="81"/>
  <c r="J242" i="81"/>
  <c r="J241" i="81"/>
  <c r="J240" i="81"/>
  <c r="J239" i="81"/>
  <c r="J238" i="81"/>
  <c r="J237" i="81"/>
  <c r="J236" i="81"/>
  <c r="J235" i="81"/>
  <c r="J234" i="81"/>
  <c r="J233" i="81"/>
  <c r="J232" i="81"/>
  <c r="J231" i="81"/>
  <c r="J230" i="81"/>
  <c r="J229" i="81"/>
  <c r="J228" i="81"/>
  <c r="J227" i="81"/>
  <c r="J226" i="81"/>
  <c r="J225" i="81"/>
  <c r="J224" i="81"/>
  <c r="J223" i="81"/>
  <c r="J222" i="81"/>
  <c r="J221" i="81"/>
  <c r="J220" i="81"/>
  <c r="J219" i="81"/>
  <c r="J218" i="81"/>
  <c r="J217" i="81"/>
  <c r="J216" i="81"/>
  <c r="J215" i="81"/>
  <c r="J214" i="81"/>
  <c r="J213" i="81"/>
  <c r="J212" i="81"/>
  <c r="J211" i="81"/>
  <c r="J210" i="81"/>
  <c r="J209" i="81"/>
  <c r="J208" i="81"/>
  <c r="J207" i="81"/>
  <c r="J206" i="81"/>
  <c r="J205" i="81"/>
  <c r="J204" i="81"/>
  <c r="J203" i="81"/>
  <c r="J202" i="81"/>
  <c r="J201" i="81"/>
  <c r="J200" i="81"/>
  <c r="J199" i="81"/>
  <c r="J198" i="81"/>
  <c r="J197" i="81"/>
  <c r="J196" i="81"/>
  <c r="J195" i="81"/>
  <c r="J194" i="81"/>
  <c r="J193" i="81"/>
  <c r="J192" i="81"/>
  <c r="J191" i="81"/>
  <c r="J190" i="81"/>
  <c r="J189" i="81"/>
  <c r="J188" i="81"/>
  <c r="J187" i="81"/>
  <c r="J186" i="81"/>
  <c r="J185" i="81"/>
  <c r="J184" i="81"/>
  <c r="J183" i="81"/>
  <c r="J182" i="81"/>
  <c r="J181" i="81"/>
  <c r="J180" i="81"/>
  <c r="J179" i="81"/>
  <c r="J178" i="81"/>
  <c r="J177" i="81"/>
  <c r="J176" i="81"/>
  <c r="J175" i="81"/>
  <c r="J174" i="81"/>
  <c r="J173" i="81"/>
  <c r="J172" i="81"/>
  <c r="J171" i="81"/>
  <c r="J170" i="81"/>
  <c r="J169" i="81"/>
  <c r="J168" i="81"/>
  <c r="J167" i="81"/>
  <c r="J166" i="81"/>
  <c r="J165" i="81"/>
  <c r="J164" i="81"/>
  <c r="J163" i="81"/>
  <c r="J162" i="81"/>
  <c r="J161" i="81"/>
  <c r="J160" i="81"/>
  <c r="J159" i="81"/>
  <c r="J158" i="81"/>
  <c r="J157" i="81"/>
  <c r="J156" i="81"/>
  <c r="J155" i="81"/>
  <c r="J154" i="81"/>
  <c r="J153" i="81"/>
  <c r="J152" i="81"/>
  <c r="J151" i="81"/>
  <c r="J150" i="81"/>
  <c r="J149" i="81"/>
  <c r="J148" i="81"/>
  <c r="J147" i="81"/>
  <c r="J146" i="81"/>
  <c r="J145" i="81"/>
  <c r="J144" i="81"/>
  <c r="J143" i="81"/>
  <c r="J142" i="81"/>
  <c r="J141" i="81"/>
  <c r="J140" i="81"/>
  <c r="J139" i="81"/>
  <c r="J138" i="81"/>
  <c r="J137" i="81"/>
  <c r="J136" i="81"/>
  <c r="J135" i="81"/>
  <c r="J134" i="81"/>
  <c r="J133" i="81"/>
  <c r="J132" i="81"/>
  <c r="J131" i="81"/>
  <c r="J130" i="81"/>
  <c r="J129" i="81"/>
  <c r="J128" i="81"/>
  <c r="J127" i="81"/>
  <c r="J126" i="81"/>
  <c r="J125" i="81"/>
  <c r="J124" i="81"/>
  <c r="J123" i="81"/>
  <c r="J122" i="81"/>
  <c r="J121" i="81"/>
  <c r="J120" i="81"/>
  <c r="J119" i="81"/>
  <c r="J118" i="81"/>
  <c r="J117" i="81"/>
  <c r="J116" i="81"/>
  <c r="J115" i="81"/>
  <c r="J114" i="81"/>
  <c r="J113" i="81"/>
  <c r="J112" i="81"/>
  <c r="J111" i="81"/>
  <c r="J110" i="81"/>
  <c r="J109" i="81"/>
  <c r="J108" i="81"/>
  <c r="J107" i="81"/>
  <c r="J106" i="81"/>
  <c r="J105" i="81"/>
  <c r="J104" i="81"/>
  <c r="J103" i="81"/>
  <c r="J102" i="81"/>
  <c r="J101" i="81"/>
  <c r="J100" i="81"/>
  <c r="J99" i="81"/>
  <c r="J98" i="81"/>
  <c r="J97" i="81"/>
  <c r="J96" i="81"/>
  <c r="J95" i="81"/>
  <c r="J94" i="81"/>
  <c r="J93" i="81"/>
  <c r="J92" i="81"/>
  <c r="J91" i="81"/>
  <c r="J90" i="81"/>
  <c r="J89" i="81"/>
  <c r="J88" i="81"/>
  <c r="J87" i="81"/>
  <c r="J86" i="81"/>
  <c r="J85" i="81"/>
  <c r="J84" i="81"/>
  <c r="J83" i="81"/>
  <c r="J82" i="81"/>
  <c r="J81" i="81"/>
  <c r="J80" i="81"/>
  <c r="J79" i="81"/>
  <c r="J78" i="81"/>
  <c r="J77" i="81"/>
  <c r="J76" i="81"/>
  <c r="J75" i="81"/>
  <c r="J74" i="81"/>
  <c r="J73" i="81"/>
  <c r="J72" i="81"/>
  <c r="J71" i="81"/>
  <c r="J70" i="81"/>
  <c r="J69" i="81"/>
  <c r="J68" i="81"/>
  <c r="J67" i="81"/>
  <c r="J66" i="81"/>
  <c r="J65" i="81"/>
  <c r="J64" i="81"/>
  <c r="J63" i="81"/>
  <c r="J62" i="81"/>
  <c r="J61" i="81"/>
  <c r="J60" i="81"/>
  <c r="J59" i="81"/>
  <c r="J58" i="81"/>
  <c r="J57" i="81"/>
  <c r="J56" i="81"/>
  <c r="J55" i="81"/>
  <c r="J54" i="81"/>
  <c r="J53" i="81"/>
  <c r="J52" i="81"/>
  <c r="J51" i="81"/>
  <c r="J50" i="81"/>
  <c r="J49" i="81"/>
  <c r="J48" i="81"/>
  <c r="J47" i="81"/>
  <c r="J46" i="81"/>
  <c r="J45" i="81"/>
  <c r="J44" i="81"/>
  <c r="J43" i="81"/>
  <c r="J42" i="81"/>
  <c r="J41" i="81"/>
  <c r="J40" i="81"/>
  <c r="J39" i="81"/>
  <c r="J38" i="81"/>
  <c r="J37" i="81"/>
  <c r="J36" i="81"/>
  <c r="J35" i="81"/>
  <c r="J34" i="81"/>
  <c r="J33" i="81"/>
  <c r="J32" i="81"/>
  <c r="J31" i="81"/>
  <c r="J30" i="81"/>
  <c r="J29" i="81"/>
  <c r="J28" i="81"/>
  <c r="J27" i="81"/>
  <c r="J26" i="81"/>
  <c r="J25" i="81"/>
  <c r="J24" i="81"/>
  <c r="J23" i="81"/>
  <c r="J22" i="81"/>
  <c r="J21" i="81"/>
  <c r="J20" i="81"/>
  <c r="J19" i="81"/>
  <c r="J18" i="81"/>
  <c r="J17" i="81"/>
  <c r="O16" i="81"/>
  <c r="O15" i="81"/>
  <c r="O7" i="81" s="1"/>
  <c r="H3" i="81" s="1"/>
  <c r="O14" i="81"/>
  <c r="O12" i="81"/>
  <c r="J11" i="81"/>
  <c r="J10" i="81"/>
  <c r="J9" i="81"/>
  <c r="J8" i="81"/>
  <c r="I7" i="81"/>
  <c r="H7" i="81"/>
  <c r="B1" i="81"/>
  <c r="J352" i="80"/>
  <c r="J351" i="80"/>
  <c r="J350" i="80"/>
  <c r="J349" i="80"/>
  <c r="J348" i="80"/>
  <c r="J347" i="80"/>
  <c r="J346" i="80"/>
  <c r="J345" i="80"/>
  <c r="J344" i="80"/>
  <c r="J343" i="80"/>
  <c r="J342" i="80"/>
  <c r="J341" i="80"/>
  <c r="J340" i="80"/>
  <c r="J339" i="80"/>
  <c r="J338" i="80"/>
  <c r="J337" i="80"/>
  <c r="J336" i="80"/>
  <c r="J335" i="80"/>
  <c r="J334" i="80"/>
  <c r="J333" i="80"/>
  <c r="J332" i="80"/>
  <c r="J331" i="80"/>
  <c r="J330" i="80"/>
  <c r="J329" i="80"/>
  <c r="J328" i="80"/>
  <c r="J327" i="80"/>
  <c r="J326" i="80"/>
  <c r="J325" i="80"/>
  <c r="J324" i="80"/>
  <c r="J323" i="80"/>
  <c r="J322" i="80"/>
  <c r="J321" i="80"/>
  <c r="J320" i="80"/>
  <c r="J319" i="80"/>
  <c r="J318" i="80"/>
  <c r="J317" i="80"/>
  <c r="J316" i="80"/>
  <c r="J315" i="80"/>
  <c r="J314" i="80"/>
  <c r="J313" i="80"/>
  <c r="J312" i="80"/>
  <c r="J311" i="80"/>
  <c r="J310" i="80"/>
  <c r="J309" i="80"/>
  <c r="J308" i="80"/>
  <c r="J307" i="80"/>
  <c r="J306" i="80"/>
  <c r="J305" i="80"/>
  <c r="J304" i="80"/>
  <c r="J303" i="80"/>
  <c r="J302" i="80"/>
  <c r="J301" i="80"/>
  <c r="J300" i="80"/>
  <c r="J299" i="80"/>
  <c r="J298" i="80"/>
  <c r="J297" i="80"/>
  <c r="J296" i="80"/>
  <c r="J295" i="80"/>
  <c r="J294" i="80"/>
  <c r="J293" i="80"/>
  <c r="J292" i="80"/>
  <c r="J291" i="80"/>
  <c r="J290" i="80"/>
  <c r="J289" i="80"/>
  <c r="J288" i="80"/>
  <c r="J287" i="80"/>
  <c r="J286" i="80"/>
  <c r="J285" i="80"/>
  <c r="J284" i="80"/>
  <c r="J283" i="80"/>
  <c r="J282" i="80"/>
  <c r="J281" i="80"/>
  <c r="J280" i="80"/>
  <c r="J279" i="80"/>
  <c r="J278" i="80"/>
  <c r="J277" i="80"/>
  <c r="J276" i="80"/>
  <c r="J275" i="80"/>
  <c r="J274" i="80"/>
  <c r="J273" i="80"/>
  <c r="J272" i="80"/>
  <c r="J271" i="80"/>
  <c r="J270" i="80"/>
  <c r="J269" i="80"/>
  <c r="J268" i="80"/>
  <c r="J267" i="80"/>
  <c r="J266" i="80"/>
  <c r="J265" i="80"/>
  <c r="J264" i="80"/>
  <c r="J263" i="80"/>
  <c r="J262" i="80"/>
  <c r="J261" i="80"/>
  <c r="J260" i="80"/>
  <c r="J259" i="80"/>
  <c r="J258" i="80"/>
  <c r="J257" i="80"/>
  <c r="J256" i="80"/>
  <c r="J255" i="80"/>
  <c r="J254" i="80"/>
  <c r="J253" i="80"/>
  <c r="J252" i="80"/>
  <c r="J251" i="80"/>
  <c r="J250" i="80"/>
  <c r="J249" i="80"/>
  <c r="J248" i="80"/>
  <c r="J247" i="80"/>
  <c r="J246" i="80"/>
  <c r="J245" i="80"/>
  <c r="J244" i="80"/>
  <c r="J243" i="80"/>
  <c r="J242" i="80"/>
  <c r="J241" i="80"/>
  <c r="J240" i="80"/>
  <c r="J239" i="80"/>
  <c r="J238" i="80"/>
  <c r="J237" i="80"/>
  <c r="J236" i="80"/>
  <c r="J235" i="80"/>
  <c r="J234" i="80"/>
  <c r="J233" i="80"/>
  <c r="J232" i="80"/>
  <c r="J231" i="80"/>
  <c r="J230" i="80"/>
  <c r="J229" i="80"/>
  <c r="J228" i="80"/>
  <c r="J227" i="80"/>
  <c r="J226" i="80"/>
  <c r="J225" i="80"/>
  <c r="J224" i="80"/>
  <c r="J223" i="80"/>
  <c r="J222" i="80"/>
  <c r="J221" i="80"/>
  <c r="J220" i="80"/>
  <c r="J219" i="80"/>
  <c r="J218" i="80"/>
  <c r="J217" i="80"/>
  <c r="J216" i="80"/>
  <c r="J215" i="80"/>
  <c r="J214" i="80"/>
  <c r="J213" i="80"/>
  <c r="J212" i="80"/>
  <c r="J211" i="80"/>
  <c r="J210" i="80"/>
  <c r="J209" i="80"/>
  <c r="J208" i="80"/>
  <c r="J207" i="80"/>
  <c r="J206" i="80"/>
  <c r="J205" i="80"/>
  <c r="J204" i="80"/>
  <c r="J203" i="80"/>
  <c r="J202" i="80"/>
  <c r="J201" i="80"/>
  <c r="J200" i="80"/>
  <c r="J199" i="80"/>
  <c r="J198" i="80"/>
  <c r="J197" i="80"/>
  <c r="J196" i="80"/>
  <c r="J195" i="80"/>
  <c r="J194" i="80"/>
  <c r="J193" i="80"/>
  <c r="J192" i="80"/>
  <c r="J191" i="80"/>
  <c r="J190" i="80"/>
  <c r="J189" i="80"/>
  <c r="J188" i="80"/>
  <c r="J187" i="80"/>
  <c r="J186" i="80"/>
  <c r="J185" i="80"/>
  <c r="J184" i="80"/>
  <c r="J183" i="80"/>
  <c r="J182" i="80"/>
  <c r="J181" i="80"/>
  <c r="J180" i="80"/>
  <c r="J179" i="80"/>
  <c r="J178" i="80"/>
  <c r="J177" i="80"/>
  <c r="J176" i="80"/>
  <c r="J175" i="80"/>
  <c r="J174" i="80"/>
  <c r="J173" i="80"/>
  <c r="J172" i="80"/>
  <c r="J171" i="80"/>
  <c r="J170" i="80"/>
  <c r="J169" i="80"/>
  <c r="J168" i="80"/>
  <c r="J167" i="80"/>
  <c r="J166" i="80"/>
  <c r="J165" i="80"/>
  <c r="J164" i="80"/>
  <c r="J163" i="80"/>
  <c r="J162" i="80"/>
  <c r="J161" i="80"/>
  <c r="J160" i="80"/>
  <c r="J159" i="80"/>
  <c r="J158" i="80"/>
  <c r="J157" i="80"/>
  <c r="J156" i="80"/>
  <c r="J155" i="80"/>
  <c r="J154" i="80"/>
  <c r="J153" i="80"/>
  <c r="J152" i="80"/>
  <c r="J151" i="80"/>
  <c r="J150" i="80"/>
  <c r="J149" i="80"/>
  <c r="J148" i="80"/>
  <c r="J147" i="80"/>
  <c r="J146" i="80"/>
  <c r="J145" i="80"/>
  <c r="J144" i="80"/>
  <c r="J143" i="80"/>
  <c r="J142" i="80"/>
  <c r="J141" i="80"/>
  <c r="J140" i="80"/>
  <c r="J139" i="80"/>
  <c r="J138" i="80"/>
  <c r="J137" i="80"/>
  <c r="J136" i="80"/>
  <c r="J135" i="80"/>
  <c r="J134" i="80"/>
  <c r="J133" i="80"/>
  <c r="J132" i="80"/>
  <c r="J131" i="80"/>
  <c r="J130" i="80"/>
  <c r="J129" i="80"/>
  <c r="J128" i="80"/>
  <c r="J127" i="80"/>
  <c r="J126" i="80"/>
  <c r="J125" i="80"/>
  <c r="J124" i="80"/>
  <c r="J123" i="80"/>
  <c r="J122" i="80"/>
  <c r="J121" i="80"/>
  <c r="J120" i="80"/>
  <c r="J119" i="80"/>
  <c r="J118" i="80"/>
  <c r="J117" i="80"/>
  <c r="J116" i="80"/>
  <c r="J115" i="80"/>
  <c r="J114" i="80"/>
  <c r="J113" i="80"/>
  <c r="J112" i="80"/>
  <c r="J111" i="80"/>
  <c r="J110" i="80"/>
  <c r="J109" i="80"/>
  <c r="J108" i="80"/>
  <c r="J107" i="80"/>
  <c r="J106" i="80"/>
  <c r="J105" i="80"/>
  <c r="J104" i="80"/>
  <c r="J103" i="80"/>
  <c r="J102" i="80"/>
  <c r="J101" i="80"/>
  <c r="J100" i="80"/>
  <c r="J99" i="80"/>
  <c r="J98" i="80"/>
  <c r="J97" i="80"/>
  <c r="J96" i="80"/>
  <c r="J95" i="80"/>
  <c r="J94" i="80"/>
  <c r="J93" i="80"/>
  <c r="J92" i="80"/>
  <c r="J91" i="80"/>
  <c r="J90" i="80"/>
  <c r="J89" i="80"/>
  <c r="J88" i="80"/>
  <c r="J87" i="80"/>
  <c r="J86" i="80"/>
  <c r="J85" i="80"/>
  <c r="J84" i="80"/>
  <c r="J83" i="80"/>
  <c r="J82" i="80"/>
  <c r="J81" i="80"/>
  <c r="J80" i="80"/>
  <c r="J79" i="80"/>
  <c r="J78" i="80"/>
  <c r="J77" i="80"/>
  <c r="J76" i="80"/>
  <c r="J75" i="80"/>
  <c r="J74" i="80"/>
  <c r="J73" i="80"/>
  <c r="J72" i="80"/>
  <c r="J71" i="80"/>
  <c r="J70" i="80"/>
  <c r="J69" i="80"/>
  <c r="J68" i="80"/>
  <c r="J67" i="80"/>
  <c r="J66" i="80"/>
  <c r="J65" i="80"/>
  <c r="J64" i="80"/>
  <c r="J63" i="80"/>
  <c r="J62" i="80"/>
  <c r="J61" i="80"/>
  <c r="J60" i="80"/>
  <c r="J59" i="80"/>
  <c r="J58" i="80"/>
  <c r="J57" i="80"/>
  <c r="J56" i="80"/>
  <c r="J55" i="80"/>
  <c r="J54" i="80"/>
  <c r="J53" i="80"/>
  <c r="J52" i="80"/>
  <c r="J51" i="80"/>
  <c r="J50" i="80"/>
  <c r="J49" i="80"/>
  <c r="J48" i="80"/>
  <c r="J47" i="80"/>
  <c r="J46" i="80"/>
  <c r="J45" i="80"/>
  <c r="J44" i="80"/>
  <c r="J43" i="80"/>
  <c r="J42" i="80"/>
  <c r="J41" i="80"/>
  <c r="J40" i="80"/>
  <c r="J39" i="80"/>
  <c r="J38" i="80"/>
  <c r="L37" i="80"/>
  <c r="I37" i="80"/>
  <c r="H37" i="80"/>
  <c r="H2" i="80" s="1"/>
  <c r="M36" i="80"/>
  <c r="L36" i="80"/>
  <c r="I36" i="80"/>
  <c r="H36" i="80"/>
  <c r="L35" i="80"/>
  <c r="I35" i="80"/>
  <c r="H35" i="80"/>
  <c r="M34" i="80"/>
  <c r="J34" i="80"/>
  <c r="M33" i="80"/>
  <c r="J33" i="80"/>
  <c r="J32" i="80"/>
  <c r="J31" i="80"/>
  <c r="J30" i="80"/>
  <c r="J29" i="80"/>
  <c r="M28" i="80"/>
  <c r="J28" i="80"/>
  <c r="M27" i="80"/>
  <c r="J27" i="80"/>
  <c r="M26" i="80"/>
  <c r="J26" i="80"/>
  <c r="M25" i="80"/>
  <c r="J25" i="80"/>
  <c r="M24" i="80"/>
  <c r="J24" i="80"/>
  <c r="M23" i="80"/>
  <c r="J23" i="80"/>
  <c r="M22" i="80"/>
  <c r="J22" i="80"/>
  <c r="M21" i="80"/>
  <c r="J21" i="80"/>
  <c r="M20" i="80"/>
  <c r="J20" i="80"/>
  <c r="M19" i="80"/>
  <c r="J19" i="80"/>
  <c r="M18" i="80"/>
  <c r="J18" i="80"/>
  <c r="M17" i="80"/>
  <c r="J17" i="80"/>
  <c r="M16" i="80"/>
  <c r="J16" i="80"/>
  <c r="M12" i="80"/>
  <c r="J12" i="80"/>
  <c r="M11" i="80"/>
  <c r="J11" i="80"/>
  <c r="M10" i="80"/>
  <c r="J10" i="80"/>
  <c r="M9" i="80"/>
  <c r="J9" i="80"/>
  <c r="M8" i="80"/>
  <c r="J8" i="80"/>
  <c r="K7" i="80"/>
  <c r="B1" i="80"/>
  <c r="J65" i="79"/>
  <c r="J64" i="79"/>
  <c r="J63" i="79"/>
  <c r="J62" i="79"/>
  <c r="J61" i="79"/>
  <c r="J60" i="79"/>
  <c r="J59" i="79"/>
  <c r="J58" i="79"/>
  <c r="J57" i="79"/>
  <c r="J56" i="79"/>
  <c r="J55" i="79"/>
  <c r="J54" i="79"/>
  <c r="J53" i="79"/>
  <c r="J52" i="79"/>
  <c r="J51" i="79"/>
  <c r="J50" i="79"/>
  <c r="J49" i="79"/>
  <c r="J48" i="79"/>
  <c r="J47" i="79"/>
  <c r="J46" i="79"/>
  <c r="J45" i="79"/>
  <c r="J44" i="79"/>
  <c r="J43" i="79"/>
  <c r="J42" i="79"/>
  <c r="J41" i="79"/>
  <c r="J40" i="79"/>
  <c r="J39" i="79"/>
  <c r="J38" i="79"/>
  <c r="J37" i="79"/>
  <c r="J36" i="79"/>
  <c r="J35" i="79"/>
  <c r="J34" i="79"/>
  <c r="J33" i="79"/>
  <c r="J32" i="79"/>
  <c r="J31" i="79"/>
  <c r="J30" i="79"/>
  <c r="J29" i="79"/>
  <c r="J28" i="79"/>
  <c r="J27" i="79"/>
  <c r="J26" i="79"/>
  <c r="J25" i="79"/>
  <c r="J24" i="79"/>
  <c r="J23" i="79"/>
  <c r="J22" i="79"/>
  <c r="J21" i="79"/>
  <c r="J20" i="79"/>
  <c r="J19" i="79"/>
  <c r="J18" i="79"/>
  <c r="J17" i="79"/>
  <c r="J16" i="79"/>
  <c r="J15" i="79"/>
  <c r="J14" i="79"/>
  <c r="J13" i="79"/>
  <c r="J12" i="79"/>
  <c r="J11" i="79"/>
  <c r="J10" i="79"/>
  <c r="J9" i="79"/>
  <c r="J8" i="79"/>
  <c r="J7" i="79"/>
  <c r="J6" i="79"/>
  <c r="I5" i="79"/>
  <c r="H5" i="79"/>
  <c r="H2" i="79"/>
  <c r="B1" i="79"/>
  <c r="J65" i="78"/>
  <c r="J64" i="78"/>
  <c r="J63" i="78"/>
  <c r="J62" i="78"/>
  <c r="J61" i="78"/>
  <c r="J60" i="78"/>
  <c r="J59" i="78"/>
  <c r="J58" i="78"/>
  <c r="J57" i="78"/>
  <c r="J56" i="78"/>
  <c r="J55" i="78"/>
  <c r="J54" i="78"/>
  <c r="J53" i="78"/>
  <c r="J52" i="78"/>
  <c r="J51" i="78"/>
  <c r="J50" i="78"/>
  <c r="J49" i="78"/>
  <c r="J48" i="78"/>
  <c r="J47" i="78"/>
  <c r="J46" i="78"/>
  <c r="J45" i="78"/>
  <c r="J44" i="78"/>
  <c r="J43" i="78"/>
  <c r="J42" i="78"/>
  <c r="J41" i="78"/>
  <c r="J40" i="78"/>
  <c r="J39" i="78"/>
  <c r="J38" i="78"/>
  <c r="J37" i="78"/>
  <c r="J36" i="78"/>
  <c r="J35" i="78"/>
  <c r="J34" i="78"/>
  <c r="J33" i="78"/>
  <c r="J32" i="78"/>
  <c r="J31" i="78"/>
  <c r="J30" i="78"/>
  <c r="J29" i="78"/>
  <c r="J28" i="78"/>
  <c r="J27" i="78"/>
  <c r="J26" i="78"/>
  <c r="J25" i="78"/>
  <c r="J24" i="78"/>
  <c r="J23" i="78"/>
  <c r="J22" i="78"/>
  <c r="J21" i="78"/>
  <c r="J20" i="78"/>
  <c r="J19" i="78"/>
  <c r="J18" i="78"/>
  <c r="J17" i="78"/>
  <c r="J16" i="78"/>
  <c r="J15" i="78"/>
  <c r="J14" i="78"/>
  <c r="J13" i="78"/>
  <c r="J12" i="78"/>
  <c r="J11" i="78"/>
  <c r="J10" i="78"/>
  <c r="J9" i="78"/>
  <c r="J8" i="78"/>
  <c r="J7" i="78"/>
  <c r="J6" i="78"/>
  <c r="I5" i="78"/>
  <c r="H5" i="78"/>
  <c r="J5" i="78" s="1"/>
  <c r="H2" i="78"/>
  <c r="B1" i="78"/>
  <c r="J357" i="77"/>
  <c r="J356" i="77"/>
  <c r="J355" i="77"/>
  <c r="J354" i="77"/>
  <c r="J353" i="77"/>
  <c r="J352" i="77"/>
  <c r="J351" i="77"/>
  <c r="J350" i="77"/>
  <c r="J349" i="77"/>
  <c r="J348" i="77"/>
  <c r="J347" i="77"/>
  <c r="J346" i="77"/>
  <c r="J345" i="77"/>
  <c r="J344" i="77"/>
  <c r="J343" i="77"/>
  <c r="J342" i="77"/>
  <c r="J341" i="77"/>
  <c r="J340" i="77"/>
  <c r="J339" i="77"/>
  <c r="J338" i="77"/>
  <c r="J337" i="77"/>
  <c r="J336" i="77"/>
  <c r="J335" i="77"/>
  <c r="J334" i="77"/>
  <c r="J333" i="77"/>
  <c r="J332" i="77"/>
  <c r="J331" i="77"/>
  <c r="J330" i="77"/>
  <c r="J329" i="77"/>
  <c r="J328" i="77"/>
  <c r="J327" i="77"/>
  <c r="J326" i="77"/>
  <c r="J325" i="77"/>
  <c r="J324" i="77"/>
  <c r="J323" i="77"/>
  <c r="J322" i="77"/>
  <c r="J321" i="77"/>
  <c r="J320" i="77"/>
  <c r="J319" i="77"/>
  <c r="J318" i="77"/>
  <c r="J317" i="77"/>
  <c r="J316" i="77"/>
  <c r="J315" i="77"/>
  <c r="J314" i="77"/>
  <c r="J313" i="77"/>
  <c r="J312" i="77"/>
  <c r="J311" i="77"/>
  <c r="J310" i="77"/>
  <c r="J309" i="77"/>
  <c r="J308" i="77"/>
  <c r="J307" i="77"/>
  <c r="J306" i="77"/>
  <c r="J305" i="77"/>
  <c r="J304" i="77"/>
  <c r="J303" i="77"/>
  <c r="J302" i="77"/>
  <c r="J301" i="77"/>
  <c r="J300" i="77"/>
  <c r="J299" i="77"/>
  <c r="J298" i="77"/>
  <c r="J297" i="77"/>
  <c r="J296" i="77"/>
  <c r="J295" i="77"/>
  <c r="J294" i="77"/>
  <c r="J293" i="77"/>
  <c r="J292" i="77"/>
  <c r="J291" i="77"/>
  <c r="J290" i="77"/>
  <c r="J289" i="77"/>
  <c r="J288" i="77"/>
  <c r="J287" i="77"/>
  <c r="J286" i="77"/>
  <c r="J285" i="77"/>
  <c r="J284" i="77"/>
  <c r="J283" i="77"/>
  <c r="J282" i="77"/>
  <c r="J281" i="77"/>
  <c r="J280" i="77"/>
  <c r="J279" i="77"/>
  <c r="J278" i="77"/>
  <c r="J277" i="77"/>
  <c r="J276" i="77"/>
  <c r="J275" i="77"/>
  <c r="J274" i="77"/>
  <c r="J273" i="77"/>
  <c r="J272" i="77"/>
  <c r="J271" i="77"/>
  <c r="J270" i="77"/>
  <c r="J269" i="77"/>
  <c r="J268" i="77"/>
  <c r="J267" i="77"/>
  <c r="J266" i="77"/>
  <c r="J265" i="77"/>
  <c r="J264" i="77"/>
  <c r="J263" i="77"/>
  <c r="J262" i="77"/>
  <c r="J261" i="77"/>
  <c r="J260" i="77"/>
  <c r="J259" i="77"/>
  <c r="J258" i="77"/>
  <c r="J257" i="77"/>
  <c r="J256" i="77"/>
  <c r="J255" i="77"/>
  <c r="J254" i="77"/>
  <c r="J253" i="77"/>
  <c r="J252" i="77"/>
  <c r="J251" i="77"/>
  <c r="J250" i="77"/>
  <c r="J249" i="77"/>
  <c r="J248" i="77"/>
  <c r="J247" i="77"/>
  <c r="J246" i="77"/>
  <c r="J245" i="77"/>
  <c r="J244" i="77"/>
  <c r="J243" i="77"/>
  <c r="J242" i="77"/>
  <c r="J241" i="77"/>
  <c r="J240" i="77"/>
  <c r="J239" i="77"/>
  <c r="J238" i="77"/>
  <c r="J237" i="77"/>
  <c r="J236" i="77"/>
  <c r="J235" i="77"/>
  <c r="J234" i="77"/>
  <c r="J233" i="77"/>
  <c r="J232" i="77"/>
  <c r="J231" i="77"/>
  <c r="J230" i="77"/>
  <c r="J229" i="77"/>
  <c r="J228" i="77"/>
  <c r="J227" i="77"/>
  <c r="J226" i="77"/>
  <c r="J225" i="77"/>
  <c r="J224" i="77"/>
  <c r="J223" i="77"/>
  <c r="J222" i="77"/>
  <c r="J221" i="77"/>
  <c r="J220" i="77"/>
  <c r="J219" i="77"/>
  <c r="J218" i="77"/>
  <c r="J217" i="77"/>
  <c r="J216" i="77"/>
  <c r="J215" i="77"/>
  <c r="J214" i="77"/>
  <c r="J213" i="77"/>
  <c r="J212" i="77"/>
  <c r="J211" i="77"/>
  <c r="J210" i="77"/>
  <c r="J209" i="77"/>
  <c r="J208" i="77"/>
  <c r="J207" i="77"/>
  <c r="J206" i="77"/>
  <c r="J205" i="77"/>
  <c r="J204" i="77"/>
  <c r="J203" i="77"/>
  <c r="J202" i="77"/>
  <c r="J201" i="77"/>
  <c r="J200" i="77"/>
  <c r="J199" i="77"/>
  <c r="J198" i="77"/>
  <c r="J197" i="77"/>
  <c r="J196" i="77"/>
  <c r="J195" i="77"/>
  <c r="J194" i="77"/>
  <c r="J193" i="77"/>
  <c r="J192" i="77"/>
  <c r="J191" i="77"/>
  <c r="J190" i="77"/>
  <c r="J189" i="77"/>
  <c r="J188" i="77"/>
  <c r="J187" i="77"/>
  <c r="J186" i="77"/>
  <c r="J185" i="77"/>
  <c r="J184" i="77"/>
  <c r="J183" i="77"/>
  <c r="J182" i="77"/>
  <c r="J181" i="77"/>
  <c r="J180" i="77"/>
  <c r="J179" i="77"/>
  <c r="J178" i="77"/>
  <c r="J177" i="77"/>
  <c r="J176" i="77"/>
  <c r="J175" i="77"/>
  <c r="J174" i="77"/>
  <c r="J173" i="77"/>
  <c r="J172" i="77"/>
  <c r="J171" i="77"/>
  <c r="J170" i="77"/>
  <c r="J169" i="77"/>
  <c r="J168" i="77"/>
  <c r="J167" i="77"/>
  <c r="J166" i="77"/>
  <c r="J165" i="77"/>
  <c r="J164" i="77"/>
  <c r="J163" i="77"/>
  <c r="J162" i="77"/>
  <c r="J161" i="77"/>
  <c r="J160" i="77"/>
  <c r="J159" i="77"/>
  <c r="J158" i="77"/>
  <c r="J157" i="77"/>
  <c r="J156" i="77"/>
  <c r="J155" i="77"/>
  <c r="J154" i="77"/>
  <c r="J153" i="77"/>
  <c r="J152" i="77"/>
  <c r="J151" i="77"/>
  <c r="J150" i="77"/>
  <c r="J149" i="77"/>
  <c r="J148" i="77"/>
  <c r="J147" i="77"/>
  <c r="J146" i="77"/>
  <c r="J145" i="77"/>
  <c r="J144" i="77"/>
  <c r="J143" i="77"/>
  <c r="J142" i="77"/>
  <c r="J141" i="77"/>
  <c r="J140" i="77"/>
  <c r="J139" i="77"/>
  <c r="J138" i="77"/>
  <c r="J137" i="77"/>
  <c r="J136" i="77"/>
  <c r="J135" i="77"/>
  <c r="J134" i="77"/>
  <c r="J133" i="77"/>
  <c r="J132" i="77"/>
  <c r="J131" i="77"/>
  <c r="J130" i="77"/>
  <c r="J129" i="77"/>
  <c r="J128" i="77"/>
  <c r="J127" i="77"/>
  <c r="J126" i="77"/>
  <c r="J125" i="77"/>
  <c r="J124" i="77"/>
  <c r="J123" i="77"/>
  <c r="J122" i="77"/>
  <c r="J121" i="77"/>
  <c r="J120" i="77"/>
  <c r="J119" i="77"/>
  <c r="J118" i="77"/>
  <c r="J117" i="77"/>
  <c r="J116" i="77"/>
  <c r="J115" i="77"/>
  <c r="J114" i="77"/>
  <c r="J113" i="77"/>
  <c r="J112" i="77"/>
  <c r="J111" i="77"/>
  <c r="J110" i="77"/>
  <c r="J109" i="77"/>
  <c r="J108" i="77"/>
  <c r="J107" i="77"/>
  <c r="J106" i="77"/>
  <c r="J105" i="77"/>
  <c r="J104" i="77"/>
  <c r="J103" i="77"/>
  <c r="J102" i="77"/>
  <c r="J101" i="77"/>
  <c r="J100" i="77"/>
  <c r="J99" i="77"/>
  <c r="J98" i="77"/>
  <c r="J97" i="77"/>
  <c r="J96" i="77"/>
  <c r="J95" i="77"/>
  <c r="J94" i="77"/>
  <c r="J93" i="77"/>
  <c r="J92" i="77"/>
  <c r="J91" i="77"/>
  <c r="J90" i="77"/>
  <c r="J89" i="77"/>
  <c r="J88" i="77"/>
  <c r="J87" i="77"/>
  <c r="J86" i="77"/>
  <c r="J85" i="77"/>
  <c r="J84" i="77"/>
  <c r="J83" i="77"/>
  <c r="J82" i="77"/>
  <c r="J81" i="77"/>
  <c r="J80" i="77"/>
  <c r="J79" i="77"/>
  <c r="J78" i="77"/>
  <c r="J77" i="77"/>
  <c r="J76" i="77"/>
  <c r="J75" i="77"/>
  <c r="J74" i="77"/>
  <c r="J73" i="77"/>
  <c r="J72" i="77"/>
  <c r="J71" i="77"/>
  <c r="J70" i="77"/>
  <c r="J69" i="77"/>
  <c r="J68" i="77"/>
  <c r="J67" i="77"/>
  <c r="J66" i="77"/>
  <c r="J65" i="77"/>
  <c r="J64" i="77"/>
  <c r="J63" i="77"/>
  <c r="J62" i="77"/>
  <c r="J61" i="77"/>
  <c r="J60" i="77"/>
  <c r="J59" i="77"/>
  <c r="J58" i="77"/>
  <c r="J57" i="77"/>
  <c r="J56" i="77"/>
  <c r="J55" i="77"/>
  <c r="J54" i="77"/>
  <c r="J53" i="77"/>
  <c r="J52" i="77"/>
  <c r="J51" i="77"/>
  <c r="J50" i="77"/>
  <c r="J49" i="77"/>
  <c r="J48" i="77"/>
  <c r="J47" i="77"/>
  <c r="J46" i="77"/>
  <c r="J45" i="77"/>
  <c r="J44" i="77"/>
  <c r="J43" i="77"/>
  <c r="J42" i="77"/>
  <c r="J41" i="77"/>
  <c r="J40" i="77"/>
  <c r="J39" i="77"/>
  <c r="J38" i="77"/>
  <c r="J37" i="77"/>
  <c r="J36" i="77"/>
  <c r="J35" i="77"/>
  <c r="J34" i="77"/>
  <c r="J33" i="77"/>
  <c r="J32" i="77"/>
  <c r="J31" i="77"/>
  <c r="J30" i="77"/>
  <c r="J29" i="77"/>
  <c r="J28" i="77"/>
  <c r="J27" i="77"/>
  <c r="J26" i="77"/>
  <c r="J25" i="77"/>
  <c r="J24" i="77"/>
  <c r="J23" i="77"/>
  <c r="J22" i="77"/>
  <c r="J21" i="77"/>
  <c r="J20" i="77"/>
  <c r="J19" i="77"/>
  <c r="J18" i="77"/>
  <c r="J17" i="77"/>
  <c r="J16" i="77"/>
  <c r="J15" i="77"/>
  <c r="J14" i="77"/>
  <c r="J13" i="77"/>
  <c r="J12" i="77"/>
  <c r="J11" i="77"/>
  <c r="J10" i="77"/>
  <c r="J9" i="77"/>
  <c r="J8" i="77"/>
  <c r="O7" i="77"/>
  <c r="I7" i="77"/>
  <c r="H7" i="77"/>
  <c r="J7" i="77" s="1"/>
  <c r="H3" i="77"/>
  <c r="H2" i="77"/>
  <c r="B1" i="77"/>
  <c r="J357" i="76"/>
  <c r="J356" i="76"/>
  <c r="J355" i="76"/>
  <c r="J354" i="76"/>
  <c r="J353" i="76"/>
  <c r="J352" i="76"/>
  <c r="J351" i="76"/>
  <c r="J350" i="76"/>
  <c r="J349" i="76"/>
  <c r="J348" i="76"/>
  <c r="J347" i="76"/>
  <c r="J346" i="76"/>
  <c r="J345" i="76"/>
  <c r="J344" i="76"/>
  <c r="J343" i="76"/>
  <c r="J342" i="76"/>
  <c r="J341" i="76"/>
  <c r="J340" i="76"/>
  <c r="J339" i="76"/>
  <c r="J338" i="76"/>
  <c r="J337" i="76"/>
  <c r="J336" i="76"/>
  <c r="J335" i="76"/>
  <c r="J334" i="76"/>
  <c r="J333" i="76"/>
  <c r="J332" i="76"/>
  <c r="J331" i="76"/>
  <c r="J330" i="76"/>
  <c r="J329" i="76"/>
  <c r="J328" i="76"/>
  <c r="J327" i="76"/>
  <c r="J326" i="76"/>
  <c r="J325" i="76"/>
  <c r="J324" i="76"/>
  <c r="J323" i="76"/>
  <c r="J322" i="76"/>
  <c r="J321" i="76"/>
  <c r="J320" i="76"/>
  <c r="J319" i="76"/>
  <c r="J318" i="76"/>
  <c r="J317" i="76"/>
  <c r="J316" i="76"/>
  <c r="J315" i="76"/>
  <c r="J314" i="76"/>
  <c r="J313" i="76"/>
  <c r="J312" i="76"/>
  <c r="J311" i="76"/>
  <c r="J310" i="76"/>
  <c r="J309" i="76"/>
  <c r="J308" i="76"/>
  <c r="J307" i="76"/>
  <c r="J306" i="76"/>
  <c r="J305" i="76"/>
  <c r="J304" i="76"/>
  <c r="J303" i="76"/>
  <c r="J302" i="76"/>
  <c r="J301" i="76"/>
  <c r="J300" i="76"/>
  <c r="J299" i="76"/>
  <c r="J298" i="76"/>
  <c r="J297" i="76"/>
  <c r="J296" i="76"/>
  <c r="J295" i="76"/>
  <c r="J294" i="76"/>
  <c r="J293" i="76"/>
  <c r="J292" i="76"/>
  <c r="J291" i="76"/>
  <c r="J290" i="76"/>
  <c r="J289" i="76"/>
  <c r="J288" i="76"/>
  <c r="J287" i="76"/>
  <c r="J286" i="76"/>
  <c r="J285" i="76"/>
  <c r="J284" i="76"/>
  <c r="J283" i="76"/>
  <c r="J282" i="76"/>
  <c r="J281" i="76"/>
  <c r="J280" i="76"/>
  <c r="J279" i="76"/>
  <c r="J278" i="76"/>
  <c r="J277" i="76"/>
  <c r="J276" i="76"/>
  <c r="J275" i="76"/>
  <c r="J274" i="76"/>
  <c r="J273" i="76"/>
  <c r="J272" i="76"/>
  <c r="J271" i="76"/>
  <c r="J270" i="76"/>
  <c r="J269" i="76"/>
  <c r="J268" i="76"/>
  <c r="J267" i="76"/>
  <c r="J266" i="76"/>
  <c r="J265" i="76"/>
  <c r="J264" i="76"/>
  <c r="J263" i="76"/>
  <c r="J262" i="76"/>
  <c r="J261" i="76"/>
  <c r="J260" i="76"/>
  <c r="J259" i="76"/>
  <c r="J258" i="76"/>
  <c r="J257" i="76"/>
  <c r="J256" i="76"/>
  <c r="J255" i="76"/>
  <c r="J254" i="76"/>
  <c r="J253" i="76"/>
  <c r="J252" i="76"/>
  <c r="J251" i="76"/>
  <c r="J250" i="76"/>
  <c r="J249" i="76"/>
  <c r="J248" i="76"/>
  <c r="J247" i="76"/>
  <c r="J246" i="76"/>
  <c r="J245" i="76"/>
  <c r="J244" i="76"/>
  <c r="J243" i="76"/>
  <c r="J242" i="76"/>
  <c r="J241" i="76"/>
  <c r="J240" i="76"/>
  <c r="J239" i="76"/>
  <c r="J238" i="76"/>
  <c r="J237" i="76"/>
  <c r="J236" i="76"/>
  <c r="J235" i="76"/>
  <c r="J234" i="76"/>
  <c r="J233" i="76"/>
  <c r="J232" i="76"/>
  <c r="J231" i="76"/>
  <c r="J230" i="76"/>
  <c r="J229" i="76"/>
  <c r="J228" i="76"/>
  <c r="J227" i="76"/>
  <c r="J226" i="76"/>
  <c r="J225" i="76"/>
  <c r="J224" i="76"/>
  <c r="J223" i="76"/>
  <c r="J222" i="76"/>
  <c r="J221" i="76"/>
  <c r="J220" i="76"/>
  <c r="J219" i="76"/>
  <c r="J218" i="76"/>
  <c r="J217" i="76"/>
  <c r="J216" i="76"/>
  <c r="J215" i="76"/>
  <c r="J214" i="76"/>
  <c r="J213" i="76"/>
  <c r="J212" i="76"/>
  <c r="J211" i="76"/>
  <c r="J210" i="76"/>
  <c r="J209" i="76"/>
  <c r="J208" i="76"/>
  <c r="J207" i="76"/>
  <c r="J206" i="76"/>
  <c r="J205" i="76"/>
  <c r="J204" i="76"/>
  <c r="J203" i="76"/>
  <c r="J202" i="76"/>
  <c r="J201" i="76"/>
  <c r="J200" i="76"/>
  <c r="J199" i="76"/>
  <c r="J198" i="76"/>
  <c r="J197" i="76"/>
  <c r="J196" i="76"/>
  <c r="J195" i="76"/>
  <c r="J194" i="76"/>
  <c r="J193" i="76"/>
  <c r="J192" i="76"/>
  <c r="J191" i="76"/>
  <c r="J190" i="76"/>
  <c r="J189" i="76"/>
  <c r="J188" i="76"/>
  <c r="J187" i="76"/>
  <c r="J186" i="76"/>
  <c r="J185" i="76"/>
  <c r="J184" i="76"/>
  <c r="J183" i="76"/>
  <c r="J182" i="76"/>
  <c r="J181" i="76"/>
  <c r="J180" i="76"/>
  <c r="J179" i="76"/>
  <c r="J178" i="76"/>
  <c r="J177" i="76"/>
  <c r="J176" i="76"/>
  <c r="J175" i="76"/>
  <c r="J174" i="76"/>
  <c r="J173" i="76"/>
  <c r="J172" i="76"/>
  <c r="J171" i="76"/>
  <c r="J170" i="76"/>
  <c r="J169" i="76"/>
  <c r="J168" i="76"/>
  <c r="J167" i="76"/>
  <c r="J166" i="76"/>
  <c r="J165" i="76"/>
  <c r="J164" i="76"/>
  <c r="J163" i="76"/>
  <c r="J162" i="76"/>
  <c r="J161" i="76"/>
  <c r="J160" i="76"/>
  <c r="J159" i="76"/>
  <c r="J158" i="76"/>
  <c r="J157" i="76"/>
  <c r="J156" i="76"/>
  <c r="J155" i="76"/>
  <c r="J154" i="76"/>
  <c r="J153" i="76"/>
  <c r="J152" i="76"/>
  <c r="J151" i="76"/>
  <c r="J150" i="76"/>
  <c r="J149" i="76"/>
  <c r="J148" i="76"/>
  <c r="J147" i="76"/>
  <c r="J146" i="76"/>
  <c r="J145" i="76"/>
  <c r="J144" i="76"/>
  <c r="J143" i="76"/>
  <c r="J142" i="76"/>
  <c r="J141" i="76"/>
  <c r="J140" i="76"/>
  <c r="J139" i="76"/>
  <c r="J138" i="76"/>
  <c r="J137" i="76"/>
  <c r="J136" i="76"/>
  <c r="J135" i="76"/>
  <c r="J134" i="76"/>
  <c r="J133" i="76"/>
  <c r="J132" i="76"/>
  <c r="J131" i="76"/>
  <c r="J130" i="76"/>
  <c r="J129" i="76"/>
  <c r="J128" i="76"/>
  <c r="J127" i="76"/>
  <c r="J126" i="76"/>
  <c r="J125" i="76"/>
  <c r="J124" i="76"/>
  <c r="J123" i="76"/>
  <c r="J122" i="76"/>
  <c r="J121" i="76"/>
  <c r="J120" i="76"/>
  <c r="J119" i="76"/>
  <c r="J118" i="76"/>
  <c r="J117" i="76"/>
  <c r="J116" i="76"/>
  <c r="J115" i="76"/>
  <c r="J114" i="76"/>
  <c r="J113" i="76"/>
  <c r="J112" i="76"/>
  <c r="J111" i="76"/>
  <c r="J110" i="76"/>
  <c r="J109" i="76"/>
  <c r="J108" i="76"/>
  <c r="J107" i="76"/>
  <c r="J106" i="76"/>
  <c r="J105" i="76"/>
  <c r="J104" i="76"/>
  <c r="J103" i="76"/>
  <c r="J102" i="76"/>
  <c r="J101" i="76"/>
  <c r="J100" i="76"/>
  <c r="J99" i="76"/>
  <c r="J98" i="76"/>
  <c r="J97" i="76"/>
  <c r="J96" i="76"/>
  <c r="J95" i="76"/>
  <c r="J94" i="76"/>
  <c r="J93" i="76"/>
  <c r="J92" i="76"/>
  <c r="J91" i="76"/>
  <c r="J90" i="76"/>
  <c r="J89" i="76"/>
  <c r="J88" i="76"/>
  <c r="J87" i="76"/>
  <c r="J86" i="76"/>
  <c r="J85" i="76"/>
  <c r="J84" i="76"/>
  <c r="J83" i="76"/>
  <c r="J82" i="76"/>
  <c r="J81" i="76"/>
  <c r="J80" i="76"/>
  <c r="J79" i="76"/>
  <c r="J78" i="76"/>
  <c r="J77" i="76"/>
  <c r="J76" i="76"/>
  <c r="J75" i="76"/>
  <c r="J74" i="76"/>
  <c r="J73" i="76"/>
  <c r="J72" i="76"/>
  <c r="J71" i="76"/>
  <c r="J70" i="76"/>
  <c r="J69" i="76"/>
  <c r="J68" i="76"/>
  <c r="J67" i="76"/>
  <c r="J66" i="76"/>
  <c r="J65" i="76"/>
  <c r="J64" i="76"/>
  <c r="J63" i="76"/>
  <c r="J62" i="76"/>
  <c r="J61" i="76"/>
  <c r="J60" i="76"/>
  <c r="J59" i="76"/>
  <c r="J58" i="76"/>
  <c r="J57" i="76"/>
  <c r="J56" i="76"/>
  <c r="J55" i="76"/>
  <c r="J54" i="76"/>
  <c r="J53" i="76"/>
  <c r="J52" i="76"/>
  <c r="J51" i="76"/>
  <c r="J50" i="76"/>
  <c r="J49" i="76"/>
  <c r="J48" i="76"/>
  <c r="J47" i="76"/>
  <c r="J46" i="76"/>
  <c r="J45" i="76"/>
  <c r="J44" i="76"/>
  <c r="J43" i="76"/>
  <c r="J42" i="76"/>
  <c r="J41" i="76"/>
  <c r="J40" i="76"/>
  <c r="J39" i="76"/>
  <c r="J38" i="76"/>
  <c r="J37" i="76"/>
  <c r="J36" i="76"/>
  <c r="J35" i="76"/>
  <c r="J34" i="76"/>
  <c r="J33" i="76"/>
  <c r="J32" i="76"/>
  <c r="J31" i="76"/>
  <c r="J30" i="76"/>
  <c r="J29" i="76"/>
  <c r="J28" i="76"/>
  <c r="J27" i="76"/>
  <c r="J26" i="76"/>
  <c r="J25" i="76"/>
  <c r="J24" i="76"/>
  <c r="J23" i="76"/>
  <c r="J22" i="76"/>
  <c r="J21" i="76"/>
  <c r="J20" i="76"/>
  <c r="J19" i="76"/>
  <c r="J18" i="76"/>
  <c r="J17" i="76"/>
  <c r="J16" i="76"/>
  <c r="J15" i="76"/>
  <c r="J14" i="76"/>
  <c r="J13" i="76"/>
  <c r="J12" i="76"/>
  <c r="J11" i="76"/>
  <c r="J10" i="76"/>
  <c r="J9" i="76"/>
  <c r="J8" i="76"/>
  <c r="M7" i="76"/>
  <c r="H3" i="76" s="1"/>
  <c r="H4" i="76" s="1"/>
  <c r="L7" i="76"/>
  <c r="K7" i="76"/>
  <c r="I7" i="76"/>
  <c r="H7" i="76"/>
  <c r="J7" i="76" s="1"/>
  <c r="H2" i="76"/>
  <c r="B1" i="76"/>
  <c r="J7" i="81" l="1"/>
  <c r="J5" i="79"/>
  <c r="L7" i="80"/>
  <c r="H4" i="77"/>
  <c r="J35" i="80"/>
  <c r="H4" i="81"/>
  <c r="J7" i="89"/>
  <c r="H4" i="89"/>
  <c r="J36" i="80"/>
  <c r="M35" i="80"/>
  <c r="J37" i="80"/>
  <c r="J7" i="80"/>
  <c r="M37" i="80"/>
  <c r="M7" i="80" s="1"/>
  <c r="H3" i="80" s="1"/>
  <c r="H4" i="80" s="1"/>
  <c r="J65" i="75"/>
  <c r="J64" i="75"/>
  <c r="J63" i="75"/>
  <c r="J62" i="75"/>
  <c r="J61" i="75"/>
  <c r="J60" i="75"/>
  <c r="J59" i="75"/>
  <c r="J58" i="75"/>
  <c r="J57" i="75"/>
  <c r="J56" i="75"/>
  <c r="J55" i="75"/>
  <c r="J54" i="75"/>
  <c r="J53" i="75"/>
  <c r="J52" i="75"/>
  <c r="J51" i="75"/>
  <c r="J50" i="75"/>
  <c r="J49" i="75"/>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3" i="75"/>
  <c r="J22" i="75"/>
  <c r="J21" i="75"/>
  <c r="J20" i="75"/>
  <c r="J19" i="75"/>
  <c r="J18" i="75"/>
  <c r="J17" i="75"/>
  <c r="J16" i="75"/>
  <c r="J15" i="75"/>
  <c r="J14" i="75"/>
  <c r="J13" i="75"/>
  <c r="J12" i="75"/>
  <c r="J11" i="75"/>
  <c r="J10" i="75"/>
  <c r="J9" i="75"/>
  <c r="J8" i="75"/>
  <c r="I5" i="75"/>
  <c r="H5" i="75"/>
  <c r="H2" i="75"/>
  <c r="B1" i="75"/>
  <c r="J65" i="74"/>
  <c r="J64" i="74"/>
  <c r="J63" i="74"/>
  <c r="J62" i="74"/>
  <c r="J61" i="74"/>
  <c r="J60" i="74"/>
  <c r="J59" i="74"/>
  <c r="J58" i="74"/>
  <c r="J57" i="74"/>
  <c r="J56" i="74"/>
  <c r="J55" i="74"/>
  <c r="J54" i="74"/>
  <c r="J53" i="74"/>
  <c r="J52" i="74"/>
  <c r="J51" i="74"/>
  <c r="J50" i="74"/>
  <c r="J49" i="74"/>
  <c r="J48" i="74"/>
  <c r="J47" i="74"/>
  <c r="J46" i="74"/>
  <c r="J45" i="74"/>
  <c r="J44" i="74"/>
  <c r="J43" i="74"/>
  <c r="J42" i="74"/>
  <c r="J41" i="74"/>
  <c r="J40" i="74"/>
  <c r="J39" i="74"/>
  <c r="J38" i="74"/>
  <c r="J37" i="74"/>
  <c r="J36" i="74"/>
  <c r="J35" i="74"/>
  <c r="J34" i="74"/>
  <c r="J33" i="74"/>
  <c r="J32" i="74"/>
  <c r="J31" i="74"/>
  <c r="J30" i="74"/>
  <c r="J29" i="74"/>
  <c r="J28" i="74"/>
  <c r="J27" i="74"/>
  <c r="J26" i="74"/>
  <c r="J25" i="74"/>
  <c r="J24" i="74"/>
  <c r="J23" i="74"/>
  <c r="J22" i="74"/>
  <c r="J21" i="74"/>
  <c r="J20" i="74"/>
  <c r="J19" i="74"/>
  <c r="J18" i="74"/>
  <c r="J17" i="74"/>
  <c r="J16" i="74"/>
  <c r="J15" i="74"/>
  <c r="J14" i="74"/>
  <c r="J13" i="74"/>
  <c r="J12" i="74"/>
  <c r="J11" i="74"/>
  <c r="J10" i="74"/>
  <c r="J9" i="74"/>
  <c r="J8" i="74"/>
  <c r="J7" i="74"/>
  <c r="J6" i="74"/>
  <c r="I5" i="74"/>
  <c r="H5" i="74"/>
  <c r="J5" i="74" s="1"/>
  <c r="H2" i="74"/>
  <c r="B1" i="74"/>
  <c r="J357" i="73"/>
  <c r="J356" i="73"/>
  <c r="J355" i="73"/>
  <c r="J354" i="73"/>
  <c r="J353" i="73"/>
  <c r="J352" i="73"/>
  <c r="J351" i="73"/>
  <c r="J350" i="73"/>
  <c r="J349" i="73"/>
  <c r="J348" i="73"/>
  <c r="J347" i="73"/>
  <c r="J346" i="73"/>
  <c r="J345" i="73"/>
  <c r="J344" i="73"/>
  <c r="J343" i="73"/>
  <c r="J342" i="73"/>
  <c r="J341" i="73"/>
  <c r="J340" i="73"/>
  <c r="J339" i="73"/>
  <c r="J338" i="73"/>
  <c r="J337" i="73"/>
  <c r="J336" i="73"/>
  <c r="J335" i="73"/>
  <c r="J334" i="73"/>
  <c r="J333" i="73"/>
  <c r="J332" i="73"/>
  <c r="J331" i="73"/>
  <c r="J330" i="73"/>
  <c r="J329" i="73"/>
  <c r="J328" i="73"/>
  <c r="J327" i="73"/>
  <c r="J326" i="73"/>
  <c r="J325" i="73"/>
  <c r="J324" i="73"/>
  <c r="J323" i="73"/>
  <c r="J322" i="73"/>
  <c r="J321" i="73"/>
  <c r="J320" i="73"/>
  <c r="J319" i="73"/>
  <c r="J318" i="73"/>
  <c r="J317" i="73"/>
  <c r="J316" i="73"/>
  <c r="J315" i="73"/>
  <c r="J314" i="73"/>
  <c r="J313" i="73"/>
  <c r="J312" i="73"/>
  <c r="J311" i="73"/>
  <c r="J310" i="73"/>
  <c r="J309" i="73"/>
  <c r="J308" i="73"/>
  <c r="J307" i="73"/>
  <c r="J306" i="73"/>
  <c r="J305" i="73"/>
  <c r="J304" i="73"/>
  <c r="J303" i="73"/>
  <c r="J302" i="73"/>
  <c r="J301" i="73"/>
  <c r="J300" i="73"/>
  <c r="J299" i="73"/>
  <c r="J298" i="73"/>
  <c r="J297" i="73"/>
  <c r="J296" i="73"/>
  <c r="J295" i="73"/>
  <c r="J294" i="73"/>
  <c r="J293" i="73"/>
  <c r="J292" i="73"/>
  <c r="J291" i="73"/>
  <c r="J290" i="73"/>
  <c r="J289" i="73"/>
  <c r="J288" i="73"/>
  <c r="J287" i="73"/>
  <c r="J286" i="73"/>
  <c r="J285" i="73"/>
  <c r="J284" i="73"/>
  <c r="J283" i="73"/>
  <c r="J282" i="73"/>
  <c r="J281" i="73"/>
  <c r="J280" i="73"/>
  <c r="J279" i="73"/>
  <c r="J278" i="73"/>
  <c r="J277" i="73"/>
  <c r="J276" i="73"/>
  <c r="J275" i="73"/>
  <c r="J274" i="73"/>
  <c r="J273" i="73"/>
  <c r="J272" i="73"/>
  <c r="J271" i="73"/>
  <c r="J270" i="73"/>
  <c r="J269" i="73"/>
  <c r="J268" i="73"/>
  <c r="J267" i="73"/>
  <c r="J266" i="73"/>
  <c r="J265" i="73"/>
  <c r="J264" i="73"/>
  <c r="J263" i="73"/>
  <c r="J262" i="73"/>
  <c r="J261" i="73"/>
  <c r="J260" i="73"/>
  <c r="J259" i="73"/>
  <c r="J258" i="73"/>
  <c r="J257" i="73"/>
  <c r="J256" i="73"/>
  <c r="J255" i="73"/>
  <c r="J254" i="73"/>
  <c r="J253" i="73"/>
  <c r="J252" i="73"/>
  <c r="J251" i="73"/>
  <c r="J250" i="73"/>
  <c r="J249" i="73"/>
  <c r="J248" i="73"/>
  <c r="J247" i="73"/>
  <c r="J246" i="73"/>
  <c r="J245" i="73"/>
  <c r="J244" i="73"/>
  <c r="J243" i="73"/>
  <c r="J242" i="73"/>
  <c r="J241" i="73"/>
  <c r="J240" i="73"/>
  <c r="J239" i="73"/>
  <c r="J238" i="73"/>
  <c r="J237" i="73"/>
  <c r="J236" i="73"/>
  <c r="J235" i="73"/>
  <c r="J234" i="73"/>
  <c r="J233" i="73"/>
  <c r="J232" i="73"/>
  <c r="J231" i="73"/>
  <c r="J230" i="73"/>
  <c r="J229" i="73"/>
  <c r="J228" i="73"/>
  <c r="J227" i="73"/>
  <c r="J226" i="73"/>
  <c r="J225" i="73"/>
  <c r="J224" i="73"/>
  <c r="J223" i="73"/>
  <c r="J222" i="73"/>
  <c r="J221" i="73"/>
  <c r="J220" i="73"/>
  <c r="J219" i="73"/>
  <c r="J218" i="73"/>
  <c r="J217" i="73"/>
  <c r="J216" i="73"/>
  <c r="J215" i="73"/>
  <c r="J214" i="73"/>
  <c r="J213" i="73"/>
  <c r="J212" i="73"/>
  <c r="J211" i="73"/>
  <c r="J210" i="73"/>
  <c r="J209" i="73"/>
  <c r="J208" i="73"/>
  <c r="J207" i="73"/>
  <c r="J206" i="73"/>
  <c r="J205" i="73"/>
  <c r="J204" i="73"/>
  <c r="J203" i="73"/>
  <c r="J202" i="73"/>
  <c r="J201" i="73"/>
  <c r="J200" i="73"/>
  <c r="J199" i="73"/>
  <c r="J198" i="73"/>
  <c r="J197" i="73"/>
  <c r="J196" i="73"/>
  <c r="J195" i="73"/>
  <c r="J194" i="73"/>
  <c r="J193" i="73"/>
  <c r="J192" i="73"/>
  <c r="J191" i="73"/>
  <c r="J190" i="73"/>
  <c r="J189" i="73"/>
  <c r="J188" i="73"/>
  <c r="J187" i="73"/>
  <c r="J186" i="73"/>
  <c r="J185" i="73"/>
  <c r="J184" i="73"/>
  <c r="J183" i="73"/>
  <c r="J182" i="73"/>
  <c r="J181" i="73"/>
  <c r="J180" i="73"/>
  <c r="J179" i="73"/>
  <c r="J178" i="73"/>
  <c r="J177" i="73"/>
  <c r="J176" i="73"/>
  <c r="J175" i="73"/>
  <c r="J174" i="73"/>
  <c r="J173" i="73"/>
  <c r="J172" i="73"/>
  <c r="J171" i="73"/>
  <c r="J170" i="73"/>
  <c r="J169" i="73"/>
  <c r="J168" i="73"/>
  <c r="J167" i="73"/>
  <c r="J166" i="73"/>
  <c r="J165" i="73"/>
  <c r="J164" i="73"/>
  <c r="J163" i="73"/>
  <c r="J162" i="73"/>
  <c r="J161" i="73"/>
  <c r="J160" i="73"/>
  <c r="J159" i="73"/>
  <c r="J158" i="73"/>
  <c r="J157" i="73"/>
  <c r="J156" i="73"/>
  <c r="J155" i="73"/>
  <c r="J154" i="73"/>
  <c r="J153" i="73"/>
  <c r="J152" i="73"/>
  <c r="J151" i="73"/>
  <c r="J150" i="73"/>
  <c r="J149" i="73"/>
  <c r="J148" i="73"/>
  <c r="J147" i="73"/>
  <c r="J146" i="73"/>
  <c r="J145" i="73"/>
  <c r="J144" i="73"/>
  <c r="J143" i="73"/>
  <c r="J142" i="73"/>
  <c r="J141" i="73"/>
  <c r="J140" i="73"/>
  <c r="J139" i="73"/>
  <c r="J138" i="73"/>
  <c r="J137" i="73"/>
  <c r="J136" i="73"/>
  <c r="J135" i="73"/>
  <c r="J134" i="73"/>
  <c r="J133" i="73"/>
  <c r="J132" i="73"/>
  <c r="J131" i="73"/>
  <c r="J130" i="73"/>
  <c r="J129" i="73"/>
  <c r="J128" i="73"/>
  <c r="J127" i="73"/>
  <c r="J126" i="73"/>
  <c r="J125" i="73"/>
  <c r="J124" i="73"/>
  <c r="J123" i="73"/>
  <c r="J122" i="73"/>
  <c r="J121" i="73"/>
  <c r="J120" i="73"/>
  <c r="J119" i="73"/>
  <c r="J118" i="73"/>
  <c r="J117" i="73"/>
  <c r="J116" i="73"/>
  <c r="J115" i="73"/>
  <c r="J114" i="73"/>
  <c r="J113" i="73"/>
  <c r="J112" i="73"/>
  <c r="J111" i="73"/>
  <c r="J110" i="73"/>
  <c r="J109" i="73"/>
  <c r="J108" i="73"/>
  <c r="J107" i="73"/>
  <c r="J106" i="73"/>
  <c r="J105" i="73"/>
  <c r="J104" i="73"/>
  <c r="J103" i="73"/>
  <c r="J102" i="73"/>
  <c r="J101" i="73"/>
  <c r="J100" i="73"/>
  <c r="J99" i="73"/>
  <c r="J98" i="73"/>
  <c r="J97" i="73"/>
  <c r="J96" i="73"/>
  <c r="J95" i="73"/>
  <c r="J94" i="73"/>
  <c r="J93" i="73"/>
  <c r="J92" i="73"/>
  <c r="J91" i="73"/>
  <c r="J90" i="73"/>
  <c r="J89" i="73"/>
  <c r="J88" i="73"/>
  <c r="J87" i="73"/>
  <c r="J86" i="73"/>
  <c r="J85" i="73"/>
  <c r="J84" i="73"/>
  <c r="J83" i="73"/>
  <c r="J82" i="73"/>
  <c r="J81" i="73"/>
  <c r="J80" i="73"/>
  <c r="J79" i="73"/>
  <c r="J78" i="73"/>
  <c r="J77" i="73"/>
  <c r="J76" i="73"/>
  <c r="J75" i="73"/>
  <c r="J74" i="73"/>
  <c r="J73" i="73"/>
  <c r="J72" i="73"/>
  <c r="J71" i="73"/>
  <c r="J70" i="73"/>
  <c r="J69" i="73"/>
  <c r="J68" i="73"/>
  <c r="J67" i="73"/>
  <c r="J66" i="73"/>
  <c r="J65" i="73"/>
  <c r="J64" i="73"/>
  <c r="J63" i="73"/>
  <c r="J62" i="73"/>
  <c r="J61" i="73"/>
  <c r="J60" i="73"/>
  <c r="J59" i="73"/>
  <c r="J58" i="73"/>
  <c r="J57" i="73"/>
  <c r="J56" i="73"/>
  <c r="J55" i="73"/>
  <c r="J54" i="73"/>
  <c r="J53" i="73"/>
  <c r="J52" i="73"/>
  <c r="J51" i="73"/>
  <c r="J50" i="73"/>
  <c r="J49" i="73"/>
  <c r="J48" i="73"/>
  <c r="J47" i="73"/>
  <c r="J46" i="73"/>
  <c r="J45" i="73"/>
  <c r="J44" i="73"/>
  <c r="J43" i="73"/>
  <c r="J42" i="73"/>
  <c r="J41" i="73"/>
  <c r="J40" i="73"/>
  <c r="J39" i="73"/>
  <c r="J38" i="73"/>
  <c r="J37" i="73"/>
  <c r="J36" i="73"/>
  <c r="J35" i="73"/>
  <c r="J34" i="73"/>
  <c r="J33" i="73"/>
  <c r="J32" i="73"/>
  <c r="J31" i="73"/>
  <c r="J30" i="73"/>
  <c r="J29" i="73"/>
  <c r="J28" i="73"/>
  <c r="J27" i="73"/>
  <c r="J26" i="73"/>
  <c r="J25" i="73"/>
  <c r="J24" i="73"/>
  <c r="J23" i="73"/>
  <c r="J22" i="73"/>
  <c r="J21" i="73"/>
  <c r="J20" i="73"/>
  <c r="J19" i="73"/>
  <c r="J18" i="73"/>
  <c r="J17" i="73"/>
  <c r="J16" i="73"/>
  <c r="J15" i="73"/>
  <c r="J14" i="73"/>
  <c r="J13" i="73"/>
  <c r="J12" i="73"/>
  <c r="J11" i="73"/>
  <c r="J10" i="73"/>
  <c r="J9" i="73"/>
  <c r="J8" i="73"/>
  <c r="O7" i="73"/>
  <c r="H3" i="73" s="1"/>
  <c r="I7" i="73"/>
  <c r="H7" i="73"/>
  <c r="J7" i="73" s="1"/>
  <c r="H2" i="73"/>
  <c r="B1" i="73"/>
  <c r="J357" i="72"/>
  <c r="J356" i="72"/>
  <c r="J355" i="72"/>
  <c r="J354" i="72"/>
  <c r="J353" i="72"/>
  <c r="J352" i="72"/>
  <c r="J351" i="72"/>
  <c r="J350" i="72"/>
  <c r="J349" i="72"/>
  <c r="J348" i="72"/>
  <c r="J347" i="72"/>
  <c r="J346" i="72"/>
  <c r="J345" i="72"/>
  <c r="J344" i="72"/>
  <c r="J343" i="72"/>
  <c r="J342" i="72"/>
  <c r="J341" i="72"/>
  <c r="J340" i="72"/>
  <c r="J339" i="72"/>
  <c r="J338" i="72"/>
  <c r="J337" i="72"/>
  <c r="J336" i="72"/>
  <c r="J335" i="72"/>
  <c r="J334" i="72"/>
  <c r="J333" i="72"/>
  <c r="J332" i="72"/>
  <c r="J331" i="72"/>
  <c r="J330" i="72"/>
  <c r="J329" i="72"/>
  <c r="J328" i="72"/>
  <c r="J327" i="72"/>
  <c r="J326" i="72"/>
  <c r="J325" i="72"/>
  <c r="J324" i="72"/>
  <c r="J323" i="72"/>
  <c r="J322" i="72"/>
  <c r="J321" i="72"/>
  <c r="J320" i="72"/>
  <c r="J319" i="72"/>
  <c r="J318" i="72"/>
  <c r="J317" i="72"/>
  <c r="J316" i="72"/>
  <c r="J315" i="72"/>
  <c r="J314" i="72"/>
  <c r="J313" i="72"/>
  <c r="J312" i="72"/>
  <c r="J311" i="72"/>
  <c r="J310" i="72"/>
  <c r="J309" i="72"/>
  <c r="J308" i="72"/>
  <c r="J307" i="72"/>
  <c r="J306" i="72"/>
  <c r="J305" i="72"/>
  <c r="J304" i="72"/>
  <c r="J303" i="72"/>
  <c r="J302" i="72"/>
  <c r="J301" i="72"/>
  <c r="J300" i="72"/>
  <c r="J299" i="72"/>
  <c r="J298" i="72"/>
  <c r="J297" i="72"/>
  <c r="J296" i="72"/>
  <c r="J295" i="72"/>
  <c r="J294" i="72"/>
  <c r="J293" i="72"/>
  <c r="J292" i="72"/>
  <c r="J291" i="72"/>
  <c r="J290" i="72"/>
  <c r="J289" i="72"/>
  <c r="J288" i="72"/>
  <c r="J287" i="72"/>
  <c r="J286" i="72"/>
  <c r="J285" i="72"/>
  <c r="J284" i="72"/>
  <c r="J283" i="72"/>
  <c r="J282" i="72"/>
  <c r="J281" i="72"/>
  <c r="J280" i="72"/>
  <c r="J279" i="72"/>
  <c r="J278" i="72"/>
  <c r="J277" i="72"/>
  <c r="J276" i="72"/>
  <c r="J275" i="72"/>
  <c r="J274" i="72"/>
  <c r="J273" i="72"/>
  <c r="J272" i="72"/>
  <c r="J271" i="72"/>
  <c r="J270" i="72"/>
  <c r="J269" i="72"/>
  <c r="J268" i="72"/>
  <c r="J267" i="72"/>
  <c r="J266" i="72"/>
  <c r="J265" i="72"/>
  <c r="J264" i="72"/>
  <c r="J263" i="72"/>
  <c r="J262" i="72"/>
  <c r="J261" i="72"/>
  <c r="J260" i="72"/>
  <c r="J259" i="72"/>
  <c r="J258" i="72"/>
  <c r="J257" i="72"/>
  <c r="J256" i="72"/>
  <c r="J255" i="72"/>
  <c r="J254" i="72"/>
  <c r="J253" i="72"/>
  <c r="J252" i="72"/>
  <c r="J251" i="72"/>
  <c r="J250" i="72"/>
  <c r="J249" i="72"/>
  <c r="J248" i="72"/>
  <c r="J247" i="72"/>
  <c r="J246" i="72"/>
  <c r="J245" i="72"/>
  <c r="J244" i="72"/>
  <c r="J243" i="72"/>
  <c r="J242" i="72"/>
  <c r="J241" i="72"/>
  <c r="J240" i="72"/>
  <c r="J239" i="72"/>
  <c r="J238" i="72"/>
  <c r="J237" i="72"/>
  <c r="J236" i="72"/>
  <c r="J235" i="72"/>
  <c r="J234" i="72"/>
  <c r="J233" i="72"/>
  <c r="J232" i="72"/>
  <c r="J231" i="72"/>
  <c r="J230" i="72"/>
  <c r="J229" i="72"/>
  <c r="J228" i="72"/>
  <c r="J227" i="72"/>
  <c r="J226" i="72"/>
  <c r="J225" i="72"/>
  <c r="J224" i="72"/>
  <c r="J223" i="72"/>
  <c r="J222" i="72"/>
  <c r="J221" i="72"/>
  <c r="J220" i="72"/>
  <c r="J219" i="72"/>
  <c r="J218" i="72"/>
  <c r="J217" i="72"/>
  <c r="J216" i="72"/>
  <c r="J215" i="72"/>
  <c r="J214" i="72"/>
  <c r="J213" i="72"/>
  <c r="J212" i="72"/>
  <c r="J211" i="72"/>
  <c r="J210" i="72"/>
  <c r="J209" i="72"/>
  <c r="J208" i="72"/>
  <c r="J207" i="72"/>
  <c r="J206" i="72"/>
  <c r="J205" i="72"/>
  <c r="J204" i="72"/>
  <c r="J203" i="72"/>
  <c r="J202" i="72"/>
  <c r="J201" i="72"/>
  <c r="J200" i="72"/>
  <c r="J199" i="72"/>
  <c r="J198" i="72"/>
  <c r="J197" i="72"/>
  <c r="J196" i="72"/>
  <c r="J195" i="72"/>
  <c r="J194" i="72"/>
  <c r="J193" i="72"/>
  <c r="J192" i="72"/>
  <c r="J191" i="72"/>
  <c r="J190" i="72"/>
  <c r="J189" i="72"/>
  <c r="J188" i="72"/>
  <c r="J187" i="72"/>
  <c r="J186" i="72"/>
  <c r="J185" i="72"/>
  <c r="J184" i="72"/>
  <c r="J183" i="72"/>
  <c r="J182" i="72"/>
  <c r="J181" i="72"/>
  <c r="J180" i="72"/>
  <c r="J179" i="72"/>
  <c r="J178" i="72"/>
  <c r="J177" i="72"/>
  <c r="J176" i="72"/>
  <c r="J175" i="72"/>
  <c r="J174" i="72"/>
  <c r="J173" i="72"/>
  <c r="J172" i="72"/>
  <c r="J171" i="72"/>
  <c r="J170" i="72"/>
  <c r="J169" i="72"/>
  <c r="J168" i="72"/>
  <c r="J167" i="72"/>
  <c r="J166" i="72"/>
  <c r="J165" i="72"/>
  <c r="J164" i="72"/>
  <c r="J163" i="72"/>
  <c r="J162" i="72"/>
  <c r="J161" i="72"/>
  <c r="J160" i="72"/>
  <c r="J159" i="72"/>
  <c r="J158" i="72"/>
  <c r="J157" i="72"/>
  <c r="J156" i="72"/>
  <c r="J155" i="72"/>
  <c r="J154" i="72"/>
  <c r="J153" i="72"/>
  <c r="J152" i="72"/>
  <c r="J151" i="72"/>
  <c r="J150" i="72"/>
  <c r="J149" i="72"/>
  <c r="J148" i="72"/>
  <c r="J147" i="72"/>
  <c r="J146" i="72"/>
  <c r="J145" i="72"/>
  <c r="J144" i="72"/>
  <c r="J143" i="72"/>
  <c r="J142" i="72"/>
  <c r="J141" i="72"/>
  <c r="J140" i="72"/>
  <c r="J139" i="72"/>
  <c r="J138" i="72"/>
  <c r="J137" i="72"/>
  <c r="J136" i="72"/>
  <c r="J135" i="72"/>
  <c r="J134" i="72"/>
  <c r="J133" i="72"/>
  <c r="J132" i="72"/>
  <c r="J131" i="72"/>
  <c r="J130" i="72"/>
  <c r="J129" i="72"/>
  <c r="J128" i="72"/>
  <c r="J127" i="72"/>
  <c r="J126" i="72"/>
  <c r="J125" i="72"/>
  <c r="J124" i="72"/>
  <c r="J123" i="72"/>
  <c r="J122" i="72"/>
  <c r="J121" i="72"/>
  <c r="J120" i="72"/>
  <c r="J119" i="72"/>
  <c r="J118" i="72"/>
  <c r="J117" i="72"/>
  <c r="J116" i="72"/>
  <c r="J115" i="72"/>
  <c r="J114" i="72"/>
  <c r="J113" i="72"/>
  <c r="J112" i="72"/>
  <c r="J111" i="72"/>
  <c r="J110" i="72"/>
  <c r="J109" i="72"/>
  <c r="J108" i="72"/>
  <c r="J107" i="72"/>
  <c r="J106" i="72"/>
  <c r="J105" i="72"/>
  <c r="J104" i="72"/>
  <c r="J103" i="72"/>
  <c r="J102" i="72"/>
  <c r="J101" i="72"/>
  <c r="J100" i="72"/>
  <c r="J99" i="72"/>
  <c r="J98" i="72"/>
  <c r="J97" i="72"/>
  <c r="J96" i="72"/>
  <c r="J95" i="72"/>
  <c r="J94" i="72"/>
  <c r="J93" i="72"/>
  <c r="J92" i="72"/>
  <c r="J91" i="72"/>
  <c r="J90" i="72"/>
  <c r="J89" i="72"/>
  <c r="J88" i="72"/>
  <c r="J87" i="72"/>
  <c r="J86" i="72"/>
  <c r="J85" i="72"/>
  <c r="J84" i="72"/>
  <c r="J83" i="72"/>
  <c r="J82" i="72"/>
  <c r="J81" i="72"/>
  <c r="J80" i="72"/>
  <c r="J79" i="72"/>
  <c r="J78" i="72"/>
  <c r="J77" i="72"/>
  <c r="J76" i="72"/>
  <c r="J75" i="72"/>
  <c r="J74" i="72"/>
  <c r="J73" i="72"/>
  <c r="J72" i="72"/>
  <c r="J71" i="72"/>
  <c r="J70" i="72"/>
  <c r="J69" i="72"/>
  <c r="J68" i="72"/>
  <c r="J67" i="72"/>
  <c r="J66" i="72"/>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3" i="72"/>
  <c r="J32" i="72"/>
  <c r="J31" i="72"/>
  <c r="J30" i="72"/>
  <c r="M7" i="72"/>
  <c r="H3" i="72" s="1"/>
  <c r="H4" i="72" s="1"/>
  <c r="L7" i="72"/>
  <c r="K7" i="72"/>
  <c r="I7" i="72"/>
  <c r="H7" i="72"/>
  <c r="J7" i="72" s="1"/>
  <c r="H2" i="72"/>
  <c r="B1" i="72"/>
  <c r="J65" i="71"/>
  <c r="J64" i="71"/>
  <c r="J63" i="71"/>
  <c r="J62" i="71"/>
  <c r="J61" i="71"/>
  <c r="J60" i="71"/>
  <c r="J59" i="71"/>
  <c r="J58" i="71"/>
  <c r="J57" i="71"/>
  <c r="J56" i="71"/>
  <c r="J55" i="71"/>
  <c r="J54" i="71"/>
  <c r="J53" i="71"/>
  <c r="J52" i="71"/>
  <c r="J51" i="71"/>
  <c r="J50" i="71"/>
  <c r="J49" i="71"/>
  <c r="J48" i="71"/>
  <c r="J47" i="71"/>
  <c r="J46" i="71"/>
  <c r="J45" i="71"/>
  <c r="J44" i="71"/>
  <c r="J43" i="71"/>
  <c r="J42" i="71"/>
  <c r="J41" i="71"/>
  <c r="J40" i="71"/>
  <c r="J39" i="71"/>
  <c r="J38" i="71"/>
  <c r="J37" i="71"/>
  <c r="J36" i="71"/>
  <c r="J35" i="71"/>
  <c r="J34" i="71"/>
  <c r="J33" i="71"/>
  <c r="J32" i="71"/>
  <c r="J31" i="71"/>
  <c r="J30" i="71"/>
  <c r="J29" i="71"/>
  <c r="J28" i="71"/>
  <c r="J27" i="71"/>
  <c r="J26" i="71"/>
  <c r="J25" i="71"/>
  <c r="J24" i="71"/>
  <c r="J23" i="71"/>
  <c r="J22" i="71"/>
  <c r="J21" i="71"/>
  <c r="J20" i="71"/>
  <c r="J19" i="71"/>
  <c r="J18" i="71"/>
  <c r="J17" i="71"/>
  <c r="J16" i="71"/>
  <c r="J15" i="71"/>
  <c r="J14" i="71"/>
  <c r="J13" i="71"/>
  <c r="J12" i="71"/>
  <c r="J11" i="71"/>
  <c r="J10" i="71"/>
  <c r="J9" i="71"/>
  <c r="J8" i="71"/>
  <c r="J7" i="71"/>
  <c r="J6" i="71"/>
  <c r="I5" i="71"/>
  <c r="H5" i="71"/>
  <c r="J5" i="71" s="1"/>
  <c r="H2" i="71"/>
  <c r="B1" i="71"/>
  <c r="J65" i="70"/>
  <c r="J64" i="70"/>
  <c r="J63" i="70"/>
  <c r="J62" i="70"/>
  <c r="J61" i="70"/>
  <c r="J60" i="70"/>
  <c r="J59" i="70"/>
  <c r="J58" i="70"/>
  <c r="J57" i="70"/>
  <c r="J56" i="70"/>
  <c r="J55" i="70"/>
  <c r="J54" i="70"/>
  <c r="J53" i="70"/>
  <c r="J52" i="70"/>
  <c r="J51" i="70"/>
  <c r="J50" i="70"/>
  <c r="J49" i="70"/>
  <c r="J48" i="70"/>
  <c r="J47" i="70"/>
  <c r="J46" i="70"/>
  <c r="J45" i="70"/>
  <c r="J44" i="70"/>
  <c r="J43" i="70"/>
  <c r="J42" i="70"/>
  <c r="J41" i="70"/>
  <c r="J40" i="70"/>
  <c r="J39" i="70"/>
  <c r="J38" i="70"/>
  <c r="J37" i="70"/>
  <c r="J36" i="70"/>
  <c r="J35" i="70"/>
  <c r="J34" i="70"/>
  <c r="J33" i="70"/>
  <c r="J32" i="70"/>
  <c r="J31" i="70"/>
  <c r="J30" i="70"/>
  <c r="J29" i="70"/>
  <c r="J28" i="70"/>
  <c r="J27" i="70"/>
  <c r="J26" i="70"/>
  <c r="J25" i="70"/>
  <c r="J24" i="70"/>
  <c r="J23" i="70"/>
  <c r="J22" i="70"/>
  <c r="J21" i="70"/>
  <c r="J20" i="70"/>
  <c r="J19" i="70"/>
  <c r="J18" i="70"/>
  <c r="J17" i="70"/>
  <c r="J16" i="70"/>
  <c r="J15" i="70"/>
  <c r="J14" i="70"/>
  <c r="J13" i="70"/>
  <c r="J12" i="70"/>
  <c r="J11" i="70"/>
  <c r="J10" i="70"/>
  <c r="J9" i="70"/>
  <c r="J8" i="70"/>
  <c r="J7" i="70"/>
  <c r="J6" i="70"/>
  <c r="I5" i="70"/>
  <c r="H5" i="70"/>
  <c r="J5" i="70" s="1"/>
  <c r="H2" i="70"/>
  <c r="B1" i="70"/>
  <c r="J357" i="69"/>
  <c r="J356" i="69"/>
  <c r="J355" i="69"/>
  <c r="J354" i="69"/>
  <c r="J353" i="69"/>
  <c r="J352" i="69"/>
  <c r="J351" i="69"/>
  <c r="J350" i="69"/>
  <c r="J349" i="69"/>
  <c r="J348" i="69"/>
  <c r="J347" i="69"/>
  <c r="J346" i="69"/>
  <c r="J345" i="69"/>
  <c r="J344" i="69"/>
  <c r="J343" i="69"/>
  <c r="J342" i="69"/>
  <c r="J341" i="69"/>
  <c r="J340" i="69"/>
  <c r="J339" i="69"/>
  <c r="J338" i="69"/>
  <c r="J337" i="69"/>
  <c r="J336" i="69"/>
  <c r="J335" i="69"/>
  <c r="J334" i="69"/>
  <c r="J333" i="69"/>
  <c r="J332" i="69"/>
  <c r="J331" i="69"/>
  <c r="J330" i="69"/>
  <c r="J329" i="69"/>
  <c r="J328" i="69"/>
  <c r="J327" i="69"/>
  <c r="J326" i="69"/>
  <c r="J325" i="69"/>
  <c r="J324" i="69"/>
  <c r="J323" i="69"/>
  <c r="J322" i="69"/>
  <c r="J321" i="69"/>
  <c r="J320" i="69"/>
  <c r="J319" i="69"/>
  <c r="J318" i="69"/>
  <c r="J317" i="69"/>
  <c r="J316" i="69"/>
  <c r="J315" i="69"/>
  <c r="J314" i="69"/>
  <c r="J313" i="69"/>
  <c r="J312" i="69"/>
  <c r="J311" i="69"/>
  <c r="J310" i="69"/>
  <c r="J309" i="69"/>
  <c r="J308" i="69"/>
  <c r="J307" i="69"/>
  <c r="J306" i="69"/>
  <c r="J305" i="69"/>
  <c r="J304" i="69"/>
  <c r="J303" i="69"/>
  <c r="J302" i="69"/>
  <c r="J301" i="69"/>
  <c r="J300" i="69"/>
  <c r="J299" i="69"/>
  <c r="J298" i="69"/>
  <c r="J297" i="69"/>
  <c r="J296" i="69"/>
  <c r="J295" i="69"/>
  <c r="J294" i="69"/>
  <c r="J293" i="69"/>
  <c r="J292" i="69"/>
  <c r="J291" i="69"/>
  <c r="J290" i="69"/>
  <c r="J289" i="69"/>
  <c r="J288" i="69"/>
  <c r="J287" i="69"/>
  <c r="J286" i="69"/>
  <c r="J285" i="69"/>
  <c r="J284" i="69"/>
  <c r="J283" i="69"/>
  <c r="J282" i="69"/>
  <c r="J281" i="69"/>
  <c r="J280" i="69"/>
  <c r="J279" i="69"/>
  <c r="J278" i="69"/>
  <c r="J277" i="69"/>
  <c r="J276" i="69"/>
  <c r="J275" i="69"/>
  <c r="J274" i="69"/>
  <c r="J273" i="69"/>
  <c r="J272" i="69"/>
  <c r="J271" i="69"/>
  <c r="J270" i="69"/>
  <c r="J269" i="69"/>
  <c r="J268" i="69"/>
  <c r="J267" i="69"/>
  <c r="J266" i="69"/>
  <c r="J265" i="69"/>
  <c r="J264" i="69"/>
  <c r="J263" i="69"/>
  <c r="J262" i="69"/>
  <c r="J261" i="69"/>
  <c r="J260" i="69"/>
  <c r="J259" i="69"/>
  <c r="J258" i="69"/>
  <c r="J257" i="69"/>
  <c r="J256" i="69"/>
  <c r="J255" i="69"/>
  <c r="J254" i="69"/>
  <c r="J253" i="69"/>
  <c r="J252" i="69"/>
  <c r="J251" i="69"/>
  <c r="J250" i="69"/>
  <c r="J249" i="69"/>
  <c r="J248" i="69"/>
  <c r="J247" i="69"/>
  <c r="J246" i="69"/>
  <c r="J245" i="69"/>
  <c r="J244" i="69"/>
  <c r="J243" i="69"/>
  <c r="J242" i="69"/>
  <c r="J241" i="69"/>
  <c r="J240" i="69"/>
  <c r="J239" i="69"/>
  <c r="J238" i="69"/>
  <c r="J237" i="69"/>
  <c r="J236" i="69"/>
  <c r="J235" i="69"/>
  <c r="J234" i="69"/>
  <c r="J233" i="69"/>
  <c r="J232" i="69"/>
  <c r="J231" i="69"/>
  <c r="J230" i="69"/>
  <c r="J229" i="69"/>
  <c r="J228" i="69"/>
  <c r="J227" i="69"/>
  <c r="J226" i="69"/>
  <c r="J225" i="69"/>
  <c r="J224" i="69"/>
  <c r="J223" i="69"/>
  <c r="J222" i="69"/>
  <c r="J221" i="69"/>
  <c r="J220" i="69"/>
  <c r="J219" i="69"/>
  <c r="J218" i="69"/>
  <c r="J217" i="69"/>
  <c r="J216" i="69"/>
  <c r="J215" i="69"/>
  <c r="J214" i="69"/>
  <c r="J213" i="69"/>
  <c r="J212" i="69"/>
  <c r="J211" i="69"/>
  <c r="J210" i="69"/>
  <c r="J209" i="69"/>
  <c r="J208" i="69"/>
  <c r="J207" i="69"/>
  <c r="J206" i="69"/>
  <c r="J205" i="69"/>
  <c r="J204" i="69"/>
  <c r="J203" i="69"/>
  <c r="J202" i="69"/>
  <c r="J201" i="69"/>
  <c r="J200" i="69"/>
  <c r="J199" i="69"/>
  <c r="J198" i="69"/>
  <c r="J197" i="69"/>
  <c r="J196" i="69"/>
  <c r="J195" i="69"/>
  <c r="J194" i="69"/>
  <c r="J193" i="69"/>
  <c r="J192" i="69"/>
  <c r="J191" i="69"/>
  <c r="J190" i="69"/>
  <c r="J189" i="69"/>
  <c r="J188" i="69"/>
  <c r="J187" i="69"/>
  <c r="J186" i="69"/>
  <c r="J185" i="69"/>
  <c r="J184" i="69"/>
  <c r="J183" i="69"/>
  <c r="J182" i="69"/>
  <c r="J181" i="69"/>
  <c r="J180" i="69"/>
  <c r="J179" i="69"/>
  <c r="J178" i="69"/>
  <c r="J177" i="69"/>
  <c r="J176" i="69"/>
  <c r="J175" i="69"/>
  <c r="J174" i="69"/>
  <c r="J173" i="69"/>
  <c r="J172" i="69"/>
  <c r="J171" i="69"/>
  <c r="J170" i="69"/>
  <c r="J169" i="69"/>
  <c r="J168" i="69"/>
  <c r="J167" i="69"/>
  <c r="J166" i="69"/>
  <c r="J165" i="69"/>
  <c r="J164" i="69"/>
  <c r="J163" i="69"/>
  <c r="J162" i="69"/>
  <c r="J161" i="69"/>
  <c r="J160" i="69"/>
  <c r="J159" i="69"/>
  <c r="J158" i="69"/>
  <c r="J157" i="69"/>
  <c r="J156" i="69"/>
  <c r="J155" i="69"/>
  <c r="J154" i="69"/>
  <c r="J153" i="69"/>
  <c r="J152" i="69"/>
  <c r="J151" i="69"/>
  <c r="J150" i="69"/>
  <c r="J149" i="69"/>
  <c r="J148" i="69"/>
  <c r="J147" i="69"/>
  <c r="J146" i="69"/>
  <c r="J145" i="69"/>
  <c r="J144" i="69"/>
  <c r="J143" i="69"/>
  <c r="J142" i="69"/>
  <c r="J141" i="69"/>
  <c r="J140" i="69"/>
  <c r="J139" i="69"/>
  <c r="J138" i="69"/>
  <c r="J137" i="69"/>
  <c r="J136" i="69"/>
  <c r="J135" i="69"/>
  <c r="J134" i="69"/>
  <c r="J133" i="69"/>
  <c r="J132" i="69"/>
  <c r="J131" i="69"/>
  <c r="J130" i="69"/>
  <c r="J129" i="69"/>
  <c r="J128" i="69"/>
  <c r="J127" i="69"/>
  <c r="J126" i="69"/>
  <c r="J125" i="69"/>
  <c r="J124" i="69"/>
  <c r="J123" i="69"/>
  <c r="J122" i="69"/>
  <c r="J121" i="69"/>
  <c r="J120" i="69"/>
  <c r="J119" i="69"/>
  <c r="J118" i="69"/>
  <c r="J117" i="69"/>
  <c r="J116" i="69"/>
  <c r="J115" i="69"/>
  <c r="J114" i="69"/>
  <c r="J113" i="69"/>
  <c r="J112" i="69"/>
  <c r="J111" i="69"/>
  <c r="J110" i="69"/>
  <c r="J109" i="69"/>
  <c r="J108" i="69"/>
  <c r="J107" i="69"/>
  <c r="J106" i="69"/>
  <c r="J105" i="69"/>
  <c r="J104" i="69"/>
  <c r="J103" i="69"/>
  <c r="J102" i="69"/>
  <c r="J101" i="69"/>
  <c r="J100" i="69"/>
  <c r="J99" i="69"/>
  <c r="J98" i="69"/>
  <c r="J97" i="69"/>
  <c r="J96" i="69"/>
  <c r="J95" i="69"/>
  <c r="J94" i="69"/>
  <c r="J93" i="69"/>
  <c r="J92" i="69"/>
  <c r="J91" i="69"/>
  <c r="J90" i="69"/>
  <c r="J89" i="69"/>
  <c r="J88" i="69"/>
  <c r="J87" i="69"/>
  <c r="J86" i="69"/>
  <c r="J85" i="69"/>
  <c r="J84" i="69"/>
  <c r="J83" i="69"/>
  <c r="J82" i="69"/>
  <c r="J81" i="69"/>
  <c r="J80" i="69"/>
  <c r="J79" i="69"/>
  <c r="J78" i="69"/>
  <c r="J77" i="69"/>
  <c r="J76" i="69"/>
  <c r="J75" i="69"/>
  <c r="J74" i="69"/>
  <c r="J73" i="69"/>
  <c r="J72" i="69"/>
  <c r="J71" i="69"/>
  <c r="J70" i="69"/>
  <c r="J69" i="69"/>
  <c r="J68" i="69"/>
  <c r="J67" i="69"/>
  <c r="J66" i="69"/>
  <c r="J65" i="69"/>
  <c r="J64" i="69"/>
  <c r="J63" i="69"/>
  <c r="J62" i="69"/>
  <c r="J61" i="69"/>
  <c r="J60" i="69"/>
  <c r="J59" i="69"/>
  <c r="J58" i="69"/>
  <c r="J57" i="69"/>
  <c r="J56" i="69"/>
  <c r="J55" i="69"/>
  <c r="J54" i="69"/>
  <c r="J53" i="69"/>
  <c r="J52" i="69"/>
  <c r="J51" i="69"/>
  <c r="J50" i="69"/>
  <c r="J49" i="69"/>
  <c r="J48" i="69"/>
  <c r="J47" i="69"/>
  <c r="J46" i="69"/>
  <c r="J45" i="69"/>
  <c r="J44" i="69"/>
  <c r="J43" i="69"/>
  <c r="J42" i="69"/>
  <c r="J41" i="69"/>
  <c r="J40" i="69"/>
  <c r="J39" i="69"/>
  <c r="J38" i="69"/>
  <c r="J37" i="69"/>
  <c r="J36" i="69"/>
  <c r="J35" i="69"/>
  <c r="J34" i="69"/>
  <c r="J33" i="69"/>
  <c r="J32" i="69"/>
  <c r="J31" i="69"/>
  <c r="J30" i="69"/>
  <c r="J29" i="69"/>
  <c r="J28" i="69"/>
  <c r="J27" i="69"/>
  <c r="J26" i="69"/>
  <c r="J25" i="69"/>
  <c r="J24" i="69"/>
  <c r="J23" i="69"/>
  <c r="J22" i="69"/>
  <c r="J21" i="69"/>
  <c r="J20" i="69"/>
  <c r="J19" i="69"/>
  <c r="J18" i="69"/>
  <c r="J17" i="69"/>
  <c r="J16" i="69"/>
  <c r="J15" i="69"/>
  <c r="J14" i="69"/>
  <c r="J13" i="69"/>
  <c r="J12" i="69"/>
  <c r="J11" i="69"/>
  <c r="J10" i="69"/>
  <c r="J9" i="69"/>
  <c r="J8" i="69"/>
  <c r="O7" i="69"/>
  <c r="H3" i="69" s="1"/>
  <c r="H4" i="69" s="1"/>
  <c r="I7" i="69"/>
  <c r="H7" i="69"/>
  <c r="J7" i="69" s="1"/>
  <c r="H2" i="69"/>
  <c r="B1" i="69"/>
  <c r="J357" i="68"/>
  <c r="J356" i="68"/>
  <c r="J355" i="68"/>
  <c r="J354" i="68"/>
  <c r="J353" i="68"/>
  <c r="J352" i="68"/>
  <c r="J351" i="68"/>
  <c r="J350" i="68"/>
  <c r="J349" i="68"/>
  <c r="J348" i="68"/>
  <c r="J347" i="68"/>
  <c r="J346" i="68"/>
  <c r="J345" i="68"/>
  <c r="J344" i="68"/>
  <c r="J343" i="68"/>
  <c r="J342" i="68"/>
  <c r="J341" i="68"/>
  <c r="J340" i="68"/>
  <c r="J339" i="68"/>
  <c r="J338" i="68"/>
  <c r="J337" i="68"/>
  <c r="J336" i="68"/>
  <c r="J335" i="68"/>
  <c r="J334" i="68"/>
  <c r="J333" i="68"/>
  <c r="J332" i="68"/>
  <c r="J331" i="68"/>
  <c r="J330" i="68"/>
  <c r="J329" i="68"/>
  <c r="J328" i="68"/>
  <c r="J327" i="68"/>
  <c r="J326" i="68"/>
  <c r="J325" i="68"/>
  <c r="J324" i="68"/>
  <c r="J323" i="68"/>
  <c r="J322" i="68"/>
  <c r="J321" i="68"/>
  <c r="J320" i="68"/>
  <c r="J319" i="68"/>
  <c r="J318" i="68"/>
  <c r="J317" i="68"/>
  <c r="J316" i="68"/>
  <c r="J315" i="68"/>
  <c r="J314" i="68"/>
  <c r="J313" i="68"/>
  <c r="J312" i="68"/>
  <c r="J311" i="68"/>
  <c r="J310" i="68"/>
  <c r="J309" i="68"/>
  <c r="J308" i="68"/>
  <c r="J307" i="68"/>
  <c r="J306" i="68"/>
  <c r="J305" i="68"/>
  <c r="J304" i="68"/>
  <c r="J303" i="68"/>
  <c r="J302" i="68"/>
  <c r="J301" i="68"/>
  <c r="J300" i="68"/>
  <c r="J299" i="68"/>
  <c r="J298" i="68"/>
  <c r="J297" i="68"/>
  <c r="J296" i="68"/>
  <c r="J295" i="68"/>
  <c r="J294" i="68"/>
  <c r="J293" i="68"/>
  <c r="J292" i="68"/>
  <c r="J291" i="68"/>
  <c r="J290" i="68"/>
  <c r="J289" i="68"/>
  <c r="J288" i="68"/>
  <c r="J287" i="68"/>
  <c r="J286" i="68"/>
  <c r="J285" i="68"/>
  <c r="J284" i="68"/>
  <c r="J283" i="68"/>
  <c r="J282" i="68"/>
  <c r="J281" i="68"/>
  <c r="J280" i="68"/>
  <c r="J279" i="68"/>
  <c r="J278" i="68"/>
  <c r="J277" i="68"/>
  <c r="J276" i="68"/>
  <c r="J275" i="68"/>
  <c r="J274" i="68"/>
  <c r="J273" i="68"/>
  <c r="J272" i="68"/>
  <c r="J271" i="68"/>
  <c r="J270" i="68"/>
  <c r="J269" i="68"/>
  <c r="J268" i="68"/>
  <c r="J267" i="68"/>
  <c r="J266" i="68"/>
  <c r="J265" i="68"/>
  <c r="J264" i="68"/>
  <c r="J263" i="68"/>
  <c r="J262" i="68"/>
  <c r="J261" i="68"/>
  <c r="J260" i="68"/>
  <c r="J259" i="68"/>
  <c r="J258" i="68"/>
  <c r="J257" i="68"/>
  <c r="J256" i="68"/>
  <c r="J255" i="68"/>
  <c r="J254" i="68"/>
  <c r="J253" i="68"/>
  <c r="J252" i="68"/>
  <c r="J251" i="68"/>
  <c r="J250" i="68"/>
  <c r="J249" i="68"/>
  <c r="J248" i="68"/>
  <c r="J247" i="68"/>
  <c r="J246" i="68"/>
  <c r="J245" i="68"/>
  <c r="J244" i="68"/>
  <c r="J243" i="68"/>
  <c r="J242" i="68"/>
  <c r="J241" i="68"/>
  <c r="J240" i="68"/>
  <c r="J239" i="68"/>
  <c r="J238" i="68"/>
  <c r="J237" i="68"/>
  <c r="J236" i="68"/>
  <c r="J235" i="68"/>
  <c r="J234" i="68"/>
  <c r="J233" i="68"/>
  <c r="J232" i="68"/>
  <c r="J231" i="68"/>
  <c r="J230" i="68"/>
  <c r="J229" i="68"/>
  <c r="J228" i="68"/>
  <c r="J227" i="68"/>
  <c r="J226" i="68"/>
  <c r="J225" i="68"/>
  <c r="J224" i="68"/>
  <c r="J223" i="68"/>
  <c r="J222" i="68"/>
  <c r="J221" i="68"/>
  <c r="J220" i="68"/>
  <c r="J219" i="68"/>
  <c r="J218" i="68"/>
  <c r="J217" i="68"/>
  <c r="J216" i="68"/>
  <c r="J215" i="68"/>
  <c r="J214" i="68"/>
  <c r="J213" i="68"/>
  <c r="J212" i="68"/>
  <c r="J211" i="68"/>
  <c r="J210" i="68"/>
  <c r="J209" i="68"/>
  <c r="J208" i="68"/>
  <c r="J207" i="68"/>
  <c r="J206" i="68"/>
  <c r="J205" i="68"/>
  <c r="J204" i="68"/>
  <c r="J203" i="68"/>
  <c r="J202" i="68"/>
  <c r="J201" i="68"/>
  <c r="J200" i="68"/>
  <c r="J199" i="68"/>
  <c r="J198" i="68"/>
  <c r="J197" i="68"/>
  <c r="J196" i="68"/>
  <c r="J195" i="68"/>
  <c r="J194" i="68"/>
  <c r="J193" i="68"/>
  <c r="J192" i="68"/>
  <c r="J191" i="68"/>
  <c r="J190" i="68"/>
  <c r="J189" i="68"/>
  <c r="J188" i="68"/>
  <c r="J187" i="68"/>
  <c r="J186" i="68"/>
  <c r="J185" i="68"/>
  <c r="J184" i="68"/>
  <c r="J183" i="68"/>
  <c r="J182" i="68"/>
  <c r="J181" i="68"/>
  <c r="J180" i="68"/>
  <c r="J179" i="68"/>
  <c r="J178" i="68"/>
  <c r="J177" i="68"/>
  <c r="J176" i="68"/>
  <c r="J175" i="68"/>
  <c r="J174" i="68"/>
  <c r="J173" i="68"/>
  <c r="J172" i="68"/>
  <c r="J171" i="68"/>
  <c r="J170" i="68"/>
  <c r="J169" i="68"/>
  <c r="J168" i="68"/>
  <c r="J167" i="68"/>
  <c r="J166" i="68"/>
  <c r="J165" i="68"/>
  <c r="J164" i="68"/>
  <c r="J163" i="68"/>
  <c r="J162" i="68"/>
  <c r="J161" i="68"/>
  <c r="J160" i="68"/>
  <c r="J159" i="68"/>
  <c r="J158" i="68"/>
  <c r="J157" i="68"/>
  <c r="J156" i="68"/>
  <c r="J155" i="68"/>
  <c r="J154" i="68"/>
  <c r="J153" i="68"/>
  <c r="J152" i="68"/>
  <c r="J151" i="68"/>
  <c r="J150" i="68"/>
  <c r="J149" i="68"/>
  <c r="J148" i="68"/>
  <c r="J147" i="68"/>
  <c r="J146" i="68"/>
  <c r="J145" i="68"/>
  <c r="J144" i="68"/>
  <c r="J143" i="68"/>
  <c r="J142" i="68"/>
  <c r="J141" i="68"/>
  <c r="J140" i="68"/>
  <c r="J139" i="68"/>
  <c r="J138" i="68"/>
  <c r="J137" i="68"/>
  <c r="J136" i="68"/>
  <c r="J135" i="68"/>
  <c r="J134" i="68"/>
  <c r="J133" i="68"/>
  <c r="J132" i="68"/>
  <c r="J131" i="68"/>
  <c r="J130" i="68"/>
  <c r="J129" i="68"/>
  <c r="J128" i="68"/>
  <c r="J127" i="68"/>
  <c r="J126" i="68"/>
  <c r="J125" i="68"/>
  <c r="J124" i="68"/>
  <c r="J123" i="68"/>
  <c r="J122" i="68"/>
  <c r="J121" i="68"/>
  <c r="J120" i="68"/>
  <c r="J119" i="68"/>
  <c r="J118" i="68"/>
  <c r="J117" i="68"/>
  <c r="J116" i="68"/>
  <c r="J115" i="68"/>
  <c r="J114" i="68"/>
  <c r="J113" i="68"/>
  <c r="J112" i="68"/>
  <c r="J111" i="68"/>
  <c r="J110" i="68"/>
  <c r="J109" i="68"/>
  <c r="J108" i="68"/>
  <c r="J107" i="68"/>
  <c r="J106" i="68"/>
  <c r="J105" i="68"/>
  <c r="J104" i="68"/>
  <c r="J103" i="68"/>
  <c r="J102" i="68"/>
  <c r="J101" i="68"/>
  <c r="J100" i="68"/>
  <c r="J99" i="68"/>
  <c r="J98" i="68"/>
  <c r="J97" i="68"/>
  <c r="J96" i="68"/>
  <c r="J95" i="68"/>
  <c r="J94" i="68"/>
  <c r="J93" i="68"/>
  <c r="J92" i="68"/>
  <c r="J91" i="68"/>
  <c r="J90" i="68"/>
  <c r="J89" i="68"/>
  <c r="J88" i="68"/>
  <c r="J87" i="68"/>
  <c r="J86" i="68"/>
  <c r="J85" i="68"/>
  <c r="J84" i="68"/>
  <c r="J83" i="68"/>
  <c r="J82" i="68"/>
  <c r="J81" i="68"/>
  <c r="J80" i="68"/>
  <c r="J79" i="68"/>
  <c r="J78" i="68"/>
  <c r="J77" i="68"/>
  <c r="J76" i="68"/>
  <c r="J75" i="68"/>
  <c r="J74" i="68"/>
  <c r="J73" i="68"/>
  <c r="J72" i="68"/>
  <c r="J71" i="68"/>
  <c r="J70" i="68"/>
  <c r="J69" i="68"/>
  <c r="J68" i="68"/>
  <c r="J67" i="68"/>
  <c r="J66" i="68"/>
  <c r="J65" i="68"/>
  <c r="J64" i="68"/>
  <c r="J63" i="68"/>
  <c r="J62" i="68"/>
  <c r="J61" i="68"/>
  <c r="J60" i="68"/>
  <c r="J59" i="68"/>
  <c r="J58" i="68"/>
  <c r="J57" i="68"/>
  <c r="J56" i="68"/>
  <c r="J55" i="68"/>
  <c r="J54" i="68"/>
  <c r="J53" i="68"/>
  <c r="J52" i="68"/>
  <c r="J51" i="68"/>
  <c r="J50" i="68"/>
  <c r="J49" i="68"/>
  <c r="J48" i="68"/>
  <c r="J47" i="68"/>
  <c r="J46" i="68"/>
  <c r="J45" i="68"/>
  <c r="J44" i="68"/>
  <c r="J43" i="68"/>
  <c r="J42" i="68"/>
  <c r="J41" i="68"/>
  <c r="J40" i="68"/>
  <c r="J39" i="68"/>
  <c r="J38" i="68"/>
  <c r="J37" i="68"/>
  <c r="J36" i="68"/>
  <c r="J35" i="68"/>
  <c r="J34" i="68"/>
  <c r="J33" i="68"/>
  <c r="J32" i="68"/>
  <c r="J31" i="68"/>
  <c r="J30" i="68"/>
  <c r="J29" i="68"/>
  <c r="J28" i="68"/>
  <c r="J27" i="68"/>
  <c r="J26" i="68"/>
  <c r="J25" i="68"/>
  <c r="J24" i="68"/>
  <c r="J23" i="68"/>
  <c r="J22" i="68"/>
  <c r="J21" i="68"/>
  <c r="J20" i="68"/>
  <c r="J19" i="68"/>
  <c r="J18" i="68"/>
  <c r="J17" i="68"/>
  <c r="J16" i="68"/>
  <c r="J15" i="68"/>
  <c r="J14" i="68"/>
  <c r="J13" i="68"/>
  <c r="J12" i="68"/>
  <c r="J11" i="68"/>
  <c r="J10" i="68"/>
  <c r="J9" i="68"/>
  <c r="J8" i="68"/>
  <c r="M7" i="68"/>
  <c r="H3" i="68" s="1"/>
  <c r="L7" i="68"/>
  <c r="K7" i="68"/>
  <c r="I7" i="68"/>
  <c r="H7" i="68"/>
  <c r="H2" i="68"/>
  <c r="B1" i="68"/>
  <c r="AE8" i="1"/>
  <c r="AD8" i="1"/>
  <c r="AC8" i="1"/>
  <c r="AB8" i="1"/>
  <c r="AA8" i="1"/>
  <c r="Z8" i="1"/>
  <c r="L8" i="1"/>
  <c r="K8" i="1"/>
  <c r="J8" i="1"/>
  <c r="I8" i="1"/>
  <c r="G8" i="1"/>
  <c r="F8" i="1"/>
  <c r="E8" i="1"/>
  <c r="J5" i="75" l="1"/>
  <c r="J7" i="68"/>
  <c r="H8" i="1"/>
  <c r="H4" i="73"/>
  <c r="AF8" i="1"/>
  <c r="AG8" i="1" s="1"/>
  <c r="H4" i="68"/>
  <c r="M8" i="1"/>
  <c r="N8" i="1" l="1"/>
  <c r="M49" i="1"/>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J9" i="67"/>
  <c r="J8" i="67"/>
  <c r="J7" i="67"/>
  <c r="J6" i="67"/>
  <c r="I5" i="67"/>
  <c r="H5" i="67"/>
  <c r="J5" i="67" s="1"/>
  <c r="H2" i="67"/>
  <c r="B1" i="67"/>
  <c r="J65" i="66"/>
  <c r="J64" i="66"/>
  <c r="J63" i="66"/>
  <c r="J62" i="66"/>
  <c r="J61" i="66"/>
  <c r="J60" i="66"/>
  <c r="J59" i="66"/>
  <c r="J58" i="66"/>
  <c r="J57" i="66"/>
  <c r="J56" i="66"/>
  <c r="J55" i="66"/>
  <c r="J54" i="66"/>
  <c r="J53" i="66"/>
  <c r="J52" i="66"/>
  <c r="J51" i="66"/>
  <c r="J50" i="66"/>
  <c r="J49" i="66"/>
  <c r="J48" i="66"/>
  <c r="J47" i="66"/>
  <c r="J46" i="66"/>
  <c r="J45" i="66"/>
  <c r="J44" i="66"/>
  <c r="J43" i="66"/>
  <c r="J42" i="66"/>
  <c r="J41" i="66"/>
  <c r="J40" i="66"/>
  <c r="J39" i="66"/>
  <c r="J38" i="66"/>
  <c r="J37" i="66"/>
  <c r="J36" i="66"/>
  <c r="J35" i="66"/>
  <c r="J34" i="66"/>
  <c r="J33" i="66"/>
  <c r="J32" i="66"/>
  <c r="J31" i="66"/>
  <c r="J30" i="66"/>
  <c r="J29" i="66"/>
  <c r="J28" i="66"/>
  <c r="J27" i="66"/>
  <c r="J26" i="66"/>
  <c r="J25" i="66"/>
  <c r="J24" i="66"/>
  <c r="J23" i="66"/>
  <c r="J22" i="66"/>
  <c r="J21" i="66"/>
  <c r="J20" i="66"/>
  <c r="J19" i="66"/>
  <c r="J18" i="66"/>
  <c r="J17" i="66"/>
  <c r="J16" i="66"/>
  <c r="J15" i="66"/>
  <c r="J14" i="66"/>
  <c r="J13" i="66"/>
  <c r="J12" i="66"/>
  <c r="J11" i="66"/>
  <c r="J10" i="66"/>
  <c r="J9" i="66"/>
  <c r="J8" i="66"/>
  <c r="J7" i="66"/>
  <c r="J6" i="66"/>
  <c r="I5" i="66"/>
  <c r="H5" i="66"/>
  <c r="H2" i="66"/>
  <c r="B1" i="66"/>
  <c r="J357" i="65"/>
  <c r="J356" i="65"/>
  <c r="J355" i="65"/>
  <c r="J354" i="65"/>
  <c r="J353" i="65"/>
  <c r="J352" i="65"/>
  <c r="J351" i="65"/>
  <c r="J350" i="65"/>
  <c r="J349" i="65"/>
  <c r="J348" i="65"/>
  <c r="J347" i="65"/>
  <c r="J346" i="65"/>
  <c r="J345" i="65"/>
  <c r="J344" i="65"/>
  <c r="J343" i="65"/>
  <c r="J342" i="65"/>
  <c r="J341" i="65"/>
  <c r="J340" i="65"/>
  <c r="J339" i="65"/>
  <c r="J338" i="65"/>
  <c r="J337" i="65"/>
  <c r="J336" i="65"/>
  <c r="J335" i="65"/>
  <c r="J334" i="65"/>
  <c r="J333" i="65"/>
  <c r="J332" i="65"/>
  <c r="J331" i="65"/>
  <c r="J330" i="65"/>
  <c r="J329" i="65"/>
  <c r="J328" i="65"/>
  <c r="J327" i="65"/>
  <c r="J326" i="65"/>
  <c r="J325" i="65"/>
  <c r="J324" i="65"/>
  <c r="J323" i="65"/>
  <c r="J322" i="65"/>
  <c r="J321" i="65"/>
  <c r="J320" i="65"/>
  <c r="J319" i="65"/>
  <c r="J318" i="65"/>
  <c r="J317" i="65"/>
  <c r="J316" i="65"/>
  <c r="J315" i="65"/>
  <c r="J314" i="65"/>
  <c r="J313" i="65"/>
  <c r="J312" i="65"/>
  <c r="J311" i="65"/>
  <c r="J310" i="65"/>
  <c r="J309" i="65"/>
  <c r="J308" i="65"/>
  <c r="J307" i="65"/>
  <c r="J306" i="65"/>
  <c r="J305" i="65"/>
  <c r="J304" i="65"/>
  <c r="J303" i="65"/>
  <c r="J302" i="65"/>
  <c r="J301" i="65"/>
  <c r="J300" i="65"/>
  <c r="J299" i="65"/>
  <c r="J298" i="65"/>
  <c r="J297" i="65"/>
  <c r="J296" i="65"/>
  <c r="J295" i="65"/>
  <c r="J294" i="65"/>
  <c r="J293" i="65"/>
  <c r="J292" i="65"/>
  <c r="J291" i="65"/>
  <c r="J290" i="65"/>
  <c r="J289" i="65"/>
  <c r="J288" i="65"/>
  <c r="J287" i="65"/>
  <c r="J286" i="65"/>
  <c r="J285" i="65"/>
  <c r="J284" i="65"/>
  <c r="J283" i="65"/>
  <c r="J282" i="65"/>
  <c r="J281" i="65"/>
  <c r="J280" i="65"/>
  <c r="J279" i="65"/>
  <c r="J278" i="65"/>
  <c r="J277" i="65"/>
  <c r="J276" i="65"/>
  <c r="J275" i="65"/>
  <c r="J274" i="65"/>
  <c r="J273" i="65"/>
  <c r="J272" i="65"/>
  <c r="J271" i="65"/>
  <c r="J270" i="65"/>
  <c r="J269" i="65"/>
  <c r="J268" i="65"/>
  <c r="J267" i="65"/>
  <c r="J266" i="65"/>
  <c r="J265" i="65"/>
  <c r="J264" i="65"/>
  <c r="J263" i="65"/>
  <c r="J262" i="65"/>
  <c r="J261" i="65"/>
  <c r="J260" i="65"/>
  <c r="J259" i="65"/>
  <c r="J258" i="65"/>
  <c r="J257" i="65"/>
  <c r="J256" i="65"/>
  <c r="J255" i="65"/>
  <c r="J254" i="65"/>
  <c r="J253" i="65"/>
  <c r="J252" i="65"/>
  <c r="J251" i="65"/>
  <c r="J250" i="65"/>
  <c r="J249" i="65"/>
  <c r="J248" i="65"/>
  <c r="J247" i="65"/>
  <c r="J246" i="65"/>
  <c r="J245" i="65"/>
  <c r="J244" i="65"/>
  <c r="J243" i="65"/>
  <c r="J242" i="65"/>
  <c r="J241" i="65"/>
  <c r="J240" i="65"/>
  <c r="J239" i="65"/>
  <c r="J238" i="65"/>
  <c r="J237" i="65"/>
  <c r="J236" i="65"/>
  <c r="J235" i="65"/>
  <c r="J234" i="65"/>
  <c r="J233" i="65"/>
  <c r="J232" i="65"/>
  <c r="J231" i="65"/>
  <c r="J230" i="65"/>
  <c r="J229" i="65"/>
  <c r="J228" i="65"/>
  <c r="J227" i="65"/>
  <c r="J226" i="65"/>
  <c r="J225" i="65"/>
  <c r="J224" i="65"/>
  <c r="J223" i="65"/>
  <c r="J222" i="65"/>
  <c r="J221" i="65"/>
  <c r="J220" i="65"/>
  <c r="J219" i="65"/>
  <c r="J218" i="65"/>
  <c r="J217" i="65"/>
  <c r="J216" i="65"/>
  <c r="J215" i="65"/>
  <c r="J214" i="65"/>
  <c r="J213" i="65"/>
  <c r="J212" i="65"/>
  <c r="J211" i="65"/>
  <c r="J210" i="65"/>
  <c r="J209" i="65"/>
  <c r="J208" i="65"/>
  <c r="J207" i="65"/>
  <c r="J206" i="65"/>
  <c r="J205" i="65"/>
  <c r="J204" i="65"/>
  <c r="J203" i="65"/>
  <c r="J202" i="65"/>
  <c r="J201" i="65"/>
  <c r="J200" i="65"/>
  <c r="J199" i="65"/>
  <c r="J198" i="65"/>
  <c r="J197" i="65"/>
  <c r="J196" i="65"/>
  <c r="J195" i="65"/>
  <c r="J194" i="65"/>
  <c r="J193" i="65"/>
  <c r="J192" i="65"/>
  <c r="J191" i="65"/>
  <c r="J190" i="65"/>
  <c r="J189" i="65"/>
  <c r="J188" i="65"/>
  <c r="J187" i="65"/>
  <c r="J186" i="65"/>
  <c r="J185" i="65"/>
  <c r="J184" i="65"/>
  <c r="J183" i="65"/>
  <c r="J182" i="65"/>
  <c r="J181" i="65"/>
  <c r="J180" i="65"/>
  <c r="J179" i="65"/>
  <c r="J178" i="65"/>
  <c r="J177" i="65"/>
  <c r="J176" i="65"/>
  <c r="J175" i="65"/>
  <c r="J174" i="65"/>
  <c r="J173" i="65"/>
  <c r="J172" i="65"/>
  <c r="J171" i="65"/>
  <c r="J170" i="65"/>
  <c r="J169" i="65"/>
  <c r="J168" i="65"/>
  <c r="J167" i="65"/>
  <c r="J166" i="65"/>
  <c r="J165" i="65"/>
  <c r="J164" i="65"/>
  <c r="J163" i="65"/>
  <c r="J162" i="65"/>
  <c r="J161" i="65"/>
  <c r="J160" i="65"/>
  <c r="J159" i="65"/>
  <c r="J158" i="65"/>
  <c r="J157" i="65"/>
  <c r="J156" i="65"/>
  <c r="J155" i="65"/>
  <c r="J154" i="65"/>
  <c r="J153" i="65"/>
  <c r="J152" i="65"/>
  <c r="J151" i="65"/>
  <c r="J150" i="65"/>
  <c r="J149" i="65"/>
  <c r="J148" i="65"/>
  <c r="J147" i="65"/>
  <c r="J146" i="65"/>
  <c r="J145" i="65"/>
  <c r="J144" i="65"/>
  <c r="J143" i="65"/>
  <c r="J142" i="65"/>
  <c r="J141" i="65"/>
  <c r="J140" i="65"/>
  <c r="J139" i="65"/>
  <c r="J138" i="65"/>
  <c r="J137" i="65"/>
  <c r="J136" i="65"/>
  <c r="J135" i="65"/>
  <c r="J134" i="65"/>
  <c r="J133" i="65"/>
  <c r="J132" i="65"/>
  <c r="J131" i="65"/>
  <c r="J130" i="65"/>
  <c r="J129" i="65"/>
  <c r="J128" i="65"/>
  <c r="J127" i="65"/>
  <c r="J126" i="65"/>
  <c r="J125" i="65"/>
  <c r="J124" i="65"/>
  <c r="J123" i="65"/>
  <c r="J122" i="65"/>
  <c r="J121" i="65"/>
  <c r="J120" i="65"/>
  <c r="J119" i="65"/>
  <c r="J118" i="65"/>
  <c r="J117" i="65"/>
  <c r="J116" i="65"/>
  <c r="J115" i="65"/>
  <c r="J114" i="65"/>
  <c r="J113" i="65"/>
  <c r="J112" i="65"/>
  <c r="J111" i="65"/>
  <c r="J110" i="65"/>
  <c r="J109" i="65"/>
  <c r="J108" i="65"/>
  <c r="J107" i="65"/>
  <c r="J106" i="65"/>
  <c r="J105" i="65"/>
  <c r="J104" i="65"/>
  <c r="J103" i="65"/>
  <c r="J102" i="65"/>
  <c r="J101" i="65"/>
  <c r="J100" i="65"/>
  <c r="J99" i="65"/>
  <c r="J98" i="65"/>
  <c r="J97" i="65"/>
  <c r="J96" i="65"/>
  <c r="J95" i="65"/>
  <c r="J94" i="65"/>
  <c r="J93" i="65"/>
  <c r="J92" i="65"/>
  <c r="J91" i="65"/>
  <c r="J90" i="65"/>
  <c r="J89" i="65"/>
  <c r="J88" i="65"/>
  <c r="J87" i="65"/>
  <c r="J86" i="65"/>
  <c r="J85" i="65"/>
  <c r="J84" i="65"/>
  <c r="J83" i="65"/>
  <c r="J82" i="65"/>
  <c r="J81" i="65"/>
  <c r="J80" i="65"/>
  <c r="J79" i="65"/>
  <c r="J78" i="65"/>
  <c r="J77" i="65"/>
  <c r="J76" i="65"/>
  <c r="J75" i="65"/>
  <c r="J74" i="65"/>
  <c r="J73" i="65"/>
  <c r="J72" i="65"/>
  <c r="J71" i="65"/>
  <c r="J70" i="65"/>
  <c r="J69" i="65"/>
  <c r="J68" i="65"/>
  <c r="J67" i="65"/>
  <c r="J66" i="65"/>
  <c r="J65" i="65"/>
  <c r="J64" i="65"/>
  <c r="J63" i="65"/>
  <c r="J62" i="65"/>
  <c r="J61" i="65"/>
  <c r="J60" i="65"/>
  <c r="J59" i="65"/>
  <c r="J58" i="65"/>
  <c r="J57" i="65"/>
  <c r="J56" i="65"/>
  <c r="J55" i="65"/>
  <c r="J54" i="65"/>
  <c r="J53" i="65"/>
  <c r="J52" i="65"/>
  <c r="J51" i="65"/>
  <c r="J50" i="65"/>
  <c r="J49" i="65"/>
  <c r="J48" i="65"/>
  <c r="J47" i="65"/>
  <c r="J46" i="65"/>
  <c r="J45" i="65"/>
  <c r="J44" i="65"/>
  <c r="J43" i="65"/>
  <c r="J42" i="65"/>
  <c r="J41" i="65"/>
  <c r="J40" i="65"/>
  <c r="J39" i="65"/>
  <c r="J38" i="65"/>
  <c r="J37" i="65"/>
  <c r="J36" i="65"/>
  <c r="J35" i="65"/>
  <c r="J34" i="65"/>
  <c r="J33" i="65"/>
  <c r="J32" i="65"/>
  <c r="J31" i="65"/>
  <c r="J30" i="65"/>
  <c r="J29" i="65"/>
  <c r="J28" i="65"/>
  <c r="J27" i="65"/>
  <c r="J26" i="65"/>
  <c r="J25" i="65"/>
  <c r="J24" i="65"/>
  <c r="J23" i="65"/>
  <c r="J22" i="65"/>
  <c r="J21" i="65"/>
  <c r="J20" i="65"/>
  <c r="J19" i="65"/>
  <c r="J18" i="65"/>
  <c r="J17" i="65"/>
  <c r="J16" i="65"/>
  <c r="J15" i="65"/>
  <c r="J14" i="65"/>
  <c r="J13" i="65"/>
  <c r="J12" i="65"/>
  <c r="J11" i="65"/>
  <c r="J10" i="65"/>
  <c r="J9" i="65"/>
  <c r="J8" i="65"/>
  <c r="O7" i="65"/>
  <c r="H3" i="65" s="1"/>
  <c r="H4" i="65" s="1"/>
  <c r="I7" i="65"/>
  <c r="H7" i="65"/>
  <c r="J7" i="65" s="1"/>
  <c r="H2" i="65"/>
  <c r="B1" i="65"/>
  <c r="J357" i="64"/>
  <c r="J356" i="64"/>
  <c r="J355" i="64"/>
  <c r="J354" i="64"/>
  <c r="J353" i="64"/>
  <c r="J352" i="64"/>
  <c r="J351" i="64"/>
  <c r="J350" i="64"/>
  <c r="J349" i="64"/>
  <c r="J348" i="64"/>
  <c r="J347" i="64"/>
  <c r="J346" i="64"/>
  <c r="J345" i="64"/>
  <c r="J344" i="64"/>
  <c r="J343" i="64"/>
  <c r="J342" i="64"/>
  <c r="J341" i="64"/>
  <c r="J340" i="64"/>
  <c r="J339" i="64"/>
  <c r="J338" i="64"/>
  <c r="J337" i="64"/>
  <c r="J336" i="64"/>
  <c r="J335" i="64"/>
  <c r="J334" i="64"/>
  <c r="J333" i="64"/>
  <c r="J332" i="64"/>
  <c r="J331" i="64"/>
  <c r="J330" i="64"/>
  <c r="J329" i="64"/>
  <c r="J328" i="64"/>
  <c r="J327" i="64"/>
  <c r="J326" i="64"/>
  <c r="J325" i="64"/>
  <c r="J324" i="64"/>
  <c r="J323" i="64"/>
  <c r="J322" i="64"/>
  <c r="J321" i="64"/>
  <c r="J320" i="64"/>
  <c r="J319" i="64"/>
  <c r="J318" i="64"/>
  <c r="J317" i="64"/>
  <c r="J316" i="64"/>
  <c r="J315" i="64"/>
  <c r="J314" i="64"/>
  <c r="J313" i="64"/>
  <c r="J312" i="64"/>
  <c r="J311" i="64"/>
  <c r="J310" i="64"/>
  <c r="J309" i="64"/>
  <c r="J308" i="64"/>
  <c r="J307" i="64"/>
  <c r="J306" i="64"/>
  <c r="J305" i="64"/>
  <c r="J304" i="64"/>
  <c r="J303" i="64"/>
  <c r="J302" i="64"/>
  <c r="J301" i="64"/>
  <c r="J300" i="64"/>
  <c r="J299" i="64"/>
  <c r="J298" i="64"/>
  <c r="J297" i="64"/>
  <c r="J296" i="64"/>
  <c r="J295" i="64"/>
  <c r="J294" i="64"/>
  <c r="J293" i="64"/>
  <c r="J292" i="64"/>
  <c r="J291" i="64"/>
  <c r="J290" i="64"/>
  <c r="J289" i="64"/>
  <c r="J288" i="64"/>
  <c r="J287" i="64"/>
  <c r="J286" i="64"/>
  <c r="J285" i="64"/>
  <c r="J284" i="64"/>
  <c r="J283" i="64"/>
  <c r="J282" i="64"/>
  <c r="J281" i="64"/>
  <c r="J280" i="64"/>
  <c r="J279" i="64"/>
  <c r="J278" i="64"/>
  <c r="J277" i="64"/>
  <c r="J276" i="64"/>
  <c r="J275" i="64"/>
  <c r="J274" i="64"/>
  <c r="J273" i="64"/>
  <c r="J272" i="64"/>
  <c r="J271" i="64"/>
  <c r="J270" i="64"/>
  <c r="J269" i="64"/>
  <c r="J268" i="64"/>
  <c r="J267" i="64"/>
  <c r="J266" i="64"/>
  <c r="J265" i="64"/>
  <c r="J264" i="64"/>
  <c r="J263" i="64"/>
  <c r="J262" i="64"/>
  <c r="J261" i="64"/>
  <c r="J260" i="64"/>
  <c r="J259" i="64"/>
  <c r="J258" i="64"/>
  <c r="J257" i="64"/>
  <c r="J256" i="64"/>
  <c r="J255" i="64"/>
  <c r="J254" i="64"/>
  <c r="J253" i="64"/>
  <c r="J252" i="64"/>
  <c r="J251" i="64"/>
  <c r="J250" i="64"/>
  <c r="J249" i="64"/>
  <c r="J248" i="64"/>
  <c r="J247" i="64"/>
  <c r="J246" i="64"/>
  <c r="J245" i="64"/>
  <c r="J244" i="64"/>
  <c r="J243" i="64"/>
  <c r="J242" i="64"/>
  <c r="J241" i="64"/>
  <c r="J240" i="64"/>
  <c r="J239" i="64"/>
  <c r="J238" i="64"/>
  <c r="J237" i="64"/>
  <c r="J236" i="64"/>
  <c r="J235" i="64"/>
  <c r="J234" i="64"/>
  <c r="J233" i="64"/>
  <c r="J232" i="64"/>
  <c r="J231" i="64"/>
  <c r="J230" i="64"/>
  <c r="J229" i="64"/>
  <c r="J228" i="64"/>
  <c r="J227" i="64"/>
  <c r="J226" i="64"/>
  <c r="J225" i="64"/>
  <c r="J224" i="64"/>
  <c r="J223" i="64"/>
  <c r="J222" i="64"/>
  <c r="J221" i="64"/>
  <c r="J220" i="64"/>
  <c r="J219" i="64"/>
  <c r="J218" i="64"/>
  <c r="J217" i="64"/>
  <c r="J216" i="64"/>
  <c r="J215" i="64"/>
  <c r="J214" i="64"/>
  <c r="J213" i="64"/>
  <c r="J212" i="64"/>
  <c r="J211" i="64"/>
  <c r="J210" i="64"/>
  <c r="J209" i="64"/>
  <c r="J208" i="64"/>
  <c r="J207" i="64"/>
  <c r="J206" i="64"/>
  <c r="J205" i="64"/>
  <c r="J204" i="64"/>
  <c r="J203" i="64"/>
  <c r="J202" i="64"/>
  <c r="J201" i="64"/>
  <c r="J200" i="64"/>
  <c r="J199" i="64"/>
  <c r="J198" i="64"/>
  <c r="J197" i="64"/>
  <c r="J196" i="64"/>
  <c r="J195" i="64"/>
  <c r="J194" i="64"/>
  <c r="J193" i="64"/>
  <c r="J192" i="64"/>
  <c r="J191" i="64"/>
  <c r="J190" i="64"/>
  <c r="J189" i="64"/>
  <c r="J188" i="64"/>
  <c r="J187" i="64"/>
  <c r="J186" i="64"/>
  <c r="J185" i="64"/>
  <c r="J184" i="64"/>
  <c r="J183" i="64"/>
  <c r="J182" i="64"/>
  <c r="J181" i="64"/>
  <c r="J180" i="64"/>
  <c r="J179" i="64"/>
  <c r="J178" i="64"/>
  <c r="J177" i="64"/>
  <c r="J176" i="64"/>
  <c r="J175" i="64"/>
  <c r="J174" i="64"/>
  <c r="J173" i="64"/>
  <c r="J172" i="64"/>
  <c r="J171" i="64"/>
  <c r="J170" i="64"/>
  <c r="J169" i="64"/>
  <c r="J168" i="64"/>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24" i="64"/>
  <c r="J123" i="64"/>
  <c r="J122" i="64"/>
  <c r="J121" i="64"/>
  <c r="J120" i="64"/>
  <c r="J119" i="64"/>
  <c r="J118" i="64"/>
  <c r="J117" i="64"/>
  <c r="J116" i="64"/>
  <c r="J115" i="64"/>
  <c r="J114" i="64"/>
  <c r="J113"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H12" i="64"/>
  <c r="H2" i="64" s="1"/>
  <c r="H11" i="64"/>
  <c r="J11" i="64" s="1"/>
  <c r="H10" i="64"/>
  <c r="H9" i="64"/>
  <c r="J9" i="64" s="1"/>
  <c r="L8" i="64"/>
  <c r="L7" i="64" s="1"/>
  <c r="H8" i="64"/>
  <c r="J8" i="64" s="1"/>
  <c r="M7" i="64"/>
  <c r="H3" i="64" s="1"/>
  <c r="K7" i="64"/>
  <c r="I7" i="64"/>
  <c r="B1" i="64"/>
  <c r="J65" i="63"/>
  <c r="J64" i="63"/>
  <c r="J63" i="63"/>
  <c r="J62" i="63"/>
  <c r="J61" i="63"/>
  <c r="J60" i="63"/>
  <c r="J59" i="63"/>
  <c r="J58" i="63"/>
  <c r="J57" i="63"/>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J12" i="63"/>
  <c r="J11" i="63"/>
  <c r="J10" i="63"/>
  <c r="J9" i="63"/>
  <c r="J8" i="63"/>
  <c r="J7" i="63"/>
  <c r="J6" i="63"/>
  <c r="I5" i="63"/>
  <c r="H5" i="63"/>
  <c r="H2" i="63"/>
  <c r="B1" i="63"/>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I5" i="62"/>
  <c r="H5" i="62"/>
  <c r="H2" i="62"/>
  <c r="B1" i="62"/>
  <c r="J357" i="61"/>
  <c r="J356" i="61"/>
  <c r="J355" i="61"/>
  <c r="J354" i="61"/>
  <c r="J353" i="61"/>
  <c r="J352" i="61"/>
  <c r="J351" i="61"/>
  <c r="J350" i="61"/>
  <c r="J349" i="61"/>
  <c r="J348" i="61"/>
  <c r="J347" i="61"/>
  <c r="J346" i="61"/>
  <c r="J345" i="61"/>
  <c r="J344" i="61"/>
  <c r="J343" i="61"/>
  <c r="J342" i="61"/>
  <c r="J341" i="61"/>
  <c r="J340" i="61"/>
  <c r="J339" i="61"/>
  <c r="J338" i="61"/>
  <c r="J337" i="61"/>
  <c r="J336" i="61"/>
  <c r="J335" i="61"/>
  <c r="J334" i="61"/>
  <c r="J333" i="61"/>
  <c r="J332" i="61"/>
  <c r="J331" i="61"/>
  <c r="J330" i="61"/>
  <c r="J329" i="61"/>
  <c r="J328" i="61"/>
  <c r="J327" i="61"/>
  <c r="J326" i="61"/>
  <c r="J325" i="61"/>
  <c r="J324" i="61"/>
  <c r="J323" i="61"/>
  <c r="J322" i="61"/>
  <c r="J321" i="61"/>
  <c r="J320" i="61"/>
  <c r="J319" i="61"/>
  <c r="J318" i="61"/>
  <c r="J317" i="61"/>
  <c r="J316" i="61"/>
  <c r="J315" i="61"/>
  <c r="J314" i="61"/>
  <c r="J313" i="61"/>
  <c r="J312" i="61"/>
  <c r="J311" i="61"/>
  <c r="J310" i="61"/>
  <c r="J309" i="61"/>
  <c r="J308" i="61"/>
  <c r="J307" i="61"/>
  <c r="J306" i="61"/>
  <c r="J305" i="61"/>
  <c r="J304" i="61"/>
  <c r="J303" i="61"/>
  <c r="J302" i="61"/>
  <c r="J301" i="61"/>
  <c r="J300" i="61"/>
  <c r="J299" i="61"/>
  <c r="J298" i="61"/>
  <c r="J297" i="61"/>
  <c r="J296" i="61"/>
  <c r="J295" i="61"/>
  <c r="J294" i="61"/>
  <c r="J293" i="61"/>
  <c r="J292" i="61"/>
  <c r="J291" i="61"/>
  <c r="J290" i="61"/>
  <c r="J289" i="61"/>
  <c r="J288" i="61"/>
  <c r="J287" i="61"/>
  <c r="J286" i="61"/>
  <c r="J285" i="61"/>
  <c r="J284" i="61"/>
  <c r="J283" i="61"/>
  <c r="J282" i="61"/>
  <c r="J281" i="61"/>
  <c r="J280" i="61"/>
  <c r="J279" i="61"/>
  <c r="J278" i="61"/>
  <c r="J277" i="61"/>
  <c r="J276" i="61"/>
  <c r="J275" i="61"/>
  <c r="J274" i="61"/>
  <c r="J273" i="61"/>
  <c r="J272" i="61"/>
  <c r="J271" i="61"/>
  <c r="J270" i="61"/>
  <c r="J269" i="61"/>
  <c r="J268" i="61"/>
  <c r="J267" i="61"/>
  <c r="J266" i="61"/>
  <c r="J265" i="61"/>
  <c r="J264" i="61"/>
  <c r="J263" i="61"/>
  <c r="J262" i="61"/>
  <c r="J261" i="61"/>
  <c r="J260" i="61"/>
  <c r="J259" i="61"/>
  <c r="J258" i="61"/>
  <c r="J257" i="61"/>
  <c r="J256" i="61"/>
  <c r="J255" i="61"/>
  <c r="J254" i="61"/>
  <c r="J253" i="61"/>
  <c r="J252" i="61"/>
  <c r="J251" i="61"/>
  <c r="J250" i="61"/>
  <c r="J249" i="61"/>
  <c r="J248" i="61"/>
  <c r="J247" i="61"/>
  <c r="J246" i="61"/>
  <c r="J245" i="61"/>
  <c r="J244" i="61"/>
  <c r="J243" i="61"/>
  <c r="J242" i="61"/>
  <c r="J241" i="61"/>
  <c r="J240" i="61"/>
  <c r="J239" i="61"/>
  <c r="J238" i="61"/>
  <c r="J237" i="61"/>
  <c r="J236" i="61"/>
  <c r="J235" i="61"/>
  <c r="J234" i="61"/>
  <c r="J233" i="61"/>
  <c r="J232" i="61"/>
  <c r="J231" i="61"/>
  <c r="J230" i="61"/>
  <c r="J229" i="61"/>
  <c r="J228" i="61"/>
  <c r="J227" i="61"/>
  <c r="J226" i="61"/>
  <c r="J225" i="61"/>
  <c r="J224" i="61"/>
  <c r="J223" i="61"/>
  <c r="J222" i="61"/>
  <c r="J221" i="61"/>
  <c r="J220" i="61"/>
  <c r="J219" i="61"/>
  <c r="J218" i="61"/>
  <c r="J217" i="61"/>
  <c r="J216" i="61"/>
  <c r="J215" i="61"/>
  <c r="J214" i="61"/>
  <c r="J213" i="61"/>
  <c r="J212" i="61"/>
  <c r="J211" i="61"/>
  <c r="J210" i="61"/>
  <c r="J209" i="61"/>
  <c r="J208" i="61"/>
  <c r="J207" i="61"/>
  <c r="J206" i="61"/>
  <c r="J205" i="61"/>
  <c r="J204" i="61"/>
  <c r="J203" i="61"/>
  <c r="J202" i="61"/>
  <c r="J201" i="61"/>
  <c r="J200" i="61"/>
  <c r="J199" i="61"/>
  <c r="J198" i="61"/>
  <c r="J197" i="61"/>
  <c r="J196" i="61"/>
  <c r="J195" i="61"/>
  <c r="J194" i="61"/>
  <c r="J193" i="61"/>
  <c r="J192" i="61"/>
  <c r="J191" i="61"/>
  <c r="J190" i="61"/>
  <c r="J189" i="61"/>
  <c r="J188" i="61"/>
  <c r="J187" i="61"/>
  <c r="J186" i="61"/>
  <c r="J185" i="61"/>
  <c r="J184" i="61"/>
  <c r="J183" i="61"/>
  <c r="J182" i="61"/>
  <c r="J181" i="61"/>
  <c r="J180" i="61"/>
  <c r="J179" i="61"/>
  <c r="J178" i="61"/>
  <c r="J177" i="61"/>
  <c r="J176" i="61"/>
  <c r="J175" i="61"/>
  <c r="J174" i="61"/>
  <c r="J173" i="61"/>
  <c r="J172" i="61"/>
  <c r="J171" i="61"/>
  <c r="J170" i="61"/>
  <c r="J169" i="61"/>
  <c r="J168" i="61"/>
  <c r="J167" i="61"/>
  <c r="J166" i="61"/>
  <c r="J165" i="61"/>
  <c r="J164" i="61"/>
  <c r="J163" i="61"/>
  <c r="J162" i="61"/>
  <c r="J161" i="61"/>
  <c r="J160" i="61"/>
  <c r="J159" i="61"/>
  <c r="J158" i="61"/>
  <c r="J157" i="61"/>
  <c r="J156" i="61"/>
  <c r="J155" i="61"/>
  <c r="J154" i="61"/>
  <c r="J153" i="61"/>
  <c r="J152" i="61"/>
  <c r="J151" i="61"/>
  <c r="J150" i="61"/>
  <c r="J149" i="61"/>
  <c r="J148" i="61"/>
  <c r="J147" i="61"/>
  <c r="J146" i="61"/>
  <c r="J145" i="61"/>
  <c r="J144" i="61"/>
  <c r="J143" i="61"/>
  <c r="J142" i="61"/>
  <c r="J141" i="61"/>
  <c r="J140" i="61"/>
  <c r="J139" i="61"/>
  <c r="J138" i="61"/>
  <c r="J137" i="61"/>
  <c r="J136" i="61"/>
  <c r="J135" i="61"/>
  <c r="J134" i="61"/>
  <c r="J133" i="61"/>
  <c r="J132" i="61"/>
  <c r="J131" i="61"/>
  <c r="J130" i="61"/>
  <c r="J129" i="61"/>
  <c r="J128" i="61"/>
  <c r="J127" i="61"/>
  <c r="J126" i="61"/>
  <c r="J125" i="61"/>
  <c r="J124" i="61"/>
  <c r="J123" i="61"/>
  <c r="J122" i="61"/>
  <c r="J121"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O7" i="61"/>
  <c r="H3" i="61" s="1"/>
  <c r="H4" i="61" s="1"/>
  <c r="I7" i="61"/>
  <c r="H7" i="61"/>
  <c r="J7" i="61" s="1"/>
  <c r="H2" i="61"/>
  <c r="B1" i="61"/>
  <c r="J357" i="60"/>
  <c r="J356" i="60"/>
  <c r="J355" i="60"/>
  <c r="J354" i="60"/>
  <c r="J353" i="60"/>
  <c r="J352" i="60"/>
  <c r="J351" i="60"/>
  <c r="J350" i="60"/>
  <c r="J349" i="60"/>
  <c r="J348" i="60"/>
  <c r="J347" i="60"/>
  <c r="J346" i="60"/>
  <c r="J345" i="60"/>
  <c r="J344" i="60"/>
  <c r="J343" i="60"/>
  <c r="J342" i="60"/>
  <c r="J341" i="60"/>
  <c r="J340" i="60"/>
  <c r="J339" i="60"/>
  <c r="J338" i="60"/>
  <c r="J337" i="60"/>
  <c r="J336" i="60"/>
  <c r="J335" i="60"/>
  <c r="J334" i="60"/>
  <c r="J333" i="60"/>
  <c r="J332" i="60"/>
  <c r="J331" i="60"/>
  <c r="J330" i="60"/>
  <c r="J329" i="60"/>
  <c r="J328" i="60"/>
  <c r="J327" i="60"/>
  <c r="J326" i="60"/>
  <c r="J325" i="60"/>
  <c r="J324" i="60"/>
  <c r="J323" i="60"/>
  <c r="J322" i="60"/>
  <c r="J321" i="60"/>
  <c r="J320" i="60"/>
  <c r="J319" i="60"/>
  <c r="J318" i="60"/>
  <c r="J317" i="60"/>
  <c r="J316" i="60"/>
  <c r="J315" i="60"/>
  <c r="J314" i="60"/>
  <c r="J313" i="60"/>
  <c r="J312" i="60"/>
  <c r="J311" i="60"/>
  <c r="J310" i="60"/>
  <c r="J309" i="60"/>
  <c r="J308" i="60"/>
  <c r="J307" i="60"/>
  <c r="J306" i="60"/>
  <c r="J305" i="60"/>
  <c r="J304" i="60"/>
  <c r="J303" i="60"/>
  <c r="J302" i="60"/>
  <c r="J301" i="60"/>
  <c r="J300" i="60"/>
  <c r="J299" i="60"/>
  <c r="J298" i="60"/>
  <c r="J297" i="60"/>
  <c r="J296" i="60"/>
  <c r="J295" i="60"/>
  <c r="J294" i="60"/>
  <c r="J293" i="60"/>
  <c r="J292" i="60"/>
  <c r="J291" i="60"/>
  <c r="J290" i="60"/>
  <c r="J289" i="60"/>
  <c r="J288" i="60"/>
  <c r="J287" i="60"/>
  <c r="J286" i="60"/>
  <c r="J285" i="60"/>
  <c r="J284" i="60"/>
  <c r="J283" i="60"/>
  <c r="J282" i="60"/>
  <c r="J281" i="60"/>
  <c r="J280" i="60"/>
  <c r="J279" i="60"/>
  <c r="J278" i="60"/>
  <c r="J277" i="60"/>
  <c r="J276" i="60"/>
  <c r="J275" i="60"/>
  <c r="J274" i="60"/>
  <c r="J273" i="60"/>
  <c r="J272" i="60"/>
  <c r="J271" i="60"/>
  <c r="J270" i="60"/>
  <c r="J269" i="60"/>
  <c r="J268" i="60"/>
  <c r="J267" i="60"/>
  <c r="J266" i="60"/>
  <c r="J265" i="60"/>
  <c r="J264" i="60"/>
  <c r="J263" i="60"/>
  <c r="J262" i="60"/>
  <c r="J261" i="60"/>
  <c r="J260" i="60"/>
  <c r="J259" i="60"/>
  <c r="J258" i="60"/>
  <c r="J257" i="60"/>
  <c r="J256" i="60"/>
  <c r="J255" i="60"/>
  <c r="J254" i="60"/>
  <c r="J253" i="60"/>
  <c r="J252" i="60"/>
  <c r="J251" i="60"/>
  <c r="J250" i="60"/>
  <c r="J249" i="60"/>
  <c r="J248" i="60"/>
  <c r="J247" i="60"/>
  <c r="J246" i="60"/>
  <c r="J245" i="60"/>
  <c r="J244" i="60"/>
  <c r="J243" i="60"/>
  <c r="J242" i="60"/>
  <c r="J241" i="60"/>
  <c r="J240" i="60"/>
  <c r="J239" i="60"/>
  <c r="J238" i="60"/>
  <c r="J237" i="60"/>
  <c r="J236" i="60"/>
  <c r="J235" i="60"/>
  <c r="J234" i="60"/>
  <c r="J233" i="60"/>
  <c r="J232" i="60"/>
  <c r="J231" i="60"/>
  <c r="J230" i="60"/>
  <c r="J229" i="60"/>
  <c r="J228" i="60"/>
  <c r="J227" i="60"/>
  <c r="J226" i="60"/>
  <c r="J225" i="60"/>
  <c r="J224" i="60"/>
  <c r="J223" i="60"/>
  <c r="J222" i="60"/>
  <c r="J221" i="60"/>
  <c r="J220" i="60"/>
  <c r="J219" i="60"/>
  <c r="J218" i="60"/>
  <c r="J217" i="60"/>
  <c r="J216" i="60"/>
  <c r="J215" i="60"/>
  <c r="J214" i="60"/>
  <c r="J213" i="60"/>
  <c r="J212" i="60"/>
  <c r="J211" i="60"/>
  <c r="J210" i="60"/>
  <c r="J209" i="60"/>
  <c r="J208" i="60"/>
  <c r="J207" i="60"/>
  <c r="J206" i="60"/>
  <c r="J205" i="60"/>
  <c r="J204" i="60"/>
  <c r="J203" i="60"/>
  <c r="J202" i="60"/>
  <c r="J201" i="60"/>
  <c r="J200" i="60"/>
  <c r="J199" i="60"/>
  <c r="J198" i="60"/>
  <c r="J197" i="60"/>
  <c r="J196" i="60"/>
  <c r="J195" i="60"/>
  <c r="J194" i="60"/>
  <c r="J193" i="60"/>
  <c r="J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J137" i="60"/>
  <c r="J136" i="60"/>
  <c r="J135" i="60"/>
  <c r="J134" i="60"/>
  <c r="J133" i="60"/>
  <c r="J132" i="60"/>
  <c r="J131" i="60"/>
  <c r="J130" i="60"/>
  <c r="J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M7" i="60"/>
  <c r="H3" i="60" s="1"/>
  <c r="H4" i="60" s="1"/>
  <c r="L7" i="60"/>
  <c r="K7" i="60"/>
  <c r="I7" i="60"/>
  <c r="H7" i="60"/>
  <c r="J7" i="60" s="1"/>
  <c r="H2" i="60"/>
  <c r="B1" i="60"/>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J11" i="59"/>
  <c r="J10" i="59"/>
  <c r="J9" i="59"/>
  <c r="J8" i="59"/>
  <c r="J7" i="59"/>
  <c r="J6" i="59"/>
  <c r="I5" i="59"/>
  <c r="H5" i="59"/>
  <c r="J5" i="59" s="1"/>
  <c r="H2" i="59"/>
  <c r="B1" i="59"/>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8"/>
  <c r="J6" i="58"/>
  <c r="I5" i="58"/>
  <c r="H5" i="58"/>
  <c r="J5" i="58" s="1"/>
  <c r="H2" i="58"/>
  <c r="B1" i="58"/>
  <c r="J357" i="57"/>
  <c r="J356" i="57"/>
  <c r="J355" i="57"/>
  <c r="J354" i="57"/>
  <c r="J353" i="57"/>
  <c r="J352" i="57"/>
  <c r="J351" i="57"/>
  <c r="J350" i="57"/>
  <c r="J349" i="57"/>
  <c r="J348" i="57"/>
  <c r="J347" i="57"/>
  <c r="J346" i="57"/>
  <c r="J345" i="57"/>
  <c r="J344" i="57"/>
  <c r="J343" i="57"/>
  <c r="J342" i="57"/>
  <c r="J341" i="57"/>
  <c r="J340" i="57"/>
  <c r="J339" i="57"/>
  <c r="J338" i="57"/>
  <c r="J337" i="57"/>
  <c r="J336" i="57"/>
  <c r="J335" i="57"/>
  <c r="J334" i="57"/>
  <c r="J333" i="57"/>
  <c r="J332" i="57"/>
  <c r="J331" i="57"/>
  <c r="J330" i="57"/>
  <c r="J329" i="57"/>
  <c r="J328" i="57"/>
  <c r="J327" i="57"/>
  <c r="J326" i="57"/>
  <c r="J325" i="57"/>
  <c r="J324" i="57"/>
  <c r="J323" i="57"/>
  <c r="J322" i="57"/>
  <c r="J321" i="57"/>
  <c r="J320"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80" i="57"/>
  <c r="J279" i="57"/>
  <c r="J278" i="57"/>
  <c r="J277" i="57"/>
  <c r="J276" i="57"/>
  <c r="J275"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5" i="57"/>
  <c r="J234" i="57"/>
  <c r="J233" i="57"/>
  <c r="J232" i="57"/>
  <c r="J231" i="57"/>
  <c r="J230" i="57"/>
  <c r="J229" i="57"/>
  <c r="J228" i="57"/>
  <c r="J227" i="57"/>
  <c r="J226" i="57"/>
  <c r="J225" i="57"/>
  <c r="J224" i="57"/>
  <c r="J223" i="57"/>
  <c r="J222" i="57"/>
  <c r="J221" i="57"/>
  <c r="J220" i="57"/>
  <c r="J219" i="57"/>
  <c r="J218" i="57"/>
  <c r="J217" i="57"/>
  <c r="J216" i="57"/>
  <c r="J215" i="57"/>
  <c r="J214" i="57"/>
  <c r="J213" i="57"/>
  <c r="J212" i="57"/>
  <c r="J211" i="57"/>
  <c r="J210" i="57"/>
  <c r="J209" i="57"/>
  <c r="J208" i="57"/>
  <c r="J207" i="57"/>
  <c r="J206" i="57"/>
  <c r="J205" i="57"/>
  <c r="J204" i="57"/>
  <c r="J203" i="57"/>
  <c r="J202" i="57"/>
  <c r="J201" i="57"/>
  <c r="J200" i="57"/>
  <c r="J199" i="57"/>
  <c r="J198" i="57"/>
  <c r="J197" i="57"/>
  <c r="J196" i="57"/>
  <c r="J195" i="57"/>
  <c r="J194" i="57"/>
  <c r="J193" i="57"/>
  <c r="J192" i="57"/>
  <c r="J191" i="57"/>
  <c r="J190" i="57"/>
  <c r="J189" i="57"/>
  <c r="J188" i="57"/>
  <c r="J187" i="57"/>
  <c r="J186" i="57"/>
  <c r="J185"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5" i="57"/>
  <c r="J144" i="57"/>
  <c r="J143" i="57"/>
  <c r="J142" i="57"/>
  <c r="J141" i="57"/>
  <c r="J140"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100" i="57"/>
  <c r="J99" i="57"/>
  <c r="J98" i="57"/>
  <c r="J97" i="57"/>
  <c r="J96" i="57"/>
  <c r="J95"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5" i="57"/>
  <c r="J54" i="57"/>
  <c r="J53" i="57"/>
  <c r="J52" i="57"/>
  <c r="J51" i="57"/>
  <c r="J50"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10" i="57"/>
  <c r="J9" i="57"/>
  <c r="J8" i="57"/>
  <c r="O7" i="57"/>
  <c r="H3" i="57" s="1"/>
  <c r="H4" i="57" s="1"/>
  <c r="I7" i="57"/>
  <c r="H7" i="57"/>
  <c r="J7" i="57" s="1"/>
  <c r="H2" i="57"/>
  <c r="B1" i="57"/>
  <c r="J357" i="56"/>
  <c r="J356" i="56"/>
  <c r="J355" i="56"/>
  <c r="J354" i="56"/>
  <c r="J353" i="56"/>
  <c r="J352" i="56"/>
  <c r="J351" i="56"/>
  <c r="J350" i="56"/>
  <c r="J349" i="56"/>
  <c r="J348" i="56"/>
  <c r="J347" i="56"/>
  <c r="J346" i="56"/>
  <c r="J345" i="56"/>
  <c r="J344" i="56"/>
  <c r="J343" i="56"/>
  <c r="J342" i="56"/>
  <c r="J341" i="56"/>
  <c r="J340" i="56"/>
  <c r="J339" i="56"/>
  <c r="J338" i="56"/>
  <c r="J337" i="56"/>
  <c r="J336" i="56"/>
  <c r="J335" i="56"/>
  <c r="J334" i="56"/>
  <c r="J333" i="56"/>
  <c r="J332" i="56"/>
  <c r="J331" i="56"/>
  <c r="J330" i="56"/>
  <c r="J329" i="56"/>
  <c r="J328" i="56"/>
  <c r="J327" i="56"/>
  <c r="J326" i="56"/>
  <c r="J325" i="56"/>
  <c r="J324" i="56"/>
  <c r="J323" i="56"/>
  <c r="J322" i="56"/>
  <c r="J321" i="56"/>
  <c r="J320" i="56"/>
  <c r="J319" i="56"/>
  <c r="J318" i="56"/>
  <c r="J317" i="56"/>
  <c r="J316" i="56"/>
  <c r="J315" i="56"/>
  <c r="J314" i="56"/>
  <c r="J313" i="56"/>
  <c r="J312" i="56"/>
  <c r="J311" i="56"/>
  <c r="J310" i="56"/>
  <c r="J309" i="56"/>
  <c r="J308" i="56"/>
  <c r="J307" i="56"/>
  <c r="J306" i="56"/>
  <c r="J305" i="56"/>
  <c r="J304" i="56"/>
  <c r="J303" i="56"/>
  <c r="J302" i="56"/>
  <c r="J301" i="56"/>
  <c r="J300" i="56"/>
  <c r="J299" i="56"/>
  <c r="J298" i="56"/>
  <c r="J297" i="56"/>
  <c r="J296" i="56"/>
  <c r="J295" i="56"/>
  <c r="J294" i="56"/>
  <c r="J293" i="56"/>
  <c r="J292" i="56"/>
  <c r="J291" i="56"/>
  <c r="J290" i="56"/>
  <c r="J289" i="56"/>
  <c r="J288" i="56"/>
  <c r="J287" i="56"/>
  <c r="J286" i="56"/>
  <c r="J285" i="56"/>
  <c r="J284" i="56"/>
  <c r="J283" i="56"/>
  <c r="J282" i="56"/>
  <c r="J281" i="56"/>
  <c r="J280" i="56"/>
  <c r="J279" i="56"/>
  <c r="J278" i="56"/>
  <c r="J277" i="56"/>
  <c r="J276" i="56"/>
  <c r="J275" i="56"/>
  <c r="J274" i="56"/>
  <c r="J273" i="56"/>
  <c r="J272" i="56"/>
  <c r="J271" i="56"/>
  <c r="J270" i="56"/>
  <c r="J269" i="56"/>
  <c r="J268" i="56"/>
  <c r="J267" i="56"/>
  <c r="J266" i="56"/>
  <c r="J265" i="56"/>
  <c r="J264" i="56"/>
  <c r="J263" i="56"/>
  <c r="J262" i="56"/>
  <c r="J261" i="56"/>
  <c r="J260" i="56"/>
  <c r="J259" i="56"/>
  <c r="J258" i="56"/>
  <c r="J257" i="56"/>
  <c r="J256" i="56"/>
  <c r="J255" i="56"/>
  <c r="J254" i="56"/>
  <c r="J253" i="56"/>
  <c r="J252" i="56"/>
  <c r="J251" i="56"/>
  <c r="J250" i="56"/>
  <c r="J249" i="56"/>
  <c r="J248" i="56"/>
  <c r="J247" i="56"/>
  <c r="J246" i="56"/>
  <c r="J245" i="56"/>
  <c r="J244" i="56"/>
  <c r="J243" i="56"/>
  <c r="J242" i="56"/>
  <c r="J241" i="56"/>
  <c r="J240" i="56"/>
  <c r="J239" i="56"/>
  <c r="J238" i="56"/>
  <c r="J237" i="56"/>
  <c r="J236" i="56"/>
  <c r="J235" i="56"/>
  <c r="J234" i="56"/>
  <c r="J233" i="56"/>
  <c r="J232" i="56"/>
  <c r="J231" i="56"/>
  <c r="J230" i="56"/>
  <c r="J229" i="56"/>
  <c r="J228" i="56"/>
  <c r="J227" i="56"/>
  <c r="J226" i="56"/>
  <c r="J225" i="56"/>
  <c r="J224" i="56"/>
  <c r="J223" i="56"/>
  <c r="J222" i="56"/>
  <c r="J221" i="56"/>
  <c r="J220" i="56"/>
  <c r="J219" i="56"/>
  <c r="J218" i="56"/>
  <c r="J217" i="56"/>
  <c r="J216" i="56"/>
  <c r="J215" i="56"/>
  <c r="J214" i="56"/>
  <c r="J213" i="56"/>
  <c r="J212" i="56"/>
  <c r="J211" i="56"/>
  <c r="J210" i="56"/>
  <c r="J209" i="56"/>
  <c r="J208" i="56"/>
  <c r="J207" i="56"/>
  <c r="J206" i="56"/>
  <c r="J205" i="56"/>
  <c r="J204" i="56"/>
  <c r="J203" i="56"/>
  <c r="J202" i="56"/>
  <c r="J201" i="56"/>
  <c r="J200" i="56"/>
  <c r="J199" i="56"/>
  <c r="J198" i="56"/>
  <c r="J197" i="56"/>
  <c r="J196" i="56"/>
  <c r="J195" i="56"/>
  <c r="J194" i="56"/>
  <c r="J193" i="56"/>
  <c r="J192" i="56"/>
  <c r="J191" i="56"/>
  <c r="J190" i="56"/>
  <c r="J189" i="56"/>
  <c r="J188" i="56"/>
  <c r="J187" i="56"/>
  <c r="J186" i="56"/>
  <c r="J185" i="56"/>
  <c r="J184" i="56"/>
  <c r="J183" i="56"/>
  <c r="J182" i="56"/>
  <c r="J181" i="56"/>
  <c r="J180" i="56"/>
  <c r="J179" i="56"/>
  <c r="J178" i="56"/>
  <c r="J177" i="56"/>
  <c r="J176" i="56"/>
  <c r="J175" i="56"/>
  <c r="J174" i="56"/>
  <c r="J173" i="56"/>
  <c r="J172" i="56"/>
  <c r="J171" i="56"/>
  <c r="J170" i="56"/>
  <c r="J169" i="56"/>
  <c r="J168" i="56"/>
  <c r="J167" i="56"/>
  <c r="J166" i="56"/>
  <c r="J165" i="56"/>
  <c r="J164" i="56"/>
  <c r="J163" i="56"/>
  <c r="J162" i="56"/>
  <c r="J161" i="56"/>
  <c r="J160" i="56"/>
  <c r="J159" i="56"/>
  <c r="J158" i="56"/>
  <c r="J157" i="56"/>
  <c r="J156" i="56"/>
  <c r="J155" i="56"/>
  <c r="J154" i="56"/>
  <c r="J153" i="56"/>
  <c r="J152" i="56"/>
  <c r="J151" i="56"/>
  <c r="J150" i="56"/>
  <c r="J149" i="56"/>
  <c r="J148" i="56"/>
  <c r="J147" i="56"/>
  <c r="J146" i="56"/>
  <c r="J145" i="56"/>
  <c r="J144" i="56"/>
  <c r="J143" i="56"/>
  <c r="J142" i="56"/>
  <c r="J141" i="56"/>
  <c r="J140" i="56"/>
  <c r="J139" i="56"/>
  <c r="J138" i="56"/>
  <c r="J137" i="56"/>
  <c r="J136" i="56"/>
  <c r="J135" i="56"/>
  <c r="J134" i="56"/>
  <c r="J133" i="56"/>
  <c r="J132" i="56"/>
  <c r="J131" i="56"/>
  <c r="J130" i="56"/>
  <c r="J129" i="56"/>
  <c r="J128" i="56"/>
  <c r="J127" i="56"/>
  <c r="J126" i="56"/>
  <c r="J125" i="56"/>
  <c r="J124" i="56"/>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J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14" i="56"/>
  <c r="J13" i="56"/>
  <c r="J12" i="56"/>
  <c r="J11" i="56"/>
  <c r="J10" i="56"/>
  <c r="J9" i="56"/>
  <c r="J8" i="56"/>
  <c r="M7" i="56"/>
  <c r="H3" i="56" s="1"/>
  <c r="L7" i="56"/>
  <c r="K7" i="56"/>
  <c r="I7" i="56"/>
  <c r="H7" i="56"/>
  <c r="H2" i="56"/>
  <c r="B1" i="56"/>
  <c r="J65" i="55"/>
  <c r="J64" i="55"/>
  <c r="J63" i="55"/>
  <c r="J62" i="55"/>
  <c r="J61" i="55"/>
  <c r="J60"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J28" i="55"/>
  <c r="J27" i="55"/>
  <c r="J26" i="55"/>
  <c r="J25" i="55"/>
  <c r="J24" i="55"/>
  <c r="J23" i="55"/>
  <c r="J22" i="55"/>
  <c r="J21" i="55"/>
  <c r="J20" i="55"/>
  <c r="J19" i="55"/>
  <c r="J18" i="55"/>
  <c r="J17" i="55"/>
  <c r="J16" i="55"/>
  <c r="J15" i="55"/>
  <c r="J14" i="55"/>
  <c r="J13" i="55"/>
  <c r="J12" i="55"/>
  <c r="J11" i="55"/>
  <c r="J10" i="55"/>
  <c r="J9" i="55"/>
  <c r="J8" i="55"/>
  <c r="J7" i="55"/>
  <c r="J6" i="55"/>
  <c r="I5" i="55"/>
  <c r="H5" i="55"/>
  <c r="H2" i="55"/>
  <c r="B1" i="55"/>
  <c r="J65" i="54"/>
  <c r="J64" i="54"/>
  <c r="J63" i="54"/>
  <c r="J62" i="54"/>
  <c r="J61" i="54"/>
  <c r="J60" i="54"/>
  <c r="J59" i="54"/>
  <c r="J58" i="54"/>
  <c r="J57" i="54"/>
  <c r="J56" i="54"/>
  <c r="J55" i="54"/>
  <c r="J54" i="54"/>
  <c r="J53" i="54"/>
  <c r="J52" i="54"/>
  <c r="J51" i="54"/>
  <c r="J50" i="54"/>
  <c r="J49" i="54"/>
  <c r="J48" i="54"/>
  <c r="J47" i="54"/>
  <c r="J46" i="54"/>
  <c r="J45" i="54"/>
  <c r="J44" i="54"/>
  <c r="J43" i="54"/>
  <c r="J42"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I5" i="54"/>
  <c r="H5" i="54"/>
  <c r="H2" i="54"/>
  <c r="B1" i="54"/>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K18" i="53"/>
  <c r="J18" i="53"/>
  <c r="K17" i="53"/>
  <c r="J17" i="53"/>
  <c r="K16" i="53"/>
  <c r="J16" i="53"/>
  <c r="J15" i="53"/>
  <c r="J14" i="53"/>
  <c r="K13" i="53"/>
  <c r="J13" i="53"/>
  <c r="K12" i="53"/>
  <c r="J12" i="53"/>
  <c r="K11" i="53"/>
  <c r="J11" i="53"/>
  <c r="K10" i="53"/>
  <c r="J10" i="53"/>
  <c r="K9" i="53"/>
  <c r="J9" i="53"/>
  <c r="J8" i="53"/>
  <c r="O7" i="53"/>
  <c r="H3" i="53" s="1"/>
  <c r="I7" i="53"/>
  <c r="H7" i="53"/>
  <c r="H2" i="53"/>
  <c r="B1" i="53"/>
  <c r="J357" i="52"/>
  <c r="J356" i="52"/>
  <c r="J355" i="52"/>
  <c r="J354" i="52"/>
  <c r="J353" i="52"/>
  <c r="J352" i="52"/>
  <c r="J351" i="52"/>
  <c r="J350" i="52"/>
  <c r="J349" i="52"/>
  <c r="J348" i="52"/>
  <c r="J347" i="52"/>
  <c r="J346" i="52"/>
  <c r="J345" i="52"/>
  <c r="J344" i="52"/>
  <c r="J343" i="52"/>
  <c r="J342" i="52"/>
  <c r="J341" i="52"/>
  <c r="J340" i="52"/>
  <c r="J339" i="52"/>
  <c r="J338" i="52"/>
  <c r="J337" i="52"/>
  <c r="J336" i="52"/>
  <c r="J335" i="52"/>
  <c r="J334" i="52"/>
  <c r="J333" i="52"/>
  <c r="J332" i="52"/>
  <c r="J331" i="52"/>
  <c r="J330" i="52"/>
  <c r="J329" i="52"/>
  <c r="J328" i="52"/>
  <c r="J327" i="52"/>
  <c r="J326" i="52"/>
  <c r="J325" i="52"/>
  <c r="J324" i="52"/>
  <c r="J323" i="52"/>
  <c r="J322" i="52"/>
  <c r="J321" i="52"/>
  <c r="J320" i="52"/>
  <c r="J319" i="52"/>
  <c r="J318" i="52"/>
  <c r="J317" i="52"/>
  <c r="J316" i="52"/>
  <c r="J315" i="52"/>
  <c r="J314" i="52"/>
  <c r="J313" i="52"/>
  <c r="J312" i="52"/>
  <c r="J311" i="52"/>
  <c r="J310" i="52"/>
  <c r="J309" i="52"/>
  <c r="J308" i="52"/>
  <c r="J307" i="52"/>
  <c r="J306" i="52"/>
  <c r="J305" i="52"/>
  <c r="J304" i="52"/>
  <c r="J303" i="52"/>
  <c r="J302" i="52"/>
  <c r="J301" i="52"/>
  <c r="J300" i="52"/>
  <c r="J299" i="52"/>
  <c r="J298" i="52"/>
  <c r="J297" i="52"/>
  <c r="J296" i="52"/>
  <c r="J295" i="52"/>
  <c r="J294" i="52"/>
  <c r="J293" i="52"/>
  <c r="J292" i="52"/>
  <c r="J291" i="52"/>
  <c r="J290" i="52"/>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J9" i="52"/>
  <c r="J8" i="52"/>
  <c r="M7" i="52"/>
  <c r="H3" i="52" s="1"/>
  <c r="L7" i="52"/>
  <c r="K7" i="52"/>
  <c r="I7" i="52"/>
  <c r="H2" i="52"/>
  <c r="B1" i="52"/>
  <c r="J65" i="51"/>
  <c r="J64" i="51"/>
  <c r="J63" i="51"/>
  <c r="J62" i="51"/>
  <c r="J61" i="51"/>
  <c r="J60" i="51"/>
  <c r="J59" i="51"/>
  <c r="J58" i="51"/>
  <c r="J57" i="51"/>
  <c r="J56" i="51"/>
  <c r="J55" i="51"/>
  <c r="J54" i="51"/>
  <c r="J53" i="51"/>
  <c r="J52" i="51"/>
  <c r="J51" i="51"/>
  <c r="J50" i="51"/>
  <c r="J49" i="51"/>
  <c r="J48" i="51"/>
  <c r="J47" i="51"/>
  <c r="J46" i="51"/>
  <c r="J45" i="51"/>
  <c r="J44" i="51"/>
  <c r="J43" i="51"/>
  <c r="J42" i="51"/>
  <c r="J41" i="51"/>
  <c r="J40" i="51"/>
  <c r="J39" i="51"/>
  <c r="J38" i="51"/>
  <c r="J37" i="51"/>
  <c r="J36" i="51"/>
  <c r="J35" i="51"/>
  <c r="J34" i="51"/>
  <c r="J33" i="51"/>
  <c r="J32" i="51"/>
  <c r="J31" i="51"/>
  <c r="J30" i="51"/>
  <c r="J29" i="51"/>
  <c r="J28" i="51"/>
  <c r="J27" i="51"/>
  <c r="J26" i="51"/>
  <c r="J25" i="51"/>
  <c r="J24" i="51"/>
  <c r="J23" i="51"/>
  <c r="J22" i="51"/>
  <c r="J21" i="51"/>
  <c r="J20" i="51"/>
  <c r="J19" i="51"/>
  <c r="J18" i="51"/>
  <c r="J17" i="51"/>
  <c r="J16" i="51"/>
  <c r="J15" i="51"/>
  <c r="J14" i="51"/>
  <c r="J13" i="51"/>
  <c r="J12" i="51"/>
  <c r="J11" i="51"/>
  <c r="J10" i="51"/>
  <c r="J9" i="51"/>
  <c r="J8" i="51"/>
  <c r="J7" i="51"/>
  <c r="J6" i="51"/>
  <c r="I5" i="51"/>
  <c r="H5" i="51"/>
  <c r="H2" i="51"/>
  <c r="B1" i="51"/>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I5" i="50"/>
  <c r="H5" i="50"/>
  <c r="H2" i="50"/>
  <c r="B1" i="50"/>
  <c r="J357" i="49"/>
  <c r="J356" i="49"/>
  <c r="J355" i="49"/>
  <c r="J354" i="49"/>
  <c r="J353" i="49"/>
  <c r="J352" i="49"/>
  <c r="J351" i="49"/>
  <c r="J350" i="49"/>
  <c r="J349" i="49"/>
  <c r="J348" i="49"/>
  <c r="J347" i="49"/>
  <c r="J346" i="49"/>
  <c r="J345" i="49"/>
  <c r="J344" i="49"/>
  <c r="J343" i="49"/>
  <c r="J342" i="49"/>
  <c r="J341" i="49"/>
  <c r="J340" i="49"/>
  <c r="J339" i="49"/>
  <c r="J338" i="49"/>
  <c r="J337" i="49"/>
  <c r="J336" i="49"/>
  <c r="J335" i="49"/>
  <c r="J334" i="49"/>
  <c r="J333" i="49"/>
  <c r="J332" i="49"/>
  <c r="J331" i="49"/>
  <c r="J330" i="49"/>
  <c r="J329" i="49"/>
  <c r="J328" i="49"/>
  <c r="J327" i="49"/>
  <c r="J326" i="49"/>
  <c r="J325" i="49"/>
  <c r="J324" i="49"/>
  <c r="J323" i="49"/>
  <c r="J322" i="49"/>
  <c r="J321" i="49"/>
  <c r="J320" i="49"/>
  <c r="J319" i="49"/>
  <c r="J318" i="49"/>
  <c r="J317" i="49"/>
  <c r="J316" i="49"/>
  <c r="J315" i="49"/>
  <c r="J314" i="49"/>
  <c r="J313" i="49"/>
  <c r="J312" i="49"/>
  <c r="J311" i="49"/>
  <c r="J310" i="49"/>
  <c r="J309" i="49"/>
  <c r="J308" i="49"/>
  <c r="J307" i="49"/>
  <c r="J306" i="49"/>
  <c r="J305" i="49"/>
  <c r="J304" i="49"/>
  <c r="J303" i="49"/>
  <c r="J302" i="49"/>
  <c r="J301" i="49"/>
  <c r="J300" i="49"/>
  <c r="J299" i="49"/>
  <c r="J298" i="49"/>
  <c r="J297" i="49"/>
  <c r="J296" i="49"/>
  <c r="J295" i="49"/>
  <c r="J294" i="49"/>
  <c r="J293" i="49"/>
  <c r="J292" i="49"/>
  <c r="J291" i="49"/>
  <c r="J290" i="49"/>
  <c r="J289" i="49"/>
  <c r="J288" i="49"/>
  <c r="J287" i="49"/>
  <c r="J286" i="49"/>
  <c r="J285" i="49"/>
  <c r="J284" i="49"/>
  <c r="J283" i="49"/>
  <c r="J282" i="49"/>
  <c r="J281" i="49"/>
  <c r="J280" i="49"/>
  <c r="J279" i="49"/>
  <c r="J278" i="49"/>
  <c r="J277" i="49"/>
  <c r="J276" i="49"/>
  <c r="J275" i="49"/>
  <c r="J274" i="49"/>
  <c r="J273" i="49"/>
  <c r="J272" i="49"/>
  <c r="J271" i="49"/>
  <c r="J270" i="49"/>
  <c r="J269" i="49"/>
  <c r="J268" i="49"/>
  <c r="J267" i="49"/>
  <c r="J266" i="49"/>
  <c r="J265" i="49"/>
  <c r="J264" i="49"/>
  <c r="J263" i="49"/>
  <c r="J262" i="49"/>
  <c r="J261" i="49"/>
  <c r="J260" i="49"/>
  <c r="J259" i="49"/>
  <c r="J258" i="49"/>
  <c r="J257" i="49"/>
  <c r="J256" i="49"/>
  <c r="J255" i="49"/>
  <c r="J254" i="49"/>
  <c r="J253" i="49"/>
  <c r="J252" i="49"/>
  <c r="J251" i="49"/>
  <c r="J250" i="49"/>
  <c r="J249" i="49"/>
  <c r="J248" i="49"/>
  <c r="J247" i="49"/>
  <c r="J246" i="49"/>
  <c r="J245" i="49"/>
  <c r="J244" i="49"/>
  <c r="J243" i="49"/>
  <c r="J242" i="49"/>
  <c r="J241" i="49"/>
  <c r="J240" i="49"/>
  <c r="J239" i="49"/>
  <c r="J238" i="49"/>
  <c r="J237" i="49"/>
  <c r="J236" i="49"/>
  <c r="J235" i="49"/>
  <c r="J234" i="49"/>
  <c r="J233" i="49"/>
  <c r="J232" i="49"/>
  <c r="J231" i="49"/>
  <c r="J230" i="49"/>
  <c r="J229" i="49"/>
  <c r="J228" i="49"/>
  <c r="J227" i="49"/>
  <c r="J226" i="49"/>
  <c r="J225" i="49"/>
  <c r="J224" i="49"/>
  <c r="J223" i="49"/>
  <c r="J222" i="49"/>
  <c r="J221" i="49"/>
  <c r="J220" i="49"/>
  <c r="J219" i="49"/>
  <c r="J218" i="49"/>
  <c r="J217" i="49"/>
  <c r="J216" i="49"/>
  <c r="J215" i="49"/>
  <c r="J214" i="49"/>
  <c r="J213" i="49"/>
  <c r="J212" i="49"/>
  <c r="J211" i="49"/>
  <c r="J210" i="49"/>
  <c r="J209" i="49"/>
  <c r="J208" i="49"/>
  <c r="J207" i="49"/>
  <c r="J206" i="49"/>
  <c r="J205" i="49"/>
  <c r="J204" i="49"/>
  <c r="J203" i="49"/>
  <c r="J202" i="49"/>
  <c r="J201" i="49"/>
  <c r="J200" i="49"/>
  <c r="J199" i="49"/>
  <c r="J198" i="49"/>
  <c r="J197" i="49"/>
  <c r="J196" i="49"/>
  <c r="J195" i="49"/>
  <c r="J194" i="49"/>
  <c r="J193" i="49"/>
  <c r="J192" i="49"/>
  <c r="J191" i="49"/>
  <c r="J190" i="49"/>
  <c r="J189" i="49"/>
  <c r="J188" i="49"/>
  <c r="J187" i="49"/>
  <c r="J186" i="49"/>
  <c r="J185" i="49"/>
  <c r="J184" i="49"/>
  <c r="J183" i="49"/>
  <c r="J182" i="49"/>
  <c r="J181" i="49"/>
  <c r="J180" i="49"/>
  <c r="J179" i="49"/>
  <c r="J178" i="49"/>
  <c r="J177" i="49"/>
  <c r="J176" i="49"/>
  <c r="J175" i="49"/>
  <c r="J174" i="49"/>
  <c r="J173" i="49"/>
  <c r="J172" i="49"/>
  <c r="J171" i="49"/>
  <c r="J170" i="49"/>
  <c r="J169" i="49"/>
  <c r="J168" i="49"/>
  <c r="J167" i="49"/>
  <c r="J166" i="49"/>
  <c r="J165" i="49"/>
  <c r="J164" i="49"/>
  <c r="J163" i="49"/>
  <c r="J162" i="49"/>
  <c r="J161" i="49"/>
  <c r="J160" i="49"/>
  <c r="J159" i="49"/>
  <c r="J158" i="49"/>
  <c r="J157" i="49"/>
  <c r="J156" i="49"/>
  <c r="J155" i="49"/>
  <c r="J154" i="49"/>
  <c r="J153" i="49"/>
  <c r="J152" i="49"/>
  <c r="J151" i="49"/>
  <c r="J150" i="49"/>
  <c r="J149" i="49"/>
  <c r="J148" i="49"/>
  <c r="J147" i="49"/>
  <c r="J146" i="49"/>
  <c r="J145" i="49"/>
  <c r="J144" i="49"/>
  <c r="J143" i="49"/>
  <c r="J142" i="49"/>
  <c r="J141" i="49"/>
  <c r="J140" i="49"/>
  <c r="J139" i="49"/>
  <c r="J138" i="49"/>
  <c r="J137" i="49"/>
  <c r="J136" i="49"/>
  <c r="J135" i="49"/>
  <c r="J134" i="49"/>
  <c r="J133" i="49"/>
  <c r="J132" i="49"/>
  <c r="J131" i="49"/>
  <c r="J130" i="49"/>
  <c r="J129" i="49"/>
  <c r="J128" i="49"/>
  <c r="J127" i="49"/>
  <c r="J126" i="49"/>
  <c r="J125" i="49"/>
  <c r="J124" i="49"/>
  <c r="J123" i="49"/>
  <c r="J122" i="49"/>
  <c r="J121" i="49"/>
  <c r="J120" i="49"/>
  <c r="J119" i="49"/>
  <c r="J118" i="49"/>
  <c r="J117" i="49"/>
  <c r="J116" i="49"/>
  <c r="J115" i="49"/>
  <c r="J114" i="49"/>
  <c r="J113" i="49"/>
  <c r="J112" i="49"/>
  <c r="J111" i="49"/>
  <c r="J110" i="49"/>
  <c r="J109" i="49"/>
  <c r="J108" i="49"/>
  <c r="J107" i="49"/>
  <c r="J106" i="49"/>
  <c r="J105" i="49"/>
  <c r="J104" i="49"/>
  <c r="J103" i="49"/>
  <c r="J102" i="49"/>
  <c r="J101" i="49"/>
  <c r="J100" i="49"/>
  <c r="J99" i="49"/>
  <c r="J98" i="49"/>
  <c r="J97" i="49"/>
  <c r="J96" i="49"/>
  <c r="J95" i="49"/>
  <c r="J94" i="49"/>
  <c r="J93" i="49"/>
  <c r="J92" i="49"/>
  <c r="J91" i="49"/>
  <c r="J90" i="49"/>
  <c r="J89" i="49"/>
  <c r="J88" i="49"/>
  <c r="J87" i="49"/>
  <c r="J86" i="49"/>
  <c r="J85" i="49"/>
  <c r="J84" i="49"/>
  <c r="J83" i="49"/>
  <c r="J82" i="49"/>
  <c r="J81" i="49"/>
  <c r="J80" i="49"/>
  <c r="J79" i="49"/>
  <c r="J78" i="49"/>
  <c r="J77" i="49"/>
  <c r="J76" i="49"/>
  <c r="J75" i="49"/>
  <c r="J74" i="49"/>
  <c r="J73" i="49"/>
  <c r="J72" i="49"/>
  <c r="J71" i="49"/>
  <c r="J70" i="49"/>
  <c r="J69" i="49"/>
  <c r="J68" i="49"/>
  <c r="J67" i="49"/>
  <c r="J66" i="49"/>
  <c r="J65" i="49"/>
  <c r="J64" i="49"/>
  <c r="J63" i="49"/>
  <c r="J62" i="49"/>
  <c r="J61" i="49"/>
  <c r="J60" i="49"/>
  <c r="J59" i="49"/>
  <c r="J58" i="49"/>
  <c r="J57" i="49"/>
  <c r="J56" i="49"/>
  <c r="J55" i="49"/>
  <c r="J54" i="49"/>
  <c r="J53" i="49"/>
  <c r="J52" i="49"/>
  <c r="J51" i="49"/>
  <c r="J50" i="49"/>
  <c r="J49" i="49"/>
  <c r="J48" i="49"/>
  <c r="J47" i="49"/>
  <c r="J46" i="49"/>
  <c r="J45" i="49"/>
  <c r="J44" i="49"/>
  <c r="J43" i="49"/>
  <c r="J42" i="49"/>
  <c r="J41" i="49"/>
  <c r="J40" i="49"/>
  <c r="J39" i="49"/>
  <c r="J38" i="49"/>
  <c r="J37" i="49"/>
  <c r="J36" i="49"/>
  <c r="J35" i="49"/>
  <c r="J34" i="49"/>
  <c r="J33" i="49"/>
  <c r="J32" i="49"/>
  <c r="J31" i="49"/>
  <c r="J30" i="49"/>
  <c r="J29" i="49"/>
  <c r="J28" i="49"/>
  <c r="J27" i="49"/>
  <c r="J26" i="49"/>
  <c r="J25" i="49"/>
  <c r="J24" i="49"/>
  <c r="J23" i="49"/>
  <c r="J22" i="49"/>
  <c r="J21" i="49"/>
  <c r="J20" i="49"/>
  <c r="J19" i="49"/>
  <c r="J18" i="49"/>
  <c r="J17" i="49"/>
  <c r="J16" i="49"/>
  <c r="J15" i="49"/>
  <c r="J14" i="49"/>
  <c r="J13" i="49"/>
  <c r="J12" i="49"/>
  <c r="J11" i="49"/>
  <c r="J10" i="49"/>
  <c r="J9" i="49"/>
  <c r="J8" i="49"/>
  <c r="O7" i="49"/>
  <c r="H3" i="49" s="1"/>
  <c r="H4" i="49" s="1"/>
  <c r="I7" i="49"/>
  <c r="H7" i="49"/>
  <c r="H2" i="49"/>
  <c r="B1" i="49"/>
  <c r="J357" i="48"/>
  <c r="J356" i="48"/>
  <c r="J355" i="48"/>
  <c r="J354" i="48"/>
  <c r="J353" i="48"/>
  <c r="J352" i="48"/>
  <c r="J351" i="48"/>
  <c r="J350" i="48"/>
  <c r="J349" i="48"/>
  <c r="J348" i="48"/>
  <c r="J347" i="48"/>
  <c r="J346" i="48"/>
  <c r="J345" i="48"/>
  <c r="J344" i="48"/>
  <c r="J343" i="48"/>
  <c r="J342" i="48"/>
  <c r="J341" i="48"/>
  <c r="J340" i="48"/>
  <c r="J339" i="48"/>
  <c r="J338" i="48"/>
  <c r="J337" i="48"/>
  <c r="J336" i="48"/>
  <c r="J335" i="48"/>
  <c r="J334" i="48"/>
  <c r="J333" i="48"/>
  <c r="J332" i="48"/>
  <c r="J331" i="48"/>
  <c r="J330" i="48"/>
  <c r="J329" i="48"/>
  <c r="J328" i="48"/>
  <c r="J327" i="48"/>
  <c r="J326" i="48"/>
  <c r="J325" i="48"/>
  <c r="J324" i="48"/>
  <c r="J323" i="48"/>
  <c r="J322" i="48"/>
  <c r="J321" i="48"/>
  <c r="J320" i="48"/>
  <c r="J319" i="48"/>
  <c r="J318" i="48"/>
  <c r="J317" i="48"/>
  <c r="J316" i="48"/>
  <c r="J315" i="48"/>
  <c r="J314" i="48"/>
  <c r="J313" i="48"/>
  <c r="J312" i="48"/>
  <c r="J311" i="48"/>
  <c r="J310" i="48"/>
  <c r="J309" i="48"/>
  <c r="J308" i="48"/>
  <c r="J307" i="48"/>
  <c r="J306" i="48"/>
  <c r="J305" i="48"/>
  <c r="J304" i="48"/>
  <c r="J303" i="48"/>
  <c r="J302" i="48"/>
  <c r="J301" i="48"/>
  <c r="J300" i="48"/>
  <c r="J299" i="48"/>
  <c r="J298" i="48"/>
  <c r="J297" i="48"/>
  <c r="J296" i="48"/>
  <c r="J295" i="48"/>
  <c r="J294" i="48"/>
  <c r="J293" i="48"/>
  <c r="J292" i="48"/>
  <c r="J291" i="48"/>
  <c r="J290" i="48"/>
  <c r="J289" i="48"/>
  <c r="J288" i="48"/>
  <c r="J287" i="48"/>
  <c r="J286" i="48"/>
  <c r="J285" i="48"/>
  <c r="J284" i="48"/>
  <c r="J283" i="48"/>
  <c r="J282" i="48"/>
  <c r="J281" i="48"/>
  <c r="J280" i="48"/>
  <c r="J279" i="48"/>
  <c r="J278" i="48"/>
  <c r="J277" i="48"/>
  <c r="J276" i="48"/>
  <c r="J275" i="48"/>
  <c r="J274" i="48"/>
  <c r="J273" i="48"/>
  <c r="J272" i="48"/>
  <c r="J271" i="48"/>
  <c r="J270" i="48"/>
  <c r="J269" i="48"/>
  <c r="J268" i="48"/>
  <c r="J267" i="48"/>
  <c r="J266" i="48"/>
  <c r="J265" i="48"/>
  <c r="J264" i="48"/>
  <c r="J263" i="48"/>
  <c r="J262" i="48"/>
  <c r="J261" i="48"/>
  <c r="J260" i="48"/>
  <c r="J259" i="48"/>
  <c r="J258" i="48"/>
  <c r="J257" i="48"/>
  <c r="J256" i="48"/>
  <c r="J255" i="48"/>
  <c r="J254" i="48"/>
  <c r="J253" i="48"/>
  <c r="J252" i="48"/>
  <c r="J251" i="48"/>
  <c r="J250" i="48"/>
  <c r="J249" i="48"/>
  <c r="J248" i="48"/>
  <c r="J247" i="48"/>
  <c r="J246" i="48"/>
  <c r="J245" i="48"/>
  <c r="J244" i="48"/>
  <c r="J243" i="48"/>
  <c r="J242" i="48"/>
  <c r="J241" i="48"/>
  <c r="J240" i="48"/>
  <c r="J239" i="48"/>
  <c r="J238" i="48"/>
  <c r="J237" i="48"/>
  <c r="J236" i="48"/>
  <c r="J235" i="48"/>
  <c r="J234" i="48"/>
  <c r="J233" i="48"/>
  <c r="J232" i="48"/>
  <c r="J231" i="48"/>
  <c r="J230" i="48"/>
  <c r="J229" i="48"/>
  <c r="J228" i="48"/>
  <c r="J227" i="48"/>
  <c r="J226" i="48"/>
  <c r="J225" i="48"/>
  <c r="J224" i="48"/>
  <c r="J223" i="48"/>
  <c r="J222" i="48"/>
  <c r="J221" i="48"/>
  <c r="J220" i="48"/>
  <c r="J219" i="48"/>
  <c r="J218" i="48"/>
  <c r="J217" i="48"/>
  <c r="J216" i="48"/>
  <c r="J215" i="48"/>
  <c r="J214" i="48"/>
  <c r="J213" i="48"/>
  <c r="J212" i="48"/>
  <c r="J211" i="48"/>
  <c r="J210" i="48"/>
  <c r="J209" i="48"/>
  <c r="J208" i="48"/>
  <c r="J207" i="48"/>
  <c r="J206" i="48"/>
  <c r="J205" i="48"/>
  <c r="J204" i="48"/>
  <c r="J203" i="48"/>
  <c r="J202" i="48"/>
  <c r="J201" i="48"/>
  <c r="J200" i="48"/>
  <c r="J199" i="48"/>
  <c r="J198" i="48"/>
  <c r="J197" i="48"/>
  <c r="J196" i="48"/>
  <c r="J195" i="48"/>
  <c r="J194" i="48"/>
  <c r="J193" i="48"/>
  <c r="J192" i="48"/>
  <c r="J191" i="48"/>
  <c r="J190" i="48"/>
  <c r="J189" i="48"/>
  <c r="J188" i="48"/>
  <c r="J187" i="48"/>
  <c r="J186" i="48"/>
  <c r="J185" i="48"/>
  <c r="J184" i="48"/>
  <c r="J183" i="48"/>
  <c r="J182" i="48"/>
  <c r="J181" i="48"/>
  <c r="J180" i="48"/>
  <c r="J179" i="48"/>
  <c r="J178" i="48"/>
  <c r="J177" i="48"/>
  <c r="J176" i="48"/>
  <c r="J175" i="48"/>
  <c r="J174" i="48"/>
  <c r="J173" i="48"/>
  <c r="J172" i="48"/>
  <c r="J171" i="48"/>
  <c r="J170" i="48"/>
  <c r="J169" i="48"/>
  <c r="J168" i="48"/>
  <c r="J167" i="48"/>
  <c r="J166" i="48"/>
  <c r="J165" i="48"/>
  <c r="J164" i="48"/>
  <c r="J163" i="48"/>
  <c r="J162" i="48"/>
  <c r="J161" i="48"/>
  <c r="J160" i="48"/>
  <c r="J159" i="48"/>
  <c r="J158" i="48"/>
  <c r="J157" i="48"/>
  <c r="J156" i="48"/>
  <c r="J155" i="48"/>
  <c r="J154" i="48"/>
  <c r="J153" i="48"/>
  <c r="J152" i="48"/>
  <c r="J151" i="48"/>
  <c r="J150" i="48"/>
  <c r="J149" i="48"/>
  <c r="J148" i="48"/>
  <c r="J147" i="48"/>
  <c r="J146" i="48"/>
  <c r="J145" i="48"/>
  <c r="J144" i="48"/>
  <c r="J143" i="48"/>
  <c r="J142" i="48"/>
  <c r="J141" i="48"/>
  <c r="J140" i="48"/>
  <c r="J139" i="48"/>
  <c r="J138" i="48"/>
  <c r="J137" i="48"/>
  <c r="J136" i="48"/>
  <c r="J135" i="48"/>
  <c r="J134" i="48"/>
  <c r="J133" i="48"/>
  <c r="J132" i="48"/>
  <c r="J131" i="48"/>
  <c r="J130" i="48"/>
  <c r="J129" i="48"/>
  <c r="J128" i="48"/>
  <c r="J127" i="48"/>
  <c r="J126" i="48"/>
  <c r="J125" i="48"/>
  <c r="J124" i="48"/>
  <c r="J123" i="48"/>
  <c r="J122" i="48"/>
  <c r="J121" i="48"/>
  <c r="J120" i="48"/>
  <c r="J119" i="48"/>
  <c r="J118" i="48"/>
  <c r="J117" i="48"/>
  <c r="J116" i="48"/>
  <c r="J115" i="48"/>
  <c r="J114" i="48"/>
  <c r="J113" i="48"/>
  <c r="J112" i="48"/>
  <c r="J111" i="48"/>
  <c r="J110" i="48"/>
  <c r="J109" i="48"/>
  <c r="J108" i="48"/>
  <c r="J107" i="48"/>
  <c r="J106" i="48"/>
  <c r="J105" i="48"/>
  <c r="J104" i="48"/>
  <c r="J103" i="48"/>
  <c r="J102" i="48"/>
  <c r="J101" i="48"/>
  <c r="J100" i="48"/>
  <c r="J99" i="48"/>
  <c r="J98" i="48"/>
  <c r="J97" i="48"/>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M7" i="48"/>
  <c r="H3" i="48" s="1"/>
  <c r="L7" i="48"/>
  <c r="K7" i="48"/>
  <c r="I7" i="48"/>
  <c r="H7" i="48"/>
  <c r="J7" i="48" s="1"/>
  <c r="H2" i="48"/>
  <c r="B1" i="48"/>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J20" i="47"/>
  <c r="J19" i="47"/>
  <c r="J18" i="47"/>
  <c r="J17" i="47"/>
  <c r="J16" i="47"/>
  <c r="J15" i="47"/>
  <c r="J14" i="47"/>
  <c r="J13" i="47"/>
  <c r="J12" i="47"/>
  <c r="J11" i="47"/>
  <c r="J10" i="47"/>
  <c r="J9" i="47"/>
  <c r="J8" i="47"/>
  <c r="J7" i="47"/>
  <c r="J6" i="47"/>
  <c r="I5" i="47"/>
  <c r="H5" i="47"/>
  <c r="J5" i="47" s="1"/>
  <c r="B1" i="47"/>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I5" i="46"/>
  <c r="H5" i="46"/>
  <c r="H2" i="46"/>
  <c r="B1" i="46"/>
  <c r="J357" i="45"/>
  <c r="J356" i="45"/>
  <c r="J355" i="45"/>
  <c r="J354" i="45"/>
  <c r="J353" i="45"/>
  <c r="J352" i="45"/>
  <c r="J351" i="45"/>
  <c r="J350" i="45"/>
  <c r="J349" i="45"/>
  <c r="J348" i="45"/>
  <c r="J347" i="45"/>
  <c r="J346" i="45"/>
  <c r="J345" i="45"/>
  <c r="J344" i="45"/>
  <c r="J343" i="45"/>
  <c r="J342" i="45"/>
  <c r="J341" i="45"/>
  <c r="J340" i="45"/>
  <c r="J339" i="45"/>
  <c r="J338" i="45"/>
  <c r="J337" i="45"/>
  <c r="J336" i="45"/>
  <c r="J335" i="45"/>
  <c r="J334" i="45"/>
  <c r="J333" i="45"/>
  <c r="J332" i="45"/>
  <c r="J331" i="45"/>
  <c r="J330" i="45"/>
  <c r="J329" i="45"/>
  <c r="J328" i="45"/>
  <c r="J327" i="45"/>
  <c r="J326" i="45"/>
  <c r="J325" i="45"/>
  <c r="J324" i="45"/>
  <c r="J323" i="45"/>
  <c r="J322" i="45"/>
  <c r="J321" i="45"/>
  <c r="J320" i="45"/>
  <c r="J319" i="45"/>
  <c r="J318" i="45"/>
  <c r="J317" i="45"/>
  <c r="J316" i="45"/>
  <c r="J315" i="45"/>
  <c r="J314" i="45"/>
  <c r="J313" i="45"/>
  <c r="J312" i="45"/>
  <c r="J311" i="45"/>
  <c r="J310" i="45"/>
  <c r="J309" i="45"/>
  <c r="J308" i="45"/>
  <c r="J307" i="45"/>
  <c r="J306" i="45"/>
  <c r="J305" i="45"/>
  <c r="J304" i="45"/>
  <c r="J303" i="45"/>
  <c r="J302" i="45"/>
  <c r="J301" i="45"/>
  <c r="J300" i="45"/>
  <c r="J299" i="45"/>
  <c r="J298" i="45"/>
  <c r="J297" i="45"/>
  <c r="J296" i="45"/>
  <c r="J295" i="45"/>
  <c r="J294" i="45"/>
  <c r="J293" i="45"/>
  <c r="J292" i="45"/>
  <c r="J291" i="45"/>
  <c r="J290" i="45"/>
  <c r="J289" i="45"/>
  <c r="J288" i="45"/>
  <c r="J287" i="45"/>
  <c r="J286" i="45"/>
  <c r="J285" i="45"/>
  <c r="J284" i="45"/>
  <c r="J283" i="45"/>
  <c r="J282" i="45"/>
  <c r="J281" i="45"/>
  <c r="J280" i="45"/>
  <c r="J279" i="45"/>
  <c r="J278" i="45"/>
  <c r="J277" i="45"/>
  <c r="J276" i="45"/>
  <c r="J275" i="45"/>
  <c r="J274" i="45"/>
  <c r="J273" i="45"/>
  <c r="J272" i="45"/>
  <c r="J271" i="45"/>
  <c r="J270" i="45"/>
  <c r="J269" i="45"/>
  <c r="J268" i="45"/>
  <c r="J267" i="45"/>
  <c r="J266" i="45"/>
  <c r="J265" i="45"/>
  <c r="J264" i="45"/>
  <c r="J263" i="45"/>
  <c r="J262" i="45"/>
  <c r="J261" i="45"/>
  <c r="J260" i="45"/>
  <c r="J259" i="45"/>
  <c r="J258" i="45"/>
  <c r="J257" i="45"/>
  <c r="J256" i="45"/>
  <c r="J255" i="45"/>
  <c r="J254" i="45"/>
  <c r="J253" i="45"/>
  <c r="J252" i="45"/>
  <c r="J251" i="45"/>
  <c r="J250" i="45"/>
  <c r="J249" i="45"/>
  <c r="J248" i="45"/>
  <c r="J247" i="45"/>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167" i="45"/>
  <c r="J166" i="45"/>
  <c r="J165" i="45"/>
  <c r="J164" i="45"/>
  <c r="J163" i="45"/>
  <c r="J162" i="45"/>
  <c r="J161" i="45"/>
  <c r="J160" i="45"/>
  <c r="J159" i="45"/>
  <c r="J158" i="45"/>
  <c r="J157" i="45"/>
  <c r="J156" i="45"/>
  <c r="J155" i="45"/>
  <c r="J154" i="45"/>
  <c r="J153" i="45"/>
  <c r="J152" i="45"/>
  <c r="J151" i="45"/>
  <c r="J150" i="45"/>
  <c r="J149" i="45"/>
  <c r="J148" i="45"/>
  <c r="J147" i="45"/>
  <c r="J146" i="45"/>
  <c r="J145" i="45"/>
  <c r="J144" i="45"/>
  <c r="J143" i="45"/>
  <c r="J142" i="45"/>
  <c r="J141" i="45"/>
  <c r="J140" i="45"/>
  <c r="J139" i="45"/>
  <c r="J138" i="45"/>
  <c r="J137" i="45"/>
  <c r="J136" i="45"/>
  <c r="J135" i="45"/>
  <c r="J134" i="45"/>
  <c r="J133" i="45"/>
  <c r="J132" i="45"/>
  <c r="J131" i="45"/>
  <c r="J130" i="45"/>
  <c r="J129" i="45"/>
  <c r="J128" i="45"/>
  <c r="J127" i="45"/>
  <c r="J126" i="45"/>
  <c r="J125" i="45"/>
  <c r="J124" i="45"/>
  <c r="J123" i="45"/>
  <c r="J122" i="45"/>
  <c r="J121" i="45"/>
  <c r="J120" i="45"/>
  <c r="J119" i="45"/>
  <c r="J118" i="45"/>
  <c r="J117" i="45"/>
  <c r="J116" i="45"/>
  <c r="J115" i="45"/>
  <c r="J114" i="45"/>
  <c r="J113" i="45"/>
  <c r="J112" i="45"/>
  <c r="J111" i="45"/>
  <c r="J110" i="45"/>
  <c r="J109" i="45"/>
  <c r="J108" i="45"/>
  <c r="J107" i="45"/>
  <c r="J106" i="45"/>
  <c r="J105" i="45"/>
  <c r="J104" i="45"/>
  <c r="J103" i="45"/>
  <c r="J102" i="45"/>
  <c r="J101" i="45"/>
  <c r="J100" i="45"/>
  <c r="J99" i="45"/>
  <c r="J98" i="45"/>
  <c r="J97" i="45"/>
  <c r="J96" i="45"/>
  <c r="J95" i="45"/>
  <c r="J94" i="45"/>
  <c r="J93" i="45"/>
  <c r="J92" i="45"/>
  <c r="J91" i="45"/>
  <c r="J90" i="45"/>
  <c r="J89" i="45"/>
  <c r="J88" i="45"/>
  <c r="J87" i="45"/>
  <c r="J86" i="45"/>
  <c r="J85" i="45"/>
  <c r="J84" i="45"/>
  <c r="J83" i="45"/>
  <c r="J82" i="45"/>
  <c r="J81" i="45"/>
  <c r="J80" i="45"/>
  <c r="J79" i="45"/>
  <c r="J78" i="45"/>
  <c r="J77" i="45"/>
  <c r="J76" i="45"/>
  <c r="J75" i="45"/>
  <c r="J74" i="45"/>
  <c r="J73" i="45"/>
  <c r="J72" i="45"/>
  <c r="J71" i="45"/>
  <c r="J70" i="45"/>
  <c r="J69" i="45"/>
  <c r="J68" i="45"/>
  <c r="J67" i="45"/>
  <c r="J66" i="45"/>
  <c r="J65" i="45"/>
  <c r="J64" i="45"/>
  <c r="J63" i="45"/>
  <c r="J62" i="45"/>
  <c r="J61" i="45"/>
  <c r="J60" i="45"/>
  <c r="J59" i="45"/>
  <c r="J58" i="45"/>
  <c r="J57" i="45"/>
  <c r="J56" i="45"/>
  <c r="J55" i="45"/>
  <c r="J54" i="45"/>
  <c r="J53" i="45"/>
  <c r="J52" i="45"/>
  <c r="J51" i="45"/>
  <c r="J50" i="45"/>
  <c r="J49" i="45"/>
  <c r="J48" i="45"/>
  <c r="J47" i="45"/>
  <c r="J46" i="45"/>
  <c r="J45" i="45"/>
  <c r="J44" i="45"/>
  <c r="J43" i="45"/>
  <c r="J42" i="45"/>
  <c r="J41" i="45"/>
  <c r="J40" i="45"/>
  <c r="J39" i="45"/>
  <c r="J38" i="45"/>
  <c r="J37" i="45"/>
  <c r="J36" i="45"/>
  <c r="J35" i="45"/>
  <c r="J34" i="45"/>
  <c r="J33" i="45"/>
  <c r="J32" i="45"/>
  <c r="J31" i="45"/>
  <c r="J30" i="45"/>
  <c r="J29" i="45"/>
  <c r="J28" i="45"/>
  <c r="J27" i="45"/>
  <c r="J26" i="45"/>
  <c r="J25" i="45"/>
  <c r="J24" i="45"/>
  <c r="J23" i="45"/>
  <c r="J22" i="45"/>
  <c r="J21" i="45"/>
  <c r="J20" i="45"/>
  <c r="J19" i="45"/>
  <c r="J18" i="45"/>
  <c r="J17" i="45"/>
  <c r="J16" i="45"/>
  <c r="J15" i="45"/>
  <c r="J14" i="45"/>
  <c r="J13" i="45"/>
  <c r="J12" i="45"/>
  <c r="J11" i="45"/>
  <c r="J10" i="45"/>
  <c r="J9" i="45"/>
  <c r="J8" i="45"/>
  <c r="O7" i="45"/>
  <c r="H3" i="45" s="1"/>
  <c r="H4" i="45" s="1"/>
  <c r="I7" i="45"/>
  <c r="H7" i="45"/>
  <c r="J7" i="45" s="1"/>
  <c r="H2" i="45"/>
  <c r="B1" i="45"/>
  <c r="J357" i="44"/>
  <c r="J356" i="44"/>
  <c r="J355" i="44"/>
  <c r="J354" i="44"/>
  <c r="J353" i="44"/>
  <c r="J352" i="44"/>
  <c r="J351" i="44"/>
  <c r="J350" i="44"/>
  <c r="J349" i="44"/>
  <c r="J348" i="44"/>
  <c r="J347" i="44"/>
  <c r="J346" i="44"/>
  <c r="J345" i="44"/>
  <c r="J344" i="44"/>
  <c r="J343" i="44"/>
  <c r="J342" i="44"/>
  <c r="J341" i="44"/>
  <c r="J340" i="44"/>
  <c r="J339" i="44"/>
  <c r="J338" i="44"/>
  <c r="J337" i="44"/>
  <c r="J336" i="44"/>
  <c r="J335" i="44"/>
  <c r="J334" i="44"/>
  <c r="J333" i="44"/>
  <c r="J332" i="44"/>
  <c r="J331" i="44"/>
  <c r="J330" i="44"/>
  <c r="J329" i="44"/>
  <c r="J328" i="44"/>
  <c r="J327" i="44"/>
  <c r="J326" i="44"/>
  <c r="J325" i="44"/>
  <c r="J324" i="44"/>
  <c r="J323" i="44"/>
  <c r="J322" i="44"/>
  <c r="J321" i="44"/>
  <c r="J320" i="44"/>
  <c r="J319" i="44"/>
  <c r="J318" i="44"/>
  <c r="J317" i="44"/>
  <c r="J316" i="44"/>
  <c r="J315" i="44"/>
  <c r="J314" i="44"/>
  <c r="J313" i="44"/>
  <c r="J312" i="44"/>
  <c r="J311" i="44"/>
  <c r="J310" i="44"/>
  <c r="J309" i="44"/>
  <c r="J308" i="44"/>
  <c r="J307" i="44"/>
  <c r="J306" i="44"/>
  <c r="J305" i="44"/>
  <c r="J304" i="44"/>
  <c r="J303" i="44"/>
  <c r="J302" i="44"/>
  <c r="J301" i="44"/>
  <c r="J300" i="44"/>
  <c r="J299" i="44"/>
  <c r="J298" i="44"/>
  <c r="J297" i="44"/>
  <c r="J296" i="44"/>
  <c r="J295" i="44"/>
  <c r="J294" i="44"/>
  <c r="J293" i="44"/>
  <c r="J292" i="44"/>
  <c r="J291" i="44"/>
  <c r="J290" i="44"/>
  <c r="J289" i="44"/>
  <c r="J288" i="44"/>
  <c r="J287" i="44"/>
  <c r="J286" i="44"/>
  <c r="J285" i="44"/>
  <c r="J284" i="44"/>
  <c r="J283" i="44"/>
  <c r="J282" i="44"/>
  <c r="J281" i="44"/>
  <c r="J280" i="44"/>
  <c r="J279" i="44"/>
  <c r="J278" i="44"/>
  <c r="J277" i="44"/>
  <c r="J276" i="44"/>
  <c r="J275" i="44"/>
  <c r="J274" i="44"/>
  <c r="J273" i="44"/>
  <c r="J272" i="44"/>
  <c r="J271" i="44"/>
  <c r="J270" i="44"/>
  <c r="J269" i="44"/>
  <c r="J268" i="44"/>
  <c r="J267" i="44"/>
  <c r="J266" i="44"/>
  <c r="J265" i="44"/>
  <c r="J264" i="44"/>
  <c r="J263" i="44"/>
  <c r="J262" i="44"/>
  <c r="J261" i="44"/>
  <c r="J260" i="44"/>
  <c r="J259" i="44"/>
  <c r="J258" i="44"/>
  <c r="J257" i="44"/>
  <c r="J256" i="44"/>
  <c r="J255" i="44"/>
  <c r="J254" i="44"/>
  <c r="J253" i="44"/>
  <c r="J252" i="44"/>
  <c r="J251" i="44"/>
  <c r="J250" i="44"/>
  <c r="J249" i="44"/>
  <c r="J248" i="44"/>
  <c r="J247" i="44"/>
  <c r="J246" i="44"/>
  <c r="J245" i="44"/>
  <c r="J244" i="44"/>
  <c r="J243" i="44"/>
  <c r="J242" i="44"/>
  <c r="J241" i="44"/>
  <c r="J240" i="44"/>
  <c r="J239" i="44"/>
  <c r="J238" i="44"/>
  <c r="J237" i="44"/>
  <c r="J236" i="44"/>
  <c r="J235" i="44"/>
  <c r="J234" i="44"/>
  <c r="J233" i="44"/>
  <c r="J232" i="44"/>
  <c r="J231" i="44"/>
  <c r="J230" i="44"/>
  <c r="J229" i="44"/>
  <c r="J228" i="44"/>
  <c r="J227" i="44"/>
  <c r="J226" i="44"/>
  <c r="J225" i="44"/>
  <c r="J224" i="44"/>
  <c r="J223" i="44"/>
  <c r="J222" i="44"/>
  <c r="J221" i="44"/>
  <c r="J220" i="44"/>
  <c r="J219" i="44"/>
  <c r="J218" i="44"/>
  <c r="J217" i="44"/>
  <c r="J216" i="44"/>
  <c r="J215" i="44"/>
  <c r="J214" i="44"/>
  <c r="J213" i="44"/>
  <c r="J212" i="44"/>
  <c r="J211" i="44"/>
  <c r="J210" i="44"/>
  <c r="J209" i="44"/>
  <c r="J208" i="44"/>
  <c r="J207" i="44"/>
  <c r="J206" i="44"/>
  <c r="J205" i="44"/>
  <c r="J204" i="44"/>
  <c r="J203" i="44"/>
  <c r="J202" i="44"/>
  <c r="J201" i="44"/>
  <c r="J200" i="44"/>
  <c r="J199" i="44"/>
  <c r="J198" i="44"/>
  <c r="J197" i="44"/>
  <c r="J196" i="44"/>
  <c r="J195" i="44"/>
  <c r="J194" i="44"/>
  <c r="J193" i="44"/>
  <c r="J192" i="44"/>
  <c r="J191" i="44"/>
  <c r="J190" i="44"/>
  <c r="J189" i="44"/>
  <c r="J188" i="44"/>
  <c r="J187" i="44"/>
  <c r="J186" i="44"/>
  <c r="J185" i="44"/>
  <c r="J184" i="44"/>
  <c r="J183" i="44"/>
  <c r="J182" i="44"/>
  <c r="J181" i="44"/>
  <c r="J180" i="44"/>
  <c r="J179" i="44"/>
  <c r="J178" i="44"/>
  <c r="J177" i="44"/>
  <c r="J176" i="44"/>
  <c r="J175" i="44"/>
  <c r="J174" i="44"/>
  <c r="J173" i="44"/>
  <c r="J172" i="44"/>
  <c r="J171" i="44"/>
  <c r="J170" i="44"/>
  <c r="J169" i="44"/>
  <c r="J168" i="44"/>
  <c r="J167" i="44"/>
  <c r="J166" i="44"/>
  <c r="J165" i="44"/>
  <c r="J164" i="44"/>
  <c r="J163" i="44"/>
  <c r="J162" i="44"/>
  <c r="J161" i="44"/>
  <c r="J160" i="44"/>
  <c r="J159" i="44"/>
  <c r="J158" i="44"/>
  <c r="J157" i="44"/>
  <c r="J156" i="44"/>
  <c r="J155" i="44"/>
  <c r="J154" i="44"/>
  <c r="J153" i="44"/>
  <c r="J152" i="44"/>
  <c r="J151" i="44"/>
  <c r="J150" i="44"/>
  <c r="J149" i="44"/>
  <c r="J148" i="44"/>
  <c r="J147" i="44"/>
  <c r="J146" i="44"/>
  <c r="J145" i="44"/>
  <c r="J144" i="44"/>
  <c r="J143" i="44"/>
  <c r="J142" i="44"/>
  <c r="J141" i="44"/>
  <c r="J140" i="44"/>
  <c r="J139" i="44"/>
  <c r="J138" i="44"/>
  <c r="J137" i="44"/>
  <c r="J136" i="44"/>
  <c r="J135" i="44"/>
  <c r="J134" i="44"/>
  <c r="J133" i="44"/>
  <c r="J132" i="44"/>
  <c r="J131" i="44"/>
  <c r="J130" i="44"/>
  <c r="J129" i="44"/>
  <c r="J128" i="44"/>
  <c r="J127" i="44"/>
  <c r="J126" i="44"/>
  <c r="J125" i="44"/>
  <c r="J124" i="44"/>
  <c r="J123" i="44"/>
  <c r="J122" i="44"/>
  <c r="J121" i="44"/>
  <c r="J120" i="44"/>
  <c r="J119" i="44"/>
  <c r="J118" i="44"/>
  <c r="J117" i="44"/>
  <c r="J116" i="44"/>
  <c r="J115" i="44"/>
  <c r="J114" i="44"/>
  <c r="J113" i="44"/>
  <c r="J112" i="44"/>
  <c r="J111" i="44"/>
  <c r="J110" i="44"/>
  <c r="J109" i="44"/>
  <c r="J108" i="44"/>
  <c r="J107" i="44"/>
  <c r="J106" i="44"/>
  <c r="J105" i="44"/>
  <c r="J104" i="44"/>
  <c r="J103" i="44"/>
  <c r="J102" i="44"/>
  <c r="J101" i="44"/>
  <c r="J100" i="44"/>
  <c r="J99" i="44"/>
  <c r="J98" i="44"/>
  <c r="J97" i="44"/>
  <c r="J96" i="44"/>
  <c r="J95" i="44"/>
  <c r="J94" i="44"/>
  <c r="J93" i="44"/>
  <c r="J92" i="44"/>
  <c r="J91" i="44"/>
  <c r="J90" i="44"/>
  <c r="J89" i="44"/>
  <c r="J88" i="44"/>
  <c r="J87" i="44"/>
  <c r="J86" i="44"/>
  <c r="J85" i="44"/>
  <c r="J84" i="44"/>
  <c r="J83" i="44"/>
  <c r="J82" i="44"/>
  <c r="J81" i="44"/>
  <c r="J80" i="44"/>
  <c r="J79" i="44"/>
  <c r="J78" i="44"/>
  <c r="J77" i="44"/>
  <c r="J76" i="44"/>
  <c r="J75" i="44"/>
  <c r="J74" i="44"/>
  <c r="J73" i="44"/>
  <c r="J72" i="44"/>
  <c r="J71" i="44"/>
  <c r="J70" i="44"/>
  <c r="J69" i="44"/>
  <c r="J68" i="44"/>
  <c r="J67" i="44"/>
  <c r="J66" i="44"/>
  <c r="J65" i="44"/>
  <c r="J64" i="44"/>
  <c r="J63" i="44"/>
  <c r="J62" i="44"/>
  <c r="J61" i="44"/>
  <c r="J60" i="44"/>
  <c r="J59" i="44"/>
  <c r="J58" i="44"/>
  <c r="J57" i="44"/>
  <c r="J56" i="44"/>
  <c r="J55" i="44"/>
  <c r="J54" i="44"/>
  <c r="J53" i="44"/>
  <c r="J52" i="44"/>
  <c r="J51" i="44"/>
  <c r="J50" i="44"/>
  <c r="J49" i="44"/>
  <c r="J48" i="44"/>
  <c r="J47" i="44"/>
  <c r="J46" i="44"/>
  <c r="J45" i="44"/>
  <c r="J44" i="44"/>
  <c r="J43" i="44"/>
  <c r="J42" i="44"/>
  <c r="J41"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14" i="44"/>
  <c r="J13" i="44"/>
  <c r="J12" i="44"/>
  <c r="J11" i="44"/>
  <c r="J10" i="44"/>
  <c r="J9" i="44"/>
  <c r="J8" i="44"/>
  <c r="M7" i="44"/>
  <c r="H3" i="44" s="1"/>
  <c r="L7" i="44"/>
  <c r="K7" i="44"/>
  <c r="I7" i="44"/>
  <c r="H7" i="44"/>
  <c r="H2" i="44"/>
  <c r="B1" i="44"/>
  <c r="H4" i="53" l="1"/>
  <c r="J5" i="50"/>
  <c r="J5" i="51"/>
  <c r="J7" i="52"/>
  <c r="J5" i="54"/>
  <c r="J5" i="55"/>
  <c r="J7" i="56"/>
  <c r="J5" i="66"/>
  <c r="H4" i="64"/>
  <c r="H4" i="56"/>
  <c r="H4" i="52"/>
  <c r="J7" i="44"/>
  <c r="J7" i="53"/>
  <c r="J5" i="46"/>
  <c r="H4" i="44"/>
  <c r="H4" i="48"/>
  <c r="J5" i="62"/>
  <c r="J5" i="63"/>
  <c r="H7" i="64"/>
  <c r="J7" i="64" s="1"/>
  <c r="J7" i="49"/>
  <c r="J10" i="64"/>
  <c r="J65" i="43" l="1"/>
  <c r="J64" i="43"/>
  <c r="J63" i="43"/>
  <c r="J62" i="43"/>
  <c r="J61" i="43"/>
  <c r="J60" i="43"/>
  <c r="J59" i="43"/>
  <c r="J58" i="43"/>
  <c r="J57" i="43"/>
  <c r="J56" i="43"/>
  <c r="J55" i="43"/>
  <c r="J54" i="43"/>
  <c r="J53" i="43"/>
  <c r="J52" i="43"/>
  <c r="J5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7" i="43"/>
  <c r="J16" i="43"/>
  <c r="J15" i="43"/>
  <c r="J14" i="43"/>
  <c r="J13" i="43"/>
  <c r="J12" i="43"/>
  <c r="J11" i="43"/>
  <c r="J10" i="43"/>
  <c r="J9" i="43"/>
  <c r="J8" i="43"/>
  <c r="I5" i="43"/>
  <c r="H5" i="43"/>
  <c r="J5" i="43" s="1"/>
  <c r="H2" i="43"/>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17" i="42"/>
  <c r="J16" i="42"/>
  <c r="J15" i="42"/>
  <c r="J14" i="42"/>
  <c r="J13" i="42"/>
  <c r="J12" i="42"/>
  <c r="J11" i="42"/>
  <c r="J10" i="42"/>
  <c r="J9" i="42"/>
  <c r="J8" i="42"/>
  <c r="J7" i="42"/>
  <c r="J6" i="42"/>
  <c r="I5" i="42"/>
  <c r="H5" i="42"/>
  <c r="J5" i="42" s="1"/>
  <c r="H2" i="42"/>
  <c r="J357" i="41"/>
  <c r="J356" i="41"/>
  <c r="J355" i="41"/>
  <c r="J354" i="41"/>
  <c r="J353" i="41"/>
  <c r="J352" i="41"/>
  <c r="J351" i="41"/>
  <c r="J350" i="41"/>
  <c r="J349" i="41"/>
  <c r="J348" i="41"/>
  <c r="J347" i="41"/>
  <c r="J346" i="41"/>
  <c r="J345" i="41"/>
  <c r="J344" i="41"/>
  <c r="J343" i="41"/>
  <c r="J342" i="41"/>
  <c r="J341" i="41"/>
  <c r="J340" i="41"/>
  <c r="J339" i="41"/>
  <c r="J338" i="41"/>
  <c r="J337" i="41"/>
  <c r="J336" i="41"/>
  <c r="J335" i="41"/>
  <c r="J334" i="41"/>
  <c r="J333" i="41"/>
  <c r="J332" i="41"/>
  <c r="J331" i="41"/>
  <c r="J330" i="41"/>
  <c r="J329" i="41"/>
  <c r="J328" i="41"/>
  <c r="J327" i="41"/>
  <c r="J326" i="41"/>
  <c r="J325" i="41"/>
  <c r="J324" i="41"/>
  <c r="J323" i="41"/>
  <c r="J322" i="41"/>
  <c r="J321" i="41"/>
  <c r="J320" i="41"/>
  <c r="J319" i="41"/>
  <c r="J318" i="41"/>
  <c r="J317" i="41"/>
  <c r="J316" i="41"/>
  <c r="J315" i="41"/>
  <c r="J314" i="41"/>
  <c r="J313" i="41"/>
  <c r="J312" i="41"/>
  <c r="J311" i="41"/>
  <c r="J310" i="41"/>
  <c r="J309" i="41"/>
  <c r="J308" i="41"/>
  <c r="J307" i="41"/>
  <c r="J306" i="41"/>
  <c r="J305" i="41"/>
  <c r="J304" i="41"/>
  <c r="J303" i="41"/>
  <c r="J302" i="41"/>
  <c r="J301" i="41"/>
  <c r="J300" i="41"/>
  <c r="J299" i="41"/>
  <c r="J298" i="41"/>
  <c r="J297" i="41"/>
  <c r="J296" i="41"/>
  <c r="J295" i="41"/>
  <c r="J294" i="41"/>
  <c r="J293" i="41"/>
  <c r="J292" i="41"/>
  <c r="J291" i="41"/>
  <c r="J290" i="41"/>
  <c r="J289" i="41"/>
  <c r="J288" i="41"/>
  <c r="J287" i="41"/>
  <c r="J286" i="41"/>
  <c r="J285" i="41"/>
  <c r="J284" i="41"/>
  <c r="J283" i="41"/>
  <c r="J282" i="41"/>
  <c r="J281" i="41"/>
  <c r="J280" i="41"/>
  <c r="J279" i="41"/>
  <c r="J278" i="41"/>
  <c r="J277" i="41"/>
  <c r="J276" i="41"/>
  <c r="J275" i="41"/>
  <c r="J274" i="41"/>
  <c r="J273" i="41"/>
  <c r="J272" i="41"/>
  <c r="J271" i="41"/>
  <c r="J270" i="41"/>
  <c r="J269" i="41"/>
  <c r="J268" i="41"/>
  <c r="J267" i="41"/>
  <c r="J266" i="41"/>
  <c r="J265" i="41"/>
  <c r="J264" i="41"/>
  <c r="J263" i="41"/>
  <c r="J262" i="41"/>
  <c r="J261" i="41"/>
  <c r="J260" i="41"/>
  <c r="J259" i="41"/>
  <c r="J258" i="41"/>
  <c r="J257" i="41"/>
  <c r="J256" i="41"/>
  <c r="J255" i="41"/>
  <c r="J254" i="41"/>
  <c r="J253" i="41"/>
  <c r="J252" i="41"/>
  <c r="J251" i="41"/>
  <c r="J250" i="41"/>
  <c r="J249" i="41"/>
  <c r="J248" i="41"/>
  <c r="J247" i="41"/>
  <c r="J246" i="41"/>
  <c r="J245" i="41"/>
  <c r="J244" i="41"/>
  <c r="J243" i="41"/>
  <c r="J242" i="41"/>
  <c r="J241" i="41"/>
  <c r="J240" i="41"/>
  <c r="J239" i="41"/>
  <c r="J238" i="41"/>
  <c r="J237" i="41"/>
  <c r="J236" i="41"/>
  <c r="J235" i="41"/>
  <c r="J234" i="41"/>
  <c r="J233" i="41"/>
  <c r="J232" i="41"/>
  <c r="J231" i="41"/>
  <c r="J230" i="41"/>
  <c r="J229" i="41"/>
  <c r="J228" i="41"/>
  <c r="J227" i="41"/>
  <c r="J226" i="41"/>
  <c r="J225" i="41"/>
  <c r="J224" i="41"/>
  <c r="J223" i="41"/>
  <c r="J222" i="41"/>
  <c r="J221" i="41"/>
  <c r="J220" i="41"/>
  <c r="J219" i="41"/>
  <c r="J218" i="41"/>
  <c r="J217" i="41"/>
  <c r="J216" i="41"/>
  <c r="J215" i="41"/>
  <c r="J214" i="41"/>
  <c r="J213" i="41"/>
  <c r="J212" i="41"/>
  <c r="J211" i="41"/>
  <c r="J210" i="41"/>
  <c r="J209" i="41"/>
  <c r="J208" i="41"/>
  <c r="J207" i="41"/>
  <c r="J206" i="41"/>
  <c r="J205" i="41"/>
  <c r="J204" i="41"/>
  <c r="J203" i="41"/>
  <c r="J202" i="41"/>
  <c r="J201" i="41"/>
  <c r="J200" i="41"/>
  <c r="J199" i="41"/>
  <c r="J198" i="41"/>
  <c r="J197" i="41"/>
  <c r="J196" i="41"/>
  <c r="J195" i="41"/>
  <c r="J194" i="41"/>
  <c r="J193" i="41"/>
  <c r="J192" i="41"/>
  <c r="J191" i="41"/>
  <c r="J190" i="41"/>
  <c r="J189" i="41"/>
  <c r="J188" i="41"/>
  <c r="J187" i="41"/>
  <c r="J186" i="41"/>
  <c r="J185" i="41"/>
  <c r="J184" i="41"/>
  <c r="J183" i="41"/>
  <c r="J182" i="41"/>
  <c r="J181" i="41"/>
  <c r="J180" i="41"/>
  <c r="J179" i="41"/>
  <c r="J178" i="41"/>
  <c r="J177" i="41"/>
  <c r="J176" i="41"/>
  <c r="J175" i="41"/>
  <c r="J174" i="41"/>
  <c r="J173" i="41"/>
  <c r="J172" i="41"/>
  <c r="J171" i="41"/>
  <c r="J170" i="41"/>
  <c r="J169" i="41"/>
  <c r="J168" i="41"/>
  <c r="J167" i="41"/>
  <c r="J166" i="41"/>
  <c r="J165" i="41"/>
  <c r="J164" i="41"/>
  <c r="J163" i="41"/>
  <c r="J162" i="41"/>
  <c r="J161" i="41"/>
  <c r="J160" i="41"/>
  <c r="J159" i="41"/>
  <c r="J158" i="41"/>
  <c r="J157" i="41"/>
  <c r="J156" i="41"/>
  <c r="J155" i="41"/>
  <c r="J154" i="41"/>
  <c r="J153" i="41"/>
  <c r="J152" i="41"/>
  <c r="J151" i="41"/>
  <c r="J150" i="41"/>
  <c r="J149" i="41"/>
  <c r="J148" i="41"/>
  <c r="J147" i="41"/>
  <c r="J146" i="41"/>
  <c r="J145" i="41"/>
  <c r="J144" i="41"/>
  <c r="J143" i="41"/>
  <c r="J142" i="41"/>
  <c r="J141" i="41"/>
  <c r="J140" i="41"/>
  <c r="J139" i="41"/>
  <c r="J138" i="41"/>
  <c r="J137" i="41"/>
  <c r="J136" i="41"/>
  <c r="J135" i="41"/>
  <c r="J134" i="41"/>
  <c r="J133" i="41"/>
  <c r="J132" i="41"/>
  <c r="J131" i="41"/>
  <c r="J130" i="41"/>
  <c r="J129" i="41"/>
  <c r="J128" i="41"/>
  <c r="J127" i="41"/>
  <c r="J126" i="41"/>
  <c r="J125" i="41"/>
  <c r="J124" i="41"/>
  <c r="J123" i="41"/>
  <c r="J122" i="41"/>
  <c r="J121" i="41"/>
  <c r="J120" i="41"/>
  <c r="J119" i="41"/>
  <c r="J118" i="41"/>
  <c r="J117" i="41"/>
  <c r="J116" i="41"/>
  <c r="J115" i="41"/>
  <c r="J114" i="41"/>
  <c r="J113" i="41"/>
  <c r="J112" i="41"/>
  <c r="J111" i="41"/>
  <c r="J110" i="41"/>
  <c r="J109" i="41"/>
  <c r="J108" i="41"/>
  <c r="J107" i="41"/>
  <c r="J106" i="41"/>
  <c r="J105" i="41"/>
  <c r="J104" i="41"/>
  <c r="J103" i="41"/>
  <c r="J102" i="41"/>
  <c r="J101" i="41"/>
  <c r="J100" i="41"/>
  <c r="J99" i="41"/>
  <c r="J98" i="41"/>
  <c r="J97" i="41"/>
  <c r="J96" i="41"/>
  <c r="J95" i="41"/>
  <c r="J94" i="41"/>
  <c r="J93" i="41"/>
  <c r="J92" i="41"/>
  <c r="J91" i="41"/>
  <c r="J90" i="41"/>
  <c r="J89" i="41"/>
  <c r="J88" i="41"/>
  <c r="J87" i="41"/>
  <c r="J86" i="41"/>
  <c r="J85" i="41"/>
  <c r="J84" i="41"/>
  <c r="J83" i="41"/>
  <c r="J82" i="41"/>
  <c r="J81" i="41"/>
  <c r="J80" i="41"/>
  <c r="J79" i="41"/>
  <c r="J78" i="41"/>
  <c r="J77" i="41"/>
  <c r="J76" i="41"/>
  <c r="J75" i="41"/>
  <c r="J74" i="41"/>
  <c r="J73" i="41"/>
  <c r="J72" i="41"/>
  <c r="J71" i="41"/>
  <c r="J70" i="41"/>
  <c r="J69" i="41"/>
  <c r="J68" i="41"/>
  <c r="J67" i="41"/>
  <c r="J66" i="41"/>
  <c r="J65" i="41"/>
  <c r="J64" i="41"/>
  <c r="J63" i="41"/>
  <c r="J62" i="41"/>
  <c r="J61" i="41"/>
  <c r="J60" i="41"/>
  <c r="J59" i="41"/>
  <c r="J58" i="41"/>
  <c r="J57" i="41"/>
  <c r="J56" i="41"/>
  <c r="J55" i="41"/>
  <c r="J54" i="41"/>
  <c r="J53" i="41"/>
  <c r="J52" i="41"/>
  <c r="J51" i="41"/>
  <c r="J50" i="41"/>
  <c r="J49" i="41"/>
  <c r="J48" i="41"/>
  <c r="J47" i="41"/>
  <c r="J46" i="41"/>
  <c r="J45" i="41"/>
  <c r="J44" i="41"/>
  <c r="J43" i="41"/>
  <c r="J42" i="41"/>
  <c r="J41" i="41"/>
  <c r="J40" i="41"/>
  <c r="J39" i="41"/>
  <c r="J38" i="41"/>
  <c r="J37" i="41"/>
  <c r="J36" i="41"/>
  <c r="J35" i="41"/>
  <c r="J34" i="41"/>
  <c r="J33" i="41"/>
  <c r="J32" i="41"/>
  <c r="J31" i="41"/>
  <c r="J30" i="41"/>
  <c r="J29" i="41"/>
  <c r="J28" i="41"/>
  <c r="J27" i="41"/>
  <c r="J26" i="41"/>
  <c r="J25" i="41"/>
  <c r="J24" i="41"/>
  <c r="J23" i="41"/>
  <c r="J22" i="41"/>
  <c r="J21" i="41"/>
  <c r="J20" i="41"/>
  <c r="J19" i="41"/>
  <c r="J18" i="41"/>
  <c r="J17" i="41"/>
  <c r="J16" i="41"/>
  <c r="J15" i="41"/>
  <c r="J14" i="41"/>
  <c r="J13" i="41"/>
  <c r="J12" i="41"/>
  <c r="J11" i="41"/>
  <c r="J10" i="41"/>
  <c r="J9" i="41"/>
  <c r="J8" i="41"/>
  <c r="O7" i="41"/>
  <c r="H3" i="41" s="1"/>
  <c r="I7" i="41"/>
  <c r="H7" i="41"/>
  <c r="H2" i="41"/>
  <c r="J357" i="40"/>
  <c r="J356" i="40"/>
  <c r="J355" i="40"/>
  <c r="J354" i="40"/>
  <c r="J353" i="40"/>
  <c r="J352" i="40"/>
  <c r="J351" i="40"/>
  <c r="J350" i="40"/>
  <c r="J349" i="40"/>
  <c r="J348" i="40"/>
  <c r="J347" i="40"/>
  <c r="J346" i="40"/>
  <c r="J345" i="40"/>
  <c r="J344" i="40"/>
  <c r="J343" i="40"/>
  <c r="J342" i="40"/>
  <c r="J341" i="40"/>
  <c r="J340" i="40"/>
  <c r="J339" i="40"/>
  <c r="J338" i="40"/>
  <c r="J337" i="40"/>
  <c r="J336" i="40"/>
  <c r="J335" i="40"/>
  <c r="J334" i="40"/>
  <c r="J333" i="40"/>
  <c r="J332" i="40"/>
  <c r="J331" i="40"/>
  <c r="J330" i="40"/>
  <c r="J329" i="40"/>
  <c r="J328" i="40"/>
  <c r="J327" i="40"/>
  <c r="J326" i="40"/>
  <c r="J325" i="40"/>
  <c r="J324" i="40"/>
  <c r="J323" i="40"/>
  <c r="J322" i="40"/>
  <c r="J321" i="40"/>
  <c r="J320" i="40"/>
  <c r="J319" i="40"/>
  <c r="J318" i="40"/>
  <c r="J317" i="40"/>
  <c r="J316" i="40"/>
  <c r="J315" i="40"/>
  <c r="J314" i="40"/>
  <c r="J313" i="40"/>
  <c r="J312" i="40"/>
  <c r="J311" i="40"/>
  <c r="J310" i="40"/>
  <c r="J309" i="40"/>
  <c r="J308" i="40"/>
  <c r="J307" i="40"/>
  <c r="J306" i="40"/>
  <c r="J305" i="40"/>
  <c r="J304" i="40"/>
  <c r="J303" i="40"/>
  <c r="J302" i="40"/>
  <c r="J301" i="40"/>
  <c r="J300" i="40"/>
  <c r="J299" i="40"/>
  <c r="J298" i="40"/>
  <c r="J297" i="40"/>
  <c r="J296" i="40"/>
  <c r="J295" i="40"/>
  <c r="J294" i="40"/>
  <c r="J293" i="40"/>
  <c r="J292" i="40"/>
  <c r="J291" i="40"/>
  <c r="J290" i="40"/>
  <c r="J289" i="40"/>
  <c r="J288" i="40"/>
  <c r="J287" i="40"/>
  <c r="J286" i="40"/>
  <c r="J285" i="40"/>
  <c r="J284" i="40"/>
  <c r="J283" i="40"/>
  <c r="J282" i="40"/>
  <c r="J281" i="40"/>
  <c r="J280" i="40"/>
  <c r="J279" i="40"/>
  <c r="J278" i="40"/>
  <c r="J277" i="40"/>
  <c r="J276" i="40"/>
  <c r="J275" i="40"/>
  <c r="J274" i="40"/>
  <c r="J273" i="40"/>
  <c r="J272" i="40"/>
  <c r="J271" i="40"/>
  <c r="J270" i="40"/>
  <c r="J269" i="40"/>
  <c r="J268" i="40"/>
  <c r="J267" i="40"/>
  <c r="J266" i="40"/>
  <c r="J265" i="40"/>
  <c r="J264" i="40"/>
  <c r="J263" i="40"/>
  <c r="J262" i="40"/>
  <c r="J261" i="40"/>
  <c r="J260" i="40"/>
  <c r="J259" i="40"/>
  <c r="J258" i="40"/>
  <c r="J257" i="40"/>
  <c r="J256" i="40"/>
  <c r="J255" i="40"/>
  <c r="J254" i="40"/>
  <c r="J253" i="40"/>
  <c r="J252" i="40"/>
  <c r="J251" i="40"/>
  <c r="J250" i="40"/>
  <c r="J249" i="40"/>
  <c r="J248" i="40"/>
  <c r="J247" i="40"/>
  <c r="J246" i="40"/>
  <c r="J245" i="40"/>
  <c r="J244" i="40"/>
  <c r="J243" i="40"/>
  <c r="J242" i="40"/>
  <c r="J241" i="40"/>
  <c r="J240" i="40"/>
  <c r="J239" i="40"/>
  <c r="J238" i="40"/>
  <c r="J237" i="40"/>
  <c r="J236" i="40"/>
  <c r="J235" i="40"/>
  <c r="J234" i="40"/>
  <c r="J233" i="40"/>
  <c r="J232" i="40"/>
  <c r="J231" i="40"/>
  <c r="J230" i="40"/>
  <c r="J229" i="40"/>
  <c r="J228" i="40"/>
  <c r="J227" i="40"/>
  <c r="J226" i="40"/>
  <c r="J225" i="40"/>
  <c r="J224" i="40"/>
  <c r="J223" i="40"/>
  <c r="J222" i="40"/>
  <c r="J221" i="40"/>
  <c r="J220" i="40"/>
  <c r="J219" i="40"/>
  <c r="J218" i="40"/>
  <c r="J217" i="40"/>
  <c r="J216" i="40"/>
  <c r="J215" i="40"/>
  <c r="J214" i="40"/>
  <c r="J213" i="40"/>
  <c r="J212" i="40"/>
  <c r="J211" i="40"/>
  <c r="J210" i="40"/>
  <c r="J209" i="40"/>
  <c r="J208" i="40"/>
  <c r="J207" i="40"/>
  <c r="J206" i="40"/>
  <c r="J205" i="40"/>
  <c r="J204" i="40"/>
  <c r="J203" i="40"/>
  <c r="J202" i="40"/>
  <c r="J201" i="40"/>
  <c r="J200" i="40"/>
  <c r="J199" i="40"/>
  <c r="J198" i="40"/>
  <c r="J197" i="40"/>
  <c r="J196" i="40"/>
  <c r="J195" i="40"/>
  <c r="J194" i="40"/>
  <c r="J193" i="40"/>
  <c r="J192" i="40"/>
  <c r="J191" i="40"/>
  <c r="J190" i="40"/>
  <c r="J189" i="40"/>
  <c r="J188" i="40"/>
  <c r="J187" i="40"/>
  <c r="J186" i="40"/>
  <c r="J185" i="40"/>
  <c r="J184" i="40"/>
  <c r="J183" i="40"/>
  <c r="J182" i="40"/>
  <c r="J181" i="40"/>
  <c r="J180" i="40"/>
  <c r="J179" i="40"/>
  <c r="J178" i="40"/>
  <c r="J177" i="40"/>
  <c r="J176" i="40"/>
  <c r="J175" i="40"/>
  <c r="J174" i="40"/>
  <c r="J173" i="40"/>
  <c r="J172" i="40"/>
  <c r="J171" i="40"/>
  <c r="J170" i="40"/>
  <c r="J169" i="40"/>
  <c r="J168" i="40"/>
  <c r="J167" i="40"/>
  <c r="J166" i="40"/>
  <c r="J165" i="40"/>
  <c r="J164" i="40"/>
  <c r="J163" i="40"/>
  <c r="J162" i="40"/>
  <c r="J161" i="40"/>
  <c r="J160" i="40"/>
  <c r="J159" i="40"/>
  <c r="J158" i="40"/>
  <c r="J157" i="40"/>
  <c r="J156" i="40"/>
  <c r="J155" i="40"/>
  <c r="J154" i="40"/>
  <c r="J153" i="40"/>
  <c r="J152" i="40"/>
  <c r="J151" i="40"/>
  <c r="J150" i="40"/>
  <c r="J149" i="40"/>
  <c r="J148" i="40"/>
  <c r="J147" i="40"/>
  <c r="J146" i="40"/>
  <c r="J145" i="40"/>
  <c r="J144" i="40"/>
  <c r="J143" i="40"/>
  <c r="J142" i="40"/>
  <c r="J141" i="40"/>
  <c r="J140" i="4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105" i="40"/>
  <c r="J104" i="40"/>
  <c r="J103" i="40"/>
  <c r="J102" i="40"/>
  <c r="J101" i="40"/>
  <c r="J100" i="40"/>
  <c r="J99" i="40"/>
  <c r="J98" i="40"/>
  <c r="J97" i="40"/>
  <c r="J9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61" i="40"/>
  <c r="J60" i="40"/>
  <c r="J59" i="40"/>
  <c r="J58" i="40"/>
  <c r="J57" i="40"/>
  <c r="J56" i="40"/>
  <c r="J55" i="40"/>
  <c r="J54" i="40"/>
  <c r="J53" i="40"/>
  <c r="J52" i="40"/>
  <c r="J51" i="40"/>
  <c r="J50" i="40"/>
  <c r="J49" i="40"/>
  <c r="J48" i="40"/>
  <c r="J47" i="40"/>
  <c r="J46" i="40"/>
  <c r="J45" i="40"/>
  <c r="J44" i="40"/>
  <c r="J43" i="40"/>
  <c r="J42" i="40"/>
  <c r="J41" i="40"/>
  <c r="J40" i="40"/>
  <c r="J39" i="40"/>
  <c r="J38" i="40"/>
  <c r="J37" i="40"/>
  <c r="J36" i="40"/>
  <c r="J35" i="40"/>
  <c r="J34" i="40"/>
  <c r="J33" i="40"/>
  <c r="J32" i="40"/>
  <c r="J31" i="40"/>
  <c r="J30" i="40"/>
  <c r="J29" i="40"/>
  <c r="J28" i="40"/>
  <c r="J27" i="40"/>
  <c r="J26" i="40"/>
  <c r="J25" i="40"/>
  <c r="J24" i="40"/>
  <c r="J23" i="40"/>
  <c r="J8" i="40"/>
  <c r="M7" i="40"/>
  <c r="H3" i="40" s="1"/>
  <c r="H4" i="40" s="1"/>
  <c r="L7" i="40"/>
  <c r="K7" i="40"/>
  <c r="I7" i="40"/>
  <c r="H7" i="40"/>
  <c r="H2" i="40"/>
  <c r="J7" i="41" l="1"/>
  <c r="H4" i="41"/>
  <c r="J7" i="40"/>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J8" i="39"/>
  <c r="J7" i="39"/>
  <c r="J6" i="39"/>
  <c r="I5" i="39"/>
  <c r="H5" i="39"/>
  <c r="H2" i="39"/>
  <c r="B1" i="39"/>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5" i="38"/>
  <c r="H5" i="38"/>
  <c r="H2" i="38"/>
  <c r="B1" i="38"/>
  <c r="J357" i="37"/>
  <c r="J356" i="37"/>
  <c r="J355" i="37"/>
  <c r="J354" i="37"/>
  <c r="J353" i="37"/>
  <c r="J352" i="37"/>
  <c r="J351" i="37"/>
  <c r="J350" i="37"/>
  <c r="J349" i="37"/>
  <c r="J348" i="37"/>
  <c r="J347" i="37"/>
  <c r="J346" i="37"/>
  <c r="J345" i="37"/>
  <c r="J344" i="37"/>
  <c r="J343" i="37"/>
  <c r="J342" i="37"/>
  <c r="J341" i="37"/>
  <c r="J340" i="37"/>
  <c r="J339" i="37"/>
  <c r="J338" i="37"/>
  <c r="J337" i="37"/>
  <c r="J336" i="37"/>
  <c r="J335" i="37"/>
  <c r="J334" i="37"/>
  <c r="J333" i="37"/>
  <c r="J332" i="37"/>
  <c r="J331" i="37"/>
  <c r="J330" i="37"/>
  <c r="J329" i="37"/>
  <c r="J328" i="37"/>
  <c r="J327" i="37"/>
  <c r="J326" i="37"/>
  <c r="J325" i="37"/>
  <c r="J324" i="37"/>
  <c r="J323" i="37"/>
  <c r="J322" i="37"/>
  <c r="J321" i="37"/>
  <c r="J320" i="37"/>
  <c r="J319" i="37"/>
  <c r="J318" i="37"/>
  <c r="J317" i="37"/>
  <c r="J316" i="37"/>
  <c r="J315" i="37"/>
  <c r="J314" i="37"/>
  <c r="J313" i="37"/>
  <c r="J312" i="37"/>
  <c r="J311" i="37"/>
  <c r="J310" i="37"/>
  <c r="J309" i="37"/>
  <c r="J308" i="37"/>
  <c r="J307" i="37"/>
  <c r="J306" i="37"/>
  <c r="J305" i="37"/>
  <c r="J304" i="37"/>
  <c r="J303" i="37"/>
  <c r="J302" i="37"/>
  <c r="J301" i="37"/>
  <c r="J300" i="37"/>
  <c r="J299" i="37"/>
  <c r="J298" i="37"/>
  <c r="J297" i="37"/>
  <c r="J296" i="37"/>
  <c r="J295" i="37"/>
  <c r="J294" i="37"/>
  <c r="J293" i="37"/>
  <c r="J292" i="37"/>
  <c r="J291" i="37"/>
  <c r="J290" i="37"/>
  <c r="J289" i="37"/>
  <c r="J288" i="37"/>
  <c r="J287" i="37"/>
  <c r="J286" i="37"/>
  <c r="J285" i="37"/>
  <c r="J284" i="37"/>
  <c r="J283" i="37"/>
  <c r="J282" i="37"/>
  <c r="J281" i="37"/>
  <c r="J280" i="37"/>
  <c r="J279" i="37"/>
  <c r="J278" i="37"/>
  <c r="J277" i="37"/>
  <c r="J276" i="37"/>
  <c r="J275" i="37"/>
  <c r="J274" i="37"/>
  <c r="J273" i="37"/>
  <c r="J272" i="37"/>
  <c r="J271" i="37"/>
  <c r="J270" i="37"/>
  <c r="J269" i="37"/>
  <c r="J268" i="37"/>
  <c r="J267" i="37"/>
  <c r="J266" i="37"/>
  <c r="J265" i="37"/>
  <c r="J264" i="37"/>
  <c r="J263" i="37"/>
  <c r="J262" i="37"/>
  <c r="J261" i="37"/>
  <c r="J260" i="37"/>
  <c r="J259" i="37"/>
  <c r="J258" i="37"/>
  <c r="J257" i="37"/>
  <c r="J256" i="37"/>
  <c r="J255" i="37"/>
  <c r="J254" i="37"/>
  <c r="J253" i="37"/>
  <c r="J252" i="37"/>
  <c r="J251" i="37"/>
  <c r="J250" i="37"/>
  <c r="J249" i="37"/>
  <c r="J248" i="37"/>
  <c r="J247" i="37"/>
  <c r="J246" i="37"/>
  <c r="J245" i="37"/>
  <c r="J244" i="37"/>
  <c r="J243" i="37"/>
  <c r="J242" i="37"/>
  <c r="J241" i="37"/>
  <c r="J240" i="37"/>
  <c r="J239" i="37"/>
  <c r="J238" i="37"/>
  <c r="J237" i="37"/>
  <c r="J236" i="37"/>
  <c r="J235" i="37"/>
  <c r="J234" i="37"/>
  <c r="J233" i="37"/>
  <c r="J232" i="37"/>
  <c r="J231" i="37"/>
  <c r="J230" i="37"/>
  <c r="J229" i="37"/>
  <c r="J228" i="37"/>
  <c r="J227" i="37"/>
  <c r="J226" i="37"/>
  <c r="J225" i="37"/>
  <c r="J224" i="37"/>
  <c r="J223" i="37"/>
  <c r="J222" i="37"/>
  <c r="J221" i="37"/>
  <c r="J220" i="37"/>
  <c r="J219" i="37"/>
  <c r="J218" i="37"/>
  <c r="J217" i="37"/>
  <c r="J216" i="37"/>
  <c r="J215" i="37"/>
  <c r="J214" i="37"/>
  <c r="J213" i="37"/>
  <c r="J212" i="37"/>
  <c r="J211" i="37"/>
  <c r="J210" i="37"/>
  <c r="J209" i="37"/>
  <c r="J208" i="37"/>
  <c r="J207" i="37"/>
  <c r="J206" i="37"/>
  <c r="J205" i="37"/>
  <c r="J204" i="37"/>
  <c r="J203" i="37"/>
  <c r="J202" i="37"/>
  <c r="J201" i="37"/>
  <c r="J200" i="37"/>
  <c r="J199" i="37"/>
  <c r="J198" i="37"/>
  <c r="J197" i="37"/>
  <c r="J196" i="37"/>
  <c r="J195" i="37"/>
  <c r="J194" i="37"/>
  <c r="J193" i="37"/>
  <c r="J192" i="37"/>
  <c r="J191" i="37"/>
  <c r="J190" i="37"/>
  <c r="J189" i="37"/>
  <c r="J188" i="37"/>
  <c r="J187" i="37"/>
  <c r="J186" i="37"/>
  <c r="J185" i="37"/>
  <c r="J184" i="37"/>
  <c r="J183" i="37"/>
  <c r="J182" i="37"/>
  <c r="J181" i="37"/>
  <c r="J180" i="37"/>
  <c r="J179" i="37"/>
  <c r="J178" i="37"/>
  <c r="J177" i="37"/>
  <c r="J176" i="37"/>
  <c r="J175" i="37"/>
  <c r="J174" i="37"/>
  <c r="J173" i="37"/>
  <c r="J172" i="37"/>
  <c r="J171" i="37"/>
  <c r="J170" i="37"/>
  <c r="J169" i="37"/>
  <c r="J168" i="37"/>
  <c r="J167" i="37"/>
  <c r="J166" i="37"/>
  <c r="J165" i="37"/>
  <c r="J164" i="37"/>
  <c r="J163" i="37"/>
  <c r="J162" i="37"/>
  <c r="J161" i="37"/>
  <c r="J160" i="37"/>
  <c r="J159" i="37"/>
  <c r="J158" i="37"/>
  <c r="J157" i="37"/>
  <c r="J156" i="37"/>
  <c r="J155" i="37"/>
  <c r="J154" i="37"/>
  <c r="J153" i="37"/>
  <c r="J152" i="37"/>
  <c r="J151" i="37"/>
  <c r="J150" i="37"/>
  <c r="J149" i="37"/>
  <c r="J148" i="37"/>
  <c r="J147" i="37"/>
  <c r="J146" i="37"/>
  <c r="J145" i="37"/>
  <c r="J144" i="37"/>
  <c r="J143" i="37"/>
  <c r="J142" i="37"/>
  <c r="J141" i="37"/>
  <c r="J140" i="37"/>
  <c r="J139" i="37"/>
  <c r="J138" i="37"/>
  <c r="J137" i="37"/>
  <c r="J136" i="37"/>
  <c r="J135" i="37"/>
  <c r="J134" i="37"/>
  <c r="J133" i="37"/>
  <c r="J132" i="37"/>
  <c r="J131" i="37"/>
  <c r="J130" i="37"/>
  <c r="J129" i="37"/>
  <c r="J128" i="37"/>
  <c r="J127" i="37"/>
  <c r="J126" i="37"/>
  <c r="J125" i="37"/>
  <c r="J124" i="37"/>
  <c r="J123" i="37"/>
  <c r="J122" i="37"/>
  <c r="J121" i="37"/>
  <c r="J120" i="37"/>
  <c r="J119" i="37"/>
  <c r="J118" i="37"/>
  <c r="J117" i="37"/>
  <c r="J116" i="37"/>
  <c r="J115" i="37"/>
  <c r="J114" i="37"/>
  <c r="J113" i="37"/>
  <c r="J112" i="37"/>
  <c r="J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J20" i="37"/>
  <c r="J19" i="37"/>
  <c r="J18" i="37"/>
  <c r="J17" i="37"/>
  <c r="J16" i="37"/>
  <c r="J15" i="37"/>
  <c r="J14" i="37"/>
  <c r="J13" i="37"/>
  <c r="J12" i="37"/>
  <c r="J11" i="37"/>
  <c r="J10" i="37"/>
  <c r="J9" i="37"/>
  <c r="J8" i="37"/>
  <c r="O7" i="37"/>
  <c r="H3" i="37" s="1"/>
  <c r="I7" i="37"/>
  <c r="H7" i="37"/>
  <c r="J7" i="37" s="1"/>
  <c r="H2" i="37"/>
  <c r="B1" i="37"/>
  <c r="J357" i="36"/>
  <c r="J356" i="36"/>
  <c r="J355" i="36"/>
  <c r="J354" i="36"/>
  <c r="J353" i="36"/>
  <c r="J352" i="36"/>
  <c r="J351" i="36"/>
  <c r="J350" i="36"/>
  <c r="J349" i="36"/>
  <c r="J348" i="36"/>
  <c r="J347" i="36"/>
  <c r="J346" i="36"/>
  <c r="J345" i="36"/>
  <c r="J344" i="36"/>
  <c r="J343" i="36"/>
  <c r="J342" i="36"/>
  <c r="J341" i="36"/>
  <c r="J340" i="36"/>
  <c r="J339" i="36"/>
  <c r="J338" i="36"/>
  <c r="J337" i="36"/>
  <c r="J336" i="36"/>
  <c r="J335" i="36"/>
  <c r="J334" i="36"/>
  <c r="J333" i="36"/>
  <c r="J332" i="36"/>
  <c r="J331" i="36"/>
  <c r="J330" i="36"/>
  <c r="J329" i="36"/>
  <c r="J328" i="36"/>
  <c r="J327" i="36"/>
  <c r="J326" i="36"/>
  <c r="J325" i="36"/>
  <c r="J324" i="36"/>
  <c r="J323" i="36"/>
  <c r="J322" i="36"/>
  <c r="J321" i="36"/>
  <c r="J320" i="36"/>
  <c r="J319" i="36"/>
  <c r="J318" i="36"/>
  <c r="J317" i="36"/>
  <c r="J316" i="36"/>
  <c r="J315" i="36"/>
  <c r="J314" i="36"/>
  <c r="J313" i="36"/>
  <c r="J312" i="36"/>
  <c r="J311" i="36"/>
  <c r="J310" i="36"/>
  <c r="J309" i="36"/>
  <c r="J308" i="36"/>
  <c r="J307" i="36"/>
  <c r="J306" i="36"/>
  <c r="J305" i="36"/>
  <c r="J304" i="36"/>
  <c r="J303" i="36"/>
  <c r="J302" i="36"/>
  <c r="J301" i="36"/>
  <c r="J300" i="36"/>
  <c r="J299" i="36"/>
  <c r="J298" i="36"/>
  <c r="J297" i="36"/>
  <c r="J296" i="36"/>
  <c r="J295" i="36"/>
  <c r="J294" i="36"/>
  <c r="J293" i="36"/>
  <c r="J292" i="36"/>
  <c r="J291" i="36"/>
  <c r="J290" i="36"/>
  <c r="J289" i="36"/>
  <c r="J288" i="36"/>
  <c r="J287" i="36"/>
  <c r="J286" i="36"/>
  <c r="J285" i="36"/>
  <c r="J284" i="36"/>
  <c r="J283" i="36"/>
  <c r="J282" i="36"/>
  <c r="J281" i="36"/>
  <c r="J280" i="36"/>
  <c r="J279" i="36"/>
  <c r="J278" i="36"/>
  <c r="J277" i="36"/>
  <c r="J276" i="36"/>
  <c r="J275" i="36"/>
  <c r="J274" i="36"/>
  <c r="J273" i="36"/>
  <c r="J272" i="36"/>
  <c r="J271" i="36"/>
  <c r="J270" i="36"/>
  <c r="J269" i="36"/>
  <c r="J268" i="36"/>
  <c r="J267" i="36"/>
  <c r="J266" i="36"/>
  <c r="J265" i="36"/>
  <c r="J264" i="36"/>
  <c r="J263" i="36"/>
  <c r="J262" i="36"/>
  <c r="J261" i="36"/>
  <c r="J260" i="36"/>
  <c r="J259" i="36"/>
  <c r="J258" i="36"/>
  <c r="J257" i="36"/>
  <c r="J256" i="36"/>
  <c r="J255" i="36"/>
  <c r="J254" i="36"/>
  <c r="J253" i="36"/>
  <c r="J252" i="36"/>
  <c r="J251" i="36"/>
  <c r="J250" i="36"/>
  <c r="J249" i="36"/>
  <c r="J248" i="36"/>
  <c r="J247" i="36"/>
  <c r="J246" i="36"/>
  <c r="J245" i="36"/>
  <c r="J244" i="36"/>
  <c r="J243" i="36"/>
  <c r="J242" i="36"/>
  <c r="J241" i="36"/>
  <c r="J240" i="36"/>
  <c r="J239" i="36"/>
  <c r="J238" i="36"/>
  <c r="J237" i="36"/>
  <c r="J236" i="36"/>
  <c r="J235" i="36"/>
  <c r="J234" i="36"/>
  <c r="J233" i="36"/>
  <c r="J232" i="36"/>
  <c r="J231" i="36"/>
  <c r="J230" i="36"/>
  <c r="J229" i="36"/>
  <c r="J228" i="36"/>
  <c r="J227" i="36"/>
  <c r="J226" i="36"/>
  <c r="J225" i="36"/>
  <c r="J224" i="36"/>
  <c r="J223" i="36"/>
  <c r="J222" i="36"/>
  <c r="J221" i="36"/>
  <c r="J220" i="36"/>
  <c r="J219" i="36"/>
  <c r="J218" i="36"/>
  <c r="J217" i="36"/>
  <c r="J216" i="36"/>
  <c r="J215" i="36"/>
  <c r="J214" i="36"/>
  <c r="J213" i="36"/>
  <c r="J212" i="36"/>
  <c r="J211" i="36"/>
  <c r="J210" i="36"/>
  <c r="J209" i="36"/>
  <c r="J208" i="36"/>
  <c r="J207" i="36"/>
  <c r="J206" i="36"/>
  <c r="J205" i="36"/>
  <c r="J204" i="36"/>
  <c r="J203" i="36"/>
  <c r="J202" i="36"/>
  <c r="J201" i="36"/>
  <c r="J200" i="36"/>
  <c r="J199" i="36"/>
  <c r="J198" i="36"/>
  <c r="J197" i="36"/>
  <c r="J196" i="36"/>
  <c r="J195" i="36"/>
  <c r="J194" i="36"/>
  <c r="J193" i="36"/>
  <c r="J192" i="36"/>
  <c r="J191" i="36"/>
  <c r="J190" i="36"/>
  <c r="J189" i="36"/>
  <c r="J188" i="36"/>
  <c r="J187" i="36"/>
  <c r="J186" i="36"/>
  <c r="J185" i="36"/>
  <c r="J184" i="36"/>
  <c r="J183" i="36"/>
  <c r="J182" i="36"/>
  <c r="J181" i="36"/>
  <c r="J180" i="36"/>
  <c r="J179" i="36"/>
  <c r="J178" i="36"/>
  <c r="J177" i="36"/>
  <c r="J176" i="36"/>
  <c r="J175" i="36"/>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J17" i="36"/>
  <c r="J16" i="36"/>
  <c r="J15" i="36"/>
  <c r="J14" i="36"/>
  <c r="J13" i="36"/>
  <c r="J12" i="36"/>
  <c r="J11" i="36"/>
  <c r="J10" i="36"/>
  <c r="J9" i="36"/>
  <c r="J8" i="36"/>
  <c r="M7" i="36"/>
  <c r="H3" i="36" s="1"/>
  <c r="H4" i="36" s="1"/>
  <c r="L7" i="36"/>
  <c r="K7" i="36"/>
  <c r="I7" i="36"/>
  <c r="H7" i="36"/>
  <c r="H2" i="36"/>
  <c r="B1" i="36"/>
  <c r="J65" i="35"/>
  <c r="J64" i="35"/>
  <c r="J63" i="35"/>
  <c r="J62" i="35"/>
  <c r="J61" i="35"/>
  <c r="J60" i="35"/>
  <c r="J59" i="35"/>
  <c r="J58" i="35"/>
  <c r="J57" i="35"/>
  <c r="J56" i="35"/>
  <c r="J55" i="35"/>
  <c r="J54" i="35"/>
  <c r="J53" i="35"/>
  <c r="J52" i="35"/>
  <c r="J51" i="35"/>
  <c r="J50" i="35"/>
  <c r="J49" i="35"/>
  <c r="J48" i="35"/>
  <c r="J47" i="35"/>
  <c r="J46"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6" i="35"/>
  <c r="I5" i="35"/>
  <c r="J5" i="35" s="1"/>
  <c r="H5" i="35"/>
  <c r="H2" i="35"/>
  <c r="B1" i="35"/>
  <c r="J65" i="34"/>
  <c r="J64" i="34"/>
  <c r="J63" i="34"/>
  <c r="J62" i="34"/>
  <c r="J61" i="34"/>
  <c r="J60" i="34"/>
  <c r="J59" i="34"/>
  <c r="J58" i="34"/>
  <c r="J57" i="34"/>
  <c r="J56" i="34"/>
  <c r="J55" i="34"/>
  <c r="J54" i="34"/>
  <c r="J53" i="34"/>
  <c r="J52" i="34"/>
  <c r="J51" i="34"/>
  <c r="J50" i="34"/>
  <c r="J49" i="34"/>
  <c r="J48" i="34"/>
  <c r="J47" i="34"/>
  <c r="J46" i="34"/>
  <c r="J45" i="34"/>
  <c r="J44" i="34"/>
  <c r="J43" i="34"/>
  <c r="J42" i="34"/>
  <c r="J41" i="34"/>
  <c r="J40" i="34"/>
  <c r="J39" i="34"/>
  <c r="J38" i="34"/>
  <c r="J37" i="34"/>
  <c r="J36" i="34"/>
  <c r="J35" i="34"/>
  <c r="J34" i="34"/>
  <c r="J33" i="34"/>
  <c r="J32" i="34"/>
  <c r="J31" i="34"/>
  <c r="J30" i="34"/>
  <c r="J29" i="34"/>
  <c r="J28" i="34"/>
  <c r="J27" i="34"/>
  <c r="J26" i="34"/>
  <c r="J25" i="34"/>
  <c r="J24" i="34"/>
  <c r="J23" i="34"/>
  <c r="J22" i="34"/>
  <c r="J21" i="34"/>
  <c r="J20" i="34"/>
  <c r="J19" i="34"/>
  <c r="J18" i="34"/>
  <c r="J17" i="34"/>
  <c r="J16" i="34"/>
  <c r="J15" i="34"/>
  <c r="J14" i="34"/>
  <c r="J13" i="34"/>
  <c r="J12" i="34"/>
  <c r="J11" i="34"/>
  <c r="J10" i="34"/>
  <c r="J9" i="34"/>
  <c r="J8" i="34"/>
  <c r="J7" i="34"/>
  <c r="J6" i="34"/>
  <c r="I5" i="34"/>
  <c r="H5" i="34"/>
  <c r="J5" i="34" s="1"/>
  <c r="H2" i="34"/>
  <c r="B1" i="34"/>
  <c r="J357" i="33"/>
  <c r="J356" i="33"/>
  <c r="J355" i="33"/>
  <c r="J354" i="33"/>
  <c r="J353" i="33"/>
  <c r="J352" i="33"/>
  <c r="J351" i="33"/>
  <c r="J350" i="33"/>
  <c r="J349" i="33"/>
  <c r="J348" i="33"/>
  <c r="J347" i="33"/>
  <c r="J346" i="33"/>
  <c r="J345" i="33"/>
  <c r="J344" i="33"/>
  <c r="J343" i="33"/>
  <c r="J342" i="33"/>
  <c r="J341" i="33"/>
  <c r="J340" i="33"/>
  <c r="J339" i="33"/>
  <c r="J338" i="33"/>
  <c r="J337" i="33"/>
  <c r="J336" i="33"/>
  <c r="J335" i="33"/>
  <c r="J334" i="33"/>
  <c r="J333" i="33"/>
  <c r="J332" i="33"/>
  <c r="J331" i="33"/>
  <c r="J330" i="33"/>
  <c r="J329" i="33"/>
  <c r="J328" i="33"/>
  <c r="J327" i="33"/>
  <c r="J326" i="33"/>
  <c r="J325" i="33"/>
  <c r="J324" i="33"/>
  <c r="J323" i="33"/>
  <c r="J322" i="33"/>
  <c r="J321" i="33"/>
  <c r="J320" i="33"/>
  <c r="J319" i="33"/>
  <c r="J318" i="33"/>
  <c r="J317" i="33"/>
  <c r="J316" i="33"/>
  <c r="J315" i="33"/>
  <c r="J314" i="33"/>
  <c r="J313" i="33"/>
  <c r="J312" i="33"/>
  <c r="J311" i="33"/>
  <c r="J310" i="33"/>
  <c r="J309" i="33"/>
  <c r="J308" i="33"/>
  <c r="J307" i="33"/>
  <c r="J306" i="33"/>
  <c r="J305" i="33"/>
  <c r="J304" i="33"/>
  <c r="J303" i="33"/>
  <c r="J302" i="33"/>
  <c r="J301" i="33"/>
  <c r="J300" i="33"/>
  <c r="J299" i="33"/>
  <c r="J298" i="33"/>
  <c r="J297" i="33"/>
  <c r="J296" i="33"/>
  <c r="J295" i="33"/>
  <c r="J294" i="33"/>
  <c r="J293" i="33"/>
  <c r="J292" i="33"/>
  <c r="J291" i="33"/>
  <c r="J290" i="33"/>
  <c r="J289" i="33"/>
  <c r="J288" i="33"/>
  <c r="J287" i="33"/>
  <c r="J286" i="33"/>
  <c r="J285" i="33"/>
  <c r="J284" i="33"/>
  <c r="J283" i="33"/>
  <c r="J282" i="33"/>
  <c r="J281" i="33"/>
  <c r="J280" i="33"/>
  <c r="J279" i="33"/>
  <c r="J278" i="33"/>
  <c r="J277" i="33"/>
  <c r="J276" i="33"/>
  <c r="J275" i="33"/>
  <c r="J274" i="33"/>
  <c r="J273" i="33"/>
  <c r="J272" i="33"/>
  <c r="J271" i="33"/>
  <c r="J270" i="33"/>
  <c r="J269" i="33"/>
  <c r="J268" i="33"/>
  <c r="J267" i="33"/>
  <c r="J266" i="33"/>
  <c r="J265" i="33"/>
  <c r="J264" i="33"/>
  <c r="J263" i="33"/>
  <c r="J262" i="33"/>
  <c r="J261" i="33"/>
  <c r="J260" i="33"/>
  <c r="J259" i="33"/>
  <c r="J258" i="33"/>
  <c r="J257" i="33"/>
  <c r="J256" i="33"/>
  <c r="J255" i="33"/>
  <c r="J254" i="33"/>
  <c r="J253" i="33"/>
  <c r="J252" i="33"/>
  <c r="J251" i="33"/>
  <c r="J250" i="33"/>
  <c r="J249" i="33"/>
  <c r="J248" i="33"/>
  <c r="J247" i="33"/>
  <c r="J246" i="33"/>
  <c r="J245" i="33"/>
  <c r="J244" i="33"/>
  <c r="J243" i="33"/>
  <c r="J242" i="33"/>
  <c r="J241" i="33"/>
  <c r="J240" i="33"/>
  <c r="J239" i="33"/>
  <c r="J238" i="33"/>
  <c r="J237" i="33"/>
  <c r="J236"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O7" i="33"/>
  <c r="I7" i="33"/>
  <c r="H7" i="33"/>
  <c r="J7" i="33" s="1"/>
  <c r="H3" i="33"/>
  <c r="H4" i="33" s="1"/>
  <c r="H2" i="33"/>
  <c r="B1" i="33"/>
  <c r="J357" i="32"/>
  <c r="J356" i="32"/>
  <c r="J355" i="32"/>
  <c r="J354" i="32"/>
  <c r="J353" i="32"/>
  <c r="J352" i="32"/>
  <c r="J351" i="32"/>
  <c r="J350" i="32"/>
  <c r="J349" i="32"/>
  <c r="J348" i="32"/>
  <c r="J347" i="32"/>
  <c r="J346" i="32"/>
  <c r="J345" i="32"/>
  <c r="J344" i="32"/>
  <c r="J343" i="32"/>
  <c r="J342" i="32"/>
  <c r="J341" i="32"/>
  <c r="J340" i="32"/>
  <c r="J339" i="32"/>
  <c r="J338" i="32"/>
  <c r="J337" i="32"/>
  <c r="J336" i="32"/>
  <c r="J335" i="32"/>
  <c r="J334" i="32"/>
  <c r="J333" i="32"/>
  <c r="J332" i="32"/>
  <c r="J331" i="32"/>
  <c r="J330" i="32"/>
  <c r="J329" i="32"/>
  <c r="J328" i="32"/>
  <c r="J327" i="32"/>
  <c r="J326" i="32"/>
  <c r="J325" i="32"/>
  <c r="J324" i="32"/>
  <c r="J323" i="32"/>
  <c r="J322" i="32"/>
  <c r="J321" i="32"/>
  <c r="J320" i="32"/>
  <c r="J319" i="32"/>
  <c r="J318" i="32"/>
  <c r="J317" i="32"/>
  <c r="J316" i="32"/>
  <c r="J315" i="32"/>
  <c r="J314" i="32"/>
  <c r="J313" i="32"/>
  <c r="J312" i="32"/>
  <c r="J311" i="32"/>
  <c r="J310" i="32"/>
  <c r="J309" i="32"/>
  <c r="J308" i="32"/>
  <c r="J307" i="32"/>
  <c r="J306" i="32"/>
  <c r="J305" i="32"/>
  <c r="J304" i="32"/>
  <c r="J303" i="32"/>
  <c r="J302" i="32"/>
  <c r="J301" i="32"/>
  <c r="J300" i="32"/>
  <c r="J299" i="32"/>
  <c r="J298" i="32"/>
  <c r="J297" i="32"/>
  <c r="J296" i="32"/>
  <c r="J295" i="32"/>
  <c r="J294" i="32"/>
  <c r="J293" i="32"/>
  <c r="J292" i="32"/>
  <c r="J291" i="32"/>
  <c r="J290" i="32"/>
  <c r="J289" i="32"/>
  <c r="J288" i="32"/>
  <c r="J287" i="32"/>
  <c r="J286" i="32"/>
  <c r="J285" i="32"/>
  <c r="J284" i="32"/>
  <c r="J283" i="32"/>
  <c r="J282" i="32"/>
  <c r="J281" i="32"/>
  <c r="J280" i="32"/>
  <c r="J279" i="32"/>
  <c r="J278" i="32"/>
  <c r="J277" i="32"/>
  <c r="J276" i="32"/>
  <c r="J275" i="32"/>
  <c r="J274" i="32"/>
  <c r="J273" i="32"/>
  <c r="J272" i="32"/>
  <c r="J271" i="32"/>
  <c r="J270" i="32"/>
  <c r="J269" i="32"/>
  <c r="J268" i="32"/>
  <c r="J267" i="32"/>
  <c r="J266" i="32"/>
  <c r="J265" i="32"/>
  <c r="J264" i="32"/>
  <c r="J263" i="32"/>
  <c r="J262" i="32"/>
  <c r="J261" i="32"/>
  <c r="J260" i="32"/>
  <c r="J259" i="32"/>
  <c r="J258" i="32"/>
  <c r="J257" i="32"/>
  <c r="J256" i="32"/>
  <c r="J255" i="32"/>
  <c r="J254" i="32"/>
  <c r="J253" i="32"/>
  <c r="J252" i="32"/>
  <c r="J251" i="32"/>
  <c r="J250" i="32"/>
  <c r="J249" i="32"/>
  <c r="J248" i="32"/>
  <c r="J247" i="32"/>
  <c r="J246" i="32"/>
  <c r="J245" i="32"/>
  <c r="J244" i="32"/>
  <c r="J243" i="32"/>
  <c r="J242" i="32"/>
  <c r="J241" i="32"/>
  <c r="J240" i="32"/>
  <c r="J239" i="32"/>
  <c r="J238" i="32"/>
  <c r="J237" i="32"/>
  <c r="J236" i="32"/>
  <c r="J235" i="32"/>
  <c r="J234" i="32"/>
  <c r="J233" i="32"/>
  <c r="J232" i="32"/>
  <c r="J231" i="32"/>
  <c r="J230" i="32"/>
  <c r="J229" i="32"/>
  <c r="J228" i="32"/>
  <c r="J227" i="32"/>
  <c r="J226" i="32"/>
  <c r="J225" i="32"/>
  <c r="J224" i="32"/>
  <c r="J223" i="32"/>
  <c r="J222" i="32"/>
  <c r="J221" i="32"/>
  <c r="J220" i="32"/>
  <c r="J219" i="32"/>
  <c r="J218" i="32"/>
  <c r="J217" i="32"/>
  <c r="J216" i="32"/>
  <c r="J215" i="32"/>
  <c r="J214" i="32"/>
  <c r="J213" i="32"/>
  <c r="J212" i="32"/>
  <c r="J211" i="32"/>
  <c r="J210" i="32"/>
  <c r="J209" i="32"/>
  <c r="J208" i="32"/>
  <c r="J207" i="32"/>
  <c r="J206" i="32"/>
  <c r="J205" i="32"/>
  <c r="J204" i="32"/>
  <c r="J203" i="32"/>
  <c r="J202" i="32"/>
  <c r="J201" i="32"/>
  <c r="J200" i="32"/>
  <c r="J199" i="32"/>
  <c r="J198" i="32"/>
  <c r="J197" i="32"/>
  <c r="J196" i="32"/>
  <c r="J195" i="32"/>
  <c r="J194" i="32"/>
  <c r="J193" i="32"/>
  <c r="J192" i="32"/>
  <c r="J191" i="32"/>
  <c r="J190" i="32"/>
  <c r="J189" i="32"/>
  <c r="J188" i="32"/>
  <c r="J187" i="32"/>
  <c r="J186" i="32"/>
  <c r="J185" i="32"/>
  <c r="J184" i="32"/>
  <c r="J183" i="32"/>
  <c r="J182" i="32"/>
  <c r="J181" i="32"/>
  <c r="J180" i="32"/>
  <c r="J179" i="32"/>
  <c r="J178" i="32"/>
  <c r="J177" i="32"/>
  <c r="J176" i="32"/>
  <c r="J175" i="32"/>
  <c r="J174" i="32"/>
  <c r="J173" i="32"/>
  <c r="J172" i="32"/>
  <c r="J171" i="32"/>
  <c r="J170" i="32"/>
  <c r="J169" i="32"/>
  <c r="J168" i="32"/>
  <c r="J167" i="32"/>
  <c r="J166" i="32"/>
  <c r="J165" i="32"/>
  <c r="J164" i="32"/>
  <c r="J163" i="32"/>
  <c r="J162" i="32"/>
  <c r="J161" i="32"/>
  <c r="J160" i="32"/>
  <c r="J159" i="32"/>
  <c r="J158" i="32"/>
  <c r="J157" i="32"/>
  <c r="J156" i="32"/>
  <c r="J155" i="32"/>
  <c r="J154" i="32"/>
  <c r="J153" i="32"/>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M27" i="32"/>
  <c r="J27" i="32"/>
  <c r="M26" i="32"/>
  <c r="J26" i="32"/>
  <c r="M25" i="32"/>
  <c r="J25" i="32"/>
  <c r="M24" i="32"/>
  <c r="J24" i="32"/>
  <c r="M23" i="32"/>
  <c r="J23" i="32"/>
  <c r="M22" i="32"/>
  <c r="J22" i="32"/>
  <c r="M21" i="32"/>
  <c r="J21" i="32"/>
  <c r="M20" i="32"/>
  <c r="J20" i="32"/>
  <c r="M19" i="32"/>
  <c r="J19" i="32"/>
  <c r="M18" i="32"/>
  <c r="J18" i="32"/>
  <c r="M17" i="32"/>
  <c r="J17" i="32"/>
  <c r="M16" i="32"/>
  <c r="J16" i="32"/>
  <c r="M15" i="32"/>
  <c r="J15" i="32"/>
  <c r="M14" i="32"/>
  <c r="J14" i="32"/>
  <c r="M13" i="32"/>
  <c r="J13" i="32"/>
  <c r="M12" i="32"/>
  <c r="J12" i="32"/>
  <c r="M11" i="32"/>
  <c r="J11" i="32"/>
  <c r="M10" i="32"/>
  <c r="M7" i="32" s="1"/>
  <c r="H3" i="32" s="1"/>
  <c r="H4" i="32" s="1"/>
  <c r="J10" i="32"/>
  <c r="J9" i="32"/>
  <c r="J8" i="32"/>
  <c r="L7" i="32"/>
  <c r="K7" i="32"/>
  <c r="I7" i="32"/>
  <c r="H7" i="32"/>
  <c r="H2" i="32"/>
  <c r="B1" i="32"/>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I5" i="31"/>
  <c r="H5" i="31"/>
  <c r="H2" i="31"/>
  <c r="B1" i="31"/>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I5" i="30"/>
  <c r="H5" i="30"/>
  <c r="H2" i="30"/>
  <c r="B1" i="30"/>
  <c r="J357" i="29"/>
  <c r="J356" i="29"/>
  <c r="J355" i="29"/>
  <c r="J354" i="29"/>
  <c r="J353" i="29"/>
  <c r="J352" i="29"/>
  <c r="J351" i="29"/>
  <c r="J350" i="29"/>
  <c r="J349" i="29"/>
  <c r="J348" i="29"/>
  <c r="J347" i="29"/>
  <c r="J346" i="29"/>
  <c r="J345" i="29"/>
  <c r="J344" i="29"/>
  <c r="J343" i="29"/>
  <c r="J342" i="29"/>
  <c r="J341" i="29"/>
  <c r="J340" i="29"/>
  <c r="J339" i="29"/>
  <c r="J338" i="29"/>
  <c r="J337" i="29"/>
  <c r="J336"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J288" i="29"/>
  <c r="J287" i="29"/>
  <c r="J286" i="29"/>
  <c r="J285" i="29"/>
  <c r="J284" i="29"/>
  <c r="J283" i="29"/>
  <c r="J282" i="29"/>
  <c r="J281" i="29"/>
  <c r="J280" i="29"/>
  <c r="J279" i="29"/>
  <c r="J278" i="29"/>
  <c r="J277" i="29"/>
  <c r="J276" i="29"/>
  <c r="J275"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O7" i="29"/>
  <c r="H3" i="29" s="1"/>
  <c r="I7" i="29"/>
  <c r="H7" i="29"/>
  <c r="J7" i="29" s="1"/>
  <c r="H2" i="29"/>
  <c r="B1" i="29"/>
  <c r="J357" i="28"/>
  <c r="J356" i="28"/>
  <c r="J355" i="28"/>
  <c r="J354" i="28"/>
  <c r="J353" i="28"/>
  <c r="J352" i="28"/>
  <c r="J351" i="28"/>
  <c r="J350" i="28"/>
  <c r="J349" i="28"/>
  <c r="J348" i="28"/>
  <c r="J347" i="28"/>
  <c r="J346" i="28"/>
  <c r="J345" i="28"/>
  <c r="J344" i="28"/>
  <c r="J343" i="28"/>
  <c r="J342" i="28"/>
  <c r="J341" i="28"/>
  <c r="J340" i="28"/>
  <c r="J339" i="28"/>
  <c r="J338" i="28"/>
  <c r="J337" i="28"/>
  <c r="J336" i="28"/>
  <c r="J335" i="28"/>
  <c r="J334" i="28"/>
  <c r="J333" i="28"/>
  <c r="J332" i="28"/>
  <c r="J331" i="28"/>
  <c r="J330" i="28"/>
  <c r="J329" i="28"/>
  <c r="J328" i="28"/>
  <c r="J327" i="28"/>
  <c r="J326" i="28"/>
  <c r="J325" i="28"/>
  <c r="J324" i="28"/>
  <c r="J323" i="28"/>
  <c r="J322" i="28"/>
  <c r="J321" i="28"/>
  <c r="J320" i="28"/>
  <c r="J319" i="28"/>
  <c r="J318" i="28"/>
  <c r="J317" i="28"/>
  <c r="J316" i="28"/>
  <c r="J315" i="28"/>
  <c r="J314" i="28"/>
  <c r="J313" i="28"/>
  <c r="J312" i="28"/>
  <c r="J311" i="28"/>
  <c r="J310" i="28"/>
  <c r="J309" i="28"/>
  <c r="J308" i="28"/>
  <c r="J307" i="28"/>
  <c r="J306" i="28"/>
  <c r="J305" i="28"/>
  <c r="J304" i="28"/>
  <c r="J303" i="28"/>
  <c r="J302" i="28"/>
  <c r="J301" i="28"/>
  <c r="J300" i="28"/>
  <c r="J299" i="28"/>
  <c r="J298" i="28"/>
  <c r="J297" i="28"/>
  <c r="J296" i="28"/>
  <c r="J295" i="28"/>
  <c r="J294" i="28"/>
  <c r="J293" i="28"/>
  <c r="J292" i="28"/>
  <c r="J291" i="28"/>
  <c r="J290" i="28"/>
  <c r="J289" i="28"/>
  <c r="J288" i="28"/>
  <c r="J287" i="28"/>
  <c r="J286" i="28"/>
  <c r="J285" i="28"/>
  <c r="J284" i="28"/>
  <c r="J283" i="28"/>
  <c r="J282" i="28"/>
  <c r="J281" i="28"/>
  <c r="J280" i="28"/>
  <c r="J279" i="28"/>
  <c r="J278" i="28"/>
  <c r="J277" i="28"/>
  <c r="J276" i="28"/>
  <c r="J275" i="28"/>
  <c r="J274" i="28"/>
  <c r="J273" i="28"/>
  <c r="J272" i="28"/>
  <c r="J271" i="28"/>
  <c r="J270" i="28"/>
  <c r="J269" i="28"/>
  <c r="J268" i="28"/>
  <c r="J267" i="28"/>
  <c r="J266" i="28"/>
  <c r="J265" i="28"/>
  <c r="J264" i="28"/>
  <c r="J263" i="28"/>
  <c r="J262" i="28"/>
  <c r="J261" i="28"/>
  <c r="J260" i="28"/>
  <c r="J259" i="28"/>
  <c r="J258" i="28"/>
  <c r="J257" i="28"/>
  <c r="J256" i="28"/>
  <c r="J255" i="28"/>
  <c r="J254" i="28"/>
  <c r="J253" i="28"/>
  <c r="J252" i="28"/>
  <c r="J251" i="28"/>
  <c r="J250" i="28"/>
  <c r="J249" i="28"/>
  <c r="J248" i="28"/>
  <c r="J247" i="28"/>
  <c r="J246" i="28"/>
  <c r="J245" i="28"/>
  <c r="J244"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J218" i="28"/>
  <c r="J217" i="28"/>
  <c r="J216" i="28"/>
  <c r="J215" i="28"/>
  <c r="J214" i="28"/>
  <c r="J213" i="28"/>
  <c r="J212" i="28"/>
  <c r="J211" i="28"/>
  <c r="J210" i="28"/>
  <c r="J209" i="28"/>
  <c r="J208" i="28"/>
  <c r="J207" i="28"/>
  <c r="J206" i="28"/>
  <c r="J205" i="28"/>
  <c r="J204" i="28"/>
  <c r="J203" i="28"/>
  <c r="J202" i="28"/>
  <c r="J201" i="28"/>
  <c r="J200" i="28"/>
  <c r="J199" i="28"/>
  <c r="J198" i="28"/>
  <c r="J197" i="28"/>
  <c r="J196" i="28"/>
  <c r="J195" i="28"/>
  <c r="J194" i="28"/>
  <c r="J193" i="28"/>
  <c r="J192" i="28"/>
  <c r="J191" i="28"/>
  <c r="J190" i="28"/>
  <c r="J189" i="28"/>
  <c r="J188" i="28"/>
  <c r="J187" i="28"/>
  <c r="J186" i="28"/>
  <c r="J185" i="28"/>
  <c r="J184" i="28"/>
  <c r="J183" i="28"/>
  <c r="J182" i="28"/>
  <c r="J181" i="28"/>
  <c r="J180" i="28"/>
  <c r="J179" i="28"/>
  <c r="J178" i="28"/>
  <c r="J177" i="28"/>
  <c r="J176" i="28"/>
  <c r="J175" i="28"/>
  <c r="J174" i="28"/>
  <c r="J173" i="28"/>
  <c r="J172" i="28"/>
  <c r="J171" i="28"/>
  <c r="J170" i="28"/>
  <c r="J169" i="28"/>
  <c r="J168" i="28"/>
  <c r="J167" i="28"/>
  <c r="J166" i="28"/>
  <c r="J165" i="28"/>
  <c r="J164" i="28"/>
  <c r="J163" i="28"/>
  <c r="J162" i="28"/>
  <c r="J161" i="28"/>
  <c r="J160" i="28"/>
  <c r="J159" i="28"/>
  <c r="J158" i="28"/>
  <c r="J157" i="28"/>
  <c r="J156" i="28"/>
  <c r="J155" i="28"/>
  <c r="J154" i="28"/>
  <c r="J153" i="28"/>
  <c r="J152" i="28"/>
  <c r="J151" i="28"/>
  <c r="J150" i="28"/>
  <c r="J149" i="28"/>
  <c r="J148" i="28"/>
  <c r="J147" i="28"/>
  <c r="J146" i="28"/>
  <c r="J145" i="28"/>
  <c r="J144" i="28"/>
  <c r="J143" i="28"/>
  <c r="J142" i="28"/>
  <c r="J141" i="28"/>
  <c r="J140" i="28"/>
  <c r="J139" i="28"/>
  <c r="J138" i="28"/>
  <c r="J137" i="28"/>
  <c r="J136" i="28"/>
  <c r="J135" i="28"/>
  <c r="J134"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96" i="28"/>
  <c r="J95" i="28"/>
  <c r="J94" i="28"/>
  <c r="J93" i="28"/>
  <c r="J92" i="28"/>
  <c r="J91" i="28"/>
  <c r="J90" i="28"/>
  <c r="J89" i="28"/>
  <c r="J88" i="28"/>
  <c r="J87" i="28"/>
  <c r="J86" i="28"/>
  <c r="J85" i="28"/>
  <c r="J84" i="28"/>
  <c r="J83" i="28"/>
  <c r="J82" i="28"/>
  <c r="J81" i="28"/>
  <c r="J80" i="28"/>
  <c r="J79" i="28"/>
  <c r="J78" i="28"/>
  <c r="J77" i="28"/>
  <c r="J76" i="28"/>
  <c r="J75" i="28"/>
  <c r="J74" i="28"/>
  <c r="J73" i="28"/>
  <c r="J72" i="28"/>
  <c r="J71" i="28"/>
  <c r="J70" i="28"/>
  <c r="J69" i="28"/>
  <c r="J68" i="28"/>
  <c r="J67" i="28"/>
  <c r="J66" i="28"/>
  <c r="J65" i="28"/>
  <c r="J64" i="28"/>
  <c r="J63" i="28"/>
  <c r="J62" i="28"/>
  <c r="J61" i="28"/>
  <c r="J60" i="28"/>
  <c r="J59" i="28"/>
  <c r="J58" i="28"/>
  <c r="J57" i="28"/>
  <c r="J56" i="28"/>
  <c r="J55" i="28"/>
  <c r="J54" i="28"/>
  <c r="J53" i="28"/>
  <c r="J52" i="28"/>
  <c r="J51" i="28"/>
  <c r="J50" i="28"/>
  <c r="J49" i="28"/>
  <c r="J48" i="28"/>
  <c r="J47" i="28"/>
  <c r="J46" i="28"/>
  <c r="J45" i="28"/>
  <c r="J44" i="28"/>
  <c r="J43" i="28"/>
  <c r="J42" i="28"/>
  <c r="J41" i="28"/>
  <c r="J40" i="28"/>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J13" i="28"/>
  <c r="J12" i="28"/>
  <c r="J11" i="28"/>
  <c r="J10" i="28"/>
  <c r="J9" i="28"/>
  <c r="J8" i="28"/>
  <c r="M7" i="28"/>
  <c r="H3" i="28" s="1"/>
  <c r="L7" i="28"/>
  <c r="K7" i="28"/>
  <c r="I7" i="28"/>
  <c r="H7" i="28"/>
  <c r="H2" i="28"/>
  <c r="B1" i="28"/>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I5" i="27"/>
  <c r="H5" i="27"/>
  <c r="H2" i="27"/>
  <c r="B1" i="27"/>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I5" i="26"/>
  <c r="H5" i="26"/>
  <c r="J5" i="26" s="1"/>
  <c r="H2" i="26"/>
  <c r="B1" i="26"/>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O7" i="25"/>
  <c r="H3" i="25" s="1"/>
  <c r="I7" i="25"/>
  <c r="H7" i="25"/>
  <c r="H2" i="25"/>
  <c r="B1" i="25"/>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M7" i="24"/>
  <c r="H3" i="24" s="1"/>
  <c r="H4" i="24" s="1"/>
  <c r="L7" i="24"/>
  <c r="K7" i="24"/>
  <c r="H7" i="24"/>
  <c r="J7" i="24" s="1"/>
  <c r="B1" i="24"/>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I5" i="23"/>
  <c r="H5" i="23"/>
  <c r="J5" i="23" s="1"/>
  <c r="H2" i="23"/>
  <c r="B1" i="23"/>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I5" i="22"/>
  <c r="H5" i="22"/>
  <c r="J5" i="22" s="1"/>
  <c r="H2" i="22"/>
  <c r="B1" i="22"/>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O7" i="21"/>
  <c r="H3" i="21" s="1"/>
  <c r="H4" i="21" s="1"/>
  <c r="I7" i="21"/>
  <c r="H7" i="21"/>
  <c r="H2" i="21"/>
  <c r="B1" i="21"/>
  <c r="J357" i="20"/>
  <c r="J356" i="20"/>
  <c r="J355" i="20"/>
  <c r="J354" i="20"/>
  <c r="J353" i="20"/>
  <c r="J352" i="20"/>
  <c r="J351" i="20"/>
  <c r="J350" i="20"/>
  <c r="J349" i="20"/>
  <c r="J348" i="20"/>
  <c r="J347" i="20"/>
  <c r="J346" i="20"/>
  <c r="J345" i="20"/>
  <c r="J344" i="20"/>
  <c r="J343" i="20"/>
  <c r="J342" i="20"/>
  <c r="J341" i="20"/>
  <c r="J340" i="20"/>
  <c r="J339" i="20"/>
  <c r="J338" i="20"/>
  <c r="J337" i="20"/>
  <c r="J336" i="20"/>
  <c r="J335" i="20"/>
  <c r="J334" i="20"/>
  <c r="J333" i="20"/>
  <c r="J332" i="20"/>
  <c r="J331" i="20"/>
  <c r="J330" i="20"/>
  <c r="J329" i="20"/>
  <c r="J328" i="20"/>
  <c r="J327" i="20"/>
  <c r="J326" i="20"/>
  <c r="J325" i="20"/>
  <c r="J324" i="20"/>
  <c r="J323" i="20"/>
  <c r="J322" i="20"/>
  <c r="J321" i="20"/>
  <c r="J320" i="20"/>
  <c r="J319" i="20"/>
  <c r="J318" i="20"/>
  <c r="J317" i="20"/>
  <c r="J316" i="20"/>
  <c r="J315" i="20"/>
  <c r="J314" i="20"/>
  <c r="J313" i="20"/>
  <c r="J312" i="20"/>
  <c r="J311" i="20"/>
  <c r="J310" i="20"/>
  <c r="J309" i="20"/>
  <c r="J308" i="20"/>
  <c r="J307" i="20"/>
  <c r="J306" i="20"/>
  <c r="J305" i="20"/>
  <c r="J304" i="20"/>
  <c r="J303" i="20"/>
  <c r="J302" i="20"/>
  <c r="J301" i="20"/>
  <c r="J300" i="20"/>
  <c r="J299" i="20"/>
  <c r="J298" i="20"/>
  <c r="J297" i="20"/>
  <c r="J296" i="20"/>
  <c r="J295" i="20"/>
  <c r="J294" i="20"/>
  <c r="J293" i="20"/>
  <c r="J292" i="20"/>
  <c r="J291" i="20"/>
  <c r="J290" i="20"/>
  <c r="J289" i="20"/>
  <c r="J288" i="20"/>
  <c r="J287" i="20"/>
  <c r="J286" i="20"/>
  <c r="J285" i="20"/>
  <c r="J284" i="20"/>
  <c r="J283" i="20"/>
  <c r="J282" i="20"/>
  <c r="J281" i="20"/>
  <c r="J280" i="20"/>
  <c r="J279" i="20"/>
  <c r="J278" i="20"/>
  <c r="J277" i="20"/>
  <c r="J276" i="20"/>
  <c r="J275" i="20"/>
  <c r="J274" i="20"/>
  <c r="J273" i="20"/>
  <c r="J272" i="20"/>
  <c r="J271" i="20"/>
  <c r="J270" i="20"/>
  <c r="J269" i="20"/>
  <c r="J268" i="20"/>
  <c r="J267" i="20"/>
  <c r="J266" i="20"/>
  <c r="J265" i="20"/>
  <c r="J264" i="20"/>
  <c r="J263" i="20"/>
  <c r="J262" i="20"/>
  <c r="J261" i="20"/>
  <c r="J260" i="20"/>
  <c r="J259" i="20"/>
  <c r="J258" i="20"/>
  <c r="J257" i="20"/>
  <c r="J256" i="20"/>
  <c r="J255" i="20"/>
  <c r="J254" i="20"/>
  <c r="J253" i="20"/>
  <c r="J252" i="20"/>
  <c r="J251" i="20"/>
  <c r="J250" i="20"/>
  <c r="J249" i="20"/>
  <c r="J248" i="20"/>
  <c r="J247" i="20"/>
  <c r="J246" i="20"/>
  <c r="J245" i="20"/>
  <c r="J244" i="20"/>
  <c r="J243" i="20"/>
  <c r="J242" i="20"/>
  <c r="J241" i="20"/>
  <c r="J240" i="20"/>
  <c r="J239" i="20"/>
  <c r="J238" i="20"/>
  <c r="J237" i="20"/>
  <c r="J236" i="20"/>
  <c r="J235" i="20"/>
  <c r="J234" i="20"/>
  <c r="J233" i="20"/>
  <c r="J232" i="20"/>
  <c r="J231" i="20"/>
  <c r="J230" i="20"/>
  <c r="J229" i="20"/>
  <c r="J228" i="20"/>
  <c r="J227" i="20"/>
  <c r="J226" i="20"/>
  <c r="J225" i="20"/>
  <c r="J224" i="20"/>
  <c r="J223" i="20"/>
  <c r="J222" i="20"/>
  <c r="J221" i="20"/>
  <c r="J220" i="20"/>
  <c r="J219" i="20"/>
  <c r="J218" i="20"/>
  <c r="J217" i="20"/>
  <c r="J216" i="20"/>
  <c r="J215" i="20"/>
  <c r="J214" i="20"/>
  <c r="J213" i="20"/>
  <c r="J212" i="20"/>
  <c r="J211" i="20"/>
  <c r="J210" i="20"/>
  <c r="J209" i="20"/>
  <c r="J208" i="20"/>
  <c r="J207" i="20"/>
  <c r="J206" i="20"/>
  <c r="J205" i="20"/>
  <c r="J204" i="20"/>
  <c r="J203" i="20"/>
  <c r="J202" i="20"/>
  <c r="J201" i="20"/>
  <c r="J200" i="20"/>
  <c r="J199" i="20"/>
  <c r="J198" i="20"/>
  <c r="J197" i="20"/>
  <c r="J196" i="20"/>
  <c r="J195" i="20"/>
  <c r="J194" i="20"/>
  <c r="J193" i="20"/>
  <c r="J192" i="20"/>
  <c r="J191" i="20"/>
  <c r="J190" i="20"/>
  <c r="J189" i="20"/>
  <c r="J188" i="20"/>
  <c r="J187" i="20"/>
  <c r="J186" i="20"/>
  <c r="J185" i="20"/>
  <c r="J184" i="20"/>
  <c r="J183" i="20"/>
  <c r="J182" i="20"/>
  <c r="J181" i="20"/>
  <c r="J180" i="20"/>
  <c r="J179" i="20"/>
  <c r="J178" i="20"/>
  <c r="J177" i="20"/>
  <c r="J176" i="20"/>
  <c r="J175" i="20"/>
  <c r="J174" i="20"/>
  <c r="J173" i="20"/>
  <c r="J172" i="20"/>
  <c r="J171" i="20"/>
  <c r="J170" i="20"/>
  <c r="J169" i="20"/>
  <c r="J168" i="20"/>
  <c r="J167" i="20"/>
  <c r="J166" i="20"/>
  <c r="J165" i="20"/>
  <c r="J164" i="20"/>
  <c r="J163" i="20"/>
  <c r="J162" i="20"/>
  <c r="J161" i="20"/>
  <c r="J160" i="20"/>
  <c r="J159" i="20"/>
  <c r="J158" i="20"/>
  <c r="J157" i="20"/>
  <c r="J156" i="20"/>
  <c r="J155" i="20"/>
  <c r="J154" i="20"/>
  <c r="J153" i="20"/>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M7" i="20"/>
  <c r="H3" i="20" s="1"/>
  <c r="L7" i="20"/>
  <c r="K7" i="20"/>
  <c r="I7" i="20"/>
  <c r="H7" i="20"/>
  <c r="H2" i="20"/>
  <c r="B1" i="20"/>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I5" i="19"/>
  <c r="H5" i="19"/>
  <c r="H2" i="19"/>
  <c r="B1" i="19"/>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 i="18"/>
  <c r="I5" i="18"/>
  <c r="H5" i="18"/>
  <c r="H2" i="18"/>
  <c r="B1" i="18"/>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J9" i="17"/>
  <c r="J8" i="17"/>
  <c r="O7" i="17"/>
  <c r="H3" i="17" s="1"/>
  <c r="I7" i="17"/>
  <c r="H7" i="17"/>
  <c r="H2" i="17"/>
  <c r="B1" i="17"/>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318" i="16"/>
  <c r="J317" i="16"/>
  <c r="J316" i="16"/>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165" i="16"/>
  <c r="J164" i="16"/>
  <c r="J163" i="16"/>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M7" i="16"/>
  <c r="H3" i="16" s="1"/>
  <c r="L7" i="16"/>
  <c r="K7" i="16"/>
  <c r="I7" i="16"/>
  <c r="H7" i="16"/>
  <c r="J7" i="16" s="1"/>
  <c r="H2" i="16"/>
  <c r="B1" i="16"/>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I5" i="15"/>
  <c r="H5" i="15"/>
  <c r="H2" i="15"/>
  <c r="B1" i="15"/>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I5" i="14"/>
  <c r="H5" i="14"/>
  <c r="J5" i="14" s="1"/>
  <c r="H2" i="14"/>
  <c r="B1" i="14"/>
  <c r="J357" i="13"/>
  <c r="J356" i="13"/>
  <c r="J355" i="13"/>
  <c r="J354" i="13"/>
  <c r="J353" i="13"/>
  <c r="J352" i="13"/>
  <c r="J351" i="13"/>
  <c r="J350" i="13"/>
  <c r="J349" i="13"/>
  <c r="J348" i="13"/>
  <c r="J347" i="13"/>
  <c r="J346" i="13"/>
  <c r="J345" i="13"/>
  <c r="J344" i="13"/>
  <c r="J343" i="13"/>
  <c r="J342" i="13"/>
  <c r="J341" i="13"/>
  <c r="J340" i="13"/>
  <c r="J339" i="13"/>
  <c r="J338" i="13"/>
  <c r="J337" i="13"/>
  <c r="J336" i="13"/>
  <c r="J335" i="13"/>
  <c r="J334" i="13"/>
  <c r="J333" i="13"/>
  <c r="J332" i="13"/>
  <c r="J331" i="13"/>
  <c r="J330" i="13"/>
  <c r="J329" i="13"/>
  <c r="J328" i="13"/>
  <c r="J327" i="13"/>
  <c r="J326" i="13"/>
  <c r="J325" i="13"/>
  <c r="J324" i="13"/>
  <c r="J323" i="13"/>
  <c r="J322" i="13"/>
  <c r="J321" i="13"/>
  <c r="J320" i="13"/>
  <c r="J319" i="13"/>
  <c r="J318" i="13"/>
  <c r="J317" i="13"/>
  <c r="J316" i="13"/>
  <c r="J315" i="13"/>
  <c r="J314" i="13"/>
  <c r="J313" i="13"/>
  <c r="J312" i="13"/>
  <c r="J311" i="13"/>
  <c r="J310" i="13"/>
  <c r="J309" i="13"/>
  <c r="J308" i="13"/>
  <c r="J307" i="13"/>
  <c r="J306" i="13"/>
  <c r="J305" i="13"/>
  <c r="J304" i="13"/>
  <c r="J303" i="13"/>
  <c r="J302" i="13"/>
  <c r="J301" i="13"/>
  <c r="J300" i="13"/>
  <c r="J299" i="13"/>
  <c r="J298" i="13"/>
  <c r="J297" i="13"/>
  <c r="J296" i="13"/>
  <c r="J295" i="13"/>
  <c r="J294" i="13"/>
  <c r="J293" i="13"/>
  <c r="J292" i="13"/>
  <c r="J291" i="13"/>
  <c r="J290" i="13"/>
  <c r="J289" i="13"/>
  <c r="J288" i="13"/>
  <c r="J287" i="13"/>
  <c r="J286" i="13"/>
  <c r="J285" i="13"/>
  <c r="J284" i="13"/>
  <c r="J283" i="13"/>
  <c r="J282" i="13"/>
  <c r="J281" i="13"/>
  <c r="J280" i="13"/>
  <c r="J279" i="13"/>
  <c r="J278" i="13"/>
  <c r="J277" i="13"/>
  <c r="J276" i="13"/>
  <c r="J275" i="13"/>
  <c r="J274" i="13"/>
  <c r="J273" i="13"/>
  <c r="J272" i="13"/>
  <c r="J271" i="13"/>
  <c r="J270" i="13"/>
  <c r="J269" i="13"/>
  <c r="J268" i="13"/>
  <c r="J267"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220" i="13"/>
  <c r="J219" i="13"/>
  <c r="J218" i="13"/>
  <c r="J217" i="13"/>
  <c r="J216" i="13"/>
  <c r="J215" i="13"/>
  <c r="J214" i="13"/>
  <c r="J213" i="13"/>
  <c r="J212" i="13"/>
  <c r="J211" i="13"/>
  <c r="J210" i="13"/>
  <c r="J209" i="13"/>
  <c r="J208" i="13"/>
  <c r="J207" i="13"/>
  <c r="J206" i="13"/>
  <c r="J205" i="13"/>
  <c r="J204" i="13"/>
  <c r="J203" i="13"/>
  <c r="J202" i="13"/>
  <c r="J201" i="13"/>
  <c r="J200" i="13"/>
  <c r="J199" i="13"/>
  <c r="J198" i="13"/>
  <c r="J197" i="13"/>
  <c r="J196" i="13"/>
  <c r="J195" i="13"/>
  <c r="J194" i="13"/>
  <c r="J193" i="13"/>
  <c r="J192" i="13"/>
  <c r="J191" i="13"/>
  <c r="J190" i="13"/>
  <c r="J189" i="13"/>
  <c r="J188" i="13"/>
  <c r="J187" i="13"/>
  <c r="J186" i="13"/>
  <c r="J185" i="13"/>
  <c r="J184" i="13"/>
  <c r="J183" i="13"/>
  <c r="J182" i="13"/>
  <c r="J181" i="13"/>
  <c r="J180" i="13"/>
  <c r="J179" i="13"/>
  <c r="J178" i="13"/>
  <c r="J177" i="13"/>
  <c r="J176" i="13"/>
  <c r="J175" i="13"/>
  <c r="J174" i="13"/>
  <c r="J173" i="13"/>
  <c r="J172" i="13"/>
  <c r="J171" i="13"/>
  <c r="J170" i="13"/>
  <c r="J169" i="13"/>
  <c r="J168" i="13"/>
  <c r="J167" i="13"/>
  <c r="J166" i="13"/>
  <c r="J165" i="13"/>
  <c r="J164" i="13"/>
  <c r="J163" i="13"/>
  <c r="J162" i="13"/>
  <c r="J161" i="13"/>
  <c r="J160" i="13"/>
  <c r="J159" i="13"/>
  <c r="J158" i="13"/>
  <c r="J157" i="13"/>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O7" i="13"/>
  <c r="H3" i="13" s="1"/>
  <c r="H4" i="13" s="1"/>
  <c r="J7" i="13"/>
  <c r="I7" i="13"/>
  <c r="H7" i="13"/>
  <c r="H2" i="13"/>
  <c r="B1" i="13"/>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M7" i="12"/>
  <c r="H3" i="12" s="1"/>
  <c r="H4" i="12" s="1"/>
  <c r="L7" i="12"/>
  <c r="K7" i="12"/>
  <c r="I7" i="12"/>
  <c r="H7" i="12"/>
  <c r="J7" i="12" s="1"/>
  <c r="H2" i="12"/>
  <c r="B1" i="12"/>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I5" i="11"/>
  <c r="H5" i="11"/>
  <c r="J5" i="11" s="1"/>
  <c r="H2" i="11"/>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I5" i="10"/>
  <c r="H5" i="10"/>
  <c r="H2" i="10"/>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J9" i="9"/>
  <c r="J8" i="9"/>
  <c r="O7" i="9"/>
  <c r="J7" i="9"/>
  <c r="I7" i="9"/>
  <c r="H7" i="9"/>
  <c r="H3" i="9"/>
  <c r="H4" i="9" s="1"/>
  <c r="H2" i="9"/>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M8" i="8"/>
  <c r="M7" i="8" s="1"/>
  <c r="H3" i="8" s="1"/>
  <c r="J8" i="8"/>
  <c r="L7" i="8"/>
  <c r="K7" i="8"/>
  <c r="I7" i="8"/>
  <c r="H2" i="8"/>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J6" i="7"/>
  <c r="I5" i="7"/>
  <c r="H5" i="7"/>
  <c r="H2" i="7"/>
  <c r="B1" i="7"/>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9" i="6"/>
  <c r="J8" i="6"/>
  <c r="J7" i="6"/>
  <c r="J6" i="6"/>
  <c r="I5" i="6"/>
  <c r="H5" i="6"/>
  <c r="H2" i="6"/>
  <c r="B1" i="6"/>
  <c r="J357" i="5"/>
  <c r="J356" i="5"/>
  <c r="J355" i="5"/>
  <c r="J354" i="5"/>
  <c r="J353" i="5"/>
  <c r="J352" i="5"/>
  <c r="J351" i="5"/>
  <c r="J350" i="5"/>
  <c r="J349" i="5"/>
  <c r="J348" i="5"/>
  <c r="J347" i="5"/>
  <c r="J346" i="5"/>
  <c r="J345" i="5"/>
  <c r="J344" i="5"/>
  <c r="J343" i="5"/>
  <c r="J342" i="5"/>
  <c r="J341" i="5"/>
  <c r="J340" i="5"/>
  <c r="J339" i="5"/>
  <c r="J338" i="5"/>
  <c r="J337" i="5"/>
  <c r="J336" i="5"/>
  <c r="J335" i="5"/>
  <c r="J334" i="5"/>
  <c r="J333" i="5"/>
  <c r="J332" i="5"/>
  <c r="J331" i="5"/>
  <c r="J330" i="5"/>
  <c r="J329" i="5"/>
  <c r="J328" i="5"/>
  <c r="J327" i="5"/>
  <c r="J326" i="5"/>
  <c r="J325" i="5"/>
  <c r="J324" i="5"/>
  <c r="J323" i="5"/>
  <c r="J322" i="5"/>
  <c r="J321" i="5"/>
  <c r="J320" i="5"/>
  <c r="J319" i="5"/>
  <c r="J318" i="5"/>
  <c r="J317" i="5"/>
  <c r="J316" i="5"/>
  <c r="J315" i="5"/>
  <c r="J314" i="5"/>
  <c r="J313" i="5"/>
  <c r="J312" i="5"/>
  <c r="J311" i="5"/>
  <c r="J310" i="5"/>
  <c r="J309" i="5"/>
  <c r="J308" i="5"/>
  <c r="J307" i="5"/>
  <c r="J306" i="5"/>
  <c r="J305" i="5"/>
  <c r="J304" i="5"/>
  <c r="J303" i="5"/>
  <c r="J302" i="5"/>
  <c r="J301" i="5"/>
  <c r="J300" i="5"/>
  <c r="J299" i="5"/>
  <c r="J298" i="5"/>
  <c r="J297" i="5"/>
  <c r="J296" i="5"/>
  <c r="J295" i="5"/>
  <c r="J294" i="5"/>
  <c r="J293" i="5"/>
  <c r="J292" i="5"/>
  <c r="J291" i="5"/>
  <c r="J290" i="5"/>
  <c r="J289" i="5"/>
  <c r="J288" i="5"/>
  <c r="J287" i="5"/>
  <c r="J286" i="5"/>
  <c r="J285" i="5"/>
  <c r="J284" i="5"/>
  <c r="J283" i="5"/>
  <c r="J282" i="5"/>
  <c r="J281" i="5"/>
  <c r="J280" i="5"/>
  <c r="J279" i="5"/>
  <c r="J278" i="5"/>
  <c r="J277" i="5"/>
  <c r="J276" i="5"/>
  <c r="J275" i="5"/>
  <c r="J274" i="5"/>
  <c r="J273" i="5"/>
  <c r="J272" i="5"/>
  <c r="J271" i="5"/>
  <c r="J270" i="5"/>
  <c r="J269" i="5"/>
  <c r="J268" i="5"/>
  <c r="J267" i="5"/>
  <c r="J266" i="5"/>
  <c r="J265" i="5"/>
  <c r="J264" i="5"/>
  <c r="J263" i="5"/>
  <c r="J262" i="5"/>
  <c r="J261" i="5"/>
  <c r="J260" i="5"/>
  <c r="J259" i="5"/>
  <c r="J258" i="5"/>
  <c r="J257" i="5"/>
  <c r="J256" i="5"/>
  <c r="J255" i="5"/>
  <c r="J254" i="5"/>
  <c r="J253" i="5"/>
  <c r="J252" i="5"/>
  <c r="J251" i="5"/>
  <c r="J250" i="5"/>
  <c r="J249" i="5"/>
  <c r="J248" i="5"/>
  <c r="J247" i="5"/>
  <c r="J246" i="5"/>
  <c r="J245" i="5"/>
  <c r="J244" i="5"/>
  <c r="J243" i="5"/>
  <c r="J242" i="5"/>
  <c r="J241" i="5"/>
  <c r="J240" i="5"/>
  <c r="J239" i="5"/>
  <c r="J238" i="5"/>
  <c r="J237" i="5"/>
  <c r="J236" i="5"/>
  <c r="J235" i="5"/>
  <c r="J234" i="5"/>
  <c r="J233" i="5"/>
  <c r="J232" i="5"/>
  <c r="J231" i="5"/>
  <c r="J230" i="5"/>
  <c r="J229" i="5"/>
  <c r="J228" i="5"/>
  <c r="J227" i="5"/>
  <c r="J226" i="5"/>
  <c r="J225" i="5"/>
  <c r="J224" i="5"/>
  <c r="J223" i="5"/>
  <c r="J222" i="5"/>
  <c r="J221" i="5"/>
  <c r="J220" i="5"/>
  <c r="J219" i="5"/>
  <c r="J218" i="5"/>
  <c r="J217" i="5"/>
  <c r="J216" i="5"/>
  <c r="J215" i="5"/>
  <c r="J214" i="5"/>
  <c r="J213" i="5"/>
  <c r="J212" i="5"/>
  <c r="J211" i="5"/>
  <c r="J210" i="5"/>
  <c r="J209" i="5"/>
  <c r="J208" i="5"/>
  <c r="J207" i="5"/>
  <c r="J206" i="5"/>
  <c r="J205" i="5"/>
  <c r="J204" i="5"/>
  <c r="J203" i="5"/>
  <c r="J202" i="5"/>
  <c r="J201" i="5"/>
  <c r="J200" i="5"/>
  <c r="J199" i="5"/>
  <c r="J198" i="5"/>
  <c r="J197" i="5"/>
  <c r="J196" i="5"/>
  <c r="J195" i="5"/>
  <c r="J194" i="5"/>
  <c r="J193" i="5"/>
  <c r="J192" i="5"/>
  <c r="J191" i="5"/>
  <c r="J190" i="5"/>
  <c r="J189" i="5"/>
  <c r="J188" i="5"/>
  <c r="J187" i="5"/>
  <c r="J186" i="5"/>
  <c r="J185" i="5"/>
  <c r="J184" i="5"/>
  <c r="J183" i="5"/>
  <c r="J182" i="5"/>
  <c r="J181" i="5"/>
  <c r="J180" i="5"/>
  <c r="J179" i="5"/>
  <c r="J178" i="5"/>
  <c r="J177" i="5"/>
  <c r="J176" i="5"/>
  <c r="J175" i="5"/>
  <c r="J174" i="5"/>
  <c r="J173" i="5"/>
  <c r="J172" i="5"/>
  <c r="J171" i="5"/>
  <c r="J170" i="5"/>
  <c r="J169" i="5"/>
  <c r="J168" i="5"/>
  <c r="J167" i="5"/>
  <c r="J166" i="5"/>
  <c r="J165" i="5"/>
  <c r="J164" i="5"/>
  <c r="J163" i="5"/>
  <c r="J162" i="5"/>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1" i="5"/>
  <c r="J10" i="5"/>
  <c r="J9" i="5"/>
  <c r="J8" i="5"/>
  <c r="O7" i="5"/>
  <c r="I7" i="5"/>
  <c r="H7" i="5"/>
  <c r="J7" i="5" s="1"/>
  <c r="H3" i="5"/>
  <c r="H4" i="5" s="1"/>
  <c r="H2" i="5"/>
  <c r="B1" i="5"/>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M7" i="4"/>
  <c r="H3" i="4" s="1"/>
  <c r="H4" i="4" s="1"/>
  <c r="L7" i="4"/>
  <c r="K7" i="4"/>
  <c r="I7" i="4"/>
  <c r="H7" i="4"/>
  <c r="J7" i="4" s="1"/>
  <c r="H2" i="4"/>
  <c r="B1" i="4"/>
  <c r="H4" i="8" l="1"/>
  <c r="J7" i="8"/>
  <c r="J7" i="17"/>
  <c r="H4" i="29"/>
  <c r="J7" i="28"/>
  <c r="J5" i="30"/>
  <c r="J5" i="31"/>
  <c r="J7" i="32"/>
  <c r="H4" i="17"/>
  <c r="J5" i="15"/>
  <c r="J5" i="18"/>
  <c r="J5" i="19"/>
  <c r="J7" i="20"/>
  <c r="J5" i="6"/>
  <c r="J5" i="7"/>
  <c r="J5" i="10"/>
  <c r="J7" i="21"/>
  <c r="J7" i="25"/>
  <c r="J5" i="27"/>
  <c r="H4" i="25"/>
  <c r="H4" i="16"/>
  <c r="H4" i="37"/>
  <c r="H4" i="20"/>
  <c r="H4" i="28"/>
  <c r="J7" i="36"/>
  <c r="J5" i="38"/>
  <c r="J5" i="39"/>
</calcChain>
</file>

<file path=xl/comments1.xml><?xml version="1.0" encoding="utf-8"?>
<comments xmlns="http://schemas.openxmlformats.org/spreadsheetml/2006/main">
  <authors>
    <author>山梨県</author>
  </authors>
  <commentList>
    <comment ref="T20" authorId="0">
      <text>
        <r>
          <rPr>
            <sz val="9"/>
            <color rgb="FF000000"/>
            <rFont val="ＭＳ Ｐゴシック"/>
            <family val="3"/>
            <charset val="128"/>
          </rPr>
          <t>年間予定使用量</t>
        </r>
      </text>
    </comment>
  </commentList>
</comments>
</file>

<file path=xl/comments2.xml><?xml version="1.0" encoding="utf-8"?>
<comments xmlns="http://schemas.openxmlformats.org/spreadsheetml/2006/main">
  <authors>
    <author>山梨県</author>
  </authors>
  <commentList>
    <comment ref="H12" authorId="0">
      <text>
        <r>
          <rPr>
            <sz val="9"/>
            <color indexed="81"/>
            <rFont val="ＭＳ Ｐゴシック"/>
            <family val="3"/>
            <charset val="128"/>
          </rPr>
          <t xml:space="preserve">4026千円（H29.10～H30.9）×6ヶ月×12ヶ月
</t>
        </r>
      </text>
    </comment>
  </commentList>
</comments>
</file>

<file path=xl/comments3.xml><?xml version="1.0" encoding="utf-8"?>
<comments xmlns="http://schemas.openxmlformats.org/spreadsheetml/2006/main">
  <authors>
    <author>Windows ユーザー</author>
  </authors>
  <commentList>
    <comment ref="H6" authorId="0">
      <text>
        <r>
          <rPr>
            <b/>
            <sz val="9"/>
            <color indexed="10"/>
            <rFont val="MS P ゴシック"/>
            <family val="3"/>
            <charset val="128"/>
          </rPr>
          <t>２～４の３箇所は一括して入札実施。
入札はH28年12月
契約期間は、H29年1月からH32(2020)年3月まで
（３年３ヶ月間）
落札額は228,545,006円
※金額等は12ヶ月分を記載</t>
        </r>
      </text>
    </comment>
  </commentList>
</comments>
</file>

<file path=xl/comments4.xml><?xml version="1.0" encoding="utf-8"?>
<comments xmlns="http://schemas.openxmlformats.org/spreadsheetml/2006/main">
  <authors>
    <author>Windows ユーザー</author>
  </authors>
  <commentList>
    <comment ref="B6" authorId="0">
      <text>
        <r>
          <rPr>
            <b/>
            <sz val="9"/>
            <color indexed="81"/>
            <rFont val="MS P ゴシック"/>
            <family val="3"/>
            <charset val="128"/>
          </rPr>
          <t>入札は
平成２８年１０月２６日に実施</t>
        </r>
      </text>
    </comment>
    <comment ref="F6" authorId="0">
      <text>
        <r>
          <rPr>
            <b/>
            <sz val="9"/>
            <color indexed="81"/>
            <rFont val="MS P ゴシック"/>
            <family val="3"/>
            <charset val="128"/>
          </rPr>
          <t>Ｈ３０．４．１より
シン・エナジー(株)に社名変更</t>
        </r>
      </text>
    </comment>
  </commentList>
</comments>
</file>

<file path=xl/sharedStrings.xml><?xml version="1.0" encoding="utf-8"?>
<sst xmlns="http://schemas.openxmlformats.org/spreadsheetml/2006/main" count="10424" uniqueCount="2322">
  <si>
    <t>自治体名</t>
    <rPh sb="0" eb="3">
      <t>ジチタイ</t>
    </rPh>
    <rPh sb="3" eb="4">
      <t>メイ</t>
    </rPh>
    <phoneticPr fontId="2"/>
  </si>
  <si>
    <t>北海道</t>
  </si>
  <si>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</si>
  <si>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</si>
  <si>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</si>
  <si>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</si>
  <si>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</si>
  <si>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茨城県</t>
    <rPh sb="0" eb="3">
      <t>イバラキケン</t>
    </rPh>
    <phoneticPr fontId="2"/>
  </si>
  <si>
    <t>群馬県</t>
  </si>
  <si>
    <t>千葉県</t>
    <rPh sb="0" eb="3">
      <t>チバケン</t>
    </rPh>
    <phoneticPr fontId="2"/>
  </si>
  <si>
    <t>神奈川県</t>
    <rPh sb="0" eb="4">
      <t>カナガワケン</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</si>
  <si>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</si>
  <si>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</si>
  <si>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</si>
  <si>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</si>
  <si>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長野県</t>
    <rPh sb="0" eb="3">
      <t>ナガノケン</t>
    </rPh>
    <phoneticPr fontId="2"/>
  </si>
  <si>
    <t>岐阜県</t>
    <rPh sb="0" eb="3">
      <t>ギフケン</t>
    </rPh>
    <phoneticPr fontId="2"/>
  </si>
  <si>
    <t>愛知県</t>
    <rPh sb="0" eb="3">
      <t>アイチケン</t>
    </rPh>
    <phoneticPr fontId="2"/>
  </si>
  <si>
    <t>滋賀県</t>
    <rPh sb="0" eb="3">
      <t>シガケン</t>
    </rPh>
    <phoneticPr fontId="2"/>
  </si>
  <si>
    <t>京都府</t>
    <rPh sb="0" eb="3">
      <t>キョウトフ</t>
    </rPh>
    <phoneticPr fontId="2"/>
  </si>
  <si>
    <t>大阪府</t>
    <rPh sb="0" eb="3">
      <t>オオサカフ</t>
    </rPh>
    <phoneticPr fontId="2"/>
  </si>
  <si>
    <t>兵庫県</t>
    <rPh sb="0" eb="3">
      <t>ヒョウゴケン</t>
    </rPh>
    <phoneticPr fontId="2"/>
  </si>
  <si>
    <t>奈良県</t>
    <rPh sb="0" eb="3">
      <t>ナラケン</t>
    </rPh>
    <phoneticPr fontId="2"/>
  </si>
  <si>
    <t>鳥取県</t>
    <rPh sb="0" eb="3">
      <t>トットリケン</t>
    </rPh>
    <phoneticPr fontId="2"/>
  </si>
  <si>
    <t>島根県</t>
    <rPh sb="0" eb="3">
      <t>シマネケン</t>
    </rPh>
    <phoneticPr fontId="2"/>
  </si>
  <si>
    <t>広島県</t>
    <rPh sb="0" eb="3">
      <t>ヒロシマケン</t>
    </rPh>
    <phoneticPr fontId="2"/>
  </si>
  <si>
    <t>愛媛県</t>
    <rPh sb="0" eb="3">
      <t>エヒメケン</t>
    </rPh>
    <phoneticPr fontId="2"/>
  </si>
  <si>
    <t>福岡県</t>
    <rPh sb="0" eb="3">
      <t>フクオカケン</t>
    </rPh>
    <phoneticPr fontId="2"/>
  </si>
  <si>
    <t>熊本県</t>
    <rPh sb="0" eb="3">
      <t>クマモトケン</t>
    </rPh>
    <phoneticPr fontId="2"/>
  </si>
  <si>
    <t>鹿児島県</t>
    <rPh sb="0" eb="4">
      <t>カゴシマケン</t>
    </rPh>
    <phoneticPr fontId="2"/>
  </si>
  <si>
    <t>埼玉県</t>
    <rPh sb="0" eb="3">
      <t>サイタマケン</t>
    </rPh>
    <phoneticPr fontId="2"/>
  </si>
  <si>
    <t>沖縄県</t>
    <rPh sb="0" eb="3">
      <t>オキナワケン</t>
    </rPh>
    <phoneticPr fontId="2"/>
  </si>
  <si>
    <t>一般会計①</t>
    <rPh sb="0" eb="2">
      <t>イッパン</t>
    </rPh>
    <rPh sb="2" eb="4">
      <t>カイケイ</t>
    </rPh>
    <phoneticPr fontId="2"/>
  </si>
  <si>
    <t>特別会計②</t>
    <rPh sb="0" eb="2">
      <t>トクベツ</t>
    </rPh>
    <rPh sb="2" eb="4">
      <t>カイケイ</t>
    </rPh>
    <phoneticPr fontId="2"/>
  </si>
  <si>
    <t>企業会計③</t>
    <rPh sb="0" eb="2">
      <t>キギョウ</t>
    </rPh>
    <rPh sb="2" eb="4">
      <t>カイケイ</t>
    </rPh>
    <phoneticPr fontId="2"/>
  </si>
  <si>
    <t>合計④=①+②＋③</t>
  </si>
  <si>
    <t>入札
落札額合計⑤</t>
    <rPh sb="0" eb="2">
      <t>ニュウサツ</t>
    </rPh>
    <rPh sb="3" eb="5">
      <t>ラクサツ</t>
    </rPh>
    <rPh sb="5" eb="6">
      <t>ガク</t>
    </rPh>
    <rPh sb="6" eb="8">
      <t>ゴウケイ</t>
    </rPh>
    <phoneticPr fontId="2"/>
  </si>
  <si>
    <t>入札の際に10電力会社の入札合計⑥</t>
    <rPh sb="0" eb="2">
      <t>ニュウサツ</t>
    </rPh>
    <rPh sb="3" eb="4">
      <t>サイ</t>
    </rPh>
    <rPh sb="7" eb="9">
      <t>デンリョク</t>
    </rPh>
    <rPh sb="9" eb="11">
      <t>ガイシャ</t>
    </rPh>
    <rPh sb="12" eb="14">
      <t>ニュウサツ</t>
    </rPh>
    <rPh sb="14" eb="16">
      <t>ゴウケイ</t>
    </rPh>
    <phoneticPr fontId="2"/>
  </si>
  <si>
    <t>購入額に占める入札額の割合⑤/④</t>
    <rPh sb="0" eb="2">
      <t>コウニュウ</t>
    </rPh>
    <rPh sb="2" eb="3">
      <t>ガク</t>
    </rPh>
    <rPh sb="4" eb="5">
      <t>シ</t>
    </rPh>
    <rPh sb="7" eb="9">
      <t>ニュウサツ</t>
    </rPh>
    <rPh sb="9" eb="10">
      <t>ガク</t>
    </rPh>
    <rPh sb="11" eb="13">
      <t>ワリアイ</t>
    </rPh>
    <phoneticPr fontId="2"/>
  </si>
  <si>
    <t>全落札額のうちのＰＰＳが落札した額合計⑬</t>
  </si>
  <si>
    <r>
      <t>全落札額のうち1</t>
    </r>
    <r>
      <rPr>
        <sz val="11"/>
        <rFont val="ＭＳ Ｐゴシック"/>
        <family val="3"/>
        <charset val="128"/>
      </rPr>
      <t>0</t>
    </r>
    <r>
      <rPr>
        <sz val="11"/>
        <rFont val="ＭＳ Ｐゴシック"/>
        <family val="3"/>
        <charset val="128"/>
      </rPr>
      <t>電力会社が入札に参加したときの落札価格合計⑭</t>
    </r>
  </si>
  <si>
    <t>全落札額のうち10電力会社が入札に参加したときの落札価格合計/電力会社提示額（税抜き）⑭/⑥　</t>
  </si>
  <si>
    <t>PPSとの随意契約額合計⑦</t>
  </si>
  <si>
    <t>PPS購入額（入札＋随意契約）⑬+⑦</t>
    <rPh sb="3" eb="5">
      <t>コウニュウ</t>
    </rPh>
    <rPh sb="5" eb="6">
      <t>ガク</t>
    </rPh>
    <rPh sb="7" eb="9">
      <t>ニュウサツ</t>
    </rPh>
    <rPh sb="10" eb="12">
      <t>ズイイ</t>
    </rPh>
    <rPh sb="12" eb="14">
      <t>ケイヤク</t>
    </rPh>
    <phoneticPr fontId="2"/>
  </si>
  <si>
    <t>ＰＰＳから購入した割合（⑬+⑦）/④</t>
    <rPh sb="5" eb="7">
      <t>コウニュウ</t>
    </rPh>
    <rPh sb="9" eb="11">
      <t>ワリアイ</t>
    </rPh>
    <phoneticPr fontId="2"/>
  </si>
  <si>
    <t>策定
年度</t>
  </si>
  <si>
    <t>評価方法</t>
  </si>
  <si>
    <t>評価項目</t>
  </si>
  <si>
    <t>実施年度</t>
    <rPh sb="0" eb="2">
      <t>ジッシ</t>
    </rPh>
    <rPh sb="2" eb="4">
      <t>ネンド</t>
    </rPh>
    <phoneticPr fontId="2"/>
  </si>
  <si>
    <t>施設数</t>
  </si>
  <si>
    <t xml:space="preserve"> 
電力量(kWh)</t>
  </si>
  <si>
    <t>購入金額（千円）</t>
    <rPh sb="0" eb="2">
      <t>コウニュウ</t>
    </rPh>
    <rPh sb="2" eb="4">
      <t>キンガク</t>
    </rPh>
    <rPh sb="5" eb="7">
      <t>センエン</t>
    </rPh>
    <phoneticPr fontId="2"/>
  </si>
  <si>
    <t>公開URL等</t>
  </si>
  <si>
    <t>グリーン電力証書直接購入　種類（ex.風力）</t>
    <rPh sb="4" eb="6">
      <t>デンリョク</t>
    </rPh>
    <rPh sb="6" eb="8">
      <t>ショウショ</t>
    </rPh>
    <rPh sb="8" eb="10">
      <t>チョクセツ</t>
    </rPh>
    <rPh sb="10" eb="12">
      <t>コウニュウ</t>
    </rPh>
    <rPh sb="13" eb="15">
      <t>シュルイ</t>
    </rPh>
    <rPh sb="19" eb="21">
      <t>フウリョク</t>
    </rPh>
    <phoneticPr fontId="2"/>
  </si>
  <si>
    <t>グリーン電力証書直接購入　(kWh)</t>
    <rPh sb="4" eb="6">
      <t>デンリョク</t>
    </rPh>
    <rPh sb="6" eb="8">
      <t>ショウショ</t>
    </rPh>
    <rPh sb="8" eb="10">
      <t>チョクセツ</t>
    </rPh>
    <rPh sb="10" eb="12">
      <t>コウニュウ</t>
    </rPh>
    <phoneticPr fontId="2"/>
  </si>
  <si>
    <t>グリーン電力証書直接購入　コスト増</t>
    <rPh sb="4" eb="6">
      <t>デンリョク</t>
    </rPh>
    <rPh sb="6" eb="8">
      <t>ショウショ</t>
    </rPh>
    <rPh sb="8" eb="10">
      <t>チョクセツ</t>
    </rPh>
    <rPh sb="10" eb="12">
      <t>コウニュウ</t>
    </rPh>
    <rPh sb="16" eb="17">
      <t>ゾウ</t>
    </rPh>
    <phoneticPr fontId="2"/>
  </si>
  <si>
    <t>入札売却価格合計（税抜き・円）⑨</t>
    <rPh sb="0" eb="2">
      <t>ニュウサツ</t>
    </rPh>
    <rPh sb="2" eb="4">
      <t>バイキャク</t>
    </rPh>
    <rPh sb="4" eb="6">
      <t>カカク</t>
    </rPh>
    <rPh sb="6" eb="8">
      <t>ゴウケイ</t>
    </rPh>
    <rPh sb="9" eb="10">
      <t>ゼイ</t>
    </rPh>
    <rPh sb="10" eb="11">
      <t>ヌ</t>
    </rPh>
    <rPh sb="13" eb="14">
      <t>エン</t>
    </rPh>
    <phoneticPr fontId="2"/>
  </si>
  <si>
    <t>入札売却数量実績合計（kWh)⑩</t>
    <rPh sb="0" eb="2">
      <t>ニュウサツ</t>
    </rPh>
    <rPh sb="2" eb="4">
      <t>バイキャク</t>
    </rPh>
    <rPh sb="4" eb="6">
      <t>スウリョウ</t>
    </rPh>
    <rPh sb="6" eb="8">
      <t>ジッセキ</t>
    </rPh>
    <rPh sb="8" eb="10">
      <t>ゴウケイ</t>
    </rPh>
    <phoneticPr fontId="2"/>
  </si>
  <si>
    <t>入札による全売却額のうちPPSへの売却額合計（税抜き・円）⑮</t>
  </si>
  <si>
    <t>随意契約売却価格合計（税抜き・円）⑪</t>
    <rPh sb="0" eb="2">
      <t>ズイイ</t>
    </rPh>
    <rPh sb="2" eb="4">
      <t>ケイヤク</t>
    </rPh>
    <rPh sb="4" eb="6">
      <t>バイキャク</t>
    </rPh>
    <rPh sb="6" eb="8">
      <t>カカク</t>
    </rPh>
    <rPh sb="8" eb="10">
      <t>ゴウケイ</t>
    </rPh>
    <rPh sb="11" eb="12">
      <t>ゼイ</t>
    </rPh>
    <rPh sb="12" eb="13">
      <t>ヌ</t>
    </rPh>
    <rPh sb="15" eb="16">
      <t>エン</t>
    </rPh>
    <phoneticPr fontId="2"/>
  </si>
  <si>
    <t>随意契約数量実績合計（kWh)⑫</t>
    <rPh sb="0" eb="2">
      <t>ズイイ</t>
    </rPh>
    <rPh sb="2" eb="4">
      <t>ケイヤク</t>
    </rPh>
    <rPh sb="4" eb="6">
      <t>スウリョウ</t>
    </rPh>
    <rPh sb="6" eb="8">
      <t>ジッセキ</t>
    </rPh>
    <rPh sb="8" eb="10">
      <t>ゴウケイ</t>
    </rPh>
    <phoneticPr fontId="2"/>
  </si>
  <si>
    <t>全随意契約による売却のうちPPSへの売却額合計（税抜き・円）⑯</t>
  </si>
  <si>
    <t>PPSへの売却額合計（税抜き・円）⑮＋⑯</t>
    <rPh sb="5" eb="8">
      <t>バイキャクガク</t>
    </rPh>
    <rPh sb="8" eb="10">
      <t>ゴウケイ</t>
    </rPh>
    <phoneticPr fontId="2"/>
  </si>
  <si>
    <t>全売却額のうち、PPSに売却した割合（％）（⑮+⑯）/（⑨＋⑪）</t>
    <rPh sb="0" eb="1">
      <t>ゼン</t>
    </rPh>
    <rPh sb="1" eb="3">
      <t>バイキャク</t>
    </rPh>
    <rPh sb="3" eb="4">
      <t>ガク</t>
    </rPh>
    <rPh sb="12" eb="14">
      <t>バイキャク</t>
    </rPh>
    <rPh sb="16" eb="18">
      <t>ワリアイ</t>
    </rPh>
    <phoneticPr fontId="2"/>
  </si>
  <si>
    <t>自治体電力について</t>
    <rPh sb="0" eb="3">
      <t>ジチタイ</t>
    </rPh>
    <rPh sb="3" eb="5">
      <t>デンリョク</t>
    </rPh>
    <phoneticPr fontId="2"/>
  </si>
  <si>
    <t>特記事項</t>
    <rPh sb="0" eb="2">
      <t>トッキ</t>
    </rPh>
    <rPh sb="2" eb="4">
      <t>ジコウ</t>
    </rPh>
    <phoneticPr fontId="2"/>
  </si>
  <si>
    <t>28</t>
  </si>
  <si>
    <t>29</t>
  </si>
  <si>
    <t>45</t>
  </si>
  <si>
    <t>秋田県</t>
    <rPh sb="0" eb="3">
      <t>アキタケン</t>
    </rPh>
    <phoneticPr fontId="1"/>
  </si>
  <si>
    <t>（単位：千円）</t>
    <rPh sb="1" eb="3">
      <t>タンイ</t>
    </rPh>
    <rPh sb="4" eb="5">
      <t>セン</t>
    </rPh>
    <rPh sb="5" eb="6">
      <t>エン</t>
    </rPh>
    <phoneticPr fontId="2"/>
  </si>
  <si>
    <t>【別表1】</t>
    <rPh sb="1" eb="3">
      <t>ベッピョウ</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</si>
  <si>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</si>
  <si>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</si>
  <si>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</si>
  <si>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電気購入
入札（２）</t>
    <rPh sb="0" eb="2">
      <t>デンキ</t>
    </rPh>
    <rPh sb="2" eb="4">
      <t>コウニュウ</t>
    </rPh>
    <rPh sb="5" eb="7">
      <t>ニュウサツ</t>
    </rPh>
    <phoneticPr fontId="2"/>
  </si>
  <si>
    <t>件名</t>
    <rPh sb="0" eb="2">
      <t>ケンメイ</t>
    </rPh>
    <phoneticPr fontId="2"/>
  </si>
  <si>
    <t>部局</t>
    <rPh sb="0" eb="2">
      <t>ブキョク</t>
    </rPh>
    <phoneticPr fontId="2"/>
  </si>
  <si>
    <t>落札業者</t>
    <rPh sb="0" eb="2">
      <t>ラクサツ</t>
    </rPh>
    <rPh sb="2" eb="4">
      <t>ギョウシャ</t>
    </rPh>
    <phoneticPr fontId="2"/>
  </si>
  <si>
    <t>10電力会社か
PPSか</t>
    <rPh sb="2" eb="4">
      <t>デンリョク</t>
    </rPh>
    <rPh sb="4" eb="6">
      <t>ガイシャ</t>
    </rPh>
    <phoneticPr fontId="2"/>
  </si>
  <si>
    <t>入札方法</t>
    <rPh sb="0" eb="2">
      <t>ニュウサツ</t>
    </rPh>
    <rPh sb="2" eb="4">
      <t>ホウホウ</t>
    </rPh>
    <phoneticPr fontId="2"/>
  </si>
  <si>
    <t>入札参加者数</t>
    <rPh sb="0" eb="2">
      <t>ニュウサツ</t>
    </rPh>
    <rPh sb="2" eb="4">
      <t>サンカ</t>
    </rPh>
    <rPh sb="4" eb="5">
      <t>シャ</t>
    </rPh>
    <rPh sb="5" eb="6">
      <t>スウ</t>
    </rPh>
    <phoneticPr fontId="2"/>
  </si>
  <si>
    <t>Ｈ29年度落札価格
（税抜き）⑤</t>
    <rPh sb="5" eb="7">
      <t>ラクサツ</t>
    </rPh>
    <rPh sb="7" eb="9">
      <t>カカク</t>
    </rPh>
    <rPh sb="11" eb="12">
      <t>ゼイ</t>
    </rPh>
    <rPh sb="12" eb="13">
      <t>ヌ</t>
    </rPh>
    <phoneticPr fontId="2"/>
  </si>
  <si>
    <t>10電力会社
提示額（税抜き）⑥</t>
    <rPh sb="2" eb="4">
      <t>デンリョク</t>
    </rPh>
    <rPh sb="4" eb="6">
      <t>ガイシャ</t>
    </rPh>
    <rPh sb="7" eb="9">
      <t>テイジ</t>
    </rPh>
    <rPh sb="9" eb="10">
      <t>ガク</t>
    </rPh>
    <rPh sb="11" eb="12">
      <t>ゼイ</t>
    </rPh>
    <rPh sb="12" eb="13">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</si>
  <si>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</si>
  <si>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</si>
  <si>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</si>
  <si>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10電力参加時の落札価格</t>
    <rPh sb="2" eb="4">
      <t>デンリョク</t>
    </rPh>
    <rPh sb="4" eb="6">
      <t>サンカ</t>
    </rPh>
    <rPh sb="6" eb="7">
      <t>ジ</t>
    </rPh>
    <rPh sb="8" eb="10">
      <t>ラクサツ</t>
    </rPh>
    <rPh sb="10" eb="12">
      <t>カカク</t>
    </rPh>
    <phoneticPr fontId="2"/>
  </si>
  <si>
    <t>合計</t>
    <rPh sb="0" eb="2">
      <t>ゴウケイ</t>
    </rPh>
    <phoneticPr fontId="2"/>
  </si>
  <si>
    <t>【別表2】</t>
    <rPh sb="1" eb="3">
      <t>ベッピョウ</t>
    </rPh>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</si>
  <si>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</si>
  <si>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</si>
  <si>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t>
    <phoneticPr fontId="2"/>
  </si>
  <si>
    <t>電気購入
随意契約（３）</t>
    <rPh sb="0" eb="2">
      <t>デンキ</t>
    </rPh>
    <rPh sb="2" eb="4">
      <t>コウニュウ</t>
    </rPh>
    <rPh sb="5" eb="7">
      <t>ズイイ</t>
    </rPh>
    <rPh sb="7" eb="9">
      <t>ケイヤク</t>
    </rPh>
    <phoneticPr fontId="2"/>
  </si>
  <si>
    <t>随意契約方法</t>
    <rPh sb="0" eb="2">
      <t>ズイイ</t>
    </rPh>
    <rPh sb="2" eb="4">
      <t>ケイヤク</t>
    </rPh>
    <rPh sb="4" eb="6">
      <t>ホウホウ</t>
    </rPh>
    <phoneticPr fontId="2"/>
  </si>
  <si>
    <t>参加者数</t>
    <rPh sb="0" eb="2">
      <t>サンカ</t>
    </rPh>
    <rPh sb="2" eb="3">
      <t>シャ</t>
    </rPh>
    <rPh sb="3" eb="4">
      <t>スウ</t>
    </rPh>
    <phoneticPr fontId="2"/>
  </si>
  <si>
    <t>Ｈ29年度落札価格
（税抜き）⑦</t>
    <rPh sb="5" eb="7">
      <t>ラクサツ</t>
    </rPh>
    <rPh sb="7" eb="9">
      <t>カカク</t>
    </rPh>
    <rPh sb="11" eb="12">
      <t>ゼイ</t>
    </rPh>
    <rPh sb="12" eb="13">
      <t>ヌ</t>
    </rPh>
    <phoneticPr fontId="2"/>
  </si>
  <si>
    <t>10電力会社
提示額（税抜き）</t>
    <rPh sb="2" eb="4">
      <t>デンリョク</t>
    </rPh>
    <rPh sb="4" eb="6">
      <t>ガイシャ</t>
    </rPh>
    <rPh sb="7" eb="9">
      <t>テイジ</t>
    </rPh>
    <rPh sb="9" eb="10">
      <t>ガク</t>
    </rPh>
    <rPh sb="11" eb="12">
      <t>ゼイ</t>
    </rPh>
    <rPh sb="12" eb="13">
      <t>ヌ</t>
    </rPh>
    <phoneticPr fontId="2"/>
  </si>
  <si>
    <t>随意契約を選んだ理由</t>
    <rPh sb="0" eb="2">
      <t>ズイイ</t>
    </rPh>
    <rPh sb="2" eb="4">
      <t>ケイヤク</t>
    </rPh>
    <rPh sb="5" eb="6">
      <t>エラ</t>
    </rPh>
    <rPh sb="8" eb="10">
      <t>リユウ</t>
    </rPh>
    <phoneticPr fontId="2"/>
  </si>
  <si>
    <t>その業者と随意契約した理由</t>
    <rPh sb="2" eb="4">
      <t>ギョウシャ</t>
    </rPh>
    <rPh sb="5" eb="7">
      <t>ズイイ</t>
    </rPh>
    <rPh sb="7" eb="9">
      <t>ケイヤク</t>
    </rPh>
    <rPh sb="11" eb="13">
      <t>リユウ</t>
    </rPh>
    <phoneticPr fontId="2"/>
  </si>
  <si>
    <t>10電力参加時の落札価格</t>
    <rPh sb="6" eb="7">
      <t>ジ</t>
    </rPh>
    <rPh sb="8" eb="10">
      <t>ラクサツ</t>
    </rPh>
    <rPh sb="10" eb="12">
      <t>カカク</t>
    </rPh>
    <phoneticPr fontId="2"/>
  </si>
  <si>
    <t>【別表3】</t>
    <rPh sb="1" eb="3">
      <t>ベッピョウ</t>
    </rPh>
    <phoneticPr fontId="2"/>
  </si>
  <si>
    <t>入札による全売却額のうちPPSへの売却額合計⑮</t>
    <rPh sb="0" eb="2">
      <t>ニュウサツ</t>
    </rPh>
    <rPh sb="5" eb="6">
      <t>ゼン</t>
    </rPh>
    <rPh sb="6" eb="9">
      <t>バイキャクガク</t>
    </rPh>
    <rPh sb="20" eb="22">
      <t>ゴウケイ</t>
    </rPh>
    <phoneticPr fontId="2"/>
  </si>
  <si>
    <t>電気売却
入札（6）</t>
    <rPh sb="0" eb="2">
      <t>デンキ</t>
    </rPh>
    <rPh sb="2" eb="4">
      <t>バイキャク</t>
    </rPh>
    <rPh sb="5" eb="7">
      <t>ニュウサツ</t>
    </rPh>
    <phoneticPr fontId="2"/>
  </si>
  <si>
    <t>Ｈ29年度
売却実績
（税抜き・円）⑨</t>
    <rPh sb="3" eb="5">
      <t>ネンド</t>
    </rPh>
    <rPh sb="6" eb="8">
      <t>バイキャク</t>
    </rPh>
    <rPh sb="8" eb="10">
      <t>ジッセキ</t>
    </rPh>
    <rPh sb="12" eb="13">
      <t>ゼイ</t>
    </rPh>
    <rPh sb="13" eb="14">
      <t>ヌ</t>
    </rPh>
    <rPh sb="16" eb="17">
      <t>エン</t>
    </rPh>
    <phoneticPr fontId="2"/>
  </si>
  <si>
    <t>H29年度
数量実績(kWh)⑩</t>
    <rPh sb="3" eb="5">
      <t>ネンド</t>
    </rPh>
    <rPh sb="6" eb="8">
      <t>スウリョウ</t>
    </rPh>
    <rPh sb="8" eb="10">
      <t>ジッセキ</t>
    </rPh>
    <phoneticPr fontId="2"/>
  </si>
  <si>
    <t>1kWhあたり
加重平均（円）</t>
    <rPh sb="8" eb="10">
      <t>カジュウ</t>
    </rPh>
    <rPh sb="10" eb="12">
      <t>ヘイキン</t>
    </rPh>
    <rPh sb="13" eb="14">
      <t>エン</t>
    </rPh>
    <phoneticPr fontId="2"/>
  </si>
  <si>
    <t>【別表4】</t>
    <rPh sb="1" eb="3">
      <t>ベッピョウ</t>
    </rPh>
    <phoneticPr fontId="2"/>
  </si>
  <si>
    <t>全随意契約による売却のうちPPSへの売却額合計⑯</t>
    <rPh sb="0" eb="1">
      <t>ゼン</t>
    </rPh>
    <rPh sb="1" eb="3">
      <t>ズイイ</t>
    </rPh>
    <rPh sb="3" eb="5">
      <t>ケイヤク</t>
    </rPh>
    <rPh sb="8" eb="10">
      <t>バイキャク</t>
    </rPh>
    <rPh sb="21" eb="23">
      <t>ゴウケイ</t>
    </rPh>
    <phoneticPr fontId="2"/>
  </si>
  <si>
    <t>電気売却随意契約(7）</t>
    <rPh sb="0" eb="2">
      <t>デンキ</t>
    </rPh>
    <rPh sb="2" eb="4">
      <t>バイキャク</t>
    </rPh>
    <rPh sb="4" eb="6">
      <t>ズイイ</t>
    </rPh>
    <rPh sb="6" eb="8">
      <t>ケイヤク</t>
    </rPh>
    <phoneticPr fontId="2"/>
  </si>
  <si>
    <t>契約方法</t>
    <rPh sb="0" eb="2">
      <t>ケイヤク</t>
    </rPh>
    <rPh sb="2" eb="4">
      <t>ホウホウ</t>
    </rPh>
    <phoneticPr fontId="2"/>
  </si>
  <si>
    <t>契約業者</t>
    <rPh sb="0" eb="2">
      <t>ケイヤク</t>
    </rPh>
    <rPh sb="2" eb="4">
      <t>ギョウシャ</t>
    </rPh>
    <phoneticPr fontId="2"/>
  </si>
  <si>
    <t>Ｈ29年度
売却実績
（税抜き・円）⑪</t>
    <rPh sb="3" eb="5">
      <t>ネンド</t>
    </rPh>
    <rPh sb="6" eb="8">
      <t>バイキャク</t>
    </rPh>
    <rPh sb="8" eb="10">
      <t>ジッセキ</t>
    </rPh>
    <rPh sb="12" eb="13">
      <t>ゼイ</t>
    </rPh>
    <rPh sb="13" eb="14">
      <t>ヌ</t>
    </rPh>
    <rPh sb="16" eb="17">
      <t>エン</t>
    </rPh>
    <phoneticPr fontId="2"/>
  </si>
  <si>
    <t>H29年度
数量実績(kWh)⑫</t>
    <rPh sb="3" eb="5">
      <t>ネンド</t>
    </rPh>
    <rPh sb="6" eb="8">
      <t>スウリョウ</t>
    </rPh>
    <rPh sb="8" eb="10">
      <t>ジッセキ</t>
    </rPh>
    <phoneticPr fontId="2"/>
  </si>
  <si>
    <t xml:space="preserve">水力発電所(鎧畑発電所ほか１５発電所）
</t>
    <rPh sb="0" eb="2">
      <t>スイリョク</t>
    </rPh>
    <rPh sb="2" eb="5">
      <t>ハツデンショ</t>
    </rPh>
    <rPh sb="6" eb="8">
      <t>ヨロイバタ</t>
    </rPh>
    <rPh sb="8" eb="11">
      <t>ハツデンショ</t>
    </rPh>
    <rPh sb="15" eb="18">
      <t>ハツデンショ</t>
    </rPh>
    <phoneticPr fontId="2"/>
  </si>
  <si>
    <t>特命随意契約</t>
    <rPh sb="0" eb="2">
      <t>トクメイ</t>
    </rPh>
    <rPh sb="2" eb="4">
      <t>ズイイ</t>
    </rPh>
    <rPh sb="4" eb="6">
      <t>ケイヤク</t>
    </rPh>
    <phoneticPr fontId="2"/>
  </si>
  <si>
    <t>東北電力</t>
    <rPh sb="0" eb="2">
      <t>トウホク</t>
    </rPh>
    <rPh sb="2" eb="4">
      <t>デンリョク</t>
    </rPh>
    <phoneticPr fontId="2"/>
  </si>
  <si>
    <t>10電力</t>
  </si>
  <si>
    <t xml:space="preserve">水力発電所(玉川発電所）
</t>
    <rPh sb="0" eb="2">
      <t>スイリョク</t>
    </rPh>
    <rPh sb="2" eb="5">
      <t>ハツデンショ</t>
    </rPh>
    <rPh sb="6" eb="8">
      <t>タマガワ</t>
    </rPh>
    <rPh sb="8" eb="11">
      <t>ハツデンショ</t>
    </rPh>
    <phoneticPr fontId="2"/>
  </si>
  <si>
    <t>東北地方整備局</t>
    <rPh sb="0" eb="2">
      <t>トウホク</t>
    </rPh>
    <rPh sb="2" eb="4">
      <t>チホウ</t>
    </rPh>
    <rPh sb="4" eb="7">
      <t>セイビキョク</t>
    </rPh>
    <phoneticPr fontId="2"/>
  </si>
  <si>
    <t>島根県</t>
    <rPh sb="0" eb="2">
      <t>シマネ</t>
    </rPh>
    <rPh sb="2" eb="3">
      <t>ケン</t>
    </rPh>
    <phoneticPr fontId="1"/>
  </si>
  <si>
    <t>島根県庁舎及び合同庁舎の電力調達</t>
    <rPh sb="0" eb="2">
      <t>シマネ</t>
    </rPh>
    <rPh sb="2" eb="4">
      <t>ケンチョウ</t>
    </rPh>
    <rPh sb="4" eb="5">
      <t>シャ</t>
    </rPh>
    <rPh sb="5" eb="6">
      <t>オヨ</t>
    </rPh>
    <rPh sb="7" eb="9">
      <t>ゴウドウ</t>
    </rPh>
    <rPh sb="9" eb="11">
      <t>チョウシャ</t>
    </rPh>
    <rPh sb="12" eb="14">
      <t>デンリョク</t>
    </rPh>
    <rPh sb="14" eb="16">
      <t>チョウタツ</t>
    </rPh>
    <phoneticPr fontId="2"/>
  </si>
  <si>
    <t>総務部管財課</t>
    <rPh sb="0" eb="2">
      <t>ソウム</t>
    </rPh>
    <rPh sb="2" eb="3">
      <t>ブ</t>
    </rPh>
    <rPh sb="3" eb="5">
      <t>カンザイ</t>
    </rPh>
    <rPh sb="5" eb="6">
      <t>カ</t>
    </rPh>
    <phoneticPr fontId="2"/>
  </si>
  <si>
    <t>中国電力株式会社</t>
    <rPh sb="0" eb="2">
      <t>チュウゴク</t>
    </rPh>
    <rPh sb="2" eb="4">
      <t>デンリョク</t>
    </rPh>
    <rPh sb="4" eb="8">
      <t>カブシキガイシャ</t>
    </rPh>
    <phoneticPr fontId="2"/>
  </si>
  <si>
    <t>一般競争入札</t>
    <rPh sb="0" eb="2">
      <t>イッパン</t>
    </rPh>
    <rPh sb="2" eb="4">
      <t>キョウソウ</t>
    </rPh>
    <rPh sb="4" eb="6">
      <t>ニュウサツ</t>
    </rPh>
    <phoneticPr fontId="2"/>
  </si>
  <si>
    <t>今津浄水場</t>
    <rPh sb="0" eb="2">
      <t>イマヅ</t>
    </rPh>
    <rPh sb="2" eb="5">
      <t>ジョウスイジョウ</t>
    </rPh>
    <phoneticPr fontId="2"/>
  </si>
  <si>
    <t>企業局</t>
    <rPh sb="0" eb="2">
      <t>キギョウ</t>
    </rPh>
    <rPh sb="2" eb="3">
      <t>キョク</t>
    </rPh>
    <phoneticPr fontId="2"/>
  </si>
  <si>
    <t>(株)イーセル広島支店</t>
    <rPh sb="0" eb="3">
      <t>カブ</t>
    </rPh>
    <rPh sb="7" eb="9">
      <t>ヒロシマ</t>
    </rPh>
    <rPh sb="9" eb="11">
      <t>シテン</t>
    </rPh>
    <phoneticPr fontId="2"/>
  </si>
  <si>
    <t>PPS</t>
  </si>
  <si>
    <t>一般</t>
    <rPh sb="0" eb="2">
      <t>イッパン</t>
    </rPh>
    <phoneticPr fontId="2"/>
  </si>
  <si>
    <t>江津浄水場</t>
    <rPh sb="0" eb="2">
      <t>ゴウツ</t>
    </rPh>
    <rPh sb="2" eb="5">
      <t>ジョウスイジョウ</t>
    </rPh>
    <phoneticPr fontId="2"/>
  </si>
  <si>
    <t>江津取水場</t>
    <rPh sb="0" eb="2">
      <t>ゴウツ</t>
    </rPh>
    <rPh sb="2" eb="4">
      <t>シュスイ</t>
    </rPh>
    <rPh sb="4" eb="5">
      <t>ジョウ</t>
    </rPh>
    <phoneticPr fontId="2"/>
  </si>
  <si>
    <t>三瓶ダム管理用発電余剰電力の売却</t>
    <rPh sb="0" eb="2">
      <t>サンベ</t>
    </rPh>
    <rPh sb="4" eb="7">
      <t>カンリヨウ</t>
    </rPh>
    <rPh sb="7" eb="9">
      <t>ハツデン</t>
    </rPh>
    <rPh sb="9" eb="11">
      <t>ヨジョウ</t>
    </rPh>
    <rPh sb="11" eb="13">
      <t>デンリョク</t>
    </rPh>
    <rPh sb="14" eb="16">
      <t>バイキャク</t>
    </rPh>
    <phoneticPr fontId="2"/>
  </si>
  <si>
    <t>土木部</t>
    <rPh sb="0" eb="2">
      <t>ドボク</t>
    </rPh>
    <rPh sb="2" eb="3">
      <t>ブ</t>
    </rPh>
    <phoneticPr fontId="2"/>
  </si>
  <si>
    <t>一般競争</t>
    <rPh sb="0" eb="2">
      <t>イッパン</t>
    </rPh>
    <rPh sb="2" eb="4">
      <t>キョウソウ</t>
    </rPh>
    <phoneticPr fontId="2"/>
  </si>
  <si>
    <t>㈱洸陽電気</t>
    <rPh sb="1" eb="2">
      <t>コウ</t>
    </rPh>
    <rPh sb="2" eb="3">
      <t>ヨウ</t>
    </rPh>
    <rPh sb="3" eb="5">
      <t>デンキ</t>
    </rPh>
    <phoneticPr fontId="2"/>
  </si>
  <si>
    <t>水力発電</t>
    <rPh sb="0" eb="2">
      <t>スイリョク</t>
    </rPh>
    <rPh sb="2" eb="4">
      <t>ハツデン</t>
    </rPh>
    <phoneticPr fontId="2"/>
  </si>
  <si>
    <t>随意契約</t>
    <rPh sb="0" eb="2">
      <t>ズイイ</t>
    </rPh>
    <rPh sb="2" eb="4">
      <t>ケイヤク</t>
    </rPh>
    <phoneticPr fontId="2"/>
  </si>
  <si>
    <t>中国電力</t>
    <rPh sb="0" eb="2">
      <t>チュウゴク</t>
    </rPh>
    <rPh sb="2" eb="4">
      <t>デンリョク</t>
    </rPh>
    <phoneticPr fontId="2"/>
  </si>
  <si>
    <t>風力発電</t>
    <rPh sb="0" eb="2">
      <t>フウリョク</t>
    </rPh>
    <rPh sb="2" eb="4">
      <t>ハツデン</t>
    </rPh>
    <phoneticPr fontId="2"/>
  </si>
  <si>
    <t>太陽光発電</t>
    <rPh sb="0" eb="3">
      <t>タイヨウコウ</t>
    </rPh>
    <rPh sb="3" eb="5">
      <t>ハツデン</t>
    </rPh>
    <phoneticPr fontId="2"/>
  </si>
  <si>
    <t>佐賀県</t>
    <rPh sb="0" eb="2">
      <t>サガ</t>
    </rPh>
    <rPh sb="2" eb="3">
      <t>ケン</t>
    </rPh>
    <phoneticPr fontId="1"/>
  </si>
  <si>
    <t>-</t>
  </si>
  <si>
    <t>ない</t>
  </si>
  <si>
    <t>平成29年度佐賀県警察本部庁舎電力供給</t>
    <rPh sb="0" eb="2">
      <t>ヘイセイ</t>
    </rPh>
    <rPh sb="4" eb="6">
      <t>ネンド</t>
    </rPh>
    <rPh sb="6" eb="9">
      <t>サガケン</t>
    </rPh>
    <rPh sb="9" eb="11">
      <t>ケイサツ</t>
    </rPh>
    <rPh sb="11" eb="13">
      <t>ホンブ</t>
    </rPh>
    <rPh sb="13" eb="15">
      <t>チョウシャ</t>
    </rPh>
    <rPh sb="15" eb="17">
      <t>デンリョク</t>
    </rPh>
    <rPh sb="17" eb="19">
      <t>キョウキュウ</t>
    </rPh>
    <phoneticPr fontId="2"/>
  </si>
  <si>
    <t>佐賀県警察本部</t>
    <rPh sb="0" eb="3">
      <t>サガケン</t>
    </rPh>
    <rPh sb="3" eb="5">
      <t>ケイサツ</t>
    </rPh>
    <rPh sb="5" eb="7">
      <t>ホンブ</t>
    </rPh>
    <phoneticPr fontId="2"/>
  </si>
  <si>
    <t>九州電力株式会社佐賀営業所</t>
    <rPh sb="0" eb="2">
      <t>キュウシュウ</t>
    </rPh>
    <rPh sb="2" eb="4">
      <t>デンリョク</t>
    </rPh>
    <rPh sb="4" eb="8">
      <t>カブシキガイシャ</t>
    </rPh>
    <rPh sb="8" eb="10">
      <t>サガ</t>
    </rPh>
    <rPh sb="10" eb="13">
      <t>エイギョウショ</t>
    </rPh>
    <phoneticPr fontId="2"/>
  </si>
  <si>
    <t>平成29年度佐賀県庁舎電力供給</t>
    <rPh sb="0" eb="2">
      <t>ヘイセイ</t>
    </rPh>
    <rPh sb="4" eb="6">
      <t>ネンド</t>
    </rPh>
    <rPh sb="6" eb="8">
      <t>サガ</t>
    </rPh>
    <rPh sb="8" eb="10">
      <t>ケンチョウ</t>
    </rPh>
    <rPh sb="10" eb="11">
      <t>シャ</t>
    </rPh>
    <rPh sb="11" eb="13">
      <t>デンリョク</t>
    </rPh>
    <rPh sb="13" eb="15">
      <t>キョウキュウ</t>
    </rPh>
    <phoneticPr fontId="2"/>
  </si>
  <si>
    <t>総務部</t>
    <rPh sb="0" eb="2">
      <t>ソウム</t>
    </rPh>
    <rPh sb="2" eb="3">
      <t>ブ</t>
    </rPh>
    <phoneticPr fontId="2"/>
  </si>
  <si>
    <t>丸紅新電力株式会社</t>
    <rPh sb="0" eb="2">
      <t>マルベニ</t>
    </rPh>
    <rPh sb="2" eb="3">
      <t>シン</t>
    </rPh>
    <rPh sb="3" eb="5">
      <t>デンリョク</t>
    </rPh>
    <rPh sb="5" eb="7">
      <t>カブシキ</t>
    </rPh>
    <rPh sb="7" eb="9">
      <t>カイシャ</t>
    </rPh>
    <phoneticPr fontId="2"/>
  </si>
  <si>
    <t>全落札額のうち10電力会社が入札に参加したときの落札価格合計/電力会社
提示額（税抜き）</t>
    <phoneticPr fontId="2"/>
  </si>
  <si>
    <t>太陽光発電売電に伴う契約</t>
    <rPh sb="0" eb="3">
      <t>タイヨウコウ</t>
    </rPh>
    <rPh sb="3" eb="5">
      <t>ハツデン</t>
    </rPh>
    <rPh sb="5" eb="7">
      <t>バイデン</t>
    </rPh>
    <rPh sb="8" eb="9">
      <t>トモナ</t>
    </rPh>
    <rPh sb="10" eb="12">
      <t>ケイヤク</t>
    </rPh>
    <phoneticPr fontId="2"/>
  </si>
  <si>
    <t>東部工業用水道局</t>
    <rPh sb="0" eb="2">
      <t>トウブ</t>
    </rPh>
    <rPh sb="2" eb="4">
      <t>コウギョウ</t>
    </rPh>
    <rPh sb="4" eb="5">
      <t>ヨウ</t>
    </rPh>
    <rPh sb="5" eb="8">
      <t>スイドウキョク</t>
    </rPh>
    <phoneticPr fontId="2"/>
  </si>
  <si>
    <t>随意契約</t>
    <phoneticPr fontId="2"/>
  </si>
  <si>
    <t>九州電力(株)</t>
    <phoneticPr fontId="2"/>
  </si>
  <si>
    <t>大分県</t>
    <rPh sb="0" eb="3">
      <t>オオイタケン</t>
    </rPh>
    <phoneticPr fontId="1"/>
  </si>
  <si>
    <t>設立していない。</t>
    <rPh sb="0" eb="2">
      <t>セツリツ</t>
    </rPh>
    <phoneticPr fontId="1"/>
  </si>
  <si>
    <t>※H29.3～H30.2の間の契約である。</t>
    <rPh sb="13" eb="14">
      <t>カン</t>
    </rPh>
    <rPh sb="15" eb="17">
      <t>ケイヤク</t>
    </rPh>
    <phoneticPr fontId="2"/>
  </si>
  <si>
    <t>大分県庁舎本館及び新館</t>
    <rPh sb="9" eb="11">
      <t>シンカン</t>
    </rPh>
    <phoneticPr fontId="5"/>
  </si>
  <si>
    <t>知事部局</t>
    <rPh sb="0" eb="2">
      <t>チジ</t>
    </rPh>
    <rPh sb="2" eb="4">
      <t>ブキョク</t>
    </rPh>
    <phoneticPr fontId="2"/>
  </si>
  <si>
    <t>株式会社新出光</t>
  </si>
  <si>
    <t>県庁舎別館</t>
    <rPh sb="0" eb="3">
      <t>ケンチョウシャ</t>
    </rPh>
    <rPh sb="3" eb="5">
      <t>ベッカン</t>
    </rPh>
    <phoneticPr fontId="2"/>
  </si>
  <si>
    <t>株式会社ナンワエナジー</t>
    <rPh sb="0" eb="2">
      <t>カブシキ</t>
    </rPh>
    <rPh sb="2" eb="4">
      <t>カイシャ</t>
    </rPh>
    <phoneticPr fontId="2"/>
  </si>
  <si>
    <t>PPS</t>
    <phoneticPr fontId="2"/>
  </si>
  <si>
    <t>電気事業関連施設計</t>
    <rPh sb="0" eb="2">
      <t>デンキ</t>
    </rPh>
    <rPh sb="2" eb="4">
      <t>ジギョウ</t>
    </rPh>
    <rPh sb="4" eb="6">
      <t>カンレン</t>
    </rPh>
    <rPh sb="6" eb="8">
      <t>シセツ</t>
    </rPh>
    <rPh sb="8" eb="9">
      <t>ケイ</t>
    </rPh>
    <phoneticPr fontId="2"/>
  </si>
  <si>
    <t>企業局</t>
    <rPh sb="0" eb="3">
      <t>キギョウキョク</t>
    </rPh>
    <phoneticPr fontId="2"/>
  </si>
  <si>
    <t>九州電力</t>
    <rPh sb="0" eb="2">
      <t>キュウシュウ</t>
    </rPh>
    <rPh sb="2" eb="4">
      <t>デンリョク</t>
    </rPh>
    <phoneticPr fontId="2"/>
  </si>
  <si>
    <t>未集計</t>
    <rPh sb="0" eb="3">
      <t>ミシュウケイ</t>
    </rPh>
    <phoneticPr fontId="2"/>
  </si>
  <si>
    <t>工業用水道事業関連施設計</t>
    <rPh sb="0" eb="2">
      <t>コウギョウ</t>
    </rPh>
    <rPh sb="2" eb="3">
      <t>ヨウ</t>
    </rPh>
    <rPh sb="3" eb="5">
      <t>スイドウ</t>
    </rPh>
    <rPh sb="5" eb="7">
      <t>ジギョウ</t>
    </rPh>
    <rPh sb="7" eb="9">
      <t>カンレン</t>
    </rPh>
    <rPh sb="9" eb="12">
      <t>シセツケイ</t>
    </rPh>
    <phoneticPr fontId="2"/>
  </si>
  <si>
    <t>卸供給</t>
    <rPh sb="0" eb="1">
      <t>オロシ</t>
    </rPh>
    <rPh sb="1" eb="3">
      <t>キョウキュウ</t>
    </rPh>
    <phoneticPr fontId="2"/>
  </si>
  <si>
    <t>固定価格買取</t>
    <rPh sb="0" eb="2">
      <t>コテイ</t>
    </rPh>
    <rPh sb="2" eb="4">
      <t>カカク</t>
    </rPh>
    <rPh sb="4" eb="6">
      <t>カイトリ</t>
    </rPh>
    <phoneticPr fontId="2"/>
  </si>
  <si>
    <t>和歌山県</t>
    <rPh sb="0" eb="4">
      <t>ワカヤマケン</t>
    </rPh>
    <phoneticPr fontId="1"/>
  </si>
  <si>
    <t>２６年度</t>
    <rPh sb="2" eb="4">
      <t>ネンド</t>
    </rPh>
    <phoneticPr fontId="1"/>
  </si>
  <si>
    <t>・二酸化炭素排出係数
・未利用エネルギー活用状況
・再生可能エネルギー導入状況
・環境マネジメントシステムの導入
・需要家への省エネルギー、節電に関する情報提供の取組み</t>
    <rPh sb="26" eb="28">
      <t>サイセイ</t>
    </rPh>
    <rPh sb="28" eb="30">
      <t>カノウ</t>
    </rPh>
    <rPh sb="35" eb="37">
      <t>ドウニュウ</t>
    </rPh>
    <rPh sb="41" eb="43">
      <t>カンキョウ</t>
    </rPh>
    <rPh sb="54" eb="56">
      <t>ドウニュウ</t>
    </rPh>
    <rPh sb="58" eb="61">
      <t>ジュヨウカ</t>
    </rPh>
    <rPh sb="63" eb="64">
      <t>ショウ</t>
    </rPh>
    <rPh sb="70" eb="72">
      <t>セツデン</t>
    </rPh>
    <rPh sb="73" eb="74">
      <t>カン</t>
    </rPh>
    <rPh sb="76" eb="78">
      <t>ジョウホウ</t>
    </rPh>
    <rPh sb="78" eb="80">
      <t>テイキョウ</t>
    </rPh>
    <rPh sb="81" eb="83">
      <t>トリク</t>
    </rPh>
    <phoneticPr fontId="1"/>
  </si>
  <si>
    <t>27年度</t>
    <rPh sb="2" eb="4">
      <t>ネンド</t>
    </rPh>
    <phoneticPr fontId="1"/>
  </si>
  <si>
    <t>特になし。</t>
    <rPh sb="0" eb="1">
      <t>トク</t>
    </rPh>
    <phoneticPr fontId="1"/>
  </si>
  <si>
    <t>価格競争入札の参加条件を設定している</t>
  </si>
  <si>
    <t>https://www.pref.wakayama.lg.jp/prefg/032000/index.html</t>
  </si>
  <si>
    <t>なし</t>
  </si>
  <si>
    <t>平成29年度及び平成30年度県庁舎（本館）電力調達</t>
    <phoneticPr fontId="2"/>
  </si>
  <si>
    <t>（株）Ｆ－Ｐower</t>
    <rPh sb="0" eb="3">
      <t>カブ</t>
    </rPh>
    <phoneticPr fontId="2"/>
  </si>
  <si>
    <t>平成29年度及び平成30年度県庁舎（南別館）電力調達</t>
    <rPh sb="18" eb="19">
      <t>ミナミ</t>
    </rPh>
    <rPh sb="19" eb="20">
      <t>ベツ</t>
    </rPh>
    <phoneticPr fontId="2"/>
  </si>
  <si>
    <t>（株）エネット</t>
    <rPh sb="0" eb="3">
      <t>カブ</t>
    </rPh>
    <phoneticPr fontId="2"/>
  </si>
  <si>
    <t>平成２9年度及び平成30年度和歌川ポンプ場電気調達</t>
    <rPh sb="0" eb="2">
      <t>ヘイセイ</t>
    </rPh>
    <rPh sb="4" eb="6">
      <t>ネンド</t>
    </rPh>
    <rPh sb="6" eb="7">
      <t>オヨ</t>
    </rPh>
    <rPh sb="8" eb="10">
      <t>ヘイセイ</t>
    </rPh>
    <rPh sb="12" eb="14">
      <t>ネンド</t>
    </rPh>
    <rPh sb="14" eb="17">
      <t>ワカガワ</t>
    </rPh>
    <rPh sb="20" eb="21">
      <t>ジョウ</t>
    </rPh>
    <rPh sb="21" eb="23">
      <t>デンキ</t>
    </rPh>
    <rPh sb="23" eb="25">
      <t>チョウタツ</t>
    </rPh>
    <phoneticPr fontId="2"/>
  </si>
  <si>
    <t>県土整備部</t>
    <rPh sb="0" eb="2">
      <t>ケンド</t>
    </rPh>
    <rPh sb="2" eb="4">
      <t>セイビ</t>
    </rPh>
    <rPh sb="4" eb="5">
      <t>ブ</t>
    </rPh>
    <phoneticPr fontId="2"/>
  </si>
  <si>
    <t>関西電力（株）</t>
    <rPh sb="0" eb="7">
      <t>カンサイデンリョクカブ</t>
    </rPh>
    <phoneticPr fontId="2"/>
  </si>
  <si>
    <t>一般競争入札</t>
    <phoneticPr fontId="2"/>
  </si>
  <si>
    <t>平成２9年度及び平成30年度日高振興局健康福祉部電力調達</t>
    <rPh sb="14" eb="16">
      <t>ヒダカ</t>
    </rPh>
    <rPh sb="16" eb="19">
      <t>シンコウキョク</t>
    </rPh>
    <rPh sb="19" eb="21">
      <t>ケンコウ</t>
    </rPh>
    <rPh sb="21" eb="23">
      <t>フクシ</t>
    </rPh>
    <rPh sb="23" eb="24">
      <t>ブ</t>
    </rPh>
    <rPh sb="24" eb="26">
      <t>デンリョク</t>
    </rPh>
    <rPh sb="26" eb="28">
      <t>チョウタツ</t>
    </rPh>
    <phoneticPr fontId="2"/>
  </si>
  <si>
    <t>日高振興局</t>
    <rPh sb="0" eb="5">
      <t>ヒダカシンコウキョク</t>
    </rPh>
    <phoneticPr fontId="2"/>
  </si>
  <si>
    <t>伊藤忠エネクス（株）</t>
    <rPh sb="0" eb="3">
      <t>イトウチュウ</t>
    </rPh>
    <rPh sb="7" eb="10">
      <t>カブ</t>
    </rPh>
    <phoneticPr fontId="2"/>
  </si>
  <si>
    <t>平成２9年度及び平成30年度有田総合庁舎電力調達</t>
    <rPh sb="14" eb="16">
      <t>アリダ</t>
    </rPh>
    <rPh sb="16" eb="18">
      <t>ソウゴウ</t>
    </rPh>
    <rPh sb="18" eb="20">
      <t>チョウシャ</t>
    </rPh>
    <rPh sb="20" eb="24">
      <t>デンリョクチョウタツ</t>
    </rPh>
    <phoneticPr fontId="2"/>
  </si>
  <si>
    <t>有田振興局</t>
    <rPh sb="0" eb="2">
      <t>アリダ</t>
    </rPh>
    <rPh sb="2" eb="5">
      <t>シンコウキョク</t>
    </rPh>
    <phoneticPr fontId="2"/>
  </si>
  <si>
    <t>平成２9年度及び平成30年度日高総合庁舎電力調達</t>
    <rPh sb="14" eb="16">
      <t>ヒダカ</t>
    </rPh>
    <rPh sb="16" eb="18">
      <t>ソウゴウ</t>
    </rPh>
    <rPh sb="18" eb="20">
      <t>チョウシャ</t>
    </rPh>
    <rPh sb="20" eb="24">
      <t>デンリョクチョウタツ</t>
    </rPh>
    <phoneticPr fontId="2"/>
  </si>
  <si>
    <t>丸紅新電力（株）</t>
    <rPh sb="0" eb="2">
      <t>マルベニ</t>
    </rPh>
    <rPh sb="2" eb="3">
      <t>シン</t>
    </rPh>
    <rPh sb="3" eb="5">
      <t>デンリョク</t>
    </rPh>
    <rPh sb="5" eb="8">
      <t>カブ</t>
    </rPh>
    <phoneticPr fontId="2"/>
  </si>
  <si>
    <t>平成２9年度及び平成30年度西牟婁総合庁舎電力調達</t>
    <rPh sb="14" eb="17">
      <t>ニシムロ</t>
    </rPh>
    <rPh sb="17" eb="19">
      <t>ソウゴウ</t>
    </rPh>
    <rPh sb="19" eb="21">
      <t>チョウシャ</t>
    </rPh>
    <rPh sb="21" eb="25">
      <t>デンリョクチョウタツ</t>
    </rPh>
    <phoneticPr fontId="2"/>
  </si>
  <si>
    <t>西牟婁振興局</t>
    <rPh sb="0" eb="6">
      <t>ニシムロシンコウキョク</t>
    </rPh>
    <phoneticPr fontId="2"/>
  </si>
  <si>
    <t>平成29年度及び平成30年度和歌山県試験研究機関電力調達</t>
  </si>
  <si>
    <t>農林水産部</t>
    <rPh sb="0" eb="4">
      <t>ノウリンスイサン</t>
    </rPh>
    <rPh sb="4" eb="5">
      <t>ブ</t>
    </rPh>
    <phoneticPr fontId="2"/>
  </si>
  <si>
    <t>平成２9年度及び平成30年度那賀総合庁舎電力調達</t>
    <rPh sb="14" eb="16">
      <t>ナガ</t>
    </rPh>
    <rPh sb="16" eb="18">
      <t>ソウゴウ</t>
    </rPh>
    <rPh sb="18" eb="20">
      <t>チョウシャ</t>
    </rPh>
    <rPh sb="20" eb="24">
      <t>デンリョクチョウタツ</t>
    </rPh>
    <phoneticPr fontId="2"/>
  </si>
  <si>
    <t>那賀振興局</t>
    <rPh sb="0" eb="2">
      <t>ナガ</t>
    </rPh>
    <rPh sb="2" eb="5">
      <t>シンコウキョク</t>
    </rPh>
    <phoneticPr fontId="2"/>
  </si>
  <si>
    <t>ワタミファーム＆エナジー（株）</t>
    <rPh sb="12" eb="15">
      <t>カブ</t>
    </rPh>
    <phoneticPr fontId="2"/>
  </si>
  <si>
    <t>無し</t>
    <rPh sb="0" eb="1">
      <t>ナ</t>
    </rPh>
    <phoneticPr fontId="2"/>
  </si>
  <si>
    <t>香川県</t>
    <rPh sb="0" eb="3">
      <t>カガワケン</t>
    </rPh>
    <phoneticPr fontId="1"/>
  </si>
  <si>
    <t>平成26年度</t>
  </si>
  <si>
    <t>価格競争の入札条件を設定している</t>
  </si>
  <si>
    <t>・二酸化炭素排出係数
・未利用エネルギーの活用状況
・再生可能エネルギーの導入状況
・グリーン電力証書の購入状況
・需要家への省エネ・節電に関する情報提供の取組状況</t>
  </si>
  <si>
    <t>1</t>
  </si>
  <si>
    <t>http://www.pref.kagawa.lg.jp/content/etc/subsite/chikyu/ecooffice/denryoku_choutatsu.shtml</t>
  </si>
  <si>
    <t>香川県本庁舎の電力調達</t>
    <rPh sb="0" eb="3">
      <t>カガワケン</t>
    </rPh>
    <rPh sb="3" eb="6">
      <t>ホンチョウシャ</t>
    </rPh>
    <phoneticPr fontId="2"/>
  </si>
  <si>
    <t>知事部局総務部</t>
    <rPh sb="0" eb="2">
      <t>チジ</t>
    </rPh>
    <rPh sb="2" eb="4">
      <t>ブキョク</t>
    </rPh>
    <rPh sb="4" eb="6">
      <t>ソウム</t>
    </rPh>
    <rPh sb="6" eb="7">
      <t>ブ</t>
    </rPh>
    <phoneticPr fontId="2"/>
  </si>
  <si>
    <t>(株)F-Power</t>
    <rPh sb="1" eb="2">
      <t>カブ</t>
    </rPh>
    <phoneticPr fontId="2"/>
  </si>
  <si>
    <t>一般競争入札</t>
    <rPh sb="0" eb="6">
      <t>イッパンキョウソウニュウサツ</t>
    </rPh>
    <phoneticPr fontId="2"/>
  </si>
  <si>
    <t>香川県立中央病院の電力調達</t>
    <rPh sb="0" eb="2">
      <t>カガワ</t>
    </rPh>
    <rPh sb="2" eb="4">
      <t>ケンリツ</t>
    </rPh>
    <rPh sb="4" eb="6">
      <t>チュウオウ</t>
    </rPh>
    <rPh sb="6" eb="8">
      <t>ビョウイン</t>
    </rPh>
    <rPh sb="9" eb="11">
      <t>デンリョク</t>
    </rPh>
    <rPh sb="11" eb="13">
      <t>チョウタツ</t>
    </rPh>
    <phoneticPr fontId="2"/>
  </si>
  <si>
    <t>病院局</t>
    <rPh sb="0" eb="2">
      <t>ビョウイン</t>
    </rPh>
    <rPh sb="2" eb="3">
      <t>キョク</t>
    </rPh>
    <phoneticPr fontId="2"/>
  </si>
  <si>
    <t>四国電力株式会社</t>
    <rPh sb="0" eb="2">
      <t>シコク</t>
    </rPh>
    <rPh sb="2" eb="4">
      <t>デンリョク</t>
    </rPh>
    <rPh sb="4" eb="8">
      <t>カブシキガイシャ</t>
    </rPh>
    <phoneticPr fontId="2"/>
  </si>
  <si>
    <t>香川県立白鳥病院の電力調達</t>
    <rPh sb="0" eb="2">
      <t>カガワ</t>
    </rPh>
    <rPh sb="2" eb="4">
      <t>ケンリツ</t>
    </rPh>
    <rPh sb="4" eb="6">
      <t>シラトリ</t>
    </rPh>
    <rPh sb="6" eb="8">
      <t>ビョウイン</t>
    </rPh>
    <rPh sb="9" eb="11">
      <t>デンリョク</t>
    </rPh>
    <rPh sb="11" eb="13">
      <t>チョウタツ</t>
    </rPh>
    <phoneticPr fontId="2"/>
  </si>
  <si>
    <t>三本松高校太陽光発電の売却</t>
    <rPh sb="0" eb="3">
      <t>サンボンマツ</t>
    </rPh>
    <rPh sb="3" eb="5">
      <t>コウコウ</t>
    </rPh>
    <rPh sb="5" eb="8">
      <t>タイヨウコウ</t>
    </rPh>
    <rPh sb="8" eb="10">
      <t>ハツデン</t>
    </rPh>
    <rPh sb="11" eb="13">
      <t>バイキャク</t>
    </rPh>
    <phoneticPr fontId="2"/>
  </si>
  <si>
    <t>教育委員会</t>
    <rPh sb="0" eb="2">
      <t>キョウイク</t>
    </rPh>
    <rPh sb="2" eb="5">
      <t>イインカイ</t>
    </rPh>
    <phoneticPr fontId="2"/>
  </si>
  <si>
    <t>単独随意契約（24年度当初契約の継続）</t>
    <rPh sb="0" eb="2">
      <t>タンドク</t>
    </rPh>
    <rPh sb="2" eb="4">
      <t>ズイイ</t>
    </rPh>
    <rPh sb="4" eb="6">
      <t>ケイヤク</t>
    </rPh>
    <phoneticPr fontId="2"/>
  </si>
  <si>
    <t>四国電力</t>
    <rPh sb="0" eb="2">
      <t>シコク</t>
    </rPh>
    <rPh sb="2" eb="4">
      <t>デンリョク</t>
    </rPh>
    <phoneticPr fontId="2"/>
  </si>
  <si>
    <t>高知県</t>
    <rPh sb="0" eb="3">
      <t>こうちけん</t>
    </rPh>
    <phoneticPr fontId="13" type="Hiragana"/>
  </si>
  <si>
    <t>自治体名</t>
    <rPh sb="0" eb="3">
      <t>ジチタイ</t>
    </rPh>
    <rPh sb="3" eb="4">
      <t>メイ</t>
    </rPh>
    <phoneticPr fontId="2"/>
  </si>
  <si>
    <t>（単位：千円）</t>
    <rPh sb="1" eb="3">
      <t>タンイ</t>
    </rPh>
    <rPh sb="4" eb="5">
      <t>セン</t>
    </rPh>
    <rPh sb="5" eb="6">
      <t>エン</t>
    </rPh>
    <phoneticPr fontId="2"/>
  </si>
  <si>
    <t>【別表1】</t>
    <rPh sb="1" eb="3">
      <t>ベッピョウ</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</si>
  <si>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</si>
  <si>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</si>
  <si>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</si>
  <si>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電気購入
入札（２）</t>
    <rPh sb="0" eb="2">
      <t>デンキ</t>
    </rPh>
    <rPh sb="2" eb="4">
      <t>コウニュウ</t>
    </rPh>
    <rPh sb="5" eb="7">
      <t>ニュウサツ</t>
    </rPh>
    <phoneticPr fontId="2"/>
  </si>
  <si>
    <t>件名</t>
    <rPh sb="0" eb="2">
      <t>ケンメイ</t>
    </rPh>
    <phoneticPr fontId="2"/>
  </si>
  <si>
    <t>部局</t>
    <rPh sb="0" eb="2">
      <t>ブキョク</t>
    </rPh>
    <phoneticPr fontId="2"/>
  </si>
  <si>
    <t>落札業者</t>
    <rPh sb="0" eb="2">
      <t>ラクサツ</t>
    </rPh>
    <rPh sb="2" eb="4">
      <t>ギョウシャ</t>
    </rPh>
    <phoneticPr fontId="2"/>
  </si>
  <si>
    <t>10電力会社か
PPSか</t>
    <rPh sb="2" eb="4">
      <t>デンリョク</t>
    </rPh>
    <rPh sb="4" eb="6">
      <t>ガイシャ</t>
    </rPh>
    <phoneticPr fontId="2"/>
  </si>
  <si>
    <t>入札方法</t>
    <rPh sb="0" eb="2">
      <t>ニュウサツ</t>
    </rPh>
    <rPh sb="2" eb="4">
      <t>ホウホウ</t>
    </rPh>
    <phoneticPr fontId="2"/>
  </si>
  <si>
    <t>入札参加者数</t>
    <rPh sb="0" eb="2">
      <t>ニュウサツ</t>
    </rPh>
    <rPh sb="2" eb="4">
      <t>サンカ</t>
    </rPh>
    <rPh sb="4" eb="5">
      <t>シャ</t>
    </rPh>
    <rPh sb="5" eb="6">
      <t>スウ</t>
    </rPh>
    <phoneticPr fontId="2"/>
  </si>
  <si>
    <t>Ｈ29年度落札価格
（税抜き）⑤</t>
    <rPh sb="5" eb="7">
      <t>ラクサツ</t>
    </rPh>
    <rPh sb="7" eb="9">
      <t>カカク</t>
    </rPh>
    <rPh sb="11" eb="12">
      <t>ゼイ</t>
    </rPh>
    <rPh sb="12" eb="13">
      <t>ヌ</t>
    </rPh>
    <phoneticPr fontId="2"/>
  </si>
  <si>
    <t>10電力会社
提示額（税抜き）⑥</t>
    <rPh sb="2" eb="4">
      <t>デンリョク</t>
    </rPh>
    <rPh sb="4" eb="6">
      <t>ガイシャ</t>
    </rPh>
    <rPh sb="7" eb="9">
      <t>テイジ</t>
    </rPh>
    <rPh sb="9" eb="10">
      <t>ガク</t>
    </rPh>
    <rPh sb="11" eb="12">
      <t>ゼイ</t>
    </rPh>
    <rPh sb="12" eb="13">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</si>
  <si>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</si>
  <si>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</si>
  <si>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</si>
  <si>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10電力参加時の落札価格</t>
    <rPh sb="2" eb="4">
      <t>デンリョク</t>
    </rPh>
    <rPh sb="4" eb="6">
      <t>サンカ</t>
    </rPh>
    <rPh sb="6" eb="7">
      <t>ジ</t>
    </rPh>
    <rPh sb="8" eb="10">
      <t>ラクサツ</t>
    </rPh>
    <rPh sb="10" eb="12">
      <t>カカク</t>
    </rPh>
    <phoneticPr fontId="2"/>
  </si>
  <si>
    <t>合計</t>
    <rPh sb="0" eb="2">
      <t>ゴウケイ</t>
    </rPh>
    <phoneticPr fontId="2"/>
  </si>
  <si>
    <t>高知県庁本庁舎で使用する電気</t>
    <rPh sb="0" eb="2">
      <t>こうち</t>
    </rPh>
    <rPh sb="2" eb="4">
      <t>けんちょう</t>
    </rPh>
    <rPh sb="4" eb="7">
      <t>ほんちょうしゃ</t>
    </rPh>
    <rPh sb="8" eb="10">
      <t>しよう</t>
    </rPh>
    <rPh sb="12" eb="14">
      <t>でんき</t>
    </rPh>
    <phoneticPr fontId="2" type="Hiragana"/>
  </si>
  <si>
    <t>総務部</t>
    <rPh sb="0" eb="3">
      <t>そうむぶ</t>
    </rPh>
    <phoneticPr fontId="2" type="Hiragana"/>
  </si>
  <si>
    <t>伊藤忠エネクス株式会社電力・ガス事業グループ</t>
    <rPh sb="0" eb="3">
      <t>いとうちゅう</t>
    </rPh>
    <rPh sb="7" eb="9">
      <t>かぶしき</t>
    </rPh>
    <rPh sb="9" eb="11">
      <t>かいしゃ</t>
    </rPh>
    <rPh sb="11" eb="13">
      <t>でんりょく</t>
    </rPh>
    <rPh sb="16" eb="18">
      <t>じぎょう</t>
    </rPh>
    <phoneticPr fontId="2" type="Hiragana"/>
  </si>
  <si>
    <t>一般競争入札</t>
    <rPh sb="0" eb="2">
      <t>いっぱん</t>
    </rPh>
    <rPh sb="2" eb="4">
      <t>きょうそう</t>
    </rPh>
    <rPh sb="4" eb="6">
      <t>にゅうさつ</t>
    </rPh>
    <phoneticPr fontId="2" type="Hiragana"/>
  </si>
  <si>
    <t>平成30年高知県庁西庁舎で使用する電気</t>
    <rPh sb="0" eb="2">
      <t>へいせい</t>
    </rPh>
    <rPh sb="4" eb="5">
      <t>ねん</t>
    </rPh>
    <rPh sb="5" eb="8">
      <t>こうちけん</t>
    </rPh>
    <rPh sb="8" eb="9">
      <t>ちょう</t>
    </rPh>
    <rPh sb="9" eb="10">
      <t>にし</t>
    </rPh>
    <rPh sb="10" eb="12">
      <t>ちょうしゃ</t>
    </rPh>
    <rPh sb="13" eb="15">
      <t>しよう</t>
    </rPh>
    <rPh sb="17" eb="19">
      <t>でんき</t>
    </rPh>
    <phoneticPr fontId="2" type="Hiragana"/>
  </si>
  <si>
    <t>ミツウロコグリーンエネルギー株式会社</t>
    <rPh sb="14" eb="16">
      <t>かぶしき</t>
    </rPh>
    <rPh sb="16" eb="18">
      <t>かいしゃ</t>
    </rPh>
    <phoneticPr fontId="2" type="Hiragana"/>
  </si>
  <si>
    <t>不参加</t>
    <rPh sb="0" eb="3">
      <t>ふさんか</t>
    </rPh>
    <phoneticPr fontId="2" type="Hiragana"/>
  </si>
  <si>
    <t>平成30年高知県庁北庁舎で使用する電気</t>
    <rPh sb="0" eb="2">
      <t>へいせい</t>
    </rPh>
    <rPh sb="4" eb="5">
      <t>ねん</t>
    </rPh>
    <rPh sb="5" eb="8">
      <t>こうちけん</t>
    </rPh>
    <rPh sb="8" eb="9">
      <t>ちょう</t>
    </rPh>
    <rPh sb="9" eb="10">
      <t>きた</t>
    </rPh>
    <rPh sb="10" eb="12">
      <t>ちょうしゃ</t>
    </rPh>
    <rPh sb="13" eb="15">
      <t>しよう</t>
    </rPh>
    <rPh sb="17" eb="19">
      <t>でんき</t>
    </rPh>
    <phoneticPr fontId="2" type="Hiragana"/>
  </si>
  <si>
    <t>大一ガス株式会社</t>
    <rPh sb="0" eb="2">
      <t>だいいち</t>
    </rPh>
    <rPh sb="4" eb="6">
      <t>かぶしき</t>
    </rPh>
    <rPh sb="6" eb="8">
      <t>かいしゃ</t>
    </rPh>
    <phoneticPr fontId="2" type="Hiragana"/>
  </si>
  <si>
    <t>消防学校</t>
  </si>
  <si>
    <t>危機管理部</t>
    <rPh sb="0" eb="2">
      <t>きき</t>
    </rPh>
    <rPh sb="2" eb="5">
      <t>かんりぶ</t>
    </rPh>
    <phoneticPr fontId="2" type="Hiragana"/>
  </si>
  <si>
    <t>株式会社パネイル</t>
    <rPh sb="0" eb="2">
      <t>かぶしき</t>
    </rPh>
    <rPh sb="2" eb="4">
      <t>かいしゃ</t>
    </rPh>
    <phoneticPr fontId="2" type="Hiragana"/>
  </si>
  <si>
    <t>安芸総合庁舎</t>
  </si>
  <si>
    <t>健康政策部</t>
    <rPh sb="0" eb="2">
      <t>けんこう</t>
    </rPh>
    <rPh sb="2" eb="4">
      <t>せいさく</t>
    </rPh>
    <rPh sb="4" eb="5">
      <t>ぶ</t>
    </rPh>
    <phoneticPr fontId="2" type="Hiragana"/>
  </si>
  <si>
    <t>中央東福祉保健所</t>
  </si>
  <si>
    <t>中央西福祉保健所</t>
  </si>
  <si>
    <t>幡多総合庁舎</t>
  </si>
  <si>
    <t>幡多看護専門学校</t>
  </si>
  <si>
    <t>希望が丘学園</t>
  </si>
  <si>
    <t>地域福祉部</t>
    <rPh sb="0" eb="2">
      <t>ちいき</t>
    </rPh>
    <rPh sb="2" eb="4">
      <t>ふくし</t>
    </rPh>
    <rPh sb="4" eb="5">
      <t>ぶ</t>
    </rPh>
    <phoneticPr fontId="2" type="Hiragana"/>
  </si>
  <si>
    <t>中央児童相談所</t>
  </si>
  <si>
    <t>工業技術センター</t>
  </si>
  <si>
    <t>商工労働部</t>
    <rPh sb="0" eb="2">
      <t>しょうこう</t>
    </rPh>
    <rPh sb="2" eb="4">
      <t>ろうどう</t>
    </rPh>
    <rPh sb="4" eb="5">
      <t>ぶ</t>
    </rPh>
    <phoneticPr fontId="2" type="Hiragana"/>
  </si>
  <si>
    <t>紙産業技術センター</t>
  </si>
  <si>
    <t>海洋深層水研究所</t>
  </si>
  <si>
    <t>海洋深層水研究所（共同研究センター）</t>
  </si>
  <si>
    <t>高知高等技術学校</t>
  </si>
  <si>
    <t>中村高等技術学校</t>
  </si>
  <si>
    <t>香美農林合同庁舎</t>
  </si>
  <si>
    <t>農業振興部</t>
    <rPh sb="0" eb="2">
      <t>のうぎょう</t>
    </rPh>
    <rPh sb="2" eb="5">
      <t>しんこうぶ</t>
    </rPh>
    <phoneticPr fontId="2" type="Hiragana"/>
  </si>
  <si>
    <t>土佐合同庁舎</t>
  </si>
  <si>
    <t>須崎総合庁舎</t>
  </si>
  <si>
    <t>農業技術センター</t>
  </si>
  <si>
    <t>果樹試験場</t>
  </si>
  <si>
    <t>農業大学校</t>
  </si>
  <si>
    <t>農業担い手育成センター（旧農大研修課）</t>
  </si>
  <si>
    <t>農業担い手育成センター（旧環境保全型畑作振興センター）</t>
  </si>
  <si>
    <t>畜産試験場</t>
  </si>
  <si>
    <t>森林技術センター（産構センター）</t>
  </si>
  <si>
    <t>林業振興・環境部</t>
    <rPh sb="0" eb="2">
      <t>りんぎょう</t>
    </rPh>
    <rPh sb="2" eb="4">
      <t>しんこう</t>
    </rPh>
    <rPh sb="5" eb="7">
      <t>かんきょう</t>
    </rPh>
    <rPh sb="7" eb="8">
      <t>ぶ</t>
    </rPh>
    <phoneticPr fontId="2" type="Hiragana"/>
  </si>
  <si>
    <t>株式会社洸陽電機</t>
    <rPh sb="0" eb="2">
      <t>かぶしき</t>
    </rPh>
    <rPh sb="2" eb="4">
      <t>かいしゃ</t>
    </rPh>
    <rPh sb="4" eb="5">
      <t>こう</t>
    </rPh>
    <rPh sb="5" eb="6">
      <t>よう</t>
    </rPh>
    <rPh sb="6" eb="7">
      <t>でん</t>
    </rPh>
    <rPh sb="7" eb="8">
      <t>き</t>
    </rPh>
    <phoneticPr fontId="2" type="Hiragana"/>
  </si>
  <si>
    <t>森林技術センター（管理棟等）</t>
  </si>
  <si>
    <t>環境研究センター</t>
  </si>
  <si>
    <t>内水面漁業センター</t>
  </si>
  <si>
    <t>水産振興部</t>
    <rPh sb="0" eb="2">
      <t>すいさん</t>
    </rPh>
    <rPh sb="2" eb="5">
      <t>しんこうぶ</t>
    </rPh>
    <phoneticPr fontId="2" type="Hiragana"/>
  </si>
  <si>
    <t>水産試験場</t>
  </si>
  <si>
    <t>室戸総合庁舎</t>
  </si>
  <si>
    <t>土木部</t>
    <rPh sb="0" eb="3">
      <t>どぼくぶ</t>
    </rPh>
    <phoneticPr fontId="2" type="Hiragana"/>
  </si>
  <si>
    <t>中央東土木事務所</t>
  </si>
  <si>
    <t>下田川水門</t>
  </si>
  <si>
    <t>空港地下道</t>
  </si>
  <si>
    <t>手結港可動橋</t>
  </si>
  <si>
    <t>後川放水路水門</t>
  </si>
  <si>
    <t>中央東土木事務所本山事務所</t>
  </si>
  <si>
    <t>五台山トンネル</t>
  </si>
  <si>
    <t>本江田川水門</t>
  </si>
  <si>
    <t>鹿児第二排水機場</t>
  </si>
  <si>
    <t>鹿児川排水機場</t>
  </si>
  <si>
    <t>高知土木事務所</t>
  </si>
  <si>
    <t>鏡ダム管理事務所</t>
  </si>
  <si>
    <t>堀川水門</t>
  </si>
  <si>
    <t>江ノ口水門</t>
  </si>
  <si>
    <t>竹島川水門</t>
  </si>
  <si>
    <t>十津排水機場</t>
  </si>
  <si>
    <t>横浜水門</t>
  </si>
  <si>
    <t>横浜トンネル</t>
  </si>
  <si>
    <t>伊野合同庁舎</t>
  </si>
  <si>
    <t>寒風山トンネル</t>
  </si>
  <si>
    <t>新大峠トンネル（柳野）</t>
  </si>
  <si>
    <t>桐見ダム管理事務所</t>
  </si>
  <si>
    <t>中央西土木事務所越知事務所</t>
  </si>
  <si>
    <t>斗賀野トンネル</t>
  </si>
  <si>
    <t>新大峠トンネル（池川）</t>
  </si>
  <si>
    <t>須崎第二総合庁舎</t>
  </si>
  <si>
    <t>須崎土木事務所四万十町事務所</t>
  </si>
  <si>
    <t>中村合同庁舎</t>
  </si>
  <si>
    <t>伊豆田トンネル（中村）</t>
  </si>
  <si>
    <t>伊豆田トンネル（清水）</t>
  </si>
  <si>
    <t>幡多土木事務所宿毛事務所</t>
  </si>
  <si>
    <t>坂本ダム管理事務所</t>
  </si>
  <si>
    <t>河戸堰</t>
  </si>
  <si>
    <t>永国寺第２ビル</t>
  </si>
  <si>
    <t>教育委員会事務局</t>
    <rPh sb="0" eb="2">
      <t>きょういく</t>
    </rPh>
    <rPh sb="2" eb="5">
      <t>いいんかい</t>
    </rPh>
    <rPh sb="5" eb="8">
      <t>じむきょく</t>
    </rPh>
    <phoneticPr fontId="2" type="Hiragana"/>
  </si>
  <si>
    <t>教育センター（本館）</t>
  </si>
  <si>
    <t>中部教育事務所</t>
  </si>
  <si>
    <t>青少年センター</t>
  </si>
  <si>
    <t>幡多青少年の家</t>
  </si>
  <si>
    <t>高知農業高等学校（農業実習棟）</t>
  </si>
  <si>
    <t>高知海洋高等学校（艇庫）</t>
  </si>
  <si>
    <t>室戸高等学校外44校</t>
  </si>
  <si>
    <t>警察本部</t>
    <rPh sb="0" eb="2">
      <t>けいさつ</t>
    </rPh>
    <rPh sb="2" eb="4">
      <t>ほんぶ</t>
    </rPh>
    <phoneticPr fontId="2" type="Hiragana"/>
  </si>
  <si>
    <t>公安委員会</t>
    <rPh sb="0" eb="2">
      <t>こうあん</t>
    </rPh>
    <rPh sb="2" eb="5">
      <t>いいんかい</t>
    </rPh>
    <phoneticPr fontId="2" type="Hiragana"/>
  </si>
  <si>
    <t>警察本部別館</t>
    <rPh sb="0" eb="2">
      <t>けいさつ</t>
    </rPh>
    <rPh sb="2" eb="4">
      <t>ほんぶ</t>
    </rPh>
    <rPh sb="4" eb="6">
      <t>べっかん</t>
    </rPh>
    <phoneticPr fontId="2" type="Hiragana"/>
  </si>
  <si>
    <t>運転免許センター</t>
    <rPh sb="0" eb="2">
      <t>うんてん</t>
    </rPh>
    <rPh sb="2" eb="4">
      <t>めんきょ</t>
    </rPh>
    <phoneticPr fontId="2" type="Hiragana"/>
  </si>
  <si>
    <t>高知警察署</t>
    <rPh sb="0" eb="2">
      <t>こうち</t>
    </rPh>
    <rPh sb="2" eb="5">
      <t>けいさつしょ</t>
    </rPh>
    <phoneticPr fontId="2" type="Hiragana"/>
  </si>
  <si>
    <t>土佐警察署</t>
    <rPh sb="0" eb="2">
      <t>とさ</t>
    </rPh>
    <rPh sb="2" eb="5">
      <t>けいさつしょ</t>
    </rPh>
    <phoneticPr fontId="2" type="Hiragana"/>
  </si>
  <si>
    <t>室戸警察署</t>
    <rPh sb="0" eb="2">
      <t>むろと</t>
    </rPh>
    <rPh sb="2" eb="5">
      <t>けいさつしょ</t>
    </rPh>
    <phoneticPr fontId="2" type="Hiragana"/>
  </si>
  <si>
    <t>中村警察署</t>
    <rPh sb="0" eb="2">
      <t>なかむら</t>
    </rPh>
    <rPh sb="2" eb="5">
      <t>けいさつしょ</t>
    </rPh>
    <phoneticPr fontId="2" type="Hiragana"/>
  </si>
  <si>
    <t>中村警察署清水警察庁舎</t>
    <rPh sb="0" eb="2">
      <t>なかむら</t>
    </rPh>
    <rPh sb="2" eb="5">
      <t>けいさつしょ</t>
    </rPh>
    <rPh sb="5" eb="7">
      <t>しみず</t>
    </rPh>
    <rPh sb="7" eb="9">
      <t>けいさつ</t>
    </rPh>
    <rPh sb="9" eb="11">
      <t>ちょうしゃ</t>
    </rPh>
    <phoneticPr fontId="2" type="Hiragana"/>
  </si>
  <si>
    <t>宿毛警察署</t>
    <rPh sb="0" eb="2">
      <t>すくも</t>
    </rPh>
    <rPh sb="2" eb="5">
      <t>けいさつしょ</t>
    </rPh>
    <phoneticPr fontId="2" type="Hiragana"/>
  </si>
  <si>
    <t>窪川警察署</t>
    <rPh sb="0" eb="2">
      <t>くぼかわ</t>
    </rPh>
    <rPh sb="2" eb="5">
      <t>けいさつしょ</t>
    </rPh>
    <phoneticPr fontId="2" type="Hiragana"/>
  </si>
  <si>
    <t>安芸警察署</t>
    <rPh sb="0" eb="2">
      <t>あき</t>
    </rPh>
    <rPh sb="2" eb="5">
      <t>けいさつしょ</t>
    </rPh>
    <phoneticPr fontId="2" type="Hiragana"/>
  </si>
  <si>
    <t>須崎警察署</t>
    <rPh sb="0" eb="2">
      <t>すさき</t>
    </rPh>
    <rPh sb="2" eb="5">
      <t>けいさつしょ</t>
    </rPh>
    <phoneticPr fontId="2" type="Hiragana"/>
  </si>
  <si>
    <t>佐川警察署</t>
    <rPh sb="0" eb="2">
      <t>さかわ</t>
    </rPh>
    <rPh sb="2" eb="5">
      <t>けいさつしょ</t>
    </rPh>
    <phoneticPr fontId="2" type="Hiragana"/>
  </si>
  <si>
    <t>高知南警察署</t>
    <rPh sb="0" eb="2">
      <t>こうち</t>
    </rPh>
    <rPh sb="2" eb="3">
      <t>みなみ</t>
    </rPh>
    <rPh sb="3" eb="6">
      <t>けいさつしょ</t>
    </rPh>
    <phoneticPr fontId="2" type="Hiragana"/>
  </si>
  <si>
    <t>高知東警察署</t>
    <rPh sb="0" eb="2">
      <t>こうち</t>
    </rPh>
    <rPh sb="2" eb="3">
      <t>ひがし</t>
    </rPh>
    <rPh sb="3" eb="6">
      <t>けいさつしょ</t>
    </rPh>
    <phoneticPr fontId="2" type="Hiragana"/>
  </si>
  <si>
    <t>高知東警察署本山警察庁舎</t>
    <rPh sb="0" eb="2">
      <t>こうち</t>
    </rPh>
    <rPh sb="2" eb="3">
      <t>ひがし</t>
    </rPh>
    <rPh sb="3" eb="6">
      <t>けいさつしょ</t>
    </rPh>
    <rPh sb="6" eb="8">
      <t>もとやま</t>
    </rPh>
    <rPh sb="8" eb="10">
      <t>けいさつ</t>
    </rPh>
    <rPh sb="10" eb="12">
      <t>ちょうしゃ</t>
    </rPh>
    <phoneticPr fontId="2" type="Hiragana"/>
  </si>
  <si>
    <t>南国警察署</t>
    <rPh sb="0" eb="2">
      <t>なんごく</t>
    </rPh>
    <rPh sb="2" eb="5">
      <t>けいさつしょ</t>
    </rPh>
    <phoneticPr fontId="2" type="Hiragana"/>
  </si>
  <si>
    <t>土佐警察署いの庁舎</t>
    <rPh sb="0" eb="2">
      <t>とさ</t>
    </rPh>
    <rPh sb="2" eb="5">
      <t>けいさつしょ</t>
    </rPh>
    <rPh sb="7" eb="9">
      <t>ちょうしゃ</t>
    </rPh>
    <phoneticPr fontId="2" type="Hiragana"/>
  </si>
  <si>
    <t>高知県警察学校</t>
    <rPh sb="0" eb="3">
      <t>こうちけん</t>
    </rPh>
    <rPh sb="3" eb="5">
      <t>けいさつ</t>
    </rPh>
    <rPh sb="5" eb="7">
      <t>がっこう</t>
    </rPh>
    <phoneticPr fontId="2" type="Hiragana"/>
  </si>
  <si>
    <t>【別表2】</t>
    <rPh sb="1" eb="3">
      <t>ベッピョウ</t>
    </rPh>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</si>
  <si>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</si>
  <si>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</si>
  <si>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t>
    <phoneticPr fontId="2"/>
  </si>
  <si>
    <t>電気購入
随意契約（３）</t>
    <rPh sb="0" eb="2">
      <t>デンキ</t>
    </rPh>
    <rPh sb="2" eb="4">
      <t>コウニュウ</t>
    </rPh>
    <rPh sb="5" eb="7">
      <t>ズイイ</t>
    </rPh>
    <rPh sb="7" eb="9">
      <t>ケイヤク</t>
    </rPh>
    <phoneticPr fontId="2"/>
  </si>
  <si>
    <t>随意契約方法</t>
    <rPh sb="0" eb="2">
      <t>ズイイ</t>
    </rPh>
    <rPh sb="2" eb="4">
      <t>ケイヤク</t>
    </rPh>
    <rPh sb="4" eb="6">
      <t>ホウホウ</t>
    </rPh>
    <phoneticPr fontId="2"/>
  </si>
  <si>
    <t>参加者数</t>
    <rPh sb="0" eb="2">
      <t>サンカ</t>
    </rPh>
    <rPh sb="2" eb="3">
      <t>シャ</t>
    </rPh>
    <rPh sb="3" eb="4">
      <t>スウ</t>
    </rPh>
    <phoneticPr fontId="2"/>
  </si>
  <si>
    <t>Ｈ29年度落札価格
（税抜き）⑦</t>
    <rPh sb="5" eb="7">
      <t>ラクサツ</t>
    </rPh>
    <rPh sb="7" eb="9">
      <t>カカク</t>
    </rPh>
    <rPh sb="11" eb="12">
      <t>ゼイ</t>
    </rPh>
    <rPh sb="12" eb="13">
      <t>ヌ</t>
    </rPh>
    <phoneticPr fontId="2"/>
  </si>
  <si>
    <t>10電力会社
提示額（税抜き）</t>
    <rPh sb="2" eb="4">
      <t>デンリョク</t>
    </rPh>
    <rPh sb="4" eb="6">
      <t>ガイシャ</t>
    </rPh>
    <rPh sb="7" eb="9">
      <t>テイジ</t>
    </rPh>
    <rPh sb="9" eb="10">
      <t>ガク</t>
    </rPh>
    <rPh sb="11" eb="12">
      <t>ゼイ</t>
    </rPh>
    <rPh sb="12" eb="13">
      <t>ヌ</t>
    </rPh>
    <phoneticPr fontId="2"/>
  </si>
  <si>
    <t>随意契約を選んだ理由</t>
    <rPh sb="0" eb="2">
      <t>ズイイ</t>
    </rPh>
    <rPh sb="2" eb="4">
      <t>ケイヤク</t>
    </rPh>
    <rPh sb="5" eb="6">
      <t>エラ</t>
    </rPh>
    <rPh sb="8" eb="10">
      <t>リユウ</t>
    </rPh>
    <phoneticPr fontId="2"/>
  </si>
  <si>
    <t>その業者と随意契約した理由</t>
    <rPh sb="2" eb="4">
      <t>ギョウシャ</t>
    </rPh>
    <rPh sb="5" eb="7">
      <t>ズイイ</t>
    </rPh>
    <rPh sb="7" eb="9">
      <t>ケイヤク</t>
    </rPh>
    <rPh sb="11" eb="13">
      <t>リユウ</t>
    </rPh>
    <phoneticPr fontId="2"/>
  </si>
  <si>
    <t>10電力参加時の落札価格</t>
    <rPh sb="6" eb="7">
      <t>ジ</t>
    </rPh>
    <rPh sb="8" eb="10">
      <t>ラクサツ</t>
    </rPh>
    <rPh sb="10" eb="12">
      <t>カカク</t>
    </rPh>
    <phoneticPr fontId="2"/>
  </si>
  <si>
    <t>【別表3】</t>
    <rPh sb="1" eb="3">
      <t>ベッピョウ</t>
    </rPh>
    <phoneticPr fontId="2"/>
  </si>
  <si>
    <t>入札による全売却額のうちPPSへの売却額合計⑮</t>
    <rPh sb="0" eb="2">
      <t>ニュウサツ</t>
    </rPh>
    <rPh sb="5" eb="6">
      <t>ゼン</t>
    </rPh>
    <rPh sb="6" eb="9">
      <t>バイキャクガク</t>
    </rPh>
    <rPh sb="20" eb="22">
      <t>ゴウケイ</t>
    </rPh>
    <phoneticPr fontId="2"/>
  </si>
  <si>
    <t>電気売却
入札（6）</t>
    <rPh sb="0" eb="2">
      <t>デンキ</t>
    </rPh>
    <rPh sb="2" eb="4">
      <t>バイキャク</t>
    </rPh>
    <rPh sb="5" eb="7">
      <t>ニュウサツ</t>
    </rPh>
    <phoneticPr fontId="2"/>
  </si>
  <si>
    <t>Ｈ29年度
売却実績
（税抜き・円）⑨</t>
    <rPh sb="3" eb="5">
      <t>ネンド</t>
    </rPh>
    <rPh sb="6" eb="8">
      <t>バイキャク</t>
    </rPh>
    <rPh sb="8" eb="10">
      <t>ジッセキ</t>
    </rPh>
    <rPh sb="12" eb="13">
      <t>ゼイ</t>
    </rPh>
    <rPh sb="13" eb="14">
      <t>ヌ</t>
    </rPh>
    <rPh sb="16" eb="17">
      <t>エン</t>
    </rPh>
    <phoneticPr fontId="2"/>
  </si>
  <si>
    <t>H29年度
数量実績(kWh)⑩</t>
    <rPh sb="3" eb="5">
      <t>ネンド</t>
    </rPh>
    <rPh sb="6" eb="8">
      <t>スウリョウ</t>
    </rPh>
    <rPh sb="8" eb="10">
      <t>ジッセキ</t>
    </rPh>
    <phoneticPr fontId="2"/>
  </si>
  <si>
    <t>1kWhあたり
加重平均（円）</t>
    <rPh sb="8" eb="10">
      <t>カジュウ</t>
    </rPh>
    <rPh sb="10" eb="12">
      <t>ヘイキン</t>
    </rPh>
    <rPh sb="13" eb="14">
      <t>エン</t>
    </rPh>
    <phoneticPr fontId="2"/>
  </si>
  <si>
    <t>【別表4】</t>
    <rPh sb="1" eb="3">
      <t>ベッピョウ</t>
    </rPh>
    <phoneticPr fontId="2"/>
  </si>
  <si>
    <t>全随意契約による売却のうちPPSへの売却額合計⑯</t>
    <rPh sb="0" eb="1">
      <t>ゼン</t>
    </rPh>
    <rPh sb="1" eb="3">
      <t>ズイイ</t>
    </rPh>
    <rPh sb="3" eb="5">
      <t>ケイヤク</t>
    </rPh>
    <rPh sb="8" eb="10">
      <t>バイキャク</t>
    </rPh>
    <rPh sb="21" eb="23">
      <t>ゴウケイ</t>
    </rPh>
    <phoneticPr fontId="2"/>
  </si>
  <si>
    <t>電気売却随意契約(7）</t>
    <rPh sb="0" eb="2">
      <t>デンキ</t>
    </rPh>
    <rPh sb="2" eb="4">
      <t>バイキャク</t>
    </rPh>
    <rPh sb="4" eb="6">
      <t>ズイイ</t>
    </rPh>
    <rPh sb="6" eb="8">
      <t>ケイヤク</t>
    </rPh>
    <phoneticPr fontId="2"/>
  </si>
  <si>
    <t>契約方法</t>
    <rPh sb="0" eb="2">
      <t>ケイヤク</t>
    </rPh>
    <rPh sb="2" eb="4">
      <t>ホウホウ</t>
    </rPh>
    <phoneticPr fontId="2"/>
  </si>
  <si>
    <t>契約業者</t>
    <rPh sb="0" eb="2">
      <t>ケイヤク</t>
    </rPh>
    <rPh sb="2" eb="4">
      <t>ギョウシャ</t>
    </rPh>
    <phoneticPr fontId="2"/>
  </si>
  <si>
    <t>Ｈ29年度
売却実績
（税抜き・円）⑪</t>
    <rPh sb="3" eb="5">
      <t>ネンド</t>
    </rPh>
    <rPh sb="6" eb="8">
      <t>バイキャク</t>
    </rPh>
    <rPh sb="8" eb="10">
      <t>ジッセキ</t>
    </rPh>
    <rPh sb="12" eb="13">
      <t>ゼイ</t>
    </rPh>
    <rPh sb="13" eb="14">
      <t>ヌ</t>
    </rPh>
    <rPh sb="16" eb="17">
      <t>エン</t>
    </rPh>
    <phoneticPr fontId="2"/>
  </si>
  <si>
    <t>H29年度
数量実績(kWh)⑫</t>
    <rPh sb="3" eb="5">
      <t>ネンド</t>
    </rPh>
    <rPh sb="6" eb="8">
      <t>スウリョウ</t>
    </rPh>
    <rPh sb="8" eb="10">
      <t>ジッセキ</t>
    </rPh>
    <phoneticPr fontId="2"/>
  </si>
  <si>
    <t>水力発電</t>
    <rPh sb="0" eb="2">
      <t>すいりょく</t>
    </rPh>
    <rPh sb="2" eb="4">
      <t>はつでん</t>
    </rPh>
    <phoneticPr fontId="2" type="Hiragana"/>
  </si>
  <si>
    <t>公営企業局</t>
    <rPh sb="0" eb="2">
      <t>こうえい</t>
    </rPh>
    <rPh sb="2" eb="4">
      <t>きぎょう</t>
    </rPh>
    <rPh sb="4" eb="5">
      <t>きょく</t>
    </rPh>
    <phoneticPr fontId="2" type="Hiragana"/>
  </si>
  <si>
    <t>随意契約</t>
    <rPh sb="0" eb="2">
      <t>ずいい</t>
    </rPh>
    <rPh sb="2" eb="4">
      <t>けいやく</t>
    </rPh>
    <phoneticPr fontId="2" type="Hiragana"/>
  </si>
  <si>
    <t>－</t>
    <phoneticPr fontId="2" type="Hiragana"/>
  </si>
  <si>
    <t>四国電力（株）</t>
    <rPh sb="0" eb="2">
      <t>しこく</t>
    </rPh>
    <rPh sb="2" eb="4">
      <t>でんりょく</t>
    </rPh>
    <rPh sb="5" eb="6">
      <t>かぶ</t>
    </rPh>
    <phoneticPr fontId="2" type="Hiragana"/>
  </si>
  <si>
    <t>風力発電</t>
    <rPh sb="0" eb="2">
      <t>ふうりょく</t>
    </rPh>
    <rPh sb="2" eb="4">
      <t>はつでん</t>
    </rPh>
    <phoneticPr fontId="2" type="Hiragana"/>
  </si>
  <si>
    <t>静岡県</t>
    <rPh sb="0" eb="3">
      <t>シズオカケン</t>
    </rPh>
    <phoneticPr fontId="1"/>
  </si>
  <si>
    <t>21年度</t>
  </si>
  <si>
    <t>競争入札の参加条件を設定している</t>
  </si>
  <si>
    <t>・二酸化炭素排出係数
・未利用エネルギーの活用状況
・再生可能エネルギーの導入状況
・グリーン電力証書の本県への譲渡予定量
・需要家への省エネルギー・節電に関する情報提供の取組</t>
  </si>
  <si>
    <t>29年度</t>
  </si>
  <si>
    <t>143</t>
  </si>
  <si>
    <t>https://www.pref.shizuoka.jp/kankyou/ka-030/earth/denryoku-kankyouhairyohousin.html</t>
  </si>
  <si>
    <t>静岡県庁舎（本館、東館及び別館）</t>
    <rPh sb="0" eb="3">
      <t>シズオカケン</t>
    </rPh>
    <rPh sb="3" eb="5">
      <t>チョウシャ</t>
    </rPh>
    <rPh sb="6" eb="8">
      <t>ホンカン</t>
    </rPh>
    <rPh sb="9" eb="10">
      <t>ヒガシ</t>
    </rPh>
    <rPh sb="10" eb="11">
      <t>カン</t>
    </rPh>
    <rPh sb="11" eb="12">
      <t>オヨ</t>
    </rPh>
    <rPh sb="13" eb="15">
      <t>ベッカン</t>
    </rPh>
    <phoneticPr fontId="2"/>
  </si>
  <si>
    <t>経営管理部</t>
    <rPh sb="0" eb="2">
      <t>ケイエイ</t>
    </rPh>
    <rPh sb="2" eb="4">
      <t>カンリ</t>
    </rPh>
    <rPh sb="4" eb="5">
      <t>ブ</t>
    </rPh>
    <phoneticPr fontId="2"/>
  </si>
  <si>
    <t>テプコカスタマーサービス㈱</t>
  </si>
  <si>
    <t>一般競争入札</t>
    <rPh sb="0" eb="2">
      <t>イッパン</t>
    </rPh>
    <rPh sb="2" eb="4">
      <t>キョウソウ</t>
    </rPh>
    <rPh sb="4" eb="6">
      <t>ニュウサツ</t>
    </rPh>
    <phoneticPr fontId="2"/>
  </si>
  <si>
    <t>静岡県庁西館</t>
    <rPh sb="0" eb="2">
      <t>シズオカ</t>
    </rPh>
    <rPh sb="2" eb="4">
      <t>ケンチョウ</t>
    </rPh>
    <rPh sb="4" eb="5">
      <t>ニシ</t>
    </rPh>
    <rPh sb="5" eb="6">
      <t>カン</t>
    </rPh>
    <phoneticPr fontId="2"/>
  </si>
  <si>
    <t>サミットエナジー㈱</t>
  </si>
  <si>
    <t>熱海、東部及び富士総合庁舎</t>
    <rPh sb="0" eb="2">
      <t>アタミ</t>
    </rPh>
    <rPh sb="3" eb="5">
      <t>トウブ</t>
    </rPh>
    <rPh sb="5" eb="6">
      <t>オヨ</t>
    </rPh>
    <rPh sb="7" eb="9">
      <t>フジ</t>
    </rPh>
    <rPh sb="9" eb="11">
      <t>ソウゴウ</t>
    </rPh>
    <rPh sb="11" eb="13">
      <t>チョウシャ</t>
    </rPh>
    <phoneticPr fontId="2"/>
  </si>
  <si>
    <t>経営管理部</t>
    <rPh sb="0" eb="2">
      <t>ケイエイ</t>
    </rPh>
    <rPh sb="2" eb="5">
      <t>カンリブ</t>
    </rPh>
    <phoneticPr fontId="2"/>
  </si>
  <si>
    <t>東京電力エナジーパートナー㈱</t>
  </si>
  <si>
    <t>静岡及び浜松総合庁舎</t>
    <rPh sb="0" eb="2">
      <t>シズオカ</t>
    </rPh>
    <rPh sb="2" eb="3">
      <t>オヨ</t>
    </rPh>
    <rPh sb="4" eb="6">
      <t>ハママツ</t>
    </rPh>
    <rPh sb="6" eb="8">
      <t>ソウゴウ</t>
    </rPh>
    <rPh sb="8" eb="10">
      <t>チョウシャ</t>
    </rPh>
    <phoneticPr fontId="2"/>
  </si>
  <si>
    <t>関西電力㈱</t>
  </si>
  <si>
    <t>藤枝総合庁舎</t>
    <rPh sb="0" eb="2">
      <t>フジエダ</t>
    </rPh>
    <rPh sb="2" eb="4">
      <t>ソウゴウ</t>
    </rPh>
    <rPh sb="4" eb="6">
      <t>チョウシャ</t>
    </rPh>
    <phoneticPr fontId="2"/>
  </si>
  <si>
    <t>中遠総合庁舎</t>
    <rPh sb="0" eb="1">
      <t>チュウ</t>
    </rPh>
    <rPh sb="1" eb="2">
      <t>エン</t>
    </rPh>
    <rPh sb="2" eb="4">
      <t>ソウゴウ</t>
    </rPh>
    <rPh sb="4" eb="6">
      <t>チョウシャ</t>
    </rPh>
    <phoneticPr fontId="2"/>
  </si>
  <si>
    <t>北遠総合庁舎</t>
    <rPh sb="0" eb="1">
      <t>ホク</t>
    </rPh>
    <rPh sb="1" eb="2">
      <t>エン</t>
    </rPh>
    <rPh sb="2" eb="4">
      <t>ソウゴウ</t>
    </rPh>
    <rPh sb="4" eb="6">
      <t>チョウシャ</t>
    </rPh>
    <phoneticPr fontId="2"/>
  </si>
  <si>
    <t>静岡県立美術館</t>
    <rPh sb="0" eb="2">
      <t>シズオカ</t>
    </rPh>
    <rPh sb="2" eb="4">
      <t>ケンリツ</t>
    </rPh>
    <rPh sb="4" eb="7">
      <t>ビジュツカン</t>
    </rPh>
    <phoneticPr fontId="2"/>
  </si>
  <si>
    <t>文化・観光部</t>
    <rPh sb="0" eb="2">
      <t>ブンカ</t>
    </rPh>
    <rPh sb="3" eb="5">
      <t>カンコウ</t>
    </rPh>
    <rPh sb="5" eb="6">
      <t>ブ</t>
    </rPh>
    <phoneticPr fontId="2"/>
  </si>
  <si>
    <t>静岡県農林技術研究所庁舎及び静岡県立農林大学校庁舎</t>
  </si>
  <si>
    <t>経済産業部</t>
    <rPh sb="0" eb="2">
      <t>ケイザイ</t>
    </rPh>
    <rPh sb="2" eb="4">
      <t>サンギョウ</t>
    </rPh>
    <rPh sb="4" eb="5">
      <t>ブ</t>
    </rPh>
    <phoneticPr fontId="2"/>
  </si>
  <si>
    <t>清水技術専門校、浜松技術専門校</t>
    <rPh sb="0" eb="2">
      <t>シミズ</t>
    </rPh>
    <rPh sb="2" eb="4">
      <t>ギジュツ</t>
    </rPh>
    <rPh sb="4" eb="6">
      <t>センモン</t>
    </rPh>
    <rPh sb="6" eb="7">
      <t>コウ</t>
    </rPh>
    <rPh sb="8" eb="10">
      <t>ハママツ</t>
    </rPh>
    <rPh sb="10" eb="12">
      <t>ギジュツ</t>
    </rPh>
    <rPh sb="12" eb="14">
      <t>センモン</t>
    </rPh>
    <rPh sb="14" eb="15">
      <t>コウ</t>
    </rPh>
    <phoneticPr fontId="2"/>
  </si>
  <si>
    <t>寺谷取水場</t>
    <rPh sb="0" eb="1">
      <t>テラ</t>
    </rPh>
    <rPh sb="1" eb="2">
      <t>タニ</t>
    </rPh>
    <rPh sb="2" eb="4">
      <t>シュスイ</t>
    </rPh>
    <rPh sb="4" eb="5">
      <t>ジョウ</t>
    </rPh>
    <phoneticPr fontId="2"/>
  </si>
  <si>
    <t>企業局</t>
    <rPh sb="0" eb="2">
      <t>キギョウ</t>
    </rPh>
    <rPh sb="2" eb="3">
      <t>キョク</t>
    </rPh>
    <phoneticPr fontId="2"/>
  </si>
  <si>
    <t>飯田ポンプ場</t>
    <rPh sb="0" eb="2">
      <t>イイダ</t>
    </rPh>
    <rPh sb="5" eb="6">
      <t>ジョウ</t>
    </rPh>
    <phoneticPr fontId="2"/>
  </si>
  <si>
    <t>榛南浄水場</t>
    <rPh sb="0" eb="1">
      <t>ハシバミ</t>
    </rPh>
    <rPh sb="1" eb="2">
      <t>ミナミ</t>
    </rPh>
    <rPh sb="2" eb="5">
      <t>ジョウスイジョウ</t>
    </rPh>
    <phoneticPr fontId="2"/>
  </si>
  <si>
    <t>於呂浄水場</t>
  </si>
  <si>
    <t>総合教育センター</t>
  </si>
  <si>
    <t>教育委員会</t>
    <rPh sb="0" eb="2">
      <t>キョウイク</t>
    </rPh>
    <rPh sb="2" eb="5">
      <t>イインカイ</t>
    </rPh>
    <phoneticPr fontId="2"/>
  </si>
  <si>
    <t>下田高等学校外35庁舎</t>
    <rPh sb="0" eb="2">
      <t>シモダ</t>
    </rPh>
    <rPh sb="2" eb="4">
      <t>コウトウ</t>
    </rPh>
    <rPh sb="4" eb="6">
      <t>ガッコウ</t>
    </rPh>
    <rPh sb="6" eb="7">
      <t>ソト</t>
    </rPh>
    <rPh sb="9" eb="11">
      <t>チョウシャ</t>
    </rPh>
    <phoneticPr fontId="2"/>
  </si>
  <si>
    <t>清水東高等学校外57庁舎</t>
    <rPh sb="0" eb="2">
      <t>シミズ</t>
    </rPh>
    <rPh sb="2" eb="3">
      <t>ヒガシ</t>
    </rPh>
    <rPh sb="3" eb="5">
      <t>コウトウ</t>
    </rPh>
    <rPh sb="5" eb="7">
      <t>ガッコウ</t>
    </rPh>
    <rPh sb="7" eb="8">
      <t>ホカ</t>
    </rPh>
    <rPh sb="10" eb="12">
      <t>チョウシャ</t>
    </rPh>
    <phoneticPr fontId="2"/>
  </si>
  <si>
    <t>沼津視覚特別支援学校外６庁舎</t>
    <rPh sb="0" eb="2">
      <t>ヌマヅ</t>
    </rPh>
    <rPh sb="2" eb="4">
      <t>シカク</t>
    </rPh>
    <rPh sb="4" eb="6">
      <t>トクベツ</t>
    </rPh>
    <rPh sb="6" eb="8">
      <t>シエン</t>
    </rPh>
    <rPh sb="8" eb="10">
      <t>ガッコウ</t>
    </rPh>
    <rPh sb="10" eb="11">
      <t>ホカ</t>
    </rPh>
    <rPh sb="12" eb="14">
      <t>チョウシャ</t>
    </rPh>
    <phoneticPr fontId="2"/>
  </si>
  <si>
    <t>静岡視覚特別支援学校外17庁舎</t>
    <rPh sb="0" eb="2">
      <t>シズオカ</t>
    </rPh>
    <rPh sb="2" eb="4">
      <t>シカク</t>
    </rPh>
    <rPh sb="4" eb="6">
      <t>トクベツ</t>
    </rPh>
    <rPh sb="6" eb="8">
      <t>シエン</t>
    </rPh>
    <rPh sb="8" eb="10">
      <t>ガッコウ</t>
    </rPh>
    <rPh sb="10" eb="11">
      <t>ホカ</t>
    </rPh>
    <rPh sb="13" eb="15">
      <t>チョウシャ</t>
    </rPh>
    <phoneticPr fontId="2"/>
  </si>
  <si>
    <t>中部運転免許センター及び西部運転免許センター</t>
    <rPh sb="0" eb="2">
      <t>チュウブ</t>
    </rPh>
    <rPh sb="2" eb="4">
      <t>ウンテン</t>
    </rPh>
    <rPh sb="4" eb="6">
      <t>メンキョ</t>
    </rPh>
    <rPh sb="10" eb="11">
      <t>オヨ</t>
    </rPh>
    <rPh sb="12" eb="14">
      <t>セイブ</t>
    </rPh>
    <rPh sb="14" eb="16">
      <t>ウンテン</t>
    </rPh>
    <rPh sb="16" eb="18">
      <t>メンキョ</t>
    </rPh>
    <phoneticPr fontId="2"/>
  </si>
  <si>
    <t>警察本部</t>
    <rPh sb="0" eb="2">
      <t>ケイサツ</t>
    </rPh>
    <rPh sb="2" eb="4">
      <t>ホンブ</t>
    </rPh>
    <phoneticPr fontId="2"/>
  </si>
  <si>
    <t>関西電力㈱</t>
    <rPh sb="0" eb="2">
      <t>カンサイ</t>
    </rPh>
    <rPh sb="2" eb="4">
      <t>デンリョク</t>
    </rPh>
    <phoneticPr fontId="2"/>
  </si>
  <si>
    <t>下田総合庁舎</t>
    <rPh sb="0" eb="2">
      <t>シモダ</t>
    </rPh>
    <rPh sb="2" eb="4">
      <t>ソウゴウ</t>
    </rPh>
    <rPh sb="4" eb="6">
      <t>チョウシャ</t>
    </rPh>
    <phoneticPr fontId="2"/>
  </si>
  <si>
    <t>東京電力㈱</t>
    <rPh sb="0" eb="2">
      <t>トウキョウ</t>
    </rPh>
    <rPh sb="2" eb="4">
      <t>デンリョク</t>
    </rPh>
    <phoneticPr fontId="2"/>
  </si>
  <si>
    <t>随意契約</t>
    <rPh sb="0" eb="2">
      <t>ズイイ</t>
    </rPh>
    <rPh sb="2" eb="4">
      <t>ケイヤク</t>
    </rPh>
    <phoneticPr fontId="2"/>
  </si>
  <si>
    <t>八幡取水場</t>
    <rPh sb="0" eb="2">
      <t>ヤハタ</t>
    </rPh>
    <rPh sb="2" eb="4">
      <t>シュスイ</t>
    </rPh>
    <rPh sb="4" eb="5">
      <t>ジョウ</t>
    </rPh>
    <phoneticPr fontId="2"/>
  </si>
  <si>
    <t>東京電力㈱</t>
  </si>
  <si>
    <t>中島浄水場</t>
    <rPh sb="0" eb="2">
      <t>ナカジマ</t>
    </rPh>
    <rPh sb="2" eb="5">
      <t>ジョウスイジョウ</t>
    </rPh>
    <phoneticPr fontId="2"/>
  </si>
  <si>
    <t>新林ポンプ場</t>
    <rPh sb="0" eb="1">
      <t>シン</t>
    </rPh>
    <rPh sb="1" eb="2">
      <t>ハヤシ</t>
    </rPh>
    <rPh sb="5" eb="6">
      <t>ジョウ</t>
    </rPh>
    <phoneticPr fontId="2"/>
  </si>
  <si>
    <t>五本松ポンプ場</t>
    <rPh sb="0" eb="2">
      <t>ゴホン</t>
    </rPh>
    <rPh sb="2" eb="3">
      <t>マツ</t>
    </rPh>
    <rPh sb="6" eb="7">
      <t>ジョウ</t>
    </rPh>
    <phoneticPr fontId="2"/>
  </si>
  <si>
    <t>畑ポンプ場</t>
    <rPh sb="0" eb="1">
      <t>ハタケ</t>
    </rPh>
    <rPh sb="4" eb="5">
      <t>ジョウ</t>
    </rPh>
    <phoneticPr fontId="2"/>
  </si>
  <si>
    <t>堂庭取水場</t>
    <rPh sb="0" eb="1">
      <t>ドウ</t>
    </rPh>
    <rPh sb="1" eb="2">
      <t>ニワ</t>
    </rPh>
    <rPh sb="2" eb="4">
      <t>シュスイ</t>
    </rPh>
    <rPh sb="4" eb="5">
      <t>ジョウ</t>
    </rPh>
    <phoneticPr fontId="2"/>
  </si>
  <si>
    <t>厚原浄水場</t>
    <rPh sb="0" eb="1">
      <t>アツ</t>
    </rPh>
    <rPh sb="1" eb="2">
      <t>ハラ</t>
    </rPh>
    <rPh sb="2" eb="5">
      <t>ジョウスイジョウ</t>
    </rPh>
    <phoneticPr fontId="2"/>
  </si>
  <si>
    <t>富士川浄水場</t>
    <rPh sb="0" eb="3">
      <t>フジカワ</t>
    </rPh>
    <rPh sb="3" eb="6">
      <t>ジョウスイジョウ</t>
    </rPh>
    <phoneticPr fontId="2"/>
  </si>
  <si>
    <t>中部電力㈱</t>
  </si>
  <si>
    <t>蒲原取水場</t>
    <rPh sb="0" eb="2">
      <t>カンバラ</t>
    </rPh>
    <rPh sb="2" eb="4">
      <t>シュスイ</t>
    </rPh>
    <rPh sb="4" eb="5">
      <t>ジョウ</t>
    </rPh>
    <phoneticPr fontId="2"/>
  </si>
  <si>
    <t>於呂取水場</t>
  </si>
  <si>
    <t>須部取水場</t>
    <rPh sb="0" eb="2">
      <t>スベ</t>
    </rPh>
    <rPh sb="2" eb="4">
      <t>シュスイ</t>
    </rPh>
    <rPh sb="4" eb="5">
      <t>ジョウ</t>
    </rPh>
    <phoneticPr fontId="2"/>
  </si>
  <si>
    <t>静岡がんセンター</t>
    <rPh sb="0" eb="2">
      <t>シズオカ</t>
    </rPh>
    <phoneticPr fontId="2"/>
  </si>
  <si>
    <t>がんセンター局</t>
    <rPh sb="6" eb="7">
      <t>キョク</t>
    </rPh>
    <phoneticPr fontId="2"/>
  </si>
  <si>
    <t>奥野ダム小水力発電</t>
    <rPh sb="0" eb="2">
      <t>オクノ</t>
    </rPh>
    <rPh sb="4" eb="5">
      <t>ショウ</t>
    </rPh>
    <rPh sb="5" eb="7">
      <t>スイリョク</t>
    </rPh>
    <rPh sb="7" eb="9">
      <t>ハツデン</t>
    </rPh>
    <phoneticPr fontId="2"/>
  </si>
  <si>
    <t>交通基盤部</t>
    <rPh sb="0" eb="2">
      <t>コウツウ</t>
    </rPh>
    <rPh sb="2" eb="4">
      <t>キバン</t>
    </rPh>
    <rPh sb="4" eb="5">
      <t>ブ</t>
    </rPh>
    <phoneticPr fontId="2"/>
  </si>
  <si>
    <t>東京電力エナジーパートナーズ</t>
    <rPh sb="0" eb="2">
      <t>トウキョウ</t>
    </rPh>
    <rPh sb="2" eb="4">
      <t>デンリョク</t>
    </rPh>
    <phoneticPr fontId="2"/>
  </si>
  <si>
    <t>岡山県</t>
    <rPh sb="0" eb="3">
      <t>オカヤマケン</t>
    </rPh>
    <phoneticPr fontId="1"/>
  </si>
  <si>
    <t>２１年度
２８年度
２９年度</t>
    <rPh sb="2" eb="4">
      <t>ネンド</t>
    </rPh>
    <rPh sb="7" eb="9">
      <t>ネンド</t>
    </rPh>
    <rPh sb="12" eb="14">
      <t>ネンド</t>
    </rPh>
    <phoneticPr fontId="1"/>
  </si>
  <si>
    <t xml:space="preserve">・価格競争入札の参加条件を設定している
・裾切り方式 </t>
    <rPh sb="21" eb="22">
      <t>スソ</t>
    </rPh>
    <rPh sb="22" eb="23">
      <t>キ</t>
    </rPh>
    <rPh sb="24" eb="26">
      <t>ホウシキ</t>
    </rPh>
    <phoneticPr fontId="1"/>
  </si>
  <si>
    <t>２１年度～
２８年度
２９年度～３２年度</t>
    <rPh sb="2" eb="4">
      <t>ネンド</t>
    </rPh>
    <rPh sb="8" eb="10">
      <t>ネンド</t>
    </rPh>
    <rPh sb="13" eb="14">
      <t>トシ</t>
    </rPh>
    <rPh sb="18" eb="20">
      <t>ネンド</t>
    </rPh>
    <phoneticPr fontId="1"/>
  </si>
  <si>
    <t>・二酸化炭素排出係数
・未利用エネルギー活用状況
・再生可能エネルギー導入状況</t>
  </si>
  <si>
    <t>４７</t>
  </si>
  <si>
    <t>岡山県庁本庁舎</t>
  </si>
  <si>
    <t>総務部</t>
  </si>
  <si>
    <t>中国電力(株)</t>
  </si>
  <si>
    <t>一般競争入札</t>
  </si>
  <si>
    <t>岡山県庁分庁舎</t>
  </si>
  <si>
    <t>伊藤忠エネクス㈱</t>
    <rPh sb="0" eb="3">
      <t>イトウチュウ</t>
    </rPh>
    <phoneticPr fontId="2"/>
  </si>
  <si>
    <t>丸紅新電力㈱</t>
    <rPh sb="0" eb="2">
      <t>マルベニ</t>
    </rPh>
    <rPh sb="2" eb="3">
      <t>シン</t>
    </rPh>
    <rPh sb="3" eb="5">
      <t>デンリョク</t>
    </rPh>
    <phoneticPr fontId="2"/>
  </si>
  <si>
    <t>岡山県県民局庁舎で使用する電気の調達</t>
    <rPh sb="0" eb="3">
      <t>オカヤマケン</t>
    </rPh>
    <rPh sb="3" eb="6">
      <t>ケンミンキョク</t>
    </rPh>
    <rPh sb="6" eb="8">
      <t>チョウシャ</t>
    </rPh>
    <rPh sb="9" eb="11">
      <t>シヨウ</t>
    </rPh>
    <rPh sb="13" eb="15">
      <t>デンキ</t>
    </rPh>
    <rPh sb="16" eb="18">
      <t>チョウタツ</t>
    </rPh>
    <phoneticPr fontId="2"/>
  </si>
  <si>
    <t>県民生活部
県民生活交通課</t>
    <rPh sb="0" eb="2">
      <t>ケンミン</t>
    </rPh>
    <rPh sb="2" eb="5">
      <t>セイカツブ</t>
    </rPh>
    <rPh sb="6" eb="8">
      <t>ケンミン</t>
    </rPh>
    <rPh sb="8" eb="10">
      <t>セイカツ</t>
    </rPh>
    <rPh sb="10" eb="13">
      <t>コウツウカ</t>
    </rPh>
    <phoneticPr fontId="2"/>
  </si>
  <si>
    <t>伊藤忠エネクス株式会社</t>
    <rPh sb="0" eb="3">
      <t>イトウチュウ</t>
    </rPh>
    <rPh sb="7" eb="11">
      <t>カブシキガイシャ</t>
    </rPh>
    <phoneticPr fontId="2"/>
  </si>
  <si>
    <t>事務所により異なる</t>
    <rPh sb="0" eb="3">
      <t>ジムショ</t>
    </rPh>
    <rPh sb="6" eb="7">
      <t>コト</t>
    </rPh>
    <phoneticPr fontId="2"/>
  </si>
  <si>
    <t>岡山県立美術館で使用する電気の調達</t>
    <rPh sb="0" eb="2">
      <t>オカヤマ</t>
    </rPh>
    <rPh sb="2" eb="4">
      <t>ケンリツ</t>
    </rPh>
    <rPh sb="4" eb="7">
      <t>ビジュツカン</t>
    </rPh>
    <rPh sb="8" eb="10">
      <t>シヨウ</t>
    </rPh>
    <rPh sb="12" eb="14">
      <t>デンキ</t>
    </rPh>
    <rPh sb="15" eb="17">
      <t>チョウタツ</t>
    </rPh>
    <phoneticPr fontId="2"/>
  </si>
  <si>
    <t>岡山県立美術館</t>
    <rPh sb="0" eb="2">
      <t>オカヤマ</t>
    </rPh>
    <rPh sb="2" eb="4">
      <t>ケンリツ</t>
    </rPh>
    <rPh sb="4" eb="7">
      <t>ビジュツカン</t>
    </rPh>
    <phoneticPr fontId="2"/>
  </si>
  <si>
    <t>中国電力（株）</t>
    <rPh sb="0" eb="2">
      <t>チュウゴク</t>
    </rPh>
    <rPh sb="2" eb="4">
      <t>デンリョク</t>
    </rPh>
    <rPh sb="4" eb="7">
      <t>カブ</t>
    </rPh>
    <phoneticPr fontId="2"/>
  </si>
  <si>
    <t>北部高等技術専門校</t>
    <rPh sb="0" eb="9">
      <t>ホクブコウトウギジュツセンモンコウ</t>
    </rPh>
    <phoneticPr fontId="2"/>
  </si>
  <si>
    <t>産業労働部</t>
    <rPh sb="0" eb="2">
      <t>サンギョウ</t>
    </rPh>
    <rPh sb="2" eb="4">
      <t>ロウドウ</t>
    </rPh>
    <rPh sb="4" eb="5">
      <t>ブ</t>
    </rPh>
    <phoneticPr fontId="2"/>
  </si>
  <si>
    <t>一般競争入札（条件付）</t>
    <rPh sb="0" eb="6">
      <t>イッパンキョウソウニュウサツ</t>
    </rPh>
    <rPh sb="7" eb="10">
      <t>ジョウケンツ</t>
    </rPh>
    <phoneticPr fontId="2"/>
  </si>
  <si>
    <t>工業技術センター</t>
    <rPh sb="0" eb="2">
      <t>コウギョウ</t>
    </rPh>
    <rPh sb="2" eb="4">
      <t>ギジュツ</t>
    </rPh>
    <phoneticPr fontId="2"/>
  </si>
  <si>
    <t>県営食肉地方卸売市場</t>
  </si>
  <si>
    <t>総務課</t>
    <rPh sb="0" eb="3">
      <t>ソウムカ</t>
    </rPh>
    <phoneticPr fontId="2"/>
  </si>
  <si>
    <t>丸紅（株）</t>
    <rPh sb="0" eb="2">
      <t>マルベニ</t>
    </rPh>
    <rPh sb="2" eb="5">
      <t>カブ</t>
    </rPh>
    <phoneticPr fontId="2"/>
  </si>
  <si>
    <t>一般競争入札（条件付き）</t>
    <rPh sb="0" eb="2">
      <t>イッパン</t>
    </rPh>
    <rPh sb="2" eb="4">
      <t>キョウソウ</t>
    </rPh>
    <rPh sb="4" eb="6">
      <t>ニュウサツ</t>
    </rPh>
    <rPh sb="7" eb="9">
      <t>ジョウケン</t>
    </rPh>
    <rPh sb="9" eb="10">
      <t>ツ</t>
    </rPh>
    <phoneticPr fontId="2"/>
  </si>
  <si>
    <t>農林水産総合センター</t>
    <rPh sb="0" eb="2">
      <t>ノウリン</t>
    </rPh>
    <rPh sb="2" eb="4">
      <t>スイサン</t>
    </rPh>
    <rPh sb="4" eb="6">
      <t>ソウゴウ</t>
    </rPh>
    <phoneticPr fontId="2"/>
  </si>
  <si>
    <t>農林水産部</t>
    <rPh sb="0" eb="2">
      <t>ノウリン</t>
    </rPh>
    <rPh sb="2" eb="4">
      <t>スイサン</t>
    </rPh>
    <rPh sb="4" eb="5">
      <t>ブ</t>
    </rPh>
    <phoneticPr fontId="2"/>
  </si>
  <si>
    <t>丸紅（株）</t>
    <rPh sb="0" eb="2">
      <t>マルベニ</t>
    </rPh>
    <rPh sb="3" eb="4">
      <t>カブ</t>
    </rPh>
    <phoneticPr fontId="2"/>
  </si>
  <si>
    <t>一般競争入札（条件付）</t>
    <rPh sb="0" eb="2">
      <t>イッパン</t>
    </rPh>
    <rPh sb="2" eb="4">
      <t>キョウソウ</t>
    </rPh>
    <rPh sb="4" eb="6">
      <t>ニュウサツ</t>
    </rPh>
    <rPh sb="7" eb="9">
      <t>ジョウケン</t>
    </rPh>
    <rPh sb="9" eb="10">
      <t>ツ</t>
    </rPh>
    <phoneticPr fontId="2"/>
  </si>
  <si>
    <t>生物科学研究所</t>
    <rPh sb="0" eb="2">
      <t>セイブツ</t>
    </rPh>
    <rPh sb="2" eb="4">
      <t>カガク</t>
    </rPh>
    <rPh sb="4" eb="7">
      <t>ケンキュウショ</t>
    </rPh>
    <phoneticPr fontId="2"/>
  </si>
  <si>
    <t>畜産研究所(管理棟)</t>
    <rPh sb="0" eb="2">
      <t>チクサン</t>
    </rPh>
    <rPh sb="2" eb="5">
      <t>ケンキュウショ</t>
    </rPh>
    <rPh sb="6" eb="9">
      <t>カンリトウ</t>
    </rPh>
    <phoneticPr fontId="2"/>
  </si>
  <si>
    <t>畜産研究所(養豚)</t>
    <rPh sb="0" eb="2">
      <t>チクサン</t>
    </rPh>
    <rPh sb="2" eb="5">
      <t>ケンキュウショ</t>
    </rPh>
    <rPh sb="6" eb="8">
      <t>ヨウトン</t>
    </rPh>
    <phoneticPr fontId="2"/>
  </si>
  <si>
    <t>畜産研究所(大家畜)</t>
    <rPh sb="0" eb="2">
      <t>チクサン</t>
    </rPh>
    <rPh sb="2" eb="5">
      <t>ケンキュウショ</t>
    </rPh>
    <rPh sb="6" eb="7">
      <t>ダイ</t>
    </rPh>
    <rPh sb="7" eb="9">
      <t>カチク</t>
    </rPh>
    <phoneticPr fontId="2"/>
  </si>
  <si>
    <t>畜産研究所(まきば)</t>
    <rPh sb="0" eb="2">
      <t>チクサン</t>
    </rPh>
    <rPh sb="2" eb="5">
      <t>ケンキュウショ</t>
    </rPh>
    <phoneticPr fontId="2"/>
  </si>
  <si>
    <t>森林研究所</t>
    <rPh sb="0" eb="2">
      <t>シンリン</t>
    </rPh>
    <rPh sb="2" eb="5">
      <t>ケンキュウショ</t>
    </rPh>
    <phoneticPr fontId="2"/>
  </si>
  <si>
    <t>木材加工研究室</t>
    <rPh sb="0" eb="2">
      <t>モクザイ</t>
    </rPh>
    <rPh sb="2" eb="4">
      <t>カコウ</t>
    </rPh>
    <rPh sb="4" eb="7">
      <t>ケンキュウシツ</t>
    </rPh>
    <phoneticPr fontId="2"/>
  </si>
  <si>
    <t>水産研究所</t>
    <rPh sb="0" eb="2">
      <t>スイサン</t>
    </rPh>
    <rPh sb="2" eb="5">
      <t>ケンキュウショ</t>
    </rPh>
    <phoneticPr fontId="2"/>
  </si>
  <si>
    <t>水産研究所（内水面）</t>
    <rPh sb="0" eb="2">
      <t>スイサン</t>
    </rPh>
    <rPh sb="2" eb="5">
      <t>ケンキュウショ</t>
    </rPh>
    <rPh sb="6" eb="9">
      <t>ナイスイメン</t>
    </rPh>
    <phoneticPr fontId="2"/>
  </si>
  <si>
    <t>岡山県企業局施設で使用する電気の調達（発電総合管理事務所及び工業用水道事務所）</t>
    <rPh sb="0" eb="3">
      <t>オカヤマケン</t>
    </rPh>
    <rPh sb="3" eb="6">
      <t>キギョウキョク</t>
    </rPh>
    <rPh sb="6" eb="8">
      <t>シセツ</t>
    </rPh>
    <rPh sb="9" eb="11">
      <t>シヨウ</t>
    </rPh>
    <rPh sb="13" eb="15">
      <t>デンキ</t>
    </rPh>
    <rPh sb="16" eb="18">
      <t>チョウタツ</t>
    </rPh>
    <rPh sb="19" eb="21">
      <t>ハツデン</t>
    </rPh>
    <rPh sb="21" eb="23">
      <t>ソウゴウ</t>
    </rPh>
    <rPh sb="23" eb="25">
      <t>カンリ</t>
    </rPh>
    <rPh sb="25" eb="28">
      <t>ジムショ</t>
    </rPh>
    <rPh sb="28" eb="29">
      <t>オヨ</t>
    </rPh>
    <rPh sb="30" eb="32">
      <t>コウギョウ</t>
    </rPh>
    <rPh sb="32" eb="33">
      <t>ヨウ</t>
    </rPh>
    <rPh sb="33" eb="35">
      <t>スイドウ</t>
    </rPh>
    <rPh sb="35" eb="38">
      <t>ジムショ</t>
    </rPh>
    <phoneticPr fontId="2"/>
  </si>
  <si>
    <t>企業局総務企画課</t>
    <rPh sb="0" eb="3">
      <t>キギョウキョク</t>
    </rPh>
    <rPh sb="3" eb="5">
      <t>ソウム</t>
    </rPh>
    <rPh sb="5" eb="8">
      <t>キカクカ</t>
    </rPh>
    <phoneticPr fontId="2"/>
  </si>
  <si>
    <t>丸紅(株)</t>
    <rPh sb="0" eb="2">
      <t>マルベニ</t>
    </rPh>
    <rPh sb="2" eb="5">
      <t>カブ</t>
    </rPh>
    <phoneticPr fontId="2"/>
  </si>
  <si>
    <t>県立学校及び教育機関で使用する電気の調達</t>
    <rPh sb="0" eb="2">
      <t>ケンリツ</t>
    </rPh>
    <rPh sb="2" eb="4">
      <t>ガッコウ</t>
    </rPh>
    <rPh sb="4" eb="5">
      <t>オヨ</t>
    </rPh>
    <rPh sb="6" eb="8">
      <t>キョウイク</t>
    </rPh>
    <rPh sb="8" eb="10">
      <t>キカン</t>
    </rPh>
    <rPh sb="11" eb="13">
      <t>シヨウ</t>
    </rPh>
    <rPh sb="15" eb="17">
      <t>デンキ</t>
    </rPh>
    <rPh sb="18" eb="20">
      <t>チョウタツ</t>
    </rPh>
    <phoneticPr fontId="2"/>
  </si>
  <si>
    <t>教育庁</t>
    <rPh sb="0" eb="3">
      <t>キョウイクチョウ</t>
    </rPh>
    <phoneticPr fontId="2"/>
  </si>
  <si>
    <t>電力供給場所によって異なる</t>
    <rPh sb="0" eb="2">
      <t>デンリョク</t>
    </rPh>
    <rPh sb="2" eb="4">
      <t>キョウキュウ</t>
    </rPh>
    <rPh sb="4" eb="6">
      <t>バショ</t>
    </rPh>
    <rPh sb="10" eb="11">
      <t>コト</t>
    </rPh>
    <phoneticPr fontId="2"/>
  </si>
  <si>
    <t>警察学校</t>
    <rPh sb="0" eb="2">
      <t>ケイサツ</t>
    </rPh>
    <rPh sb="2" eb="4">
      <t>ガッコウ</t>
    </rPh>
    <phoneticPr fontId="2"/>
  </si>
  <si>
    <t>警察本部</t>
    <rPh sb="0" eb="2">
      <t>ケイサツ</t>
    </rPh>
    <rPh sb="2" eb="4">
      <t>ホンブ</t>
    </rPh>
    <phoneticPr fontId="2"/>
  </si>
  <si>
    <t>中国電力(株)</t>
    <rPh sb="0" eb="2">
      <t>チュウゴク</t>
    </rPh>
    <rPh sb="2" eb="4">
      <t>デンリョク</t>
    </rPh>
    <rPh sb="4" eb="7">
      <t>カブ</t>
    </rPh>
    <phoneticPr fontId="2"/>
  </si>
  <si>
    <t>射撃場</t>
    <rPh sb="0" eb="3">
      <t>シャゲキジョウ</t>
    </rPh>
    <phoneticPr fontId="2"/>
  </si>
  <si>
    <t>中国電力(株)</t>
    <phoneticPr fontId="2"/>
  </si>
  <si>
    <t>警察学校庁舎分と合わせて入札</t>
    <rPh sb="0" eb="2">
      <t>ケイサツ</t>
    </rPh>
    <rPh sb="2" eb="4">
      <t>ガッコウ</t>
    </rPh>
    <rPh sb="4" eb="6">
      <t>チョウシャ</t>
    </rPh>
    <rPh sb="6" eb="7">
      <t>ブン</t>
    </rPh>
    <rPh sb="8" eb="9">
      <t>ア</t>
    </rPh>
    <rPh sb="12" eb="14">
      <t>ニュウサツ</t>
    </rPh>
    <phoneticPr fontId="2"/>
  </si>
  <si>
    <t>小橋町庁舎</t>
    <rPh sb="0" eb="3">
      <t>コバシチョウ</t>
    </rPh>
    <rPh sb="3" eb="5">
      <t>チョウシャ</t>
    </rPh>
    <phoneticPr fontId="2"/>
  </si>
  <si>
    <t>伊福町庁舎</t>
    <rPh sb="0" eb="3">
      <t>イフクチョウ</t>
    </rPh>
    <rPh sb="3" eb="5">
      <t>チョウシャ</t>
    </rPh>
    <phoneticPr fontId="2"/>
  </si>
  <si>
    <t>伊福町庁舎通信指令課</t>
    <rPh sb="0" eb="3">
      <t>イフクチョウ</t>
    </rPh>
    <rPh sb="3" eb="5">
      <t>チョウシャ</t>
    </rPh>
    <rPh sb="5" eb="7">
      <t>ツウシン</t>
    </rPh>
    <rPh sb="7" eb="10">
      <t>シレイカ</t>
    </rPh>
    <phoneticPr fontId="2"/>
  </si>
  <si>
    <t>鑑識科学センター</t>
    <rPh sb="0" eb="4">
      <t>カンシキカガク</t>
    </rPh>
    <phoneticPr fontId="2"/>
  </si>
  <si>
    <t>警察本部分庁舎</t>
    <rPh sb="0" eb="2">
      <t>ケイサツ</t>
    </rPh>
    <rPh sb="2" eb="4">
      <t>ホンブ</t>
    </rPh>
    <rPh sb="4" eb="7">
      <t>ブンチョウシャ</t>
    </rPh>
    <phoneticPr fontId="2"/>
  </si>
  <si>
    <t>交通管制センター</t>
    <rPh sb="0" eb="2">
      <t>コウツウ</t>
    </rPh>
    <rPh sb="2" eb="4">
      <t>カンセイ</t>
    </rPh>
    <phoneticPr fontId="2"/>
  </si>
  <si>
    <t>運転免許センター</t>
    <rPh sb="0" eb="2">
      <t>ウンテン</t>
    </rPh>
    <rPh sb="2" eb="4">
      <t>メンキョ</t>
    </rPh>
    <phoneticPr fontId="2"/>
  </si>
  <si>
    <t>いずみ町庁舎</t>
    <rPh sb="3" eb="4">
      <t>チョウ</t>
    </rPh>
    <rPh sb="4" eb="6">
      <t>チョウシャ</t>
    </rPh>
    <phoneticPr fontId="2"/>
  </si>
  <si>
    <t>機動隊</t>
    <rPh sb="0" eb="3">
      <t>キドウタイ</t>
    </rPh>
    <phoneticPr fontId="2"/>
  </si>
  <si>
    <t>岡山中央警察署</t>
    <rPh sb="0" eb="2">
      <t>オカヤマ</t>
    </rPh>
    <rPh sb="2" eb="4">
      <t>チュウオウ</t>
    </rPh>
    <rPh sb="4" eb="7">
      <t>ケイサツショ</t>
    </rPh>
    <phoneticPr fontId="2"/>
  </si>
  <si>
    <t>岡山東警察署</t>
    <rPh sb="0" eb="2">
      <t>オカヤマ</t>
    </rPh>
    <rPh sb="2" eb="3">
      <t>ヒガシ</t>
    </rPh>
    <rPh sb="3" eb="6">
      <t>ケイサツショ</t>
    </rPh>
    <phoneticPr fontId="2"/>
  </si>
  <si>
    <t>岡山西警察署</t>
    <rPh sb="0" eb="2">
      <t>オカヤマ</t>
    </rPh>
    <rPh sb="2" eb="3">
      <t>ニシ</t>
    </rPh>
    <rPh sb="3" eb="6">
      <t>ケイサツショ</t>
    </rPh>
    <phoneticPr fontId="2"/>
  </si>
  <si>
    <t>岡山南警察署</t>
    <rPh sb="0" eb="2">
      <t>オカヤマ</t>
    </rPh>
    <rPh sb="2" eb="3">
      <t>ミナミ</t>
    </rPh>
    <rPh sb="3" eb="6">
      <t>ケイサツショ</t>
    </rPh>
    <phoneticPr fontId="2"/>
  </si>
  <si>
    <t>岡山北警察署</t>
    <rPh sb="0" eb="2">
      <t>オカヤマ</t>
    </rPh>
    <rPh sb="2" eb="3">
      <t>キタ</t>
    </rPh>
    <rPh sb="3" eb="6">
      <t>ケイサツショ</t>
    </rPh>
    <phoneticPr fontId="2"/>
  </si>
  <si>
    <t>赤磐警察署</t>
    <rPh sb="0" eb="2">
      <t>アカイワ</t>
    </rPh>
    <rPh sb="2" eb="5">
      <t>ケイサツショ</t>
    </rPh>
    <phoneticPr fontId="2"/>
  </si>
  <si>
    <t>備前警察署</t>
    <rPh sb="0" eb="2">
      <t>ビゼン</t>
    </rPh>
    <rPh sb="2" eb="5">
      <t>ケイサツショ</t>
    </rPh>
    <phoneticPr fontId="2"/>
  </si>
  <si>
    <t>瀬戸内警察署</t>
    <rPh sb="0" eb="3">
      <t>セトウチ</t>
    </rPh>
    <rPh sb="3" eb="6">
      <t>ケイサツショ</t>
    </rPh>
    <phoneticPr fontId="2"/>
  </si>
  <si>
    <t>玉野警察署</t>
    <rPh sb="0" eb="2">
      <t>タマノ</t>
    </rPh>
    <rPh sb="2" eb="5">
      <t>ケイサツショ</t>
    </rPh>
    <phoneticPr fontId="2"/>
  </si>
  <si>
    <t>児島警察署</t>
    <rPh sb="0" eb="2">
      <t>コジマ</t>
    </rPh>
    <rPh sb="2" eb="5">
      <t>ケイサツショ</t>
    </rPh>
    <phoneticPr fontId="2"/>
  </si>
  <si>
    <t>倉敷警察署</t>
    <rPh sb="0" eb="2">
      <t>クラシキ</t>
    </rPh>
    <rPh sb="2" eb="5">
      <t>ケイサツショ</t>
    </rPh>
    <phoneticPr fontId="2"/>
  </si>
  <si>
    <t>水島警察署</t>
    <rPh sb="0" eb="2">
      <t>ミズシマ</t>
    </rPh>
    <rPh sb="2" eb="5">
      <t>ケイサツショ</t>
    </rPh>
    <phoneticPr fontId="2"/>
  </si>
  <si>
    <t>玉島警察署</t>
    <rPh sb="0" eb="2">
      <t>タマシマ</t>
    </rPh>
    <rPh sb="2" eb="5">
      <t>ケイサツショ</t>
    </rPh>
    <phoneticPr fontId="2"/>
  </si>
  <si>
    <t>笠岡警察署</t>
    <rPh sb="0" eb="2">
      <t>カサオカ</t>
    </rPh>
    <rPh sb="2" eb="5">
      <t>ケイサツショ</t>
    </rPh>
    <phoneticPr fontId="2"/>
  </si>
  <si>
    <t>井原警察署</t>
    <rPh sb="0" eb="2">
      <t>イバラ</t>
    </rPh>
    <rPh sb="2" eb="5">
      <t>ケイサツショ</t>
    </rPh>
    <phoneticPr fontId="2"/>
  </si>
  <si>
    <t>井原警察署（矢掛幹部派出所）</t>
    <rPh sb="0" eb="2">
      <t>イバラ</t>
    </rPh>
    <rPh sb="2" eb="5">
      <t>ケイサツショ</t>
    </rPh>
    <rPh sb="6" eb="8">
      <t>ヤカゲ</t>
    </rPh>
    <rPh sb="8" eb="10">
      <t>カンブ</t>
    </rPh>
    <rPh sb="10" eb="13">
      <t>ハシュツショ</t>
    </rPh>
    <phoneticPr fontId="2"/>
  </si>
  <si>
    <t>井原警察署分と合わせて入札</t>
    <rPh sb="0" eb="2">
      <t>イバラ</t>
    </rPh>
    <rPh sb="2" eb="4">
      <t>ケイサツ</t>
    </rPh>
    <rPh sb="4" eb="5">
      <t>ショ</t>
    </rPh>
    <rPh sb="5" eb="6">
      <t>ブン</t>
    </rPh>
    <rPh sb="7" eb="8">
      <t>ア</t>
    </rPh>
    <rPh sb="11" eb="13">
      <t>ニュウサツ</t>
    </rPh>
    <phoneticPr fontId="2"/>
  </si>
  <si>
    <t>総社警察署</t>
    <rPh sb="0" eb="2">
      <t>ソウジャ</t>
    </rPh>
    <rPh sb="2" eb="5">
      <t>ケイサツショ</t>
    </rPh>
    <phoneticPr fontId="2"/>
  </si>
  <si>
    <t>高梁警察署</t>
    <rPh sb="0" eb="2">
      <t>タカハシ</t>
    </rPh>
    <rPh sb="2" eb="5">
      <t>ケイサツショ</t>
    </rPh>
    <phoneticPr fontId="2"/>
  </si>
  <si>
    <t>新見警察署</t>
    <rPh sb="0" eb="2">
      <t>ニイミ</t>
    </rPh>
    <rPh sb="2" eb="5">
      <t>ケイサツショ</t>
    </rPh>
    <phoneticPr fontId="2"/>
  </si>
  <si>
    <t>真庭警察署</t>
    <rPh sb="0" eb="2">
      <t>マニワ</t>
    </rPh>
    <rPh sb="2" eb="5">
      <t>ケイサツショ</t>
    </rPh>
    <phoneticPr fontId="2"/>
  </si>
  <si>
    <t>津山警察署</t>
    <rPh sb="0" eb="2">
      <t>ツヤマ</t>
    </rPh>
    <rPh sb="2" eb="5">
      <t>ケイサツショ</t>
    </rPh>
    <phoneticPr fontId="2"/>
  </si>
  <si>
    <t>美作警察署</t>
    <rPh sb="0" eb="2">
      <t>ミマサカ</t>
    </rPh>
    <rPh sb="2" eb="5">
      <t>ケイサツショ</t>
    </rPh>
    <phoneticPr fontId="2"/>
  </si>
  <si>
    <t>美咲警察署</t>
    <rPh sb="0" eb="2">
      <t>ミサキ</t>
    </rPh>
    <rPh sb="2" eb="5">
      <t>ケイサツショ</t>
    </rPh>
    <phoneticPr fontId="2"/>
  </si>
  <si>
    <t>水力発電による電力の売却</t>
    <rPh sb="0" eb="2">
      <t>スイリョク</t>
    </rPh>
    <rPh sb="2" eb="4">
      <t>ハツデン</t>
    </rPh>
    <rPh sb="7" eb="9">
      <t>デンリョク</t>
    </rPh>
    <rPh sb="10" eb="12">
      <t>バイキャク</t>
    </rPh>
    <phoneticPr fontId="2"/>
  </si>
  <si>
    <t>中国電力(株)</t>
    <rPh sb="0" eb="2">
      <t>チュウゴク</t>
    </rPh>
    <rPh sb="2" eb="4">
      <t>デンリョク</t>
    </rPh>
    <rPh sb="4" eb="7">
      <t>カブシキガイシャ</t>
    </rPh>
    <phoneticPr fontId="2"/>
  </si>
  <si>
    <t>岡山空港太陽光発電による電力の売却</t>
    <rPh sb="0" eb="2">
      <t>オカヤマ</t>
    </rPh>
    <rPh sb="2" eb="4">
      <t>クウコウ</t>
    </rPh>
    <rPh sb="4" eb="7">
      <t>タイヨウコウ</t>
    </rPh>
    <rPh sb="7" eb="9">
      <t>ハツデン</t>
    </rPh>
    <rPh sb="12" eb="14">
      <t>デンリョク</t>
    </rPh>
    <rPh sb="15" eb="17">
      <t>バイキャク</t>
    </rPh>
    <phoneticPr fontId="2"/>
  </si>
  <si>
    <t>西之浦浄水場太陽光発電売電電力</t>
    <rPh sb="0" eb="3">
      <t>ニシノウラ</t>
    </rPh>
    <rPh sb="3" eb="6">
      <t>ジョウスイジョウ</t>
    </rPh>
    <rPh sb="6" eb="9">
      <t>タイヨウコウ</t>
    </rPh>
    <rPh sb="9" eb="11">
      <t>ハツデン</t>
    </rPh>
    <rPh sb="11" eb="13">
      <t>バイデン</t>
    </rPh>
    <rPh sb="13" eb="15">
      <t>デンリョク</t>
    </rPh>
    <phoneticPr fontId="2"/>
  </si>
  <si>
    <t>17.8%</t>
  </si>
  <si>
    <t>91.3%</t>
  </si>
  <si>
    <t>毎年度</t>
  </si>
  <si>
    <t>【基本項目】
・二酸化炭素排出係数
・未利用エネルギーの活用状況
・再生可能エネルギーの導入状況
【加点項目】
・グリーン電力証書の購入状況
・環境マネジメントシステムの導入状況</t>
  </si>
  <si>
    <t>三重県</t>
    <rPh sb="0" eb="3">
      <t>ミエケン</t>
    </rPh>
    <phoneticPr fontId="2"/>
  </si>
  <si>
    <t xml:space="preserve">【毎年度】落札資格の条件として設定【29年度】価格競争入札の参加条件を設定している </t>
    <rPh sb="1" eb="4">
      <t>マイネンド</t>
    </rPh>
    <rPh sb="20" eb="22">
      <t>ネンド</t>
    </rPh>
    <phoneticPr fontId="2"/>
  </si>
  <si>
    <t>毎年度、県より【三重県電力調達に係る環境配慮方針】が示される。URLは以下の通り　　　　　　　　　　　http://www.pref.mie.lg.jp/EARTH/HP/000198757_00001.htm　　　　　　　　　　　</t>
    <rPh sb="35" eb="37">
      <t>イカ</t>
    </rPh>
    <rPh sb="38" eb="39">
      <t>トオ</t>
    </rPh>
    <phoneticPr fontId="2"/>
  </si>
  <si>
    <t>ない</t>
    <phoneticPr fontId="2"/>
  </si>
  <si>
    <t>三重県保健環境研究所庁舎で使用する電気</t>
    <rPh sb="0" eb="3">
      <t>ミエケン</t>
    </rPh>
    <rPh sb="3" eb="5">
      <t>ホケン</t>
    </rPh>
    <rPh sb="5" eb="7">
      <t>カンキョウ</t>
    </rPh>
    <rPh sb="7" eb="10">
      <t>ケンキュウショ</t>
    </rPh>
    <rPh sb="10" eb="12">
      <t>チョウシャ</t>
    </rPh>
    <rPh sb="13" eb="15">
      <t>シヨウ</t>
    </rPh>
    <rPh sb="17" eb="19">
      <t>デンキ</t>
    </rPh>
    <phoneticPr fontId="2"/>
  </si>
  <si>
    <t>医療保健部（旧健康福祉部）</t>
    <rPh sb="0" eb="2">
      <t>イリョウ</t>
    </rPh>
    <rPh sb="2" eb="4">
      <t>ホケン</t>
    </rPh>
    <rPh sb="4" eb="5">
      <t>ブ</t>
    </rPh>
    <rPh sb="6" eb="7">
      <t>キュウ</t>
    </rPh>
    <rPh sb="7" eb="9">
      <t>ケンコウ</t>
    </rPh>
    <rPh sb="9" eb="11">
      <t>フクシ</t>
    </rPh>
    <rPh sb="11" eb="12">
      <t>ブ</t>
    </rPh>
    <phoneticPr fontId="2"/>
  </si>
  <si>
    <t>関西電力株式会社</t>
    <rPh sb="0" eb="2">
      <t>カンサイ</t>
    </rPh>
    <rPh sb="2" eb="4">
      <t>デンリョク</t>
    </rPh>
    <rPh sb="4" eb="6">
      <t>カブシキ</t>
    </rPh>
    <rPh sb="6" eb="8">
      <t>カイシャ</t>
    </rPh>
    <phoneticPr fontId="2"/>
  </si>
  <si>
    <t>三重県木曽岬干拓排水機場で使用する電気</t>
  </si>
  <si>
    <t>地域連携部</t>
  </si>
  <si>
    <t>株式会社エネット</t>
  </si>
  <si>
    <t>三重県庁舎で使用する電気</t>
  </si>
  <si>
    <t>丸紅新電力㈱</t>
  </si>
  <si>
    <t>三重県栄町庁舎で使用する電気</t>
  </si>
  <si>
    <t>三重県吉田山会館で使用する電気</t>
  </si>
  <si>
    <t>三重県桑名庁舎で使用する電気</t>
  </si>
  <si>
    <t>三重県四日市庁舎で使用する電気</t>
  </si>
  <si>
    <t>三重県鈴鹿庁舎で使用する電気</t>
  </si>
  <si>
    <t>三重県津庁舎で使用する電気</t>
  </si>
  <si>
    <t>三重県松阪庁舎で使用する電気</t>
  </si>
  <si>
    <t>三重県伊勢庁舎で使用する電気</t>
  </si>
  <si>
    <t>㈱F-Power</t>
  </si>
  <si>
    <t>三重県志摩庁舎で使用する電気</t>
  </si>
  <si>
    <t>三重県伊賀庁舎で使用する電気</t>
  </si>
  <si>
    <t>三重県尾鷲庁舎で使用する電気</t>
  </si>
  <si>
    <t>三重県熊野庁舎で使用する電気</t>
  </si>
  <si>
    <t>エネサーブ㈱</t>
  </si>
  <si>
    <t>三重県警察本部で使用する電気</t>
  </si>
  <si>
    <t>三重県警察本部</t>
  </si>
  <si>
    <t>丸紅新電力株式会社</t>
  </si>
  <si>
    <t>三重県運転免許センターで使用する電気</t>
  </si>
  <si>
    <t>株式会社F-Power</t>
  </si>
  <si>
    <t>津警察署で使用する電気</t>
  </si>
  <si>
    <t>三重ごみ固形燃料発電所で使用する電気</t>
  </si>
  <si>
    <t>企業庁</t>
  </si>
  <si>
    <t>三重県立こころの医療センターで使用する電気</t>
  </si>
  <si>
    <t>病院事業庁</t>
  </si>
  <si>
    <t>（株）F-Power</t>
  </si>
  <si>
    <t>三重県立一志病院で使用する電気</t>
  </si>
  <si>
    <t>該当なし</t>
    <rPh sb="0" eb="2">
      <t>ガイトウ</t>
    </rPh>
    <phoneticPr fontId="2"/>
  </si>
  <si>
    <t>全落札額のうち10電力会社が入札に参加したときの落札価格合計/電力会社
提示額（税抜き）</t>
    <phoneticPr fontId="2"/>
  </si>
  <si>
    <t>三重ごみ固形燃料発電所の余剰電力の売却</t>
  </si>
  <si>
    <t>ダム管理用水力発電設備電力</t>
    <rPh sb="2" eb="5">
      <t>カンリヨウ</t>
    </rPh>
    <rPh sb="5" eb="7">
      <t>スイリョク</t>
    </rPh>
    <rPh sb="7" eb="9">
      <t>ハツデン</t>
    </rPh>
    <rPh sb="9" eb="11">
      <t>セツビ</t>
    </rPh>
    <rPh sb="11" eb="13">
      <t>デンリョク</t>
    </rPh>
    <phoneticPr fontId="2"/>
  </si>
  <si>
    <t>中部電力</t>
    <rPh sb="0" eb="2">
      <t>チュウブ</t>
    </rPh>
    <rPh sb="2" eb="4">
      <t>デンリョク</t>
    </rPh>
    <phoneticPr fontId="2"/>
  </si>
  <si>
    <t>太陽光発電売電収入
（新野見坂トンネル）</t>
    <rPh sb="0" eb="3">
      <t>タイヨウコウ</t>
    </rPh>
    <rPh sb="3" eb="5">
      <t>ハツデン</t>
    </rPh>
    <rPh sb="5" eb="7">
      <t>バイデン</t>
    </rPh>
    <rPh sb="7" eb="9">
      <t>シュウニュウ</t>
    </rPh>
    <rPh sb="11" eb="12">
      <t>シン</t>
    </rPh>
    <rPh sb="12" eb="14">
      <t>ノミ</t>
    </rPh>
    <rPh sb="14" eb="15">
      <t>ザカ</t>
    </rPh>
    <phoneticPr fontId="2"/>
  </si>
  <si>
    <t>中部電力(株)</t>
    <rPh sb="0" eb="2">
      <t>チュウブ</t>
    </rPh>
    <rPh sb="2" eb="4">
      <t>デンリョク</t>
    </rPh>
    <rPh sb="4" eb="7">
      <t>カブ</t>
    </rPh>
    <phoneticPr fontId="2"/>
  </si>
  <si>
    <t>県庁舎</t>
    <rPh sb="0" eb="3">
      <t>ケンチョウシャ</t>
    </rPh>
    <phoneticPr fontId="2"/>
  </si>
  <si>
    <t>管財課</t>
    <rPh sb="0" eb="3">
      <t>カンザイカ</t>
    </rPh>
    <phoneticPr fontId="2"/>
  </si>
  <si>
    <t>警察本部庁舎</t>
    <rPh sb="0" eb="2">
      <t>ケイサツ</t>
    </rPh>
    <rPh sb="2" eb="4">
      <t>ホンブ</t>
    </rPh>
    <rPh sb="4" eb="6">
      <t>チョウシャ</t>
    </rPh>
    <phoneticPr fontId="2"/>
  </si>
  <si>
    <t>サミットエナジー(株)</t>
    <rPh sb="8" eb="11">
      <t>カブ</t>
    </rPh>
    <phoneticPr fontId="2"/>
  </si>
  <si>
    <t>不参加</t>
    <rPh sb="0" eb="3">
      <t>フサンカ</t>
    </rPh>
    <phoneticPr fontId="2"/>
  </si>
  <si>
    <t>盛岡東警察署庁舎</t>
    <rPh sb="0" eb="2">
      <t>モリオカ</t>
    </rPh>
    <rPh sb="2" eb="3">
      <t>ヒガシ</t>
    </rPh>
    <rPh sb="3" eb="6">
      <t>ケイサツショ</t>
    </rPh>
    <rPh sb="6" eb="8">
      <t>チョウシャ</t>
    </rPh>
    <phoneticPr fontId="2"/>
  </si>
  <si>
    <t>東北電力(株)</t>
    <rPh sb="0" eb="2">
      <t>トウホク</t>
    </rPh>
    <rPh sb="2" eb="4">
      <t>デンリョク</t>
    </rPh>
    <rPh sb="4" eb="7">
      <t>カブ</t>
    </rPh>
    <phoneticPr fontId="2"/>
  </si>
  <si>
    <t>10電力会社</t>
    <rPh sb="2" eb="4">
      <t>デンリョク</t>
    </rPh>
    <rPh sb="4" eb="6">
      <t>ガイシャ</t>
    </rPh>
    <phoneticPr fontId="2"/>
  </si>
  <si>
    <t>入畑ダム</t>
    <rPh sb="0" eb="2">
      <t>イリハタ</t>
    </rPh>
    <phoneticPr fontId="2"/>
  </si>
  <si>
    <t>岩手県企業局</t>
    <rPh sb="0" eb="3">
      <t>イワテケン</t>
    </rPh>
    <rPh sb="3" eb="5">
      <t>キギョウ</t>
    </rPh>
    <rPh sb="5" eb="6">
      <t>キョク</t>
    </rPh>
    <phoneticPr fontId="2"/>
  </si>
  <si>
    <t>-</t>
    <phoneticPr fontId="2"/>
  </si>
  <si>
    <t>競争性なし</t>
    <rPh sb="0" eb="3">
      <t>キョウソウセイ</t>
    </rPh>
    <phoneticPr fontId="2"/>
  </si>
  <si>
    <t>ダムの放流による水力発電（従属）により得た電力について、特定供給を受けるため。</t>
    <rPh sb="3" eb="5">
      <t>ホウリュウ</t>
    </rPh>
    <rPh sb="8" eb="10">
      <t>スイリョク</t>
    </rPh>
    <rPh sb="10" eb="12">
      <t>ハツデン</t>
    </rPh>
    <rPh sb="13" eb="15">
      <t>ジュウゾク</t>
    </rPh>
    <rPh sb="19" eb="20">
      <t>エ</t>
    </rPh>
    <rPh sb="21" eb="23">
      <t>デンリョク</t>
    </rPh>
    <rPh sb="28" eb="30">
      <t>トクテイ</t>
    </rPh>
    <rPh sb="30" eb="32">
      <t>キョウキュウ</t>
    </rPh>
    <rPh sb="33" eb="34">
      <t>ウ</t>
    </rPh>
    <phoneticPr fontId="2"/>
  </si>
  <si>
    <t>水力発電を行っている電気事業者（岩手県企業局）</t>
    <rPh sb="0" eb="2">
      <t>スイリョク</t>
    </rPh>
    <rPh sb="2" eb="4">
      <t>ハツデン</t>
    </rPh>
    <rPh sb="5" eb="6">
      <t>オコナ</t>
    </rPh>
    <rPh sb="10" eb="12">
      <t>デンキ</t>
    </rPh>
    <rPh sb="12" eb="15">
      <t>ジギョウシャ</t>
    </rPh>
    <rPh sb="16" eb="19">
      <t>イワテケン</t>
    </rPh>
    <rPh sb="19" eb="21">
      <t>キギョウ</t>
    </rPh>
    <rPh sb="21" eb="22">
      <t>キョク</t>
    </rPh>
    <phoneticPr fontId="2"/>
  </si>
  <si>
    <t>早池峰ダム</t>
    <rPh sb="0" eb="3">
      <t>ハヤチネ</t>
    </rPh>
    <phoneticPr fontId="2"/>
  </si>
  <si>
    <t>鷹生ダム</t>
    <rPh sb="0" eb="2">
      <t>タコウ</t>
    </rPh>
    <phoneticPr fontId="2"/>
  </si>
  <si>
    <t>東北電力㈱</t>
    <rPh sb="0" eb="2">
      <t>トウホク</t>
    </rPh>
    <rPh sb="2" eb="4">
      <t>デンリョク</t>
    </rPh>
    <phoneticPr fontId="2"/>
  </si>
  <si>
    <t>水力発電事業</t>
    <rPh sb="0" eb="2">
      <t>スイリョク</t>
    </rPh>
    <rPh sb="2" eb="4">
      <t>ハツデン</t>
    </rPh>
    <rPh sb="4" eb="6">
      <t>ジギョウ</t>
    </rPh>
    <phoneticPr fontId="2"/>
  </si>
  <si>
    <t>随意契約（特命）</t>
    <rPh sb="0" eb="2">
      <t>ズイイ</t>
    </rPh>
    <rPh sb="2" eb="4">
      <t>ケイヤク</t>
    </rPh>
    <rPh sb="5" eb="6">
      <t>トク</t>
    </rPh>
    <rPh sb="6" eb="7">
      <t>メイ</t>
    </rPh>
    <phoneticPr fontId="2"/>
  </si>
  <si>
    <t>東北電力（株）</t>
    <rPh sb="0" eb="2">
      <t>トウホク</t>
    </rPh>
    <rPh sb="2" eb="4">
      <t>デンリョク</t>
    </rPh>
    <rPh sb="5" eb="6">
      <t>カブ</t>
    </rPh>
    <phoneticPr fontId="2"/>
  </si>
  <si>
    <t>10電力会社</t>
    <rPh sb="2" eb="4">
      <t>デンリョク</t>
    </rPh>
    <rPh sb="4" eb="6">
      <t>カイシャ</t>
    </rPh>
    <phoneticPr fontId="2"/>
  </si>
  <si>
    <t>風力発電事業</t>
    <rPh sb="0" eb="2">
      <t>フウリョク</t>
    </rPh>
    <rPh sb="2" eb="4">
      <t>ハツデン</t>
    </rPh>
    <rPh sb="4" eb="6">
      <t>ジギョウ</t>
    </rPh>
    <phoneticPr fontId="2"/>
  </si>
  <si>
    <t>太陽光発電事業</t>
    <rPh sb="0" eb="3">
      <t>タイヨウコウ</t>
    </rPh>
    <rPh sb="3" eb="5">
      <t>ハツデン</t>
    </rPh>
    <rPh sb="5" eb="7">
      <t>ジギョウ</t>
    </rPh>
    <phoneticPr fontId="2"/>
  </si>
  <si>
    <t>特定供給（早池峰ダム）</t>
    <rPh sb="0" eb="2">
      <t>トクテイ</t>
    </rPh>
    <rPh sb="2" eb="4">
      <t>キョウキュウ</t>
    </rPh>
    <rPh sb="5" eb="8">
      <t>ハヤチネ</t>
    </rPh>
    <phoneticPr fontId="2"/>
  </si>
  <si>
    <t>岩手県</t>
    <rPh sb="0" eb="2">
      <t>イワテ</t>
    </rPh>
    <rPh sb="2" eb="3">
      <t>ケン</t>
    </rPh>
    <phoneticPr fontId="2"/>
  </si>
  <si>
    <t>-</t>
    <phoneticPr fontId="2"/>
  </si>
  <si>
    <t>綱取ダム</t>
    <rPh sb="0" eb="2">
      <t>ツナトリ</t>
    </rPh>
    <phoneticPr fontId="2"/>
  </si>
  <si>
    <t>五葉地域振興㈱</t>
    <rPh sb="0" eb="2">
      <t>ゴヨウ</t>
    </rPh>
    <rPh sb="2" eb="4">
      <t>チイキ</t>
    </rPh>
    <rPh sb="4" eb="6">
      <t>シンコウ</t>
    </rPh>
    <phoneticPr fontId="2"/>
  </si>
  <si>
    <t>青森県</t>
    <rPh sb="0" eb="3">
      <t>アオモリケン</t>
    </rPh>
    <phoneticPr fontId="2"/>
  </si>
  <si>
    <t>世増ダム余剰電力の売却</t>
    <rPh sb="0" eb="1">
      <t>ヨ</t>
    </rPh>
    <rPh sb="1" eb="2">
      <t>マ</t>
    </rPh>
    <rPh sb="4" eb="6">
      <t>ヨジョウ</t>
    </rPh>
    <rPh sb="6" eb="8">
      <t>デンリョク</t>
    </rPh>
    <rPh sb="9" eb="11">
      <t>バイキャク</t>
    </rPh>
    <phoneticPr fontId="2"/>
  </si>
  <si>
    <t>丸紅㈱</t>
    <rPh sb="0" eb="2">
      <t>マルベニ</t>
    </rPh>
    <phoneticPr fontId="2"/>
  </si>
  <si>
    <t>下湯ダム余剰電力の売却</t>
    <rPh sb="0" eb="1">
      <t>シモ</t>
    </rPh>
    <rPh sb="1" eb="2">
      <t>ユ</t>
    </rPh>
    <rPh sb="4" eb="6">
      <t>ヨジョウ</t>
    </rPh>
    <rPh sb="6" eb="8">
      <t>デンリョク</t>
    </rPh>
    <rPh sb="9" eb="11">
      <t>バイキャク</t>
    </rPh>
    <phoneticPr fontId="2"/>
  </si>
  <si>
    <t>川内ダム余剰電力の売却</t>
    <rPh sb="0" eb="2">
      <t>カワウチ</t>
    </rPh>
    <rPh sb="4" eb="6">
      <t>ヨジョウ</t>
    </rPh>
    <rPh sb="6" eb="8">
      <t>デンリョク</t>
    </rPh>
    <rPh sb="9" eb="11">
      <t>バイキャク</t>
    </rPh>
    <phoneticPr fontId="2"/>
  </si>
  <si>
    <t>全落札額のうち10電力会社が入札に参加したときの落札価格合計/電力会社
提示額（税抜き）⑭/⑥</t>
  </si>
  <si>
    <t>財産経営課</t>
    <rPh sb="0" eb="2">
      <t>ザイサン</t>
    </rPh>
    <rPh sb="2" eb="4">
      <t>ケイエイ</t>
    </rPh>
    <rPh sb="4" eb="5">
      <t>カ</t>
    </rPh>
    <phoneticPr fontId="2"/>
  </si>
  <si>
    <t>熊本県庁舎</t>
    <rPh sb="0" eb="3">
      <t>クマモトケン</t>
    </rPh>
    <rPh sb="3" eb="5">
      <t>チョウシャ</t>
    </rPh>
    <phoneticPr fontId="2"/>
  </si>
  <si>
    <t>株式会社Ｆ-Ｐｏｗｅｒ</t>
    <rPh sb="0" eb="2">
      <t>カブシキ</t>
    </rPh>
    <rPh sb="2" eb="3">
      <t>カイ</t>
    </rPh>
    <rPh sb="3" eb="4">
      <t>シャ</t>
    </rPh>
    <phoneticPr fontId="2"/>
  </si>
  <si>
    <t>（応札なし）</t>
    <rPh sb="1" eb="3">
      <t>オウサツ</t>
    </rPh>
    <phoneticPr fontId="2"/>
  </si>
  <si>
    <t>熊本総合庁舎</t>
    <rPh sb="0" eb="2">
      <t>クマモト</t>
    </rPh>
    <rPh sb="2" eb="4">
      <t>ソウゴウ</t>
    </rPh>
    <rPh sb="4" eb="6">
      <t>チョウシャ</t>
    </rPh>
    <phoneticPr fontId="2"/>
  </si>
  <si>
    <t>宇城総合庁舎</t>
    <rPh sb="0" eb="2">
      <t>ウキ</t>
    </rPh>
    <rPh sb="2" eb="4">
      <t>ソウゴウ</t>
    </rPh>
    <rPh sb="4" eb="6">
      <t>チョウシャ</t>
    </rPh>
    <phoneticPr fontId="2"/>
  </si>
  <si>
    <t>玉名総合庁舎</t>
    <rPh sb="0" eb="2">
      <t>タマナ</t>
    </rPh>
    <rPh sb="2" eb="4">
      <t>ソウゴウ</t>
    </rPh>
    <rPh sb="4" eb="6">
      <t>チョウシャ</t>
    </rPh>
    <phoneticPr fontId="2"/>
  </si>
  <si>
    <t>鹿本総合庁舎</t>
    <rPh sb="0" eb="2">
      <t>カモト</t>
    </rPh>
    <rPh sb="2" eb="4">
      <t>ソウゴウ</t>
    </rPh>
    <rPh sb="4" eb="6">
      <t>チョウシャ</t>
    </rPh>
    <phoneticPr fontId="2"/>
  </si>
  <si>
    <t>菊池総合庁舎</t>
    <rPh sb="0" eb="2">
      <t>キクチ</t>
    </rPh>
    <rPh sb="2" eb="4">
      <t>ソウゴウ</t>
    </rPh>
    <rPh sb="4" eb="6">
      <t>チョウシャ</t>
    </rPh>
    <phoneticPr fontId="2"/>
  </si>
  <si>
    <t>阿蘇総合庁舎</t>
    <rPh sb="0" eb="2">
      <t>アソ</t>
    </rPh>
    <rPh sb="2" eb="4">
      <t>ソウゴウ</t>
    </rPh>
    <rPh sb="4" eb="6">
      <t>チョウシャ</t>
    </rPh>
    <phoneticPr fontId="2"/>
  </si>
  <si>
    <t>上益城総合庁舎</t>
    <rPh sb="0" eb="3">
      <t>カミマシキ</t>
    </rPh>
    <rPh sb="3" eb="5">
      <t>ソウゴウ</t>
    </rPh>
    <rPh sb="5" eb="7">
      <t>チョウシャ</t>
    </rPh>
    <phoneticPr fontId="2"/>
  </si>
  <si>
    <t>上益城地域振興局土木部</t>
    <rPh sb="0" eb="3">
      <t>カミマシキ</t>
    </rPh>
    <rPh sb="3" eb="5">
      <t>チイキ</t>
    </rPh>
    <rPh sb="5" eb="7">
      <t>シンコウ</t>
    </rPh>
    <rPh sb="7" eb="8">
      <t>キョク</t>
    </rPh>
    <rPh sb="8" eb="10">
      <t>ドボク</t>
    </rPh>
    <rPh sb="10" eb="11">
      <t>ブ</t>
    </rPh>
    <phoneticPr fontId="2"/>
  </si>
  <si>
    <t>八代総合庁舎</t>
    <rPh sb="0" eb="2">
      <t>ヤツシロ</t>
    </rPh>
    <rPh sb="2" eb="4">
      <t>ソウゴウ</t>
    </rPh>
    <rPh sb="4" eb="6">
      <t>チョウシャ</t>
    </rPh>
    <phoneticPr fontId="2"/>
  </si>
  <si>
    <t>芦北総合庁舎</t>
    <rPh sb="0" eb="2">
      <t>アシキタ</t>
    </rPh>
    <rPh sb="2" eb="4">
      <t>ソウゴウ</t>
    </rPh>
    <rPh sb="4" eb="6">
      <t>チョウシャ</t>
    </rPh>
    <phoneticPr fontId="2"/>
  </si>
  <si>
    <t>球磨総合庁舎</t>
    <rPh sb="0" eb="2">
      <t>クマ</t>
    </rPh>
    <rPh sb="2" eb="4">
      <t>ソウゴウ</t>
    </rPh>
    <rPh sb="4" eb="6">
      <t>チョウシャ</t>
    </rPh>
    <phoneticPr fontId="2"/>
  </si>
  <si>
    <t>PPS</t>
    <phoneticPr fontId="2"/>
  </si>
  <si>
    <t>天草総合庁舎</t>
    <rPh sb="0" eb="2">
      <t>アマクサ</t>
    </rPh>
    <rPh sb="2" eb="4">
      <t>ソウゴウ</t>
    </rPh>
    <rPh sb="4" eb="6">
      <t>チョウシャ</t>
    </rPh>
    <phoneticPr fontId="2"/>
  </si>
  <si>
    <t>済々黌高校他12校</t>
    <rPh sb="0" eb="3">
      <t>セイセイコウ</t>
    </rPh>
    <rPh sb="3" eb="5">
      <t>コウコウ</t>
    </rPh>
    <rPh sb="5" eb="6">
      <t>ホカ</t>
    </rPh>
    <rPh sb="8" eb="9">
      <t>コウ</t>
    </rPh>
    <phoneticPr fontId="2"/>
  </si>
  <si>
    <t>九州電力株式会社</t>
    <rPh sb="0" eb="2">
      <t>キュウシュウ</t>
    </rPh>
    <rPh sb="2" eb="4">
      <t>デンリョク</t>
    </rPh>
    <rPh sb="4" eb="8">
      <t>カブシキガイシャ</t>
    </rPh>
    <phoneticPr fontId="2"/>
  </si>
  <si>
    <t>第二高校他11校</t>
    <rPh sb="0" eb="2">
      <t>ダイニ</t>
    </rPh>
    <rPh sb="2" eb="4">
      <t>コウコウ</t>
    </rPh>
    <rPh sb="4" eb="5">
      <t>ホカ</t>
    </rPh>
    <rPh sb="7" eb="8">
      <t>コウ</t>
    </rPh>
    <phoneticPr fontId="2"/>
  </si>
  <si>
    <t>熊本高等学校他20校</t>
    <rPh sb="0" eb="2">
      <t>クマモト</t>
    </rPh>
    <rPh sb="2" eb="4">
      <t>コウトウ</t>
    </rPh>
    <rPh sb="4" eb="6">
      <t>ガッコウ</t>
    </rPh>
    <rPh sb="6" eb="7">
      <t>ホカ</t>
    </rPh>
    <rPh sb="9" eb="10">
      <t>コウ</t>
    </rPh>
    <phoneticPr fontId="2"/>
  </si>
  <si>
    <t>第一高校他21校</t>
    <rPh sb="0" eb="1">
      <t>ダイ</t>
    </rPh>
    <rPh sb="1" eb="2">
      <t>イチ</t>
    </rPh>
    <rPh sb="2" eb="4">
      <t>コウコウ</t>
    </rPh>
    <rPh sb="4" eb="5">
      <t>ホカ</t>
    </rPh>
    <rPh sb="7" eb="8">
      <t>コウ</t>
    </rPh>
    <phoneticPr fontId="2"/>
  </si>
  <si>
    <t>平成29・30年度熊本県警察本部が所管する施設の電力調達</t>
    <rPh sb="0" eb="2">
      <t>ヘイセイ</t>
    </rPh>
    <rPh sb="7" eb="9">
      <t>ネンド</t>
    </rPh>
    <rPh sb="9" eb="12">
      <t>クマモトケン</t>
    </rPh>
    <rPh sb="12" eb="14">
      <t>ケイサツ</t>
    </rPh>
    <rPh sb="14" eb="16">
      <t>ホンブ</t>
    </rPh>
    <rPh sb="17" eb="19">
      <t>ショカン</t>
    </rPh>
    <rPh sb="21" eb="23">
      <t>シセツ</t>
    </rPh>
    <rPh sb="24" eb="26">
      <t>デンリョク</t>
    </rPh>
    <rPh sb="26" eb="28">
      <t>チョウタツ</t>
    </rPh>
    <phoneticPr fontId="2"/>
  </si>
  <si>
    <t>県下各警察署等25施設</t>
    <rPh sb="0" eb="2">
      <t>ケンカ</t>
    </rPh>
    <rPh sb="2" eb="3">
      <t>カク</t>
    </rPh>
    <rPh sb="3" eb="6">
      <t>ケイサツショ</t>
    </rPh>
    <rPh sb="6" eb="7">
      <t>ナド</t>
    </rPh>
    <rPh sb="9" eb="11">
      <t>シセツ</t>
    </rPh>
    <phoneticPr fontId="2"/>
  </si>
  <si>
    <t>丸紅新電力株式会社</t>
    <rPh sb="0" eb="2">
      <t>マルベニ</t>
    </rPh>
    <rPh sb="2" eb="3">
      <t>シン</t>
    </rPh>
    <rPh sb="3" eb="5">
      <t>デンリョク</t>
    </rPh>
    <rPh sb="5" eb="7">
      <t>カブシキ</t>
    </rPh>
    <rPh sb="7" eb="9">
      <t>ガイシャ</t>
    </rPh>
    <phoneticPr fontId="2"/>
  </si>
  <si>
    <t>平成２９年度熊本県警察学校及び体育館に係る電気の供給</t>
    <rPh sb="0" eb="2">
      <t>ヘイセイ</t>
    </rPh>
    <rPh sb="4" eb="6">
      <t>ネンド</t>
    </rPh>
    <rPh sb="6" eb="9">
      <t>クマモトケン</t>
    </rPh>
    <rPh sb="9" eb="11">
      <t>ケイサツ</t>
    </rPh>
    <rPh sb="11" eb="13">
      <t>ガッコウ</t>
    </rPh>
    <rPh sb="13" eb="14">
      <t>オヨ</t>
    </rPh>
    <rPh sb="15" eb="18">
      <t>タイイクカン</t>
    </rPh>
    <rPh sb="19" eb="20">
      <t>カカワ</t>
    </rPh>
    <rPh sb="21" eb="23">
      <t>デンキ</t>
    </rPh>
    <rPh sb="24" eb="26">
      <t>キョウキュウ</t>
    </rPh>
    <phoneticPr fontId="2"/>
  </si>
  <si>
    <t>熊本県警察学校</t>
    <rPh sb="0" eb="3">
      <t>クマモトケン</t>
    </rPh>
    <rPh sb="3" eb="5">
      <t>ケイサツ</t>
    </rPh>
    <rPh sb="5" eb="7">
      <t>ガッコウ</t>
    </rPh>
    <phoneticPr fontId="2"/>
  </si>
  <si>
    <t>エネサーブ株式会社</t>
    <rPh sb="5" eb="9">
      <t>カブシキガイシャ</t>
    </rPh>
    <phoneticPr fontId="2"/>
  </si>
  <si>
    <t>平成２９年度熊本県警察本部機動隊に係る電気の供給</t>
    <rPh sb="0" eb="2">
      <t>ヘイセイ</t>
    </rPh>
    <rPh sb="4" eb="6">
      <t>ネンド</t>
    </rPh>
    <rPh sb="6" eb="9">
      <t>クマモトケン</t>
    </rPh>
    <rPh sb="9" eb="11">
      <t>ケイサツ</t>
    </rPh>
    <rPh sb="11" eb="13">
      <t>ホンブ</t>
    </rPh>
    <rPh sb="13" eb="16">
      <t>キドウタイ</t>
    </rPh>
    <rPh sb="17" eb="18">
      <t>カカ</t>
    </rPh>
    <rPh sb="19" eb="21">
      <t>デンキ</t>
    </rPh>
    <rPh sb="22" eb="24">
      <t>キョウキュウ</t>
    </rPh>
    <phoneticPr fontId="2"/>
  </si>
  <si>
    <t>熊本県警察本部機動隊</t>
    <rPh sb="0" eb="3">
      <t>クマモトケン</t>
    </rPh>
    <rPh sb="3" eb="5">
      <t>ケイサツ</t>
    </rPh>
    <rPh sb="5" eb="7">
      <t>ホンブ</t>
    </rPh>
    <rPh sb="7" eb="10">
      <t>キドウタイ</t>
    </rPh>
    <phoneticPr fontId="2"/>
  </si>
  <si>
    <t>全落札額のうち10電力会社が入札に参加したときの落札価格合計/電力会社
提示額（税抜き）</t>
  </si>
  <si>
    <t>発電総合管理所</t>
    <rPh sb="0" eb="2">
      <t>ハツデン</t>
    </rPh>
    <rPh sb="2" eb="4">
      <t>ソウゴウ</t>
    </rPh>
    <rPh sb="4" eb="6">
      <t>カンリ</t>
    </rPh>
    <rPh sb="6" eb="7">
      <t>ショ</t>
    </rPh>
    <phoneticPr fontId="2"/>
  </si>
  <si>
    <t>熊本県企業局</t>
    <rPh sb="0" eb="3">
      <t>クマモトケン</t>
    </rPh>
    <rPh sb="3" eb="5">
      <t>キギョウ</t>
    </rPh>
    <rPh sb="5" eb="6">
      <t>キョク</t>
    </rPh>
    <phoneticPr fontId="2"/>
  </si>
  <si>
    <t>九州電力（株）</t>
    <rPh sb="0" eb="2">
      <t>キュウシュウ</t>
    </rPh>
    <rPh sb="2" eb="4">
      <t>デンリョク</t>
    </rPh>
    <rPh sb="5" eb="6">
      <t>カブ</t>
    </rPh>
    <phoneticPr fontId="2"/>
  </si>
  <si>
    <t>藤本発電所</t>
    <rPh sb="0" eb="2">
      <t>フジモト</t>
    </rPh>
    <rPh sb="2" eb="4">
      <t>ハツデン</t>
    </rPh>
    <rPh sb="4" eb="5">
      <t>ショ</t>
    </rPh>
    <phoneticPr fontId="2"/>
  </si>
  <si>
    <t>荒瀬ダム管理所</t>
    <rPh sb="0" eb="2">
      <t>アラセ</t>
    </rPh>
    <rPh sb="4" eb="6">
      <t>カンリ</t>
    </rPh>
    <rPh sb="6" eb="7">
      <t>ショ</t>
    </rPh>
    <phoneticPr fontId="2"/>
  </si>
  <si>
    <t>市房発電所</t>
    <rPh sb="0" eb="1">
      <t>イチ</t>
    </rPh>
    <rPh sb="1" eb="2">
      <t>フサ</t>
    </rPh>
    <rPh sb="2" eb="4">
      <t>ハツデン</t>
    </rPh>
    <rPh sb="4" eb="5">
      <t>ショ</t>
    </rPh>
    <phoneticPr fontId="2"/>
  </si>
  <si>
    <t>緑川発電所</t>
    <rPh sb="0" eb="2">
      <t>ミドリカワ</t>
    </rPh>
    <rPh sb="2" eb="4">
      <t>ハツデン</t>
    </rPh>
    <rPh sb="4" eb="5">
      <t>ショ</t>
    </rPh>
    <phoneticPr fontId="2"/>
  </si>
  <si>
    <t>菊鹿発電所</t>
    <rPh sb="0" eb="2">
      <t>キクカ</t>
    </rPh>
    <rPh sb="2" eb="4">
      <t>ハツデン</t>
    </rPh>
    <rPh sb="4" eb="5">
      <t>ショ</t>
    </rPh>
    <phoneticPr fontId="2"/>
  </si>
  <si>
    <t>笠振発電所</t>
    <rPh sb="0" eb="1">
      <t>カサ</t>
    </rPh>
    <rPh sb="1" eb="2">
      <t>フ</t>
    </rPh>
    <rPh sb="2" eb="4">
      <t>ハツデン</t>
    </rPh>
    <rPh sb="4" eb="5">
      <t>ショ</t>
    </rPh>
    <phoneticPr fontId="2"/>
  </si>
  <si>
    <t>阿蘇車帰風力発電所</t>
    <rPh sb="0" eb="2">
      <t>アソ</t>
    </rPh>
    <rPh sb="2" eb="3">
      <t>クルマ</t>
    </rPh>
    <rPh sb="3" eb="4">
      <t>ガエ</t>
    </rPh>
    <rPh sb="4" eb="6">
      <t>フウリョク</t>
    </rPh>
    <rPh sb="6" eb="8">
      <t>ハツデン</t>
    </rPh>
    <rPh sb="8" eb="9">
      <t>ショ</t>
    </rPh>
    <phoneticPr fontId="2"/>
  </si>
  <si>
    <t>有明工業用水</t>
    <rPh sb="0" eb="2">
      <t>アリアケ</t>
    </rPh>
    <rPh sb="2" eb="4">
      <t>コウギョウ</t>
    </rPh>
    <rPh sb="4" eb="6">
      <t>ヨウスイ</t>
    </rPh>
    <phoneticPr fontId="2"/>
  </si>
  <si>
    <t>八代工業用水</t>
    <rPh sb="0" eb="2">
      <t>ヤツシロ</t>
    </rPh>
    <rPh sb="2" eb="4">
      <t>コウギョウ</t>
    </rPh>
    <rPh sb="4" eb="6">
      <t>ヨウスイ</t>
    </rPh>
    <phoneticPr fontId="2"/>
  </si>
  <si>
    <t>苓北工業用水</t>
    <rPh sb="0" eb="2">
      <t>レイホク</t>
    </rPh>
    <rPh sb="2" eb="4">
      <t>コウギョウ</t>
    </rPh>
    <rPh sb="4" eb="6">
      <t>ヨウスイ</t>
    </rPh>
    <phoneticPr fontId="2"/>
  </si>
  <si>
    <t>水力合計</t>
    <rPh sb="0" eb="2">
      <t>スイリョク</t>
    </rPh>
    <rPh sb="2" eb="4">
      <t>ゴウケイ</t>
    </rPh>
    <phoneticPr fontId="2"/>
  </si>
  <si>
    <t>風力合計</t>
    <rPh sb="0" eb="2">
      <t>フウリョク</t>
    </rPh>
    <rPh sb="2" eb="4">
      <t>ゴウケイ</t>
    </rPh>
    <phoneticPr fontId="2"/>
  </si>
  <si>
    <t>氷川ダム発電所の余剰電力</t>
  </si>
  <si>
    <t>氷川ダム管理所</t>
    <rPh sb="0" eb="7">
      <t>ヒ</t>
    </rPh>
    <phoneticPr fontId="2"/>
  </si>
  <si>
    <t>単独契約</t>
  </si>
  <si>
    <t>九州電力（株）</t>
  </si>
  <si>
    <t>なし</t>
    <phoneticPr fontId="2"/>
  </si>
  <si>
    <t>小屋発電所電力需給契約</t>
  </si>
  <si>
    <t>土木部</t>
    <rPh sb="0" eb="3">
      <t>ドボクブ</t>
    </rPh>
    <phoneticPr fontId="2"/>
  </si>
  <si>
    <t>特命随意契約</t>
  </si>
  <si>
    <t>北陸電力(株)</t>
    <rPh sb="0" eb="2">
      <t>ホクリク</t>
    </rPh>
    <rPh sb="2" eb="4">
      <t>デンリョク</t>
    </rPh>
    <rPh sb="4" eb="7">
      <t>カブ</t>
    </rPh>
    <phoneticPr fontId="2"/>
  </si>
  <si>
    <t>犀川左岸浄化センター消化ガス発電設備電力受給契約</t>
    <phoneticPr fontId="2"/>
  </si>
  <si>
    <t>翠ヶ丘浄化センター消化ガス発電設備電力受給契約</t>
    <rPh sb="0" eb="3">
      <t>ミドリガオカ</t>
    </rPh>
    <phoneticPr fontId="2"/>
  </si>
  <si>
    <t>28年度</t>
    <rPh sb="2" eb="4">
      <t>ネンド</t>
    </rPh>
    <phoneticPr fontId="2"/>
  </si>
  <si>
    <t>価格競争入札の参加条件を設定</t>
    <rPh sb="0" eb="4">
      <t>カカクキョウソウ</t>
    </rPh>
    <rPh sb="4" eb="6">
      <t>ニュウサツ</t>
    </rPh>
    <rPh sb="7" eb="9">
      <t>サンカ</t>
    </rPh>
    <rPh sb="9" eb="11">
      <t>ジョウケン</t>
    </rPh>
    <rPh sb="12" eb="14">
      <t>セッテイ</t>
    </rPh>
    <phoneticPr fontId="2"/>
  </si>
  <si>
    <t>・二酸化炭素排出係数
・未利用エネルギー活用状況
・再生エネルギー導入状況
・グリーン電力証書の購入状況
・需要家への省エネ、節電状況の情報提供の取組</t>
    <rPh sb="26" eb="28">
      <t>サイセイ</t>
    </rPh>
    <rPh sb="48" eb="50">
      <t>コウニュウ</t>
    </rPh>
    <rPh sb="50" eb="52">
      <t>ジョウキョウ</t>
    </rPh>
    <rPh sb="54" eb="56">
      <t>ジュヨウ</t>
    </rPh>
    <rPh sb="56" eb="57">
      <t>カ</t>
    </rPh>
    <rPh sb="59" eb="60">
      <t>ショウ</t>
    </rPh>
    <rPh sb="63" eb="65">
      <t>セツデン</t>
    </rPh>
    <rPh sb="65" eb="67">
      <t>ジョウキョウ</t>
    </rPh>
    <rPh sb="68" eb="70">
      <t>ジョウホウ</t>
    </rPh>
    <rPh sb="70" eb="72">
      <t>テイキョウ</t>
    </rPh>
    <rPh sb="73" eb="75">
      <t>トリクミ</t>
    </rPh>
    <phoneticPr fontId="2"/>
  </si>
  <si>
    <t>29年度</t>
    <rPh sb="2" eb="4">
      <t>ネンド</t>
    </rPh>
    <phoneticPr fontId="2"/>
  </si>
  <si>
    <t>http://http://www.pref.tottori.lg.jp/262461.htm</t>
  </si>
  <si>
    <t>－</t>
  </si>
  <si>
    <t>74</t>
  </si>
  <si>
    <t>総務部</t>
    <rPh sb="0" eb="3">
      <t>ソウムブ</t>
    </rPh>
    <phoneticPr fontId="2"/>
  </si>
  <si>
    <t>中国電力（株）</t>
    <rPh sb="0" eb="2">
      <t>チュウゴク</t>
    </rPh>
    <rPh sb="2" eb="4">
      <t>デンリョク</t>
    </rPh>
    <rPh sb="5" eb="6">
      <t>カブ</t>
    </rPh>
    <phoneticPr fontId="2"/>
  </si>
  <si>
    <t>東部庁舎</t>
    <rPh sb="0" eb="2">
      <t>トウブ</t>
    </rPh>
    <rPh sb="2" eb="4">
      <t>チョウシャ</t>
    </rPh>
    <phoneticPr fontId="2"/>
  </si>
  <si>
    <t>中部総合事務所</t>
    <rPh sb="0" eb="2">
      <t>チュウブ</t>
    </rPh>
    <rPh sb="2" eb="4">
      <t>ソウゴウ</t>
    </rPh>
    <rPh sb="4" eb="7">
      <t>ジムショ</t>
    </rPh>
    <phoneticPr fontId="2"/>
  </si>
  <si>
    <t>西部総合事務所</t>
    <rPh sb="0" eb="2">
      <t>セイブ</t>
    </rPh>
    <rPh sb="2" eb="4">
      <t>ソウゴウ</t>
    </rPh>
    <rPh sb="4" eb="7">
      <t>ジムショ</t>
    </rPh>
    <phoneticPr fontId="2"/>
  </si>
  <si>
    <t>ローカルエナジー（株）</t>
    <rPh sb="9" eb="10">
      <t>カブ</t>
    </rPh>
    <phoneticPr fontId="2"/>
  </si>
  <si>
    <t>中央病院</t>
    <rPh sb="0" eb="2">
      <t>チュウオウ</t>
    </rPh>
    <rPh sb="2" eb="4">
      <t>ビョウイン</t>
    </rPh>
    <phoneticPr fontId="2"/>
  </si>
  <si>
    <t>病院局</t>
    <rPh sb="0" eb="3">
      <t>ビョウインキョク</t>
    </rPh>
    <phoneticPr fontId="2"/>
  </si>
  <si>
    <t>厚生病院</t>
    <rPh sb="0" eb="2">
      <t>コウセイ</t>
    </rPh>
    <rPh sb="2" eb="4">
      <t>ビョウイン</t>
    </rPh>
    <phoneticPr fontId="2"/>
  </si>
  <si>
    <t>企業局東部事務所</t>
    <rPh sb="0" eb="3">
      <t>キギョウキョク</t>
    </rPh>
    <rPh sb="3" eb="5">
      <t>トウブ</t>
    </rPh>
    <rPh sb="5" eb="8">
      <t>ジムショ</t>
    </rPh>
    <phoneticPr fontId="2"/>
  </si>
  <si>
    <t>企業局西部事務所</t>
    <rPh sb="0" eb="3">
      <t>キギョウキョク</t>
    </rPh>
    <rPh sb="3" eb="5">
      <t>セイブ</t>
    </rPh>
    <rPh sb="5" eb="8">
      <t>ジムショ</t>
    </rPh>
    <phoneticPr fontId="2"/>
  </si>
  <si>
    <t>知事部局及び警察本部所管施設（23施設）</t>
    <rPh sb="0" eb="2">
      <t>チジ</t>
    </rPh>
    <rPh sb="2" eb="4">
      <t>ブキョク</t>
    </rPh>
    <rPh sb="4" eb="5">
      <t>オヨ</t>
    </rPh>
    <rPh sb="6" eb="8">
      <t>ケイサツ</t>
    </rPh>
    <rPh sb="8" eb="10">
      <t>ホンブ</t>
    </rPh>
    <rPh sb="10" eb="12">
      <t>ショカン</t>
    </rPh>
    <rPh sb="12" eb="14">
      <t>シセツ</t>
    </rPh>
    <rPh sb="17" eb="19">
      <t>シセツ</t>
    </rPh>
    <phoneticPr fontId="2"/>
  </si>
  <si>
    <t>（株）エネット</t>
    <rPh sb="1" eb="2">
      <t>カブ</t>
    </rPh>
    <phoneticPr fontId="2"/>
  </si>
  <si>
    <t>知事部局及び警察本部所管施設（20施設）</t>
    <rPh sb="0" eb="2">
      <t>チジ</t>
    </rPh>
    <rPh sb="2" eb="4">
      <t>ブキョク</t>
    </rPh>
    <rPh sb="4" eb="5">
      <t>オヨ</t>
    </rPh>
    <rPh sb="6" eb="8">
      <t>ケイサツ</t>
    </rPh>
    <rPh sb="8" eb="10">
      <t>ホンブ</t>
    </rPh>
    <rPh sb="10" eb="12">
      <t>ショカン</t>
    </rPh>
    <rPh sb="12" eb="14">
      <t>シセツ</t>
    </rPh>
    <rPh sb="17" eb="19">
      <t>シセツ</t>
    </rPh>
    <phoneticPr fontId="2"/>
  </si>
  <si>
    <t>教育委員会所管施設（14施設）</t>
    <rPh sb="0" eb="2">
      <t>キョウイク</t>
    </rPh>
    <rPh sb="2" eb="5">
      <t>イインカイ</t>
    </rPh>
    <rPh sb="5" eb="7">
      <t>ショカン</t>
    </rPh>
    <rPh sb="7" eb="9">
      <t>シセツ</t>
    </rPh>
    <rPh sb="12" eb="14">
      <t>シセツ</t>
    </rPh>
    <phoneticPr fontId="2"/>
  </si>
  <si>
    <t>（株）Ｆ－Ｐｏｗｅｒ</t>
    <rPh sb="1" eb="2">
      <t>カブ</t>
    </rPh>
    <phoneticPr fontId="2"/>
  </si>
  <si>
    <t>教育委員会所管施設（13施設）</t>
    <rPh sb="0" eb="2">
      <t>キョウイク</t>
    </rPh>
    <rPh sb="2" eb="5">
      <t>イインカイ</t>
    </rPh>
    <rPh sb="5" eb="7">
      <t>ショカン</t>
    </rPh>
    <rPh sb="7" eb="9">
      <t>シセツ</t>
    </rPh>
    <rPh sb="12" eb="14">
      <t>シセツ</t>
    </rPh>
    <phoneticPr fontId="2"/>
  </si>
  <si>
    <t>水力発電所（１０発電所）</t>
    <rPh sb="0" eb="2">
      <t>スイリョク</t>
    </rPh>
    <rPh sb="2" eb="5">
      <t>ハツデンショ</t>
    </rPh>
    <rPh sb="8" eb="11">
      <t>ハツデンショ</t>
    </rPh>
    <phoneticPr fontId="2"/>
  </si>
  <si>
    <t>鳥取放牧場風力発電所</t>
    <rPh sb="0" eb="2">
      <t>トットリ</t>
    </rPh>
    <rPh sb="2" eb="5">
      <t>ホウボクジョウ</t>
    </rPh>
    <rPh sb="5" eb="7">
      <t>フウリョク</t>
    </rPh>
    <rPh sb="7" eb="10">
      <t>ハツデンショ</t>
    </rPh>
    <phoneticPr fontId="2"/>
  </si>
  <si>
    <t>太陽光発電所（８発電所）</t>
    <rPh sb="0" eb="3">
      <t>タイヨウコウ</t>
    </rPh>
    <rPh sb="3" eb="6">
      <t>ハツデンショ</t>
    </rPh>
    <rPh sb="8" eb="11">
      <t>ハツデンショ</t>
    </rPh>
    <phoneticPr fontId="2"/>
  </si>
  <si>
    <t>県営住宅末恒第一団地</t>
    <rPh sb="0" eb="2">
      <t>ケンエイ</t>
    </rPh>
    <rPh sb="2" eb="4">
      <t>ジュウタク</t>
    </rPh>
    <rPh sb="4" eb="6">
      <t>スエツネ</t>
    </rPh>
    <rPh sb="6" eb="8">
      <t>ダイイチ</t>
    </rPh>
    <rPh sb="8" eb="10">
      <t>ダンチ</t>
    </rPh>
    <phoneticPr fontId="2"/>
  </si>
  <si>
    <t>生活環境部</t>
    <rPh sb="0" eb="2">
      <t>セイカツ</t>
    </rPh>
    <rPh sb="2" eb="5">
      <t>カンキョウブ</t>
    </rPh>
    <phoneticPr fontId="2"/>
  </si>
  <si>
    <t>県営住宅東浜団地</t>
    <rPh sb="0" eb="2">
      <t>ケンエイ</t>
    </rPh>
    <rPh sb="2" eb="4">
      <t>ジュウタク</t>
    </rPh>
    <rPh sb="4" eb="6">
      <t>ヒガシハマ</t>
    </rPh>
    <rPh sb="6" eb="8">
      <t>ダンチ</t>
    </rPh>
    <phoneticPr fontId="2"/>
  </si>
  <si>
    <t>朝鍋ダム発電所</t>
    <rPh sb="0" eb="2">
      <t>アサナベ</t>
    </rPh>
    <rPh sb="4" eb="7">
      <t>ハツデンショ</t>
    </rPh>
    <phoneticPr fontId="2"/>
  </si>
  <si>
    <t>山梨県</t>
    <rPh sb="0" eb="2">
      <t>ヤマナシ</t>
    </rPh>
    <rPh sb="2" eb="3">
      <t>ケン</t>
    </rPh>
    <phoneticPr fontId="2"/>
  </si>
  <si>
    <t>26年度</t>
    <rPh sb="2" eb="4">
      <t>ネンド</t>
    </rPh>
    <phoneticPr fontId="2"/>
  </si>
  <si>
    <t>入札参加条件として設定</t>
    <rPh sb="0" eb="2">
      <t>ニュウサツ</t>
    </rPh>
    <rPh sb="2" eb="4">
      <t>サンカ</t>
    </rPh>
    <rPh sb="4" eb="6">
      <t>ジョウケン</t>
    </rPh>
    <rPh sb="9" eb="11">
      <t>セッテイ</t>
    </rPh>
    <phoneticPr fontId="2"/>
  </si>
  <si>
    <t>・二酸化炭素排出係数
・未利用エネルギー活用状況
・再生可能エネルギー導入状況
・グリーン電力証書の調達者への譲渡予定量
・需要家への省エネルギー・節電に関する情報提供の取組</t>
    <rPh sb="1" eb="4">
      <t>ニサンカ</t>
    </rPh>
    <rPh sb="4" eb="6">
      <t>タンソ</t>
    </rPh>
    <rPh sb="6" eb="8">
      <t>ハイシュツ</t>
    </rPh>
    <rPh sb="8" eb="10">
      <t>ケイスウ</t>
    </rPh>
    <rPh sb="12" eb="15">
      <t>ミリヨウ</t>
    </rPh>
    <rPh sb="20" eb="22">
      <t>カツヨウ</t>
    </rPh>
    <rPh sb="22" eb="24">
      <t>ジョウキョウ</t>
    </rPh>
    <rPh sb="26" eb="28">
      <t>サイセイ</t>
    </rPh>
    <rPh sb="28" eb="30">
      <t>カノウ</t>
    </rPh>
    <rPh sb="35" eb="37">
      <t>ドウニュウ</t>
    </rPh>
    <rPh sb="37" eb="39">
      <t>ジョウキョウ</t>
    </rPh>
    <rPh sb="45" eb="47">
      <t>デンリョク</t>
    </rPh>
    <rPh sb="47" eb="49">
      <t>ショウショ</t>
    </rPh>
    <rPh sb="50" eb="52">
      <t>チョウタツ</t>
    </rPh>
    <rPh sb="52" eb="53">
      <t>シャ</t>
    </rPh>
    <rPh sb="55" eb="57">
      <t>ジョウト</t>
    </rPh>
    <rPh sb="57" eb="59">
      <t>ヨテイ</t>
    </rPh>
    <rPh sb="59" eb="60">
      <t>リョウ</t>
    </rPh>
    <rPh sb="62" eb="65">
      <t>ジュヨウカ</t>
    </rPh>
    <rPh sb="67" eb="68">
      <t>ショウ</t>
    </rPh>
    <rPh sb="74" eb="76">
      <t>セツデン</t>
    </rPh>
    <rPh sb="77" eb="78">
      <t>カン</t>
    </rPh>
    <rPh sb="80" eb="82">
      <t>ジョウホウ</t>
    </rPh>
    <rPh sb="82" eb="84">
      <t>テイキョウ</t>
    </rPh>
    <rPh sb="85" eb="87">
      <t>トリクミ</t>
    </rPh>
    <phoneticPr fontId="2"/>
  </si>
  <si>
    <t>28年度
29年度</t>
    <rPh sb="2" eb="4">
      <t>ネンド</t>
    </rPh>
    <rPh sb="7" eb="9">
      <t>ネンド</t>
    </rPh>
    <phoneticPr fontId="2"/>
  </si>
  <si>
    <t>H28：112
H29：2</t>
  </si>
  <si>
    <t>http://www.pref.yamanashi.jp/zaisankanri/denryoku-nyuusatsu.html</t>
  </si>
  <si>
    <t>山梨県本庁舎の電気調達　一式</t>
    <rPh sb="0" eb="3">
      <t>ヤマナシケン</t>
    </rPh>
    <rPh sb="3" eb="6">
      <t>ホンチョウシャ</t>
    </rPh>
    <rPh sb="7" eb="9">
      <t>デンキ</t>
    </rPh>
    <rPh sb="9" eb="11">
      <t>チョウタツ</t>
    </rPh>
    <rPh sb="12" eb="14">
      <t>イッシキ</t>
    </rPh>
    <phoneticPr fontId="2"/>
  </si>
  <si>
    <t>財産管理課</t>
    <rPh sb="0" eb="5">
      <t>ザイサンカンリカ</t>
    </rPh>
    <phoneticPr fontId="2"/>
  </si>
  <si>
    <t>東京電力エナジーパートナー(株)</t>
    <rPh sb="0" eb="2">
      <t>トウキョウ</t>
    </rPh>
    <rPh sb="2" eb="4">
      <t>デンリョク</t>
    </rPh>
    <rPh sb="13" eb="16">
      <t>カブ</t>
    </rPh>
    <phoneticPr fontId="2"/>
  </si>
  <si>
    <t>七里岩トンネルほか7施設の電気調達　一式</t>
    <rPh sb="0" eb="2">
      <t>シチリ</t>
    </rPh>
    <rPh sb="2" eb="3">
      <t>イワ</t>
    </rPh>
    <rPh sb="10" eb="12">
      <t>シセツ</t>
    </rPh>
    <rPh sb="13" eb="15">
      <t>デンキ</t>
    </rPh>
    <rPh sb="15" eb="17">
      <t>チョウタツ</t>
    </rPh>
    <rPh sb="18" eb="20">
      <t>イッシキ</t>
    </rPh>
    <phoneticPr fontId="2"/>
  </si>
  <si>
    <t>山梨県立北杜高等学校ほか40施設の電気調達　一式</t>
    <rPh sb="0" eb="3">
      <t>ヤマナシケン</t>
    </rPh>
    <rPh sb="3" eb="4">
      <t>リツ</t>
    </rPh>
    <rPh sb="4" eb="6">
      <t>ホクト</t>
    </rPh>
    <rPh sb="6" eb="8">
      <t>コウトウ</t>
    </rPh>
    <rPh sb="8" eb="10">
      <t>ガッコウ</t>
    </rPh>
    <rPh sb="14" eb="16">
      <t>シセツ</t>
    </rPh>
    <rPh sb="17" eb="19">
      <t>デンキ</t>
    </rPh>
    <rPh sb="19" eb="21">
      <t>チョウタツ</t>
    </rPh>
    <rPh sb="22" eb="24">
      <t>イッシキ</t>
    </rPh>
    <phoneticPr fontId="2"/>
  </si>
  <si>
    <t>山梨県北巨摩合同庁舎ほか61施設の電気調達　一式</t>
    <rPh sb="0" eb="3">
      <t>ヤマナシケン</t>
    </rPh>
    <rPh sb="3" eb="6">
      <t>キタコマ</t>
    </rPh>
    <rPh sb="6" eb="8">
      <t>ゴウドウ</t>
    </rPh>
    <rPh sb="8" eb="10">
      <t>チョウシャ</t>
    </rPh>
    <rPh sb="14" eb="16">
      <t>シセツ</t>
    </rPh>
    <rPh sb="17" eb="19">
      <t>デンキ</t>
    </rPh>
    <rPh sb="19" eb="21">
      <t>チョウタツ</t>
    </rPh>
    <rPh sb="22" eb="24">
      <t>イッシキ</t>
    </rPh>
    <phoneticPr fontId="2"/>
  </si>
  <si>
    <t>高等支援学校桃花台学園ほか1施設の電気調達</t>
    <rPh sb="0" eb="2">
      <t>コウトウ</t>
    </rPh>
    <rPh sb="2" eb="4">
      <t>シエン</t>
    </rPh>
    <rPh sb="4" eb="6">
      <t>ガッコウ</t>
    </rPh>
    <rPh sb="6" eb="9">
      <t>トウカダイ</t>
    </rPh>
    <rPh sb="9" eb="11">
      <t>ガクエン</t>
    </rPh>
    <rPh sb="14" eb="16">
      <t>シセツ</t>
    </rPh>
    <rPh sb="17" eb="19">
      <t>デンキ</t>
    </rPh>
    <rPh sb="19" eb="21">
      <t>チョウタツ</t>
    </rPh>
    <phoneticPr fontId="2"/>
  </si>
  <si>
    <t>九電みらいエナジー(株)</t>
    <rPh sb="0" eb="2">
      <t>キュウデン</t>
    </rPh>
    <rPh sb="9" eb="12">
      <t>カブ</t>
    </rPh>
    <phoneticPr fontId="2"/>
  </si>
  <si>
    <t>大城川・朝穂堰浅尾発電所</t>
    <rPh sb="0" eb="3">
      <t>オオジロガワ</t>
    </rPh>
    <rPh sb="4" eb="5">
      <t>アサ</t>
    </rPh>
    <rPh sb="5" eb="6">
      <t>ホ</t>
    </rPh>
    <rPh sb="6" eb="7">
      <t>セキ</t>
    </rPh>
    <rPh sb="7" eb="9">
      <t>アサオ</t>
    </rPh>
    <rPh sb="9" eb="11">
      <t>ハツデン</t>
    </rPh>
    <rPh sb="11" eb="12">
      <t>ショ</t>
    </rPh>
    <phoneticPr fontId="2"/>
  </si>
  <si>
    <t>電気課</t>
    <rPh sb="0" eb="3">
      <t>デンキカ</t>
    </rPh>
    <phoneticPr fontId="2"/>
  </si>
  <si>
    <t>（株）F-Power</t>
    <rPh sb="0" eb="3">
      <t>カブ</t>
    </rPh>
    <phoneticPr fontId="2"/>
  </si>
  <si>
    <t>PPS</t>
    <phoneticPr fontId="2"/>
  </si>
  <si>
    <t>愛宕山トンネル太陽光発電売電収入</t>
    <rPh sb="0" eb="3">
      <t>アタゴヤマ</t>
    </rPh>
    <rPh sb="7" eb="10">
      <t>タイヨウコウ</t>
    </rPh>
    <rPh sb="10" eb="12">
      <t>ハツデン</t>
    </rPh>
    <rPh sb="12" eb="14">
      <t>バイデン</t>
    </rPh>
    <rPh sb="14" eb="16">
      <t>シュウニュウ</t>
    </rPh>
    <phoneticPr fontId="2"/>
  </si>
  <si>
    <t>道路管理課</t>
    <rPh sb="0" eb="5">
      <t>ドウロカンリカ</t>
    </rPh>
    <phoneticPr fontId="2"/>
  </si>
  <si>
    <t>荒川ダム売電収益</t>
    <rPh sb="0" eb="2">
      <t>アラカワ</t>
    </rPh>
    <rPh sb="4" eb="6">
      <t>バイデン</t>
    </rPh>
    <rPh sb="6" eb="8">
      <t>シュウエキ</t>
    </rPh>
    <phoneticPr fontId="2"/>
  </si>
  <si>
    <t>荒川ダム管理事務所</t>
    <rPh sb="0" eb="2">
      <t>アラカワ</t>
    </rPh>
    <rPh sb="4" eb="6">
      <t>カンリ</t>
    </rPh>
    <rPh sb="6" eb="9">
      <t>ジムショ</t>
    </rPh>
    <phoneticPr fontId="2"/>
  </si>
  <si>
    <t>大門ダム管理用発電所売電収益</t>
    <rPh sb="0" eb="2">
      <t>ダイモン</t>
    </rPh>
    <rPh sb="4" eb="7">
      <t>カンリヨウ</t>
    </rPh>
    <rPh sb="7" eb="10">
      <t>ハツデンショ</t>
    </rPh>
    <rPh sb="10" eb="12">
      <t>バイデン</t>
    </rPh>
    <rPh sb="12" eb="14">
      <t>シュウエキ</t>
    </rPh>
    <phoneticPr fontId="2"/>
  </si>
  <si>
    <t>大門・塩川ダム管理事務所</t>
    <rPh sb="0" eb="2">
      <t>ダイモン</t>
    </rPh>
    <rPh sb="3" eb="5">
      <t>シオカワ</t>
    </rPh>
    <rPh sb="7" eb="12">
      <t>カンリジムショ</t>
    </rPh>
    <phoneticPr fontId="2"/>
  </si>
  <si>
    <t>西山発電所他20発電所</t>
    <rPh sb="0" eb="2">
      <t>ニシヤマ</t>
    </rPh>
    <rPh sb="2" eb="4">
      <t>ハツデン</t>
    </rPh>
    <rPh sb="4" eb="5">
      <t>ショ</t>
    </rPh>
    <rPh sb="5" eb="6">
      <t>ホカ</t>
    </rPh>
    <rPh sb="8" eb="10">
      <t>ハツデン</t>
    </rPh>
    <rPh sb="10" eb="11">
      <t>ショ</t>
    </rPh>
    <phoneticPr fontId="2"/>
  </si>
  <si>
    <t>重川発電所</t>
    <rPh sb="0" eb="1">
      <t>オモ</t>
    </rPh>
    <rPh sb="1" eb="2">
      <t>カワ</t>
    </rPh>
    <rPh sb="2" eb="4">
      <t>ハツデン</t>
    </rPh>
    <rPh sb="4" eb="5">
      <t>ショ</t>
    </rPh>
    <phoneticPr fontId="2"/>
  </si>
  <si>
    <t>米倉山実証試験用太陽光発電所</t>
    <rPh sb="0" eb="1">
      <t>コメ</t>
    </rPh>
    <rPh sb="1" eb="3">
      <t>クラヤマ</t>
    </rPh>
    <rPh sb="3" eb="5">
      <t>ジッショウ</t>
    </rPh>
    <rPh sb="5" eb="7">
      <t>シケン</t>
    </rPh>
    <rPh sb="7" eb="8">
      <t>ヨウ</t>
    </rPh>
    <rPh sb="8" eb="11">
      <t>タイヨウコウ</t>
    </rPh>
    <rPh sb="11" eb="13">
      <t>ハツデン</t>
    </rPh>
    <rPh sb="13" eb="14">
      <t>ショ</t>
    </rPh>
    <phoneticPr fontId="2"/>
  </si>
  <si>
    <t>なし</t>
    <phoneticPr fontId="2"/>
  </si>
  <si>
    <t>全体を所管している部署がないため、当課で管理している分のみの回答になります。</t>
    <phoneticPr fontId="2"/>
  </si>
  <si>
    <t>全落札額のうち10電力会社が入札に参加したときの落札価格合計/電力会社
提示額（税抜き）⑭/⑥</t>
    <phoneticPr fontId="2"/>
  </si>
  <si>
    <t>福島県庁東分庁舎ほか１５施設の電気供給業務</t>
    <rPh sb="0" eb="2">
      <t>フクシマ</t>
    </rPh>
    <rPh sb="2" eb="4">
      <t>ケンチョウ</t>
    </rPh>
    <rPh sb="4" eb="5">
      <t>ヒガシ</t>
    </rPh>
    <rPh sb="5" eb="8">
      <t>ブンチョウシャ</t>
    </rPh>
    <rPh sb="12" eb="14">
      <t>シセツ</t>
    </rPh>
    <rPh sb="15" eb="17">
      <t>デンキ</t>
    </rPh>
    <rPh sb="17" eb="19">
      <t>キョウキュウ</t>
    </rPh>
    <rPh sb="19" eb="21">
      <t>ギョウム</t>
    </rPh>
    <phoneticPr fontId="2"/>
  </si>
  <si>
    <t>総務部（東分庁舎）</t>
    <rPh sb="0" eb="3">
      <t>ソウムブ</t>
    </rPh>
    <rPh sb="4" eb="5">
      <t>ヒガシ</t>
    </rPh>
    <rPh sb="5" eb="8">
      <t>ブンチョウシャ</t>
    </rPh>
    <phoneticPr fontId="2"/>
  </si>
  <si>
    <t>株式会社Ｆ－Ｐｏｗｅｒ</t>
    <rPh sb="0" eb="4">
      <t>カブシキガイシャ</t>
    </rPh>
    <phoneticPr fontId="2"/>
  </si>
  <si>
    <t>総務部（自治会館）</t>
    <rPh sb="0" eb="3">
      <t>ソウムブ</t>
    </rPh>
    <rPh sb="4" eb="6">
      <t>ジチ</t>
    </rPh>
    <rPh sb="6" eb="8">
      <t>カイカン</t>
    </rPh>
    <phoneticPr fontId="2"/>
  </si>
  <si>
    <t>総務部（舟場町分館）</t>
    <rPh sb="0" eb="3">
      <t>ソウムブ</t>
    </rPh>
    <rPh sb="4" eb="7">
      <t>フナバマチ</t>
    </rPh>
    <rPh sb="7" eb="9">
      <t>ブンカン</t>
    </rPh>
    <phoneticPr fontId="2"/>
  </si>
  <si>
    <t>総務部（知事公館・公舎）</t>
    <rPh sb="0" eb="3">
      <t>ソウムブ</t>
    </rPh>
    <rPh sb="4" eb="6">
      <t>チジ</t>
    </rPh>
    <rPh sb="6" eb="8">
      <t>コウカン</t>
    </rPh>
    <rPh sb="9" eb="11">
      <t>コウシャ</t>
    </rPh>
    <phoneticPr fontId="2"/>
  </si>
  <si>
    <t>総務部（二本松合同庁舎）</t>
    <rPh sb="0" eb="3">
      <t>ソウムブ</t>
    </rPh>
    <rPh sb="4" eb="7">
      <t>ニホンマツ</t>
    </rPh>
    <rPh sb="7" eb="9">
      <t>ゴウドウ</t>
    </rPh>
    <rPh sb="9" eb="11">
      <t>チョウシャ</t>
    </rPh>
    <phoneticPr fontId="2"/>
  </si>
  <si>
    <t>総務部（伊達合同庁舎）</t>
    <rPh sb="0" eb="3">
      <t>ソウムブ</t>
    </rPh>
    <rPh sb="4" eb="6">
      <t>ダテ</t>
    </rPh>
    <rPh sb="6" eb="8">
      <t>ゴウドウ</t>
    </rPh>
    <rPh sb="8" eb="10">
      <t>チョウシャ</t>
    </rPh>
    <phoneticPr fontId="2"/>
  </si>
  <si>
    <t>総務部（郡山合同庁舎）</t>
    <rPh sb="0" eb="3">
      <t>ソウムブ</t>
    </rPh>
    <rPh sb="4" eb="6">
      <t>コオリヤマ</t>
    </rPh>
    <rPh sb="6" eb="8">
      <t>ゴウドウ</t>
    </rPh>
    <rPh sb="8" eb="10">
      <t>チョウシャ</t>
    </rPh>
    <phoneticPr fontId="2"/>
  </si>
  <si>
    <t>総務部（三春合同庁舎）</t>
    <rPh sb="0" eb="3">
      <t>ソウムブ</t>
    </rPh>
    <rPh sb="4" eb="6">
      <t>ミハル</t>
    </rPh>
    <rPh sb="6" eb="8">
      <t>ゴウドウ</t>
    </rPh>
    <rPh sb="8" eb="10">
      <t>チョウシャ</t>
    </rPh>
    <phoneticPr fontId="2"/>
  </si>
  <si>
    <t>総務部（白河合同庁舎）</t>
    <rPh sb="0" eb="3">
      <t>ソウムブ</t>
    </rPh>
    <rPh sb="4" eb="6">
      <t>シラカワ</t>
    </rPh>
    <rPh sb="6" eb="8">
      <t>ゴウドウ</t>
    </rPh>
    <rPh sb="8" eb="10">
      <t>チョウシャ</t>
    </rPh>
    <phoneticPr fontId="2"/>
  </si>
  <si>
    <t>総務部（棚倉合同庁舎）</t>
    <rPh sb="0" eb="3">
      <t>ソウムブ</t>
    </rPh>
    <rPh sb="4" eb="6">
      <t>タナグラ</t>
    </rPh>
    <rPh sb="6" eb="8">
      <t>ゴウドウ</t>
    </rPh>
    <rPh sb="8" eb="10">
      <t>チョウシャ</t>
    </rPh>
    <phoneticPr fontId="2"/>
  </si>
  <si>
    <t>総務部（会津若松合同庁舎）</t>
    <rPh sb="0" eb="3">
      <t>ソウムブ</t>
    </rPh>
    <rPh sb="4" eb="8">
      <t>アイヅワカマツ</t>
    </rPh>
    <rPh sb="8" eb="10">
      <t>ゴウドウ</t>
    </rPh>
    <rPh sb="10" eb="12">
      <t>チョウシャ</t>
    </rPh>
    <phoneticPr fontId="2"/>
  </si>
  <si>
    <t>総務部（喜多方合同庁舎）</t>
    <rPh sb="0" eb="3">
      <t>ソウムブ</t>
    </rPh>
    <rPh sb="4" eb="7">
      <t>キタカタ</t>
    </rPh>
    <rPh sb="7" eb="9">
      <t>ゴウドウ</t>
    </rPh>
    <rPh sb="9" eb="11">
      <t>チョウシャ</t>
    </rPh>
    <phoneticPr fontId="2"/>
  </si>
  <si>
    <t>総務部（南会津合同庁舎）</t>
    <rPh sb="0" eb="3">
      <t>ソウムブ</t>
    </rPh>
    <rPh sb="4" eb="7">
      <t>ミナミアイヅ</t>
    </rPh>
    <rPh sb="7" eb="9">
      <t>ゴウドウ</t>
    </rPh>
    <rPh sb="9" eb="11">
      <t>チョウシャ</t>
    </rPh>
    <phoneticPr fontId="2"/>
  </si>
  <si>
    <t>総務部（南相馬合同庁舎）</t>
    <rPh sb="0" eb="3">
      <t>ソウムブ</t>
    </rPh>
    <rPh sb="4" eb="7">
      <t>ミナミソウマ</t>
    </rPh>
    <rPh sb="7" eb="9">
      <t>ゴウドウ</t>
    </rPh>
    <rPh sb="9" eb="11">
      <t>チョウシャ</t>
    </rPh>
    <phoneticPr fontId="2"/>
  </si>
  <si>
    <t>総務部（富岡合同庁舎）</t>
    <rPh sb="0" eb="3">
      <t>ソウムブ</t>
    </rPh>
    <rPh sb="4" eb="6">
      <t>トミオカ</t>
    </rPh>
    <rPh sb="6" eb="8">
      <t>ゴウドウ</t>
    </rPh>
    <rPh sb="8" eb="10">
      <t>チョウシャ</t>
    </rPh>
    <phoneticPr fontId="2"/>
  </si>
  <si>
    <t>総務部（いわき合同庁舎）</t>
    <rPh sb="0" eb="3">
      <t>ソウムブ</t>
    </rPh>
    <rPh sb="7" eb="9">
      <t>ゴウドウ</t>
    </rPh>
    <rPh sb="9" eb="11">
      <t>チョウシャ</t>
    </rPh>
    <phoneticPr fontId="2"/>
  </si>
  <si>
    <t>福島県会津若松合同庁舎山鹿車庫ほか８施設等の電気供給業務</t>
    <rPh sb="0" eb="3">
      <t>フクシマケン</t>
    </rPh>
    <rPh sb="3" eb="5">
      <t>アイヅ</t>
    </rPh>
    <rPh sb="5" eb="7">
      <t>ワカマツ</t>
    </rPh>
    <rPh sb="7" eb="9">
      <t>ゴウドウ</t>
    </rPh>
    <rPh sb="9" eb="11">
      <t>チョウシャ</t>
    </rPh>
    <rPh sb="11" eb="13">
      <t>ヤマガ</t>
    </rPh>
    <rPh sb="13" eb="15">
      <t>シャコ</t>
    </rPh>
    <rPh sb="18" eb="20">
      <t>シセツ</t>
    </rPh>
    <rPh sb="20" eb="21">
      <t>トウ</t>
    </rPh>
    <rPh sb="22" eb="24">
      <t>デンキ</t>
    </rPh>
    <rPh sb="24" eb="26">
      <t>キョウキュウ</t>
    </rPh>
    <rPh sb="26" eb="28">
      <t>ギョウム</t>
    </rPh>
    <phoneticPr fontId="2"/>
  </si>
  <si>
    <t>総務部（会津若松合同庁舎山鹿車庫）</t>
    <rPh sb="0" eb="3">
      <t>ソウムブ</t>
    </rPh>
    <rPh sb="4" eb="8">
      <t>アイヅワカマツ</t>
    </rPh>
    <rPh sb="8" eb="10">
      <t>ゴウドウ</t>
    </rPh>
    <rPh sb="10" eb="12">
      <t>チョウシャ</t>
    </rPh>
    <rPh sb="12" eb="14">
      <t>ヤマガ</t>
    </rPh>
    <rPh sb="14" eb="16">
      <t>シャコ</t>
    </rPh>
    <phoneticPr fontId="2"/>
  </si>
  <si>
    <t>須賀川瓦斯株式会社</t>
    <rPh sb="0" eb="3">
      <t>スカガワ</t>
    </rPh>
    <rPh sb="3" eb="5">
      <t>ガス</t>
    </rPh>
    <rPh sb="5" eb="9">
      <t>カブシキガイシャ</t>
    </rPh>
    <phoneticPr fontId="2"/>
  </si>
  <si>
    <t>30Ａ</t>
    <phoneticPr fontId="2"/>
  </si>
  <si>
    <t>総務部（会津若松合同庁舎城前職員駐車場）</t>
    <rPh sb="0" eb="3">
      <t>ソウムブ</t>
    </rPh>
    <rPh sb="4" eb="8">
      <t>アイヅワカマツ</t>
    </rPh>
    <rPh sb="8" eb="10">
      <t>ゴウドウ</t>
    </rPh>
    <rPh sb="10" eb="12">
      <t>チョウシャ</t>
    </rPh>
    <rPh sb="12" eb="14">
      <t>シロマエ</t>
    </rPh>
    <rPh sb="14" eb="16">
      <t>ショクイン</t>
    </rPh>
    <rPh sb="16" eb="19">
      <t>チュウシャジョウ</t>
    </rPh>
    <phoneticPr fontId="2"/>
  </si>
  <si>
    <t>10Ａ</t>
    <phoneticPr fontId="2"/>
  </si>
  <si>
    <t>総務部（南相馬合同庁舎倉庫）</t>
    <rPh sb="0" eb="3">
      <t>ソウムブ</t>
    </rPh>
    <rPh sb="4" eb="7">
      <t>ミナミソウマ</t>
    </rPh>
    <rPh sb="7" eb="9">
      <t>ゴウドウ</t>
    </rPh>
    <rPh sb="9" eb="11">
      <t>チョウシャ</t>
    </rPh>
    <rPh sb="11" eb="13">
      <t>ソウコ</t>
    </rPh>
    <phoneticPr fontId="2"/>
  </si>
  <si>
    <t>15Ａ</t>
    <phoneticPr fontId="2"/>
  </si>
  <si>
    <t>総務部（喜多方合同庁舎分庁舎①）</t>
    <rPh sb="0" eb="3">
      <t>ソウムブ</t>
    </rPh>
    <rPh sb="4" eb="7">
      <t>キタカタ</t>
    </rPh>
    <rPh sb="7" eb="9">
      <t>ゴウドウ</t>
    </rPh>
    <rPh sb="9" eb="11">
      <t>チョウシャ</t>
    </rPh>
    <rPh sb="11" eb="12">
      <t>ブン</t>
    </rPh>
    <rPh sb="12" eb="14">
      <t>チョウシャ</t>
    </rPh>
    <phoneticPr fontId="2"/>
  </si>
  <si>
    <t>60Ａ</t>
    <phoneticPr fontId="2"/>
  </si>
  <si>
    <t>総務部（三河北倉庫）</t>
    <rPh sb="0" eb="3">
      <t>ソウムブ</t>
    </rPh>
    <rPh sb="4" eb="6">
      <t>ミカワ</t>
    </rPh>
    <rPh sb="6" eb="7">
      <t>キタ</t>
    </rPh>
    <rPh sb="7" eb="9">
      <t>ソウコ</t>
    </rPh>
    <phoneticPr fontId="2"/>
  </si>
  <si>
    <t>20ｋＶＡ</t>
    <phoneticPr fontId="2"/>
  </si>
  <si>
    <t>総務部（郡山合同庁舎車庫）</t>
    <rPh sb="0" eb="3">
      <t>ソウムブ</t>
    </rPh>
    <rPh sb="4" eb="6">
      <t>コオリヤマ</t>
    </rPh>
    <rPh sb="6" eb="8">
      <t>ゴウドウ</t>
    </rPh>
    <rPh sb="8" eb="10">
      <t>チョウシャ</t>
    </rPh>
    <rPh sb="10" eb="12">
      <t>シャコ</t>
    </rPh>
    <phoneticPr fontId="2"/>
  </si>
  <si>
    <t>10ｋＶＡ</t>
    <phoneticPr fontId="2"/>
  </si>
  <si>
    <t>総務部（喜多方合同庁舎分庁舎②）</t>
    <rPh sb="0" eb="3">
      <t>ソウムブ</t>
    </rPh>
    <rPh sb="4" eb="7">
      <t>キタカタ</t>
    </rPh>
    <rPh sb="7" eb="9">
      <t>ゴウドウ</t>
    </rPh>
    <rPh sb="9" eb="11">
      <t>チョウシャ</t>
    </rPh>
    <rPh sb="11" eb="14">
      <t>ブンチョウシャ</t>
    </rPh>
    <phoneticPr fontId="2"/>
  </si>
  <si>
    <t>総務部（福島県庁外来駐車場）</t>
    <rPh sb="0" eb="3">
      <t>ソウムブ</t>
    </rPh>
    <rPh sb="4" eb="6">
      <t>フクシマ</t>
    </rPh>
    <rPh sb="6" eb="8">
      <t>ケンチョウ</t>
    </rPh>
    <rPh sb="8" eb="10">
      <t>ガイライ</t>
    </rPh>
    <rPh sb="10" eb="13">
      <t>チュウシャジョウ</t>
    </rPh>
    <phoneticPr fontId="2"/>
  </si>
  <si>
    <t>8ｋＶＡ</t>
    <phoneticPr fontId="2"/>
  </si>
  <si>
    <t>総務部（福島県庁外来駐車場東側駐車場外灯）</t>
    <rPh sb="0" eb="3">
      <t>ソウムブ</t>
    </rPh>
    <rPh sb="4" eb="6">
      <t>フクシマ</t>
    </rPh>
    <rPh sb="6" eb="8">
      <t>ケンチョウ</t>
    </rPh>
    <rPh sb="8" eb="10">
      <t>ガイライ</t>
    </rPh>
    <rPh sb="10" eb="13">
      <t>チュウシャジョウ</t>
    </rPh>
    <rPh sb="13" eb="15">
      <t>ヒガシガワ</t>
    </rPh>
    <rPh sb="15" eb="18">
      <t>チュウシャジョウ</t>
    </rPh>
    <rPh sb="18" eb="20">
      <t>ガイトウ</t>
    </rPh>
    <phoneticPr fontId="2"/>
  </si>
  <si>
    <t>28年度</t>
    <rPh sb="2" eb="3">
      <t>ネン</t>
    </rPh>
    <rPh sb="3" eb="4">
      <t>ド</t>
    </rPh>
    <phoneticPr fontId="2"/>
  </si>
  <si>
    <t xml:space="preserve"> 価格競争入札の参加条件を設定している </t>
  </si>
  <si>
    <t>・二酸化炭素排出係数
・未利用エネルギー活用状況
・新エネルギー導入状況
・グリーン電力証書の貴団体への譲渡予定量</t>
  </si>
  <si>
    <t>１１</t>
  </si>
  <si>
    <t>埼玉県庁舎及びその敷地内で使用する電気（H29.7～H30.6）</t>
  </si>
  <si>
    <t>東京電力エナジーパートナー株式会社</t>
    <rPh sb="0" eb="2">
      <t>トウキョウ</t>
    </rPh>
    <rPh sb="2" eb="4">
      <t>デンリョク</t>
    </rPh>
    <rPh sb="13" eb="17">
      <t>カブシキガイシャ</t>
    </rPh>
    <phoneticPr fontId="2"/>
  </si>
  <si>
    <t>埼玉県朝霞地方庁舎ほか49施設で使用する電気（H29.12～H30.11）
※県の地域機関等の一部</t>
  </si>
  <si>
    <t>エネサーブ株式会社</t>
    <rPh sb="5" eb="7">
      <t>カブシキ</t>
    </rPh>
    <rPh sb="7" eb="9">
      <t>カイシャ</t>
    </rPh>
    <phoneticPr fontId="2"/>
  </si>
  <si>
    <t>埼玉県川口地方庁舎ほか17施設で使用する電気（H30.3～H31.2）
※県の地域機関等の一部</t>
    <rPh sb="3" eb="5">
      <t>カワグチ</t>
    </rPh>
    <phoneticPr fontId="2"/>
  </si>
  <si>
    <t>ミツウロコグリーンエネルギー株式会社</t>
    <rPh sb="14" eb="16">
      <t>カブシキ</t>
    </rPh>
    <rPh sb="16" eb="18">
      <t>カイシャ</t>
    </rPh>
    <phoneticPr fontId="2"/>
  </si>
  <si>
    <t>従量電灯B　120A
従量電灯C　451kVA
低圧動力　363kW</t>
    <rPh sb="0" eb="2">
      <t>ジュウリョウ</t>
    </rPh>
    <rPh sb="2" eb="4">
      <t>デントウ</t>
    </rPh>
    <rPh sb="11" eb="13">
      <t>ジュウリョウ</t>
    </rPh>
    <rPh sb="13" eb="15">
      <t>デントウ</t>
    </rPh>
    <rPh sb="24" eb="26">
      <t>テイアツ</t>
    </rPh>
    <rPh sb="26" eb="28">
      <t>ドウリョク</t>
    </rPh>
    <phoneticPr fontId="2"/>
  </si>
  <si>
    <t>埼玉県立春日部高等学校ほか３２校で使用する電気</t>
    <rPh sb="4" eb="7">
      <t>カスカベ</t>
    </rPh>
    <phoneticPr fontId="36"/>
  </si>
  <si>
    <t>教育局</t>
    <rPh sb="0" eb="3">
      <t>キョウイクキョク</t>
    </rPh>
    <phoneticPr fontId="2"/>
  </si>
  <si>
    <t>東京電力株式会社</t>
    <rPh sb="0" eb="2">
      <t>トウキョウ</t>
    </rPh>
    <rPh sb="2" eb="4">
      <t>デンリョク</t>
    </rPh>
    <rPh sb="4" eb="6">
      <t>カブシキ</t>
    </rPh>
    <rPh sb="6" eb="8">
      <t>カイシャ</t>
    </rPh>
    <phoneticPr fontId="36"/>
  </si>
  <si>
    <t>埼玉県立川越高等学校ほか３５校で使用する電気</t>
    <rPh sb="4" eb="6">
      <t>カワゴエ</t>
    </rPh>
    <rPh sb="6" eb="8">
      <t>コウトウ</t>
    </rPh>
    <phoneticPr fontId="36"/>
  </si>
  <si>
    <t>埼玉県立浦和高等学校ほか３４校で使用する電気</t>
    <rPh sb="4" eb="6">
      <t>ウラワ</t>
    </rPh>
    <rPh sb="6" eb="8">
      <t>コウトウ</t>
    </rPh>
    <phoneticPr fontId="36"/>
  </si>
  <si>
    <t>埼玉県立熊谷高等学校ほか３２校で使用する電気</t>
  </si>
  <si>
    <t>埼玉県立特別支援学校塙保己一学園ほか３３校で使用する電気</t>
    <rPh sb="0" eb="4">
      <t>サイタマケンリツ</t>
    </rPh>
    <rPh sb="4" eb="6">
      <t>トクベツ</t>
    </rPh>
    <rPh sb="6" eb="8">
      <t>シエン</t>
    </rPh>
    <rPh sb="8" eb="10">
      <t>ガッコウ</t>
    </rPh>
    <rPh sb="10" eb="11">
      <t>ハナワ</t>
    </rPh>
    <rPh sb="11" eb="14">
      <t>ホキイチ</t>
    </rPh>
    <rPh sb="14" eb="16">
      <t>ガクエン</t>
    </rPh>
    <rPh sb="20" eb="21">
      <t>コウ</t>
    </rPh>
    <rPh sb="22" eb="24">
      <t>シヨウ</t>
    </rPh>
    <rPh sb="26" eb="28">
      <t>デンキ</t>
    </rPh>
    <phoneticPr fontId="2"/>
  </si>
  <si>
    <t>埼玉県立総合教育センターほか１１施設で使用する電気</t>
    <rPh sb="0" eb="4">
      <t>サイタマケンリツ</t>
    </rPh>
    <rPh sb="4" eb="6">
      <t>ソウゴウ</t>
    </rPh>
    <rPh sb="6" eb="8">
      <t>キョウイク</t>
    </rPh>
    <rPh sb="16" eb="18">
      <t>シセツ</t>
    </rPh>
    <rPh sb="19" eb="21">
      <t>シヨウ</t>
    </rPh>
    <rPh sb="23" eb="25">
      <t>デンキ</t>
    </rPh>
    <phoneticPr fontId="2"/>
  </si>
  <si>
    <t>丸紅新電力株式会社</t>
    <rPh sb="0" eb="2">
      <t>マルベニ</t>
    </rPh>
    <rPh sb="2" eb="3">
      <t>シン</t>
    </rPh>
    <rPh sb="3" eb="5">
      <t>デンリョク</t>
    </rPh>
    <rPh sb="5" eb="9">
      <t>カブシキガイシャ</t>
    </rPh>
    <phoneticPr fontId="36"/>
  </si>
  <si>
    <t>埼玉県大久保浄水場で使用する電気</t>
    <rPh sb="0" eb="3">
      <t>サイタマケン</t>
    </rPh>
    <rPh sb="3" eb="6">
      <t>オオクボ</t>
    </rPh>
    <rPh sb="6" eb="9">
      <t>ジョウスイジョウ</t>
    </rPh>
    <rPh sb="10" eb="12">
      <t>シヨウ</t>
    </rPh>
    <rPh sb="14" eb="16">
      <t>デンキ</t>
    </rPh>
    <phoneticPr fontId="2"/>
  </si>
  <si>
    <t>埼玉県企業局</t>
    <rPh sb="0" eb="3">
      <t>サイタマケン</t>
    </rPh>
    <rPh sb="3" eb="5">
      <t>キギョウ</t>
    </rPh>
    <rPh sb="5" eb="6">
      <t>キョク</t>
    </rPh>
    <phoneticPr fontId="2"/>
  </si>
  <si>
    <t>東京電力エナジーパートナー㈱</t>
    <rPh sb="0" eb="2">
      <t>トウキョウ</t>
    </rPh>
    <rPh sb="2" eb="4">
      <t>デンリョク</t>
    </rPh>
    <phoneticPr fontId="2"/>
  </si>
  <si>
    <t>埼玉県庄和浄水場で使用する電気</t>
    <rPh sb="0" eb="3">
      <t>サイタマケン</t>
    </rPh>
    <rPh sb="3" eb="5">
      <t>ショウワ</t>
    </rPh>
    <rPh sb="5" eb="8">
      <t>ジョウスイジョウ</t>
    </rPh>
    <rPh sb="9" eb="11">
      <t>シヨウ</t>
    </rPh>
    <rPh sb="13" eb="15">
      <t>デンキ</t>
    </rPh>
    <phoneticPr fontId="2"/>
  </si>
  <si>
    <t>埼玉県行田浄水場で使用する電気</t>
    <rPh sb="0" eb="3">
      <t>サイタマケン</t>
    </rPh>
    <rPh sb="3" eb="5">
      <t>ギョウダ</t>
    </rPh>
    <rPh sb="5" eb="8">
      <t>ジョウスイジョウ</t>
    </rPh>
    <rPh sb="9" eb="11">
      <t>シヨウ</t>
    </rPh>
    <rPh sb="13" eb="15">
      <t>デンキ</t>
    </rPh>
    <phoneticPr fontId="2"/>
  </si>
  <si>
    <t>埼玉県吉見浄水場で使用する電気</t>
    <rPh sb="0" eb="3">
      <t>サイタマケン</t>
    </rPh>
    <rPh sb="3" eb="5">
      <t>ヨシミ</t>
    </rPh>
    <rPh sb="5" eb="8">
      <t>ジョウスイジョウ</t>
    </rPh>
    <rPh sb="9" eb="11">
      <t>シヨウ</t>
    </rPh>
    <rPh sb="13" eb="15">
      <t>デンキ</t>
    </rPh>
    <phoneticPr fontId="2"/>
  </si>
  <si>
    <t>埼玉県上赤坂中継ポンプ所で使用する電気</t>
    <rPh sb="0" eb="3">
      <t>サイタマケン</t>
    </rPh>
    <rPh sb="3" eb="6">
      <t>カミアカサカ</t>
    </rPh>
    <rPh sb="6" eb="8">
      <t>チュウケイ</t>
    </rPh>
    <rPh sb="11" eb="12">
      <t>ショ</t>
    </rPh>
    <rPh sb="13" eb="15">
      <t>シヨウ</t>
    </rPh>
    <rPh sb="17" eb="19">
      <t>デンキ</t>
    </rPh>
    <phoneticPr fontId="2"/>
  </si>
  <si>
    <t>埼玉県江南中継ポンプ所で使用する電気</t>
    <rPh sb="0" eb="3">
      <t>サイタマケン</t>
    </rPh>
    <rPh sb="3" eb="5">
      <t>コウナン</t>
    </rPh>
    <rPh sb="5" eb="7">
      <t>チュウケイ</t>
    </rPh>
    <rPh sb="10" eb="11">
      <t>ショ</t>
    </rPh>
    <rPh sb="12" eb="14">
      <t>シヨウ</t>
    </rPh>
    <rPh sb="16" eb="18">
      <t>デンキ</t>
    </rPh>
    <phoneticPr fontId="2"/>
  </si>
  <si>
    <t>埼玉県荒木取水ポンプ所で使用する電気</t>
    <rPh sb="0" eb="3">
      <t>サイタマケン</t>
    </rPh>
    <rPh sb="3" eb="5">
      <t>アラキ</t>
    </rPh>
    <rPh sb="5" eb="7">
      <t>シュスイ</t>
    </rPh>
    <rPh sb="10" eb="11">
      <t>ショ</t>
    </rPh>
    <rPh sb="12" eb="14">
      <t>シヨウ</t>
    </rPh>
    <rPh sb="16" eb="18">
      <t>デンキ</t>
    </rPh>
    <phoneticPr fontId="2"/>
  </si>
  <si>
    <t>埼玉県高坂中継ポンプ所で使用する電気</t>
    <rPh sb="0" eb="3">
      <t>サイタマケン</t>
    </rPh>
    <rPh sb="3" eb="5">
      <t>タカサカ</t>
    </rPh>
    <rPh sb="5" eb="7">
      <t>チュウケイ</t>
    </rPh>
    <rPh sb="10" eb="11">
      <t>ショ</t>
    </rPh>
    <rPh sb="12" eb="14">
      <t>シヨウ</t>
    </rPh>
    <rPh sb="16" eb="18">
      <t>デンキ</t>
    </rPh>
    <phoneticPr fontId="2"/>
  </si>
  <si>
    <t>埼玉県高倉中継ポンプ所で使用する電気</t>
    <rPh sb="0" eb="3">
      <t>サイタマケン</t>
    </rPh>
    <rPh sb="3" eb="5">
      <t>タカクラ</t>
    </rPh>
    <rPh sb="5" eb="7">
      <t>チュウケイ</t>
    </rPh>
    <rPh sb="10" eb="11">
      <t>ショ</t>
    </rPh>
    <rPh sb="12" eb="14">
      <t>シヨウ</t>
    </rPh>
    <rPh sb="16" eb="18">
      <t>デンキ</t>
    </rPh>
    <phoneticPr fontId="2"/>
  </si>
  <si>
    <t>埼玉県水質管理センターで使用する電気</t>
    <rPh sb="0" eb="3">
      <t>サイタマケン</t>
    </rPh>
    <rPh sb="3" eb="5">
      <t>スイシツ</t>
    </rPh>
    <rPh sb="5" eb="7">
      <t>カンリ</t>
    </rPh>
    <rPh sb="12" eb="14">
      <t>シヨウ</t>
    </rPh>
    <rPh sb="16" eb="18">
      <t>デンキ</t>
    </rPh>
    <phoneticPr fontId="2"/>
  </si>
  <si>
    <t>水道整備事務所鴻巣駐在で使用する電気</t>
    <rPh sb="0" eb="2">
      <t>スイドウ</t>
    </rPh>
    <rPh sb="2" eb="4">
      <t>セイビ</t>
    </rPh>
    <rPh sb="4" eb="6">
      <t>ジム</t>
    </rPh>
    <rPh sb="6" eb="7">
      <t>ショ</t>
    </rPh>
    <rPh sb="7" eb="9">
      <t>コウノス</t>
    </rPh>
    <rPh sb="9" eb="11">
      <t>チュウザイ</t>
    </rPh>
    <rPh sb="12" eb="14">
      <t>シヨウ</t>
    </rPh>
    <rPh sb="16" eb="18">
      <t>デンキ</t>
    </rPh>
    <phoneticPr fontId="2"/>
  </si>
  <si>
    <t xml:space="preserve">埼玉県荒川左岸南部流域下水道三崎中継ポンプ場ほか17施設で使用する電気 </t>
  </si>
  <si>
    <t>下水道局</t>
    <rPh sb="0" eb="3">
      <t>ゲスイドウ</t>
    </rPh>
    <rPh sb="3" eb="4">
      <t>キョク</t>
    </rPh>
    <phoneticPr fontId="2"/>
  </si>
  <si>
    <t>(株)F-Power</t>
    <rPh sb="0" eb="3">
      <t>カブ</t>
    </rPh>
    <phoneticPr fontId="2"/>
  </si>
  <si>
    <t>埼玉県警察本部分庁舎（宮原）ほか44施設で使用する電気</t>
    <rPh sb="0" eb="3">
      <t>サイタマケン</t>
    </rPh>
    <rPh sb="3" eb="5">
      <t>ケイサツ</t>
    </rPh>
    <rPh sb="5" eb="7">
      <t>ホンブ</t>
    </rPh>
    <rPh sb="7" eb="10">
      <t>ブンチョウシャ</t>
    </rPh>
    <rPh sb="11" eb="13">
      <t>ミヤハラ</t>
    </rPh>
    <rPh sb="18" eb="20">
      <t>シセツ</t>
    </rPh>
    <rPh sb="21" eb="23">
      <t>シヨウ</t>
    </rPh>
    <rPh sb="25" eb="27">
      <t>デンキ</t>
    </rPh>
    <phoneticPr fontId="2"/>
  </si>
  <si>
    <t>東京電力エナジーパートナー</t>
    <rPh sb="0" eb="2">
      <t>トウキョウ</t>
    </rPh>
    <rPh sb="2" eb="4">
      <t>デンリョク</t>
    </rPh>
    <phoneticPr fontId="2"/>
  </si>
  <si>
    <t>中川太陽光発電所</t>
    <rPh sb="0" eb="2">
      <t>ナカガワ</t>
    </rPh>
    <rPh sb="2" eb="5">
      <t>タイヨウコウ</t>
    </rPh>
    <rPh sb="5" eb="7">
      <t>ハツデン</t>
    </rPh>
    <rPh sb="7" eb="8">
      <t>ショ</t>
    </rPh>
    <phoneticPr fontId="2"/>
  </si>
  <si>
    <t>固定価格買取制度</t>
    <rPh sb="0" eb="2">
      <t>コテイ</t>
    </rPh>
    <rPh sb="2" eb="4">
      <t>カカク</t>
    </rPh>
    <rPh sb="4" eb="6">
      <t>カイトリ</t>
    </rPh>
    <rPh sb="6" eb="8">
      <t>セイド</t>
    </rPh>
    <phoneticPr fontId="2"/>
  </si>
  <si>
    <t>東京電力EP</t>
    <rPh sb="0" eb="2">
      <t>トウキョウ</t>
    </rPh>
    <rPh sb="2" eb="4">
      <t>デンリョク</t>
    </rPh>
    <phoneticPr fontId="2"/>
  </si>
  <si>
    <t>小山川太陽光発電所</t>
    <rPh sb="0" eb="2">
      <t>コヤマ</t>
    </rPh>
    <rPh sb="2" eb="3">
      <t>ガワ</t>
    </rPh>
    <rPh sb="3" eb="6">
      <t>タイヨウコウ</t>
    </rPh>
    <rPh sb="6" eb="8">
      <t>ハツデン</t>
    </rPh>
    <rPh sb="8" eb="9">
      <t>ジョ</t>
    </rPh>
    <phoneticPr fontId="2"/>
  </si>
  <si>
    <t>長崎県</t>
    <rPh sb="0" eb="2">
      <t>ナガサキ</t>
    </rPh>
    <rPh sb="2" eb="3">
      <t>ケン</t>
    </rPh>
    <phoneticPr fontId="2"/>
  </si>
  <si>
    <t>全落札額のうち10電力会社が入札に参加したときの落札価格合計/電力会社
提示額（税抜き）⑭/⑥</t>
    <phoneticPr fontId="2"/>
  </si>
  <si>
    <t>全落札額のうち10電力会社が入札に参加したときの落札価格合計/電力会社
提示額（税抜き）⑭/⑥</t>
    <phoneticPr fontId="2"/>
  </si>
  <si>
    <t>全落札額のうち10電力会社が入札に参加したときの落札価格合計/電力会社
提示額（税抜き）</t>
    <phoneticPr fontId="2"/>
  </si>
  <si>
    <t>富山県企業局電気事業</t>
    <rPh sb="0" eb="3">
      <t>トヤマケン</t>
    </rPh>
    <rPh sb="3" eb="5">
      <t>キギョウ</t>
    </rPh>
    <rPh sb="5" eb="6">
      <t>キョク</t>
    </rPh>
    <rPh sb="6" eb="8">
      <t>デンキ</t>
    </rPh>
    <rPh sb="8" eb="10">
      <t>ジギョウ</t>
    </rPh>
    <phoneticPr fontId="2"/>
  </si>
  <si>
    <t>企業局電気課</t>
    <rPh sb="0" eb="2">
      <t>キギョウ</t>
    </rPh>
    <rPh sb="2" eb="3">
      <t>キョク</t>
    </rPh>
    <rPh sb="3" eb="5">
      <t>デンキ</t>
    </rPh>
    <rPh sb="5" eb="6">
      <t>カ</t>
    </rPh>
    <phoneticPr fontId="2"/>
  </si>
  <si>
    <t>北陸電力㈱</t>
    <rPh sb="0" eb="2">
      <t>ホクリク</t>
    </rPh>
    <rPh sb="2" eb="4">
      <t>デンリョク</t>
    </rPh>
    <phoneticPr fontId="2"/>
  </si>
  <si>
    <t>富山県企業局工業用水道事業附帯事業（神通川浄水場太陽光発電所）</t>
    <rPh sb="0" eb="3">
      <t>トヤマケン</t>
    </rPh>
    <rPh sb="3" eb="5">
      <t>キギョウ</t>
    </rPh>
    <rPh sb="5" eb="6">
      <t>キョク</t>
    </rPh>
    <rPh sb="6" eb="8">
      <t>コウギョウ</t>
    </rPh>
    <rPh sb="8" eb="10">
      <t>ヨウスイ</t>
    </rPh>
    <rPh sb="10" eb="11">
      <t>ドウ</t>
    </rPh>
    <rPh sb="11" eb="13">
      <t>ジギョウ</t>
    </rPh>
    <rPh sb="13" eb="15">
      <t>フタイ</t>
    </rPh>
    <rPh sb="15" eb="17">
      <t>ジギョウ</t>
    </rPh>
    <rPh sb="18" eb="20">
      <t>ジンズウ</t>
    </rPh>
    <rPh sb="20" eb="21">
      <t>ガワ</t>
    </rPh>
    <rPh sb="21" eb="23">
      <t>ジョウスイ</t>
    </rPh>
    <rPh sb="23" eb="24">
      <t>ジョウ</t>
    </rPh>
    <rPh sb="24" eb="26">
      <t>タイヨウ</t>
    </rPh>
    <rPh sb="26" eb="27">
      <t>コウ</t>
    </rPh>
    <rPh sb="27" eb="29">
      <t>ハツデン</t>
    </rPh>
    <rPh sb="29" eb="30">
      <t>ショ</t>
    </rPh>
    <phoneticPr fontId="2"/>
  </si>
  <si>
    <t>企業局水道課</t>
    <rPh sb="0" eb="2">
      <t>キギョウ</t>
    </rPh>
    <rPh sb="2" eb="3">
      <t>キョク</t>
    </rPh>
    <rPh sb="3" eb="5">
      <t>スイドウ</t>
    </rPh>
    <rPh sb="5" eb="6">
      <t>カ</t>
    </rPh>
    <phoneticPr fontId="2"/>
  </si>
  <si>
    <t>東京都</t>
    <rPh sb="0" eb="3">
      <t>トウキョウト</t>
    </rPh>
    <phoneticPr fontId="2"/>
  </si>
  <si>
    <t>16年度</t>
  </si>
  <si>
    <t>裾切条件を設定している。</t>
  </si>
  <si>
    <t>・調整後二酸化炭素排出係数
・再生可能エネルギー利用率
・未利用エネルギー利用率
・グリーン電力証書の確保（届出）率</t>
  </si>
  <si>
    <t>http://www.kankyo.metro.tokyo.jp/policy_others/tokyo_green/index.html</t>
  </si>
  <si>
    <t>設立していない</t>
  </si>
  <si>
    <t>大田市場花き部で使用する電気（高圧）の需給（複数単価契約）</t>
    <rPh sb="0" eb="2">
      <t>オオタ</t>
    </rPh>
    <rPh sb="2" eb="4">
      <t>シジョウ</t>
    </rPh>
    <rPh sb="4" eb="5">
      <t>カ</t>
    </rPh>
    <rPh sb="6" eb="7">
      <t>ブ</t>
    </rPh>
    <rPh sb="8" eb="10">
      <t>シヨウ</t>
    </rPh>
    <rPh sb="12" eb="14">
      <t>デンキ</t>
    </rPh>
    <rPh sb="15" eb="17">
      <t>コウアツ</t>
    </rPh>
    <rPh sb="19" eb="21">
      <t>ジュキュウ</t>
    </rPh>
    <rPh sb="22" eb="24">
      <t>フクスウ</t>
    </rPh>
    <rPh sb="24" eb="26">
      <t>タンカ</t>
    </rPh>
    <rPh sb="26" eb="28">
      <t>ケイヤク</t>
    </rPh>
    <phoneticPr fontId="2"/>
  </si>
  <si>
    <t>中央卸売市場</t>
    <rPh sb="0" eb="2">
      <t>チュウオウ</t>
    </rPh>
    <rPh sb="2" eb="4">
      <t>オロシウリ</t>
    </rPh>
    <rPh sb="4" eb="6">
      <t>シジョウ</t>
    </rPh>
    <phoneticPr fontId="2"/>
  </si>
  <si>
    <t>㈱F-Power</t>
    <phoneticPr fontId="2"/>
  </si>
  <si>
    <t>希望制指名競争入札</t>
    <rPh sb="0" eb="2">
      <t>キボウ</t>
    </rPh>
    <rPh sb="2" eb="3">
      <t>セイ</t>
    </rPh>
    <rPh sb="3" eb="5">
      <t>シメイ</t>
    </rPh>
    <rPh sb="5" eb="7">
      <t>キョウソウ</t>
    </rPh>
    <rPh sb="7" eb="9">
      <t>ニュウサツ</t>
    </rPh>
    <phoneticPr fontId="2"/>
  </si>
  <si>
    <t>豊島市場外2か所で使用する電気の需給（複数単価契約）</t>
    <rPh sb="0" eb="2">
      <t>トシマ</t>
    </rPh>
    <rPh sb="2" eb="4">
      <t>シジョウ</t>
    </rPh>
    <rPh sb="4" eb="5">
      <t>ホカ</t>
    </rPh>
    <rPh sb="7" eb="8">
      <t>ショ</t>
    </rPh>
    <rPh sb="9" eb="11">
      <t>シヨウ</t>
    </rPh>
    <rPh sb="13" eb="15">
      <t>デンキ</t>
    </rPh>
    <rPh sb="16" eb="18">
      <t>ジュキュウ</t>
    </rPh>
    <rPh sb="19" eb="21">
      <t>フクスウ</t>
    </rPh>
    <rPh sb="21" eb="23">
      <t>タンカ</t>
    </rPh>
    <rPh sb="23" eb="25">
      <t>ケイヤク</t>
    </rPh>
    <phoneticPr fontId="2"/>
  </si>
  <si>
    <t>足立市場で使用する電気の需給（複数単価契約）</t>
    <rPh sb="0" eb="2">
      <t>アダチ</t>
    </rPh>
    <rPh sb="2" eb="4">
      <t>シジョウ</t>
    </rPh>
    <rPh sb="5" eb="7">
      <t>シヨウ</t>
    </rPh>
    <rPh sb="9" eb="11">
      <t>デンキ</t>
    </rPh>
    <rPh sb="12" eb="14">
      <t>ジュキュウ</t>
    </rPh>
    <rPh sb="15" eb="17">
      <t>フクスウ</t>
    </rPh>
    <rPh sb="17" eb="19">
      <t>タンカ</t>
    </rPh>
    <rPh sb="19" eb="21">
      <t>ケイヤク</t>
    </rPh>
    <phoneticPr fontId="2"/>
  </si>
  <si>
    <t>サミットエナジー㈱</t>
    <phoneticPr fontId="2"/>
  </si>
  <si>
    <t>板橋市場で使用する電気の需給（単価契約）</t>
    <rPh sb="0" eb="2">
      <t>イタバシ</t>
    </rPh>
    <rPh sb="2" eb="4">
      <t>シジョウ</t>
    </rPh>
    <rPh sb="5" eb="7">
      <t>シヨウ</t>
    </rPh>
    <rPh sb="9" eb="11">
      <t>デンキ</t>
    </rPh>
    <rPh sb="12" eb="14">
      <t>ジュキュウ</t>
    </rPh>
    <rPh sb="15" eb="17">
      <t>タンカ</t>
    </rPh>
    <rPh sb="17" eb="19">
      <t>ケイヤク</t>
    </rPh>
    <phoneticPr fontId="2"/>
  </si>
  <si>
    <t>多摩ニュータウン市場で使用する電気の需給（複数単価契約）</t>
    <rPh sb="0" eb="2">
      <t>タマ</t>
    </rPh>
    <rPh sb="8" eb="10">
      <t>シジョウ</t>
    </rPh>
    <rPh sb="11" eb="13">
      <t>シヨウ</t>
    </rPh>
    <rPh sb="15" eb="17">
      <t>デンキ</t>
    </rPh>
    <rPh sb="18" eb="20">
      <t>ジュキュウ</t>
    </rPh>
    <rPh sb="21" eb="23">
      <t>フクスウ</t>
    </rPh>
    <rPh sb="23" eb="25">
      <t>タンカ</t>
    </rPh>
    <rPh sb="25" eb="27">
      <t>ケイヤク</t>
    </rPh>
    <phoneticPr fontId="2"/>
  </si>
  <si>
    <t>東京都立多摩職業能力開発センターで使用する電気の需給（複数単価契約）（その２）</t>
  </si>
  <si>
    <t>産業労働局</t>
    <rPh sb="0" eb="2">
      <t>サンギョウ</t>
    </rPh>
    <rPh sb="2" eb="4">
      <t>ロウドウ</t>
    </rPh>
    <rPh sb="4" eb="5">
      <t>キョク</t>
    </rPh>
    <phoneticPr fontId="2"/>
  </si>
  <si>
    <t>見積合せ</t>
    <rPh sb="0" eb="2">
      <t>ミツモリ</t>
    </rPh>
    <rPh sb="2" eb="3">
      <t>アワ</t>
    </rPh>
    <phoneticPr fontId="2"/>
  </si>
  <si>
    <t>東京都青梅合同庁舎外２か所で使用する電気の需給（複数単価契約）（その２）</t>
  </si>
  <si>
    <t xml:space="preserve">東京都立中央・城北職業能力開発センター外11か所で使用する電気の需給（複数単価契約）
</t>
    <rPh sb="0" eb="3">
      <t>トウキョウト</t>
    </rPh>
    <rPh sb="3" eb="4">
      <t>リツ</t>
    </rPh>
    <rPh sb="4" eb="6">
      <t>チュウオウ</t>
    </rPh>
    <rPh sb="7" eb="9">
      <t>ジョウホク</t>
    </rPh>
    <rPh sb="9" eb="11">
      <t>ショクギョウ</t>
    </rPh>
    <rPh sb="11" eb="13">
      <t>ノウリョク</t>
    </rPh>
    <rPh sb="13" eb="15">
      <t>カイハツ</t>
    </rPh>
    <rPh sb="19" eb="20">
      <t>ホカ</t>
    </rPh>
    <rPh sb="23" eb="24">
      <t>ショ</t>
    </rPh>
    <rPh sb="25" eb="27">
      <t>シヨウ</t>
    </rPh>
    <rPh sb="29" eb="31">
      <t>デンキ</t>
    </rPh>
    <rPh sb="32" eb="34">
      <t>ジュキュウ</t>
    </rPh>
    <rPh sb="35" eb="37">
      <t>フクスウ</t>
    </rPh>
    <rPh sb="37" eb="39">
      <t>タンカ</t>
    </rPh>
    <rPh sb="39" eb="41">
      <t>ケイヤク</t>
    </rPh>
    <phoneticPr fontId="2"/>
  </si>
  <si>
    <t>出光グリーンパワー㈱</t>
    <rPh sb="0" eb="2">
      <t>イデミツ</t>
    </rPh>
    <phoneticPr fontId="2"/>
  </si>
  <si>
    <t>東京都立つばさ総合高等学校外８か所で使用する電気の受給（単価契約）</t>
  </si>
  <si>
    <t>教育庁</t>
  </si>
  <si>
    <t>希望制指名競争入札</t>
  </si>
  <si>
    <t>東京都立一橋高等学校外13か所で使用する電気の受給（単価契約）</t>
  </si>
  <si>
    <t>東京都立白鴎高等学校外13か所で使用する電気の受給（単価契約）</t>
  </si>
  <si>
    <t>出光グリーンパワー㈱</t>
  </si>
  <si>
    <t>東京都立日比谷高等学校外11か所で使用する電気の受給（単価契約）</t>
  </si>
  <si>
    <t>東京都立八潮高等学校外12か所で使用する電気の受給（単価契約）</t>
  </si>
  <si>
    <t>東京都立大崎高等学校外11か所で使用する電気の受給（単価契約）</t>
  </si>
  <si>
    <t>東京都立総合工科高等学校外12か所で使用する電気の受給（単価契約）</t>
  </si>
  <si>
    <t>東京都立園芸高等学校外15か所で使用する電気の受給（単価契約）</t>
  </si>
  <si>
    <t>東京都立戸山高等学校外13か所で使用する電気の受給（単価契約）</t>
  </si>
  <si>
    <t>東京都立片倉高等学校外14か所で使用する電気の受給（単価契約）</t>
  </si>
  <si>
    <t>東京都立八王子拓真高等学校外12か所で使用する電気の受給（単価契約）</t>
  </si>
  <si>
    <t>東京都立東大和高等学校外11か所で使用する電気の受給（単価契約）</t>
  </si>
  <si>
    <t>東京都立武蔵野北高等学校外13か所で使用する電気の受給（単価契約）</t>
  </si>
  <si>
    <t>東京都立文京盲学校外16か所で使用する電気の需給（単価契約）</t>
  </si>
  <si>
    <t>出光グリーンパワー（株）</t>
  </si>
  <si>
    <t>東京都立中央ろう学校外13か所で使用する電気の需給（単価契約）</t>
  </si>
  <si>
    <t>東京都立八王子盲学校外7か所で使用する電気の需給（単価契約）</t>
  </si>
  <si>
    <t>東京都立小平特別支援学校外5か所で使用する電気の需給（単価契約）</t>
  </si>
  <si>
    <t>都電荒川線で使用する電気の供給（単価契約）</t>
    <rPh sb="0" eb="2">
      <t>トデン</t>
    </rPh>
    <rPh sb="2" eb="4">
      <t>アラカワ</t>
    </rPh>
    <rPh sb="4" eb="5">
      <t>セン</t>
    </rPh>
    <rPh sb="6" eb="8">
      <t>シヨウ</t>
    </rPh>
    <rPh sb="10" eb="12">
      <t>デンキ</t>
    </rPh>
    <rPh sb="13" eb="15">
      <t>キョウキュウ</t>
    </rPh>
    <rPh sb="16" eb="18">
      <t>タンカ</t>
    </rPh>
    <rPh sb="18" eb="20">
      <t>ケイヤク</t>
    </rPh>
    <phoneticPr fontId="2"/>
  </si>
  <si>
    <t>車両電気部</t>
    <rPh sb="0" eb="2">
      <t>シャリョウ</t>
    </rPh>
    <rPh sb="2" eb="4">
      <t>デンキ</t>
    </rPh>
    <rPh sb="4" eb="5">
      <t>ブ</t>
    </rPh>
    <phoneticPr fontId="2"/>
  </si>
  <si>
    <t>東京電力エナジーパートナー株式会社</t>
    <rPh sb="0" eb="2">
      <t>トウキョウ</t>
    </rPh>
    <rPh sb="2" eb="4">
      <t>デンリョク</t>
    </rPh>
    <rPh sb="13" eb="15">
      <t>カブシキ</t>
    </rPh>
    <rPh sb="15" eb="17">
      <t>カイシャ</t>
    </rPh>
    <phoneticPr fontId="2"/>
  </si>
  <si>
    <t>競争見積</t>
    <rPh sb="0" eb="2">
      <t>キョウソウ</t>
    </rPh>
    <rPh sb="2" eb="4">
      <t>ミツ</t>
    </rPh>
    <phoneticPr fontId="2"/>
  </si>
  <si>
    <t>日暮里・舎人ライナーで使用する電気の供給（単価契約）</t>
    <rPh sb="0" eb="3">
      <t>ニッポリ</t>
    </rPh>
    <rPh sb="4" eb="6">
      <t>トネリ</t>
    </rPh>
    <rPh sb="11" eb="13">
      <t>シヨウ</t>
    </rPh>
    <rPh sb="15" eb="17">
      <t>デンキ</t>
    </rPh>
    <rPh sb="18" eb="20">
      <t>キョウキュウ</t>
    </rPh>
    <rPh sb="21" eb="23">
      <t>タンカ</t>
    </rPh>
    <rPh sb="23" eb="25">
      <t>ケイヤク</t>
    </rPh>
    <phoneticPr fontId="2"/>
  </si>
  <si>
    <t>平成２９年度練馬給水所外１か所で使用する電気の需給（単価契約）</t>
    <rPh sb="6" eb="8">
      <t>ネリマ</t>
    </rPh>
    <rPh sb="26" eb="28">
      <t>タンカ</t>
    </rPh>
    <rPh sb="28" eb="30">
      <t>ケイヤク</t>
    </rPh>
    <phoneticPr fontId="2"/>
  </si>
  <si>
    <t>水道局</t>
    <rPh sb="0" eb="3">
      <t>スイドウキョク</t>
    </rPh>
    <phoneticPr fontId="2"/>
  </si>
  <si>
    <t>東京電力エナジーパートナー（株）</t>
    <rPh sb="0" eb="2">
      <t>トウキョウ</t>
    </rPh>
    <rPh sb="2" eb="4">
      <t>デンリョク</t>
    </rPh>
    <rPh sb="14" eb="15">
      <t>カブ</t>
    </rPh>
    <phoneticPr fontId="2"/>
  </si>
  <si>
    <t>競争入札</t>
    <rPh sb="0" eb="2">
      <t>キョウソウ</t>
    </rPh>
    <rPh sb="2" eb="4">
      <t>ニュウサツ</t>
    </rPh>
    <phoneticPr fontId="2"/>
  </si>
  <si>
    <t>平成２９年度大蔵給水所外１か所で使用する電気の需給</t>
    <rPh sb="0" eb="2">
      <t>ヘイセイ</t>
    </rPh>
    <rPh sb="4" eb="6">
      <t>ネンド</t>
    </rPh>
    <phoneticPr fontId="2"/>
  </si>
  <si>
    <t>平成２９年度三郷ポンプ所外１か所で使用する電気の需給</t>
    <phoneticPr fontId="2"/>
  </si>
  <si>
    <t>南部下水道事務所ほか２０か所で使用する電気の需給(単価契約）</t>
    <rPh sb="0" eb="2">
      <t>ナンブ</t>
    </rPh>
    <rPh sb="2" eb="5">
      <t>ゲスイドウ</t>
    </rPh>
    <rPh sb="5" eb="7">
      <t>ジム</t>
    </rPh>
    <rPh sb="7" eb="8">
      <t>ショ</t>
    </rPh>
    <rPh sb="13" eb="14">
      <t>ショ</t>
    </rPh>
    <rPh sb="15" eb="17">
      <t>シヨウ</t>
    </rPh>
    <rPh sb="19" eb="21">
      <t>デンキ</t>
    </rPh>
    <rPh sb="22" eb="24">
      <t>ジュキュウ</t>
    </rPh>
    <rPh sb="25" eb="27">
      <t>タンカ</t>
    </rPh>
    <rPh sb="27" eb="29">
      <t>ケイヤク</t>
    </rPh>
    <phoneticPr fontId="2"/>
  </si>
  <si>
    <t>丸紅新電力株式会社</t>
    <rPh sb="0" eb="2">
      <t>マルベニ</t>
    </rPh>
    <rPh sb="2" eb="3">
      <t>シン</t>
    </rPh>
    <rPh sb="3" eb="5">
      <t>デンリョク</t>
    </rPh>
    <rPh sb="5" eb="9">
      <t>カブシキガイシャ</t>
    </rPh>
    <phoneticPr fontId="2"/>
  </si>
  <si>
    <t>見積もり合わせ</t>
    <rPh sb="0" eb="2">
      <t>ミツ</t>
    </rPh>
    <rPh sb="4" eb="5">
      <t>ア</t>
    </rPh>
    <phoneticPr fontId="2"/>
  </si>
  <si>
    <t>全落札額のうち10電力会社が入札に参加したときの落札価格合計/電力会社
提示額（税抜き）</t>
    <phoneticPr fontId="2"/>
  </si>
  <si>
    <t>都庁舎の電源多元化に伴う電気の買入れ(単価契約)</t>
    <rPh sb="0" eb="3">
      <t>トチョウシャ</t>
    </rPh>
    <rPh sb="4" eb="6">
      <t>デンゲン</t>
    </rPh>
    <rPh sb="6" eb="9">
      <t>タゲンカ</t>
    </rPh>
    <rPh sb="10" eb="11">
      <t>トモナ</t>
    </rPh>
    <rPh sb="12" eb="14">
      <t>デンキ</t>
    </rPh>
    <rPh sb="15" eb="17">
      <t>カイイ</t>
    </rPh>
    <rPh sb="19" eb="21">
      <t>タンカ</t>
    </rPh>
    <rPh sb="21" eb="23">
      <t>ケイヤク</t>
    </rPh>
    <phoneticPr fontId="2"/>
  </si>
  <si>
    <t>財務局</t>
    <rPh sb="0" eb="3">
      <t>ザイムキョク</t>
    </rPh>
    <phoneticPr fontId="2"/>
  </si>
  <si>
    <t>東京ガスエンジニアリングソリューションズ株式会社</t>
    <rPh sb="0" eb="2">
      <t>トウキョウ</t>
    </rPh>
    <rPh sb="20" eb="22">
      <t>カブシキ</t>
    </rPh>
    <rPh sb="22" eb="24">
      <t>カイシャ</t>
    </rPh>
    <phoneticPr fontId="2"/>
  </si>
  <si>
    <t>特定供給</t>
  </si>
  <si>
    <t>非公表</t>
    <rPh sb="0" eb="1">
      <t>ヒ</t>
    </rPh>
    <rPh sb="1" eb="3">
      <t>コウヒョウ</t>
    </rPh>
    <phoneticPr fontId="2"/>
  </si>
  <si>
    <t>東京都千代田都税事務所外16所の電気料金の継続支払いについて</t>
    <phoneticPr fontId="2"/>
  </si>
  <si>
    <t>主税局</t>
    <rPh sb="0" eb="3">
      <t>シュゼイキョク</t>
    </rPh>
    <phoneticPr fontId="2"/>
  </si>
  <si>
    <t>株式会社　エネット</t>
    <phoneticPr fontId="2"/>
  </si>
  <si>
    <t>見積合わせ</t>
    <rPh sb="0" eb="2">
      <t>ミツモリ</t>
    </rPh>
    <rPh sb="2" eb="3">
      <t>ア</t>
    </rPh>
    <phoneticPr fontId="2"/>
  </si>
  <si>
    <t>自治法施行令第167条の2第1項第2号に係る入札に適さない契約とみなしているため。</t>
    <phoneticPr fontId="2"/>
  </si>
  <si>
    <t>見積合せ</t>
    <phoneticPr fontId="2"/>
  </si>
  <si>
    <t>東京都水道局金町浄水場常用発電ＰＦＩモデル事業に係る電力及び蒸気供給</t>
    <rPh sb="0" eb="6">
      <t>トウキョウトスイドウキョク</t>
    </rPh>
    <rPh sb="6" eb="8">
      <t>カナマチ</t>
    </rPh>
    <rPh sb="8" eb="11">
      <t>ジョウスイジョウ</t>
    </rPh>
    <rPh sb="11" eb="13">
      <t>ジョウヨウ</t>
    </rPh>
    <rPh sb="13" eb="15">
      <t>ハツデン</t>
    </rPh>
    <rPh sb="21" eb="23">
      <t>ジギョウ</t>
    </rPh>
    <rPh sb="24" eb="25">
      <t>カカワ</t>
    </rPh>
    <rPh sb="26" eb="28">
      <t>デンリョク</t>
    </rPh>
    <rPh sb="28" eb="29">
      <t>オヨ</t>
    </rPh>
    <rPh sb="30" eb="32">
      <t>ジョウキ</t>
    </rPh>
    <rPh sb="32" eb="34">
      <t>キョウキュウ</t>
    </rPh>
    <phoneticPr fontId="2"/>
  </si>
  <si>
    <t>金町浄水場エネルギーサービス株式会社</t>
    <rPh sb="0" eb="2">
      <t>カナマチ</t>
    </rPh>
    <rPh sb="2" eb="5">
      <t>ジョウスイジョウ</t>
    </rPh>
    <rPh sb="14" eb="16">
      <t>カブシキ</t>
    </rPh>
    <rPh sb="16" eb="18">
      <t>カイシャ</t>
    </rPh>
    <phoneticPr fontId="2"/>
  </si>
  <si>
    <t>PFI事業</t>
    <rPh sb="3" eb="5">
      <t>ジギョウ</t>
    </rPh>
    <phoneticPr fontId="2"/>
  </si>
  <si>
    <t>朝霞浄水場・三園浄水場常用発電設備等整備事業に係る電力、蒸気及び次亜塩素酸ナトリウム買入れ並びに発生土売却契約</t>
    <rPh sb="0" eb="2">
      <t>アサカ</t>
    </rPh>
    <rPh sb="2" eb="5">
      <t>ジョウスイジョウ</t>
    </rPh>
    <rPh sb="6" eb="8">
      <t>ミソノ</t>
    </rPh>
    <rPh sb="8" eb="11">
      <t>ジョウスイジョウ</t>
    </rPh>
    <rPh sb="11" eb="13">
      <t>ジョウヨウ</t>
    </rPh>
    <rPh sb="13" eb="15">
      <t>ハツデン</t>
    </rPh>
    <rPh sb="15" eb="18">
      <t>セツビトウ</t>
    </rPh>
    <rPh sb="18" eb="20">
      <t>セイビ</t>
    </rPh>
    <rPh sb="20" eb="22">
      <t>ジギョウ</t>
    </rPh>
    <rPh sb="23" eb="24">
      <t>カカワ</t>
    </rPh>
    <rPh sb="25" eb="27">
      <t>デンリョク</t>
    </rPh>
    <rPh sb="28" eb="30">
      <t>ジョウキ</t>
    </rPh>
    <rPh sb="30" eb="31">
      <t>オヨ</t>
    </rPh>
    <rPh sb="32" eb="37">
      <t>ジアエンソサン</t>
    </rPh>
    <rPh sb="42" eb="44">
      <t>カイイ</t>
    </rPh>
    <rPh sb="45" eb="46">
      <t>ナラ</t>
    </rPh>
    <rPh sb="48" eb="50">
      <t>ハッセイ</t>
    </rPh>
    <rPh sb="50" eb="51">
      <t>ド</t>
    </rPh>
    <rPh sb="51" eb="53">
      <t>バイキャク</t>
    </rPh>
    <rPh sb="53" eb="55">
      <t>ケイヤク</t>
    </rPh>
    <phoneticPr fontId="2"/>
  </si>
  <si>
    <t>朝霞・三園ユーティリティサービス株式会社</t>
    <rPh sb="0" eb="2">
      <t>アサカ</t>
    </rPh>
    <rPh sb="3" eb="5">
      <t>ミソノ</t>
    </rPh>
    <rPh sb="16" eb="18">
      <t>カブシキ</t>
    </rPh>
    <rPh sb="18" eb="20">
      <t>カイシャ</t>
    </rPh>
    <phoneticPr fontId="2"/>
  </si>
  <si>
    <t>東京都立広尾看護専門学校外３か所で使用する電気の需給（単価契約）</t>
  </si>
  <si>
    <t>福祉保健局医療政策部</t>
    <rPh sb="0" eb="5">
      <t>フクホ</t>
    </rPh>
    <rPh sb="5" eb="10">
      <t>イセイ</t>
    </rPh>
    <phoneticPr fontId="2"/>
  </si>
  <si>
    <t>東京電力エナジーパートナー株式会社</t>
  </si>
  <si>
    <t>複数単価・公表・希望制・競争見積</t>
    <rPh sb="0" eb="2">
      <t>フクスウ</t>
    </rPh>
    <rPh sb="2" eb="4">
      <t>タンカ</t>
    </rPh>
    <rPh sb="5" eb="7">
      <t>コウヒョウ</t>
    </rPh>
    <rPh sb="8" eb="10">
      <t>キボウ</t>
    </rPh>
    <rPh sb="10" eb="11">
      <t>セイ</t>
    </rPh>
    <rPh sb="12" eb="14">
      <t>キョウソウ</t>
    </rPh>
    <rPh sb="14" eb="16">
      <t>ミツモリ</t>
    </rPh>
    <phoneticPr fontId="2"/>
  </si>
  <si>
    <t>都の規定による。</t>
    <rPh sb="0" eb="1">
      <t>ト</t>
    </rPh>
    <rPh sb="2" eb="4">
      <t>キテイ</t>
    </rPh>
    <phoneticPr fontId="2"/>
  </si>
  <si>
    <t>東京都西多摩保健所外４か所で使用する電気の需給（単価契約）</t>
  </si>
  <si>
    <t>福祉保健局保健政策部</t>
    <rPh sb="0" eb="5">
      <t>フクホ</t>
    </rPh>
    <rPh sb="5" eb="10">
      <t>ホセイ</t>
    </rPh>
    <phoneticPr fontId="2"/>
  </si>
  <si>
    <t>伊藤忠エネクス株式会社</t>
  </si>
  <si>
    <t>東京都北児童相談所外９か所で使用する電気の需給（単価契約）</t>
  </si>
  <si>
    <t>福祉保健局生活福祉部及び少子社会対策部</t>
    <rPh sb="0" eb="5">
      <t>フクホ</t>
    </rPh>
    <rPh sb="5" eb="10">
      <t>セイフク</t>
    </rPh>
    <rPh sb="10" eb="11">
      <t>オヨ</t>
    </rPh>
    <rPh sb="12" eb="19">
      <t>ショウシ</t>
    </rPh>
    <phoneticPr fontId="2"/>
  </si>
  <si>
    <t>東京都障害者福祉会館外４か所で使用する電気の需給（単価契約）</t>
  </si>
  <si>
    <t>福祉保健局障害者施策推進部</t>
    <rPh sb="0" eb="5">
      <t>フクホ</t>
    </rPh>
    <rPh sb="5" eb="13">
      <t>ショウガイ</t>
    </rPh>
    <phoneticPr fontId="2"/>
  </si>
  <si>
    <t>薬用植物園外３か所で使用する電気の需給（単価契約）</t>
  </si>
  <si>
    <t>福祉保健局健康安全部</t>
    <rPh sb="0" eb="5">
      <t>フクホ</t>
    </rPh>
    <rPh sb="5" eb="10">
      <t>ケンアン</t>
    </rPh>
    <phoneticPr fontId="2"/>
  </si>
  <si>
    <t>株式会社Ｖ－Ｐｏｗｅｒ</t>
  </si>
  <si>
    <t>多摩川第一発電所ほか２か所の水力発電所で発電する電気の売却</t>
  </si>
  <si>
    <t>車両電気部</t>
  </si>
  <si>
    <t>４社</t>
  </si>
  <si>
    <t>株式会社　　Ｆ－Ｐower</t>
  </si>
  <si>
    <t>東京ゲートブリッジ</t>
    <rPh sb="0" eb="2">
      <t>トウキョウ</t>
    </rPh>
    <phoneticPr fontId="2"/>
  </si>
  <si>
    <t>港湾局</t>
    <rPh sb="0" eb="2">
      <t>コウワン</t>
    </rPh>
    <rPh sb="2" eb="3">
      <t>キョク</t>
    </rPh>
    <phoneticPr fontId="2"/>
  </si>
  <si>
    <t>東京電力</t>
    <rPh sb="0" eb="2">
      <t>トウキョウ</t>
    </rPh>
    <rPh sb="2" eb="4">
      <t>デンリョク</t>
    </rPh>
    <phoneticPr fontId="2"/>
  </si>
  <si>
    <t>出納局</t>
    <rPh sb="0" eb="3">
      <t>スイトウキョク</t>
    </rPh>
    <phoneticPr fontId="2"/>
  </si>
  <si>
    <t>九州電力</t>
    <rPh sb="0" eb="4">
      <t>キュウシュウデンリョク</t>
    </rPh>
    <phoneticPr fontId="2"/>
  </si>
  <si>
    <t>県民交流センター</t>
    <rPh sb="0" eb="2">
      <t>ケンミン</t>
    </rPh>
    <rPh sb="2" eb="4">
      <t>コウリュウ</t>
    </rPh>
    <phoneticPr fontId="2"/>
  </si>
  <si>
    <t>県民生活局</t>
    <rPh sb="0" eb="2">
      <t>ケンミン</t>
    </rPh>
    <rPh sb="2" eb="5">
      <t>セイカツキョク</t>
    </rPh>
    <phoneticPr fontId="2"/>
  </si>
  <si>
    <t>農業大学校</t>
    <rPh sb="0" eb="2">
      <t>ノウギョウ</t>
    </rPh>
    <rPh sb="2" eb="5">
      <t>ダイガッコウ</t>
    </rPh>
    <phoneticPr fontId="2"/>
  </si>
  <si>
    <t>農政部</t>
    <rPh sb="0" eb="3">
      <t>ノウセイブ</t>
    </rPh>
    <phoneticPr fontId="2"/>
  </si>
  <si>
    <t>農業開発総合センター</t>
    <rPh sb="0" eb="2">
      <t>ノウギョウ</t>
    </rPh>
    <rPh sb="2" eb="4">
      <t>カイハツ</t>
    </rPh>
    <rPh sb="4" eb="6">
      <t>ソウゴウ</t>
    </rPh>
    <phoneticPr fontId="2"/>
  </si>
  <si>
    <t>農業大学校付帯施設</t>
    <rPh sb="0" eb="2">
      <t>ノウギョウ</t>
    </rPh>
    <rPh sb="2" eb="5">
      <t>ダイガッコウ</t>
    </rPh>
    <rPh sb="5" eb="7">
      <t>フタイ</t>
    </rPh>
    <rPh sb="7" eb="9">
      <t>シセツ</t>
    </rPh>
    <phoneticPr fontId="2"/>
  </si>
  <si>
    <t>ナンワエナジー</t>
    <phoneticPr fontId="2"/>
  </si>
  <si>
    <t>宝山ホール</t>
    <rPh sb="0" eb="2">
      <t>ホウザン</t>
    </rPh>
    <phoneticPr fontId="2"/>
  </si>
  <si>
    <t>エネサーブ</t>
    <phoneticPr fontId="2"/>
  </si>
  <si>
    <t>霧島アートの森</t>
    <rPh sb="0" eb="2">
      <t>キリシマ</t>
    </rPh>
    <rPh sb="6" eb="7">
      <t>モリ</t>
    </rPh>
    <phoneticPr fontId="2"/>
  </si>
  <si>
    <t>ﾈｸｽﾄﾊﾟﾜｰやまと</t>
    <phoneticPr fontId="2"/>
  </si>
  <si>
    <t>みやまコンセール</t>
    <phoneticPr fontId="2"/>
  </si>
  <si>
    <t>上野原縄文の森</t>
    <rPh sb="0" eb="3">
      <t>ウエノハラ</t>
    </rPh>
    <rPh sb="3" eb="5">
      <t>ジョウモン</t>
    </rPh>
    <rPh sb="6" eb="7">
      <t>モリ</t>
    </rPh>
    <phoneticPr fontId="2"/>
  </si>
  <si>
    <t>教育委員会</t>
    <rPh sb="0" eb="2">
      <t>キョウイク</t>
    </rPh>
    <rPh sb="2" eb="4">
      <t>イイン</t>
    </rPh>
    <rPh sb="4" eb="5">
      <t>カイ</t>
    </rPh>
    <phoneticPr fontId="2"/>
  </si>
  <si>
    <t>ｴﾌﾋﾞｯﾄｺﾐｭﾆｹｰｼｮﾝｽﾞ</t>
    <phoneticPr fontId="2"/>
  </si>
  <si>
    <t>鹿屋医療ｾﾝﾀｰ</t>
    <rPh sb="0" eb="2">
      <t>カノヤ</t>
    </rPh>
    <rPh sb="2" eb="4">
      <t>イリョウ</t>
    </rPh>
    <phoneticPr fontId="2"/>
  </si>
  <si>
    <t>県立病院局</t>
    <rPh sb="0" eb="2">
      <t>ケンリツ</t>
    </rPh>
    <rPh sb="2" eb="4">
      <t>ビョウイン</t>
    </rPh>
    <rPh sb="4" eb="5">
      <t>キョク</t>
    </rPh>
    <phoneticPr fontId="2"/>
  </si>
  <si>
    <t>薩南病院</t>
    <rPh sb="0" eb="2">
      <t>サツナン</t>
    </rPh>
    <rPh sb="2" eb="4">
      <t>ビョウイン</t>
    </rPh>
    <phoneticPr fontId="2"/>
  </si>
  <si>
    <t>北薩病院</t>
    <rPh sb="0" eb="2">
      <t>ホクサツ</t>
    </rPh>
    <rPh sb="2" eb="4">
      <t>ビョウイン</t>
    </rPh>
    <phoneticPr fontId="2"/>
  </si>
  <si>
    <t>姶良病院</t>
    <rPh sb="0" eb="2">
      <t>アイラ</t>
    </rPh>
    <rPh sb="2" eb="4">
      <t>ビョウイン</t>
    </rPh>
    <phoneticPr fontId="2"/>
  </si>
  <si>
    <t>県有施設その1(13施設)</t>
    <rPh sb="0" eb="2">
      <t>ケンユウ</t>
    </rPh>
    <rPh sb="1" eb="2">
      <t>ユウ</t>
    </rPh>
    <rPh sb="2" eb="4">
      <t>シセツ</t>
    </rPh>
    <rPh sb="10" eb="12">
      <t>シセツ</t>
    </rPh>
    <phoneticPr fontId="2"/>
  </si>
  <si>
    <t>県有施設その2(15施設)</t>
    <rPh sb="0" eb="2">
      <t>ケンユウ</t>
    </rPh>
    <rPh sb="1" eb="2">
      <t>ユウ</t>
    </rPh>
    <rPh sb="2" eb="4">
      <t>シセツ</t>
    </rPh>
    <rPh sb="10" eb="12">
      <t>シセツ</t>
    </rPh>
    <phoneticPr fontId="2"/>
  </si>
  <si>
    <t>県有施設その3(20施設)</t>
    <rPh sb="0" eb="2">
      <t>ケンユウ</t>
    </rPh>
    <rPh sb="1" eb="2">
      <t>ユウ</t>
    </rPh>
    <rPh sb="2" eb="4">
      <t>シセツ</t>
    </rPh>
    <rPh sb="10" eb="12">
      <t>シセツ</t>
    </rPh>
    <phoneticPr fontId="2"/>
  </si>
  <si>
    <t>県有施設その4(14施設)</t>
    <rPh sb="0" eb="2">
      <t>ケンユウ</t>
    </rPh>
    <rPh sb="1" eb="2">
      <t>ユウ</t>
    </rPh>
    <rPh sb="2" eb="4">
      <t>シセツ</t>
    </rPh>
    <rPh sb="10" eb="12">
      <t>シセツ</t>
    </rPh>
    <phoneticPr fontId="2"/>
  </si>
  <si>
    <t>県有施設その5(18施設)</t>
    <rPh sb="0" eb="2">
      <t>ケンユウ</t>
    </rPh>
    <rPh sb="1" eb="2">
      <t>ユウ</t>
    </rPh>
    <rPh sb="2" eb="4">
      <t>シセツ</t>
    </rPh>
    <rPh sb="10" eb="12">
      <t>シセツ</t>
    </rPh>
    <phoneticPr fontId="2"/>
  </si>
  <si>
    <t>県有施設その6(18施設)</t>
    <rPh sb="0" eb="2">
      <t>ケンユウ</t>
    </rPh>
    <rPh sb="1" eb="2">
      <t>ユウ</t>
    </rPh>
    <rPh sb="2" eb="4">
      <t>シセツ</t>
    </rPh>
    <rPh sb="10" eb="12">
      <t>シセツ</t>
    </rPh>
    <phoneticPr fontId="2"/>
  </si>
  <si>
    <t>県有施設その7(18施設)</t>
    <rPh sb="0" eb="2">
      <t>ケンユウ</t>
    </rPh>
    <rPh sb="1" eb="2">
      <t>ユウ</t>
    </rPh>
    <rPh sb="2" eb="4">
      <t>シセツ</t>
    </rPh>
    <rPh sb="10" eb="12">
      <t>シセツ</t>
    </rPh>
    <phoneticPr fontId="2"/>
  </si>
  <si>
    <t>県有施設その8(17施設)</t>
    <rPh sb="0" eb="2">
      <t>ケンユウ</t>
    </rPh>
    <rPh sb="1" eb="2">
      <t>ユウ</t>
    </rPh>
    <rPh sb="2" eb="4">
      <t>シセツ</t>
    </rPh>
    <rPh sb="10" eb="12">
      <t>シセツ</t>
    </rPh>
    <phoneticPr fontId="2"/>
  </si>
  <si>
    <t>県有施設その9(25施設)</t>
    <rPh sb="0" eb="2">
      <t>ケンユウ</t>
    </rPh>
    <rPh sb="1" eb="2">
      <t>ユウ</t>
    </rPh>
    <rPh sb="2" eb="4">
      <t>シセツ</t>
    </rPh>
    <rPh sb="10" eb="12">
      <t>シセツ</t>
    </rPh>
    <phoneticPr fontId="2"/>
  </si>
  <si>
    <t>県有施設その10(3施設)</t>
    <rPh sb="0" eb="2">
      <t>ケンユウ</t>
    </rPh>
    <rPh sb="1" eb="2">
      <t>ユウ</t>
    </rPh>
    <rPh sb="2" eb="4">
      <t>シセツ</t>
    </rPh>
    <rPh sb="10" eb="12">
      <t>シセツ</t>
    </rPh>
    <phoneticPr fontId="2"/>
  </si>
  <si>
    <t>指名競争入札</t>
    <rPh sb="0" eb="2">
      <t>シメイ</t>
    </rPh>
    <rPh sb="2" eb="4">
      <t>キョウソウ</t>
    </rPh>
    <rPh sb="4" eb="6">
      <t>ニュウサツ</t>
    </rPh>
    <phoneticPr fontId="2"/>
  </si>
  <si>
    <t>鹿児島新港ﾌｪﾘｰﾀｰﾐﾅﾙ</t>
    <rPh sb="0" eb="3">
      <t>カゴシマ</t>
    </rPh>
    <rPh sb="3" eb="5">
      <t>シンコウ</t>
    </rPh>
    <phoneticPr fontId="2"/>
  </si>
  <si>
    <t>20年度</t>
    <rPh sb="2" eb="4">
      <t>ネンド</t>
    </rPh>
    <phoneticPr fontId="2"/>
  </si>
  <si>
    <t>価格競争入札の参加条件を設定している。</t>
    <rPh sb="0" eb="2">
      <t>カカク</t>
    </rPh>
    <rPh sb="2" eb="4">
      <t>キョウソウ</t>
    </rPh>
    <rPh sb="4" eb="6">
      <t>ニュウサツ</t>
    </rPh>
    <rPh sb="7" eb="9">
      <t>サンカ</t>
    </rPh>
    <rPh sb="9" eb="11">
      <t>ジョウケン</t>
    </rPh>
    <rPh sb="12" eb="14">
      <t>セッテイ</t>
    </rPh>
    <phoneticPr fontId="2"/>
  </si>
  <si>
    <t>・二酸化炭素排出係数
・未利用エネルギー活用状況
・新エネルギー導入状況
・グリーン電力証書の県への譲渡量
・需要家への省エネルギー等に関する情報提供の取組</t>
    <rPh sb="1" eb="4">
      <t>ニサンカ</t>
    </rPh>
    <rPh sb="4" eb="6">
      <t>タンソ</t>
    </rPh>
    <rPh sb="6" eb="8">
      <t>ハイシュツ</t>
    </rPh>
    <rPh sb="8" eb="10">
      <t>ケイスウ</t>
    </rPh>
    <rPh sb="12" eb="15">
      <t>ミリヨウ</t>
    </rPh>
    <rPh sb="20" eb="22">
      <t>カツヨウ</t>
    </rPh>
    <rPh sb="22" eb="24">
      <t>ジョウキョウ</t>
    </rPh>
    <rPh sb="26" eb="27">
      <t>シン</t>
    </rPh>
    <rPh sb="32" eb="34">
      <t>ドウニュウ</t>
    </rPh>
    <rPh sb="34" eb="36">
      <t>ジョウキョウ</t>
    </rPh>
    <rPh sb="42" eb="44">
      <t>デンリョク</t>
    </rPh>
    <rPh sb="44" eb="46">
      <t>ショウショ</t>
    </rPh>
    <rPh sb="47" eb="48">
      <t>ケン</t>
    </rPh>
    <rPh sb="50" eb="52">
      <t>ジョウト</t>
    </rPh>
    <rPh sb="52" eb="53">
      <t>リョウ</t>
    </rPh>
    <rPh sb="55" eb="57">
      <t>ジュヨウ</t>
    </rPh>
    <rPh sb="57" eb="58">
      <t>カ</t>
    </rPh>
    <rPh sb="60" eb="61">
      <t>ショウ</t>
    </rPh>
    <rPh sb="66" eb="67">
      <t>トウ</t>
    </rPh>
    <rPh sb="68" eb="69">
      <t>カン</t>
    </rPh>
    <rPh sb="71" eb="73">
      <t>ジョウホウ</t>
    </rPh>
    <rPh sb="73" eb="75">
      <t>テイキョウ</t>
    </rPh>
    <rPh sb="76" eb="78">
      <t>トリクミ</t>
    </rPh>
    <phoneticPr fontId="2"/>
  </si>
  <si>
    <t>20年度～30年度</t>
    <rPh sb="2" eb="4">
      <t>ネンド</t>
    </rPh>
    <rPh sb="7" eb="9">
      <t>ネンド</t>
    </rPh>
    <phoneticPr fontId="2"/>
  </si>
  <si>
    <t>平成30年度の方針は県のウェブページで公開</t>
    <rPh sb="0" eb="2">
      <t>ヘイセイ</t>
    </rPh>
    <rPh sb="4" eb="6">
      <t>ネンド</t>
    </rPh>
    <rPh sb="7" eb="9">
      <t>ホウシン</t>
    </rPh>
    <rPh sb="10" eb="11">
      <t>ケン</t>
    </rPh>
    <rPh sb="19" eb="21">
      <t>コウカイ</t>
    </rPh>
    <phoneticPr fontId="2"/>
  </si>
  <si>
    <t>本庁舎</t>
    <rPh sb="0" eb="3">
      <t>ホンチョウシャ</t>
    </rPh>
    <phoneticPr fontId="2"/>
  </si>
  <si>
    <t>総務部（財産管理課）</t>
    <rPh sb="0" eb="2">
      <t>ソウム</t>
    </rPh>
    <rPh sb="2" eb="3">
      <t>ブ</t>
    </rPh>
    <rPh sb="4" eb="6">
      <t>ザイサン</t>
    </rPh>
    <rPh sb="6" eb="9">
      <t>カンリカ</t>
    </rPh>
    <phoneticPr fontId="2"/>
  </si>
  <si>
    <t>西庁舎</t>
    <rPh sb="0" eb="1">
      <t>ニシ</t>
    </rPh>
    <rPh sb="1" eb="3">
      <t>チョウシャ</t>
    </rPh>
    <phoneticPr fontId="2"/>
  </si>
  <si>
    <t>総務部（財産管理課）</t>
  </si>
  <si>
    <t>丸紅新電力(株)</t>
    <rPh sb="0" eb="2">
      <t>マルベニ</t>
    </rPh>
    <rPh sb="2" eb="3">
      <t>シン</t>
    </rPh>
    <rPh sb="3" eb="5">
      <t>デンリョク</t>
    </rPh>
    <rPh sb="5" eb="8">
      <t>カブ</t>
    </rPh>
    <phoneticPr fontId="2"/>
  </si>
  <si>
    <t>議会議事堂</t>
    <rPh sb="0" eb="2">
      <t>ギカイ</t>
    </rPh>
    <rPh sb="2" eb="5">
      <t>ギジドウ</t>
    </rPh>
    <phoneticPr fontId="2"/>
  </si>
  <si>
    <t>自治センター</t>
    <rPh sb="0" eb="2">
      <t>ジチ</t>
    </rPh>
    <phoneticPr fontId="2"/>
  </si>
  <si>
    <t>東大手庁舎</t>
    <rPh sb="0" eb="5">
      <t>ヒガシオオテチョウシャ</t>
    </rPh>
    <phoneticPr fontId="2"/>
  </si>
  <si>
    <t>東三河総合庁舎始め７総合庁舎</t>
    <rPh sb="0" eb="1">
      <t>ヒガシ</t>
    </rPh>
    <rPh sb="1" eb="3">
      <t>ミカワ</t>
    </rPh>
    <rPh sb="3" eb="5">
      <t>ソウゴウ</t>
    </rPh>
    <rPh sb="5" eb="7">
      <t>チョウシャ</t>
    </rPh>
    <rPh sb="7" eb="8">
      <t>ハジ</t>
    </rPh>
    <rPh sb="10" eb="12">
      <t>ソウゴウ</t>
    </rPh>
    <rPh sb="12" eb="14">
      <t>チョウシャ</t>
    </rPh>
    <phoneticPr fontId="2"/>
  </si>
  <si>
    <t>自治研修所・アイリス愛知</t>
    <rPh sb="0" eb="5">
      <t>ジチケンシュウジョ</t>
    </rPh>
    <rPh sb="10" eb="12">
      <t>アイチ</t>
    </rPh>
    <phoneticPr fontId="2"/>
  </si>
  <si>
    <t>名古屋北部県税事務所始め7庁舎</t>
    <rPh sb="0" eb="3">
      <t>ナゴヤ</t>
    </rPh>
    <rPh sb="3" eb="7">
      <t>ホクブケンゼイ</t>
    </rPh>
    <rPh sb="7" eb="9">
      <t>ジム</t>
    </rPh>
    <rPh sb="9" eb="10">
      <t>ショ</t>
    </rPh>
    <rPh sb="10" eb="11">
      <t>ハジ</t>
    </rPh>
    <rPh sb="13" eb="15">
      <t>チョウシャ</t>
    </rPh>
    <phoneticPr fontId="2"/>
  </si>
  <si>
    <t>陶磁美術館</t>
    <rPh sb="0" eb="2">
      <t>トウジ</t>
    </rPh>
    <rPh sb="2" eb="5">
      <t>ビジュツカン</t>
    </rPh>
    <phoneticPr fontId="2"/>
  </si>
  <si>
    <t>県民生活部</t>
    <rPh sb="0" eb="2">
      <t>ケンミン</t>
    </rPh>
    <rPh sb="2" eb="4">
      <t>セイカツ</t>
    </rPh>
    <rPh sb="4" eb="5">
      <t>ブ</t>
    </rPh>
    <phoneticPr fontId="2"/>
  </si>
  <si>
    <t>環境調査センター</t>
    <rPh sb="0" eb="2">
      <t>カンキョウ</t>
    </rPh>
    <rPh sb="2" eb="4">
      <t>チョウサ</t>
    </rPh>
    <phoneticPr fontId="2"/>
  </si>
  <si>
    <t>環境部</t>
    <rPh sb="0" eb="3">
      <t>カンキョウブ</t>
    </rPh>
    <phoneticPr fontId="2"/>
  </si>
  <si>
    <t>元愛知県産業貿易館西館</t>
    <rPh sb="0" eb="1">
      <t>モト</t>
    </rPh>
    <rPh sb="1" eb="4">
      <t>アイチケン</t>
    </rPh>
    <rPh sb="4" eb="6">
      <t>サンギョウ</t>
    </rPh>
    <rPh sb="6" eb="9">
      <t>ボウエキカン</t>
    </rPh>
    <rPh sb="9" eb="11">
      <t>ニシカン</t>
    </rPh>
    <phoneticPr fontId="2"/>
  </si>
  <si>
    <t>(株)パネイル</t>
    <rPh sb="0" eb="3">
      <t>カブ</t>
    </rPh>
    <phoneticPr fontId="2"/>
  </si>
  <si>
    <t>あいち産業科学技術総合センター</t>
    <rPh sb="3" eb="5">
      <t>サンギョウ</t>
    </rPh>
    <rPh sb="5" eb="7">
      <t>カガク</t>
    </rPh>
    <rPh sb="7" eb="9">
      <t>ギジュツ</t>
    </rPh>
    <rPh sb="9" eb="11">
      <t>ソウゴウ</t>
    </rPh>
    <phoneticPr fontId="2"/>
  </si>
  <si>
    <t xml:space="preserve">あいち産業科学技術総合センター産業技術センター </t>
  </si>
  <si>
    <t>心身障害者コロニー</t>
    <rPh sb="0" eb="2">
      <t>シンシン</t>
    </rPh>
    <rPh sb="2" eb="5">
      <t>ショウガイシャ</t>
    </rPh>
    <phoneticPr fontId="2"/>
  </si>
  <si>
    <t>健康福祉部</t>
    <rPh sb="0" eb="2">
      <t>ケンコウ</t>
    </rPh>
    <rPh sb="2" eb="4">
      <t>フクシ</t>
    </rPh>
    <rPh sb="4" eb="5">
      <t>ブ</t>
    </rPh>
    <phoneticPr fontId="2"/>
  </si>
  <si>
    <t>農業大学校</t>
    <rPh sb="0" eb="5">
      <t>ノウギョウダイガッコウ</t>
    </rPh>
    <phoneticPr fontId="2"/>
  </si>
  <si>
    <t>農林水産部</t>
    <rPh sb="0" eb="2">
      <t>ノウリン</t>
    </rPh>
    <rPh sb="2" eb="5">
      <t>スイサンブ</t>
    </rPh>
    <phoneticPr fontId="2"/>
  </si>
  <si>
    <t>シナネン(株)</t>
    <rPh sb="4" eb="7">
      <t>カブ</t>
    </rPh>
    <phoneticPr fontId="2"/>
  </si>
  <si>
    <t>農業総合試験場</t>
    <rPh sb="0" eb="2">
      <t>ノウギョウ</t>
    </rPh>
    <rPh sb="2" eb="4">
      <t>ソウゴウ</t>
    </rPh>
    <rPh sb="4" eb="7">
      <t>シケンジョウ</t>
    </rPh>
    <phoneticPr fontId="2"/>
  </si>
  <si>
    <t>愛知県愛知用水水道事務所上野浄水場始め３施設</t>
    <rPh sb="0" eb="3">
      <t>アイチケン</t>
    </rPh>
    <rPh sb="3" eb="5">
      <t>アイチ</t>
    </rPh>
    <rPh sb="5" eb="7">
      <t>ヨウスイ</t>
    </rPh>
    <rPh sb="7" eb="9">
      <t>スイドウ</t>
    </rPh>
    <rPh sb="9" eb="11">
      <t>ジム</t>
    </rPh>
    <rPh sb="11" eb="12">
      <t>ショ</t>
    </rPh>
    <rPh sb="12" eb="14">
      <t>ウエノ</t>
    </rPh>
    <rPh sb="14" eb="16">
      <t>ジョウスイ</t>
    </rPh>
    <rPh sb="16" eb="17">
      <t>ジョウ</t>
    </rPh>
    <rPh sb="17" eb="18">
      <t>ハジ</t>
    </rPh>
    <rPh sb="20" eb="22">
      <t>シセツ</t>
    </rPh>
    <phoneticPr fontId="2"/>
  </si>
  <si>
    <t>企業庁</t>
    <rPh sb="0" eb="2">
      <t>キギョウ</t>
    </rPh>
    <rPh sb="2" eb="3">
      <t>チョウ</t>
    </rPh>
    <phoneticPr fontId="2"/>
  </si>
  <si>
    <t>中部電力㈱</t>
    <rPh sb="0" eb="2">
      <t>チュウブ</t>
    </rPh>
    <rPh sb="2" eb="4">
      <t>デンリョク</t>
    </rPh>
    <phoneticPr fontId="2"/>
  </si>
  <si>
    <t>愛知県愛知用水水道事務所尾張東部浄水場始め４施設</t>
    <rPh sb="0" eb="3">
      <t>アイチケン</t>
    </rPh>
    <rPh sb="3" eb="5">
      <t>アイチ</t>
    </rPh>
    <rPh sb="5" eb="7">
      <t>ヨウスイ</t>
    </rPh>
    <rPh sb="7" eb="9">
      <t>スイドウ</t>
    </rPh>
    <rPh sb="9" eb="11">
      <t>ジム</t>
    </rPh>
    <rPh sb="11" eb="12">
      <t>ショ</t>
    </rPh>
    <rPh sb="12" eb="14">
      <t>オワリ</t>
    </rPh>
    <rPh sb="14" eb="16">
      <t>トウブ</t>
    </rPh>
    <rPh sb="16" eb="18">
      <t>ジョウスイ</t>
    </rPh>
    <rPh sb="18" eb="19">
      <t>ジョウ</t>
    </rPh>
    <rPh sb="19" eb="20">
      <t>ハジ</t>
    </rPh>
    <rPh sb="22" eb="24">
      <t>シセツ</t>
    </rPh>
    <phoneticPr fontId="2"/>
  </si>
  <si>
    <t>愛知県尾張水道事務所犬山浄水場始め２施設</t>
    <rPh sb="0" eb="3">
      <t>アイチケン</t>
    </rPh>
    <rPh sb="3" eb="5">
      <t>オワリ</t>
    </rPh>
    <rPh sb="5" eb="7">
      <t>スイドウ</t>
    </rPh>
    <rPh sb="7" eb="9">
      <t>ジム</t>
    </rPh>
    <rPh sb="9" eb="10">
      <t>ショ</t>
    </rPh>
    <rPh sb="10" eb="12">
      <t>イヌヤマ</t>
    </rPh>
    <rPh sb="12" eb="14">
      <t>ジョウスイ</t>
    </rPh>
    <rPh sb="14" eb="15">
      <t>ジョウ</t>
    </rPh>
    <rPh sb="15" eb="16">
      <t>ハジ</t>
    </rPh>
    <rPh sb="18" eb="20">
      <t>シセツ</t>
    </rPh>
    <phoneticPr fontId="2"/>
  </si>
  <si>
    <t>愛知県西三河水道事務所豊田浄水場始め３施設</t>
    <rPh sb="0" eb="3">
      <t>アイチケン</t>
    </rPh>
    <rPh sb="3" eb="4">
      <t>ニシ</t>
    </rPh>
    <rPh sb="4" eb="6">
      <t>ミカワ</t>
    </rPh>
    <rPh sb="6" eb="8">
      <t>スイドウ</t>
    </rPh>
    <rPh sb="8" eb="10">
      <t>ジム</t>
    </rPh>
    <rPh sb="10" eb="11">
      <t>ショ</t>
    </rPh>
    <rPh sb="11" eb="13">
      <t>トヨタ</t>
    </rPh>
    <rPh sb="13" eb="15">
      <t>ジョウスイ</t>
    </rPh>
    <rPh sb="15" eb="16">
      <t>ジョウ</t>
    </rPh>
    <rPh sb="16" eb="17">
      <t>ハジ</t>
    </rPh>
    <rPh sb="19" eb="21">
      <t>シセツ</t>
    </rPh>
    <phoneticPr fontId="2"/>
  </si>
  <si>
    <t>愛知県東三河水道事務所豊橋浄水場始め４施設</t>
    <rPh sb="0" eb="3">
      <t>アイチケン</t>
    </rPh>
    <rPh sb="3" eb="4">
      <t>ヒガシ</t>
    </rPh>
    <rPh sb="4" eb="6">
      <t>ミカワ</t>
    </rPh>
    <rPh sb="6" eb="8">
      <t>スイドウ</t>
    </rPh>
    <rPh sb="8" eb="10">
      <t>ジム</t>
    </rPh>
    <rPh sb="10" eb="11">
      <t>ショ</t>
    </rPh>
    <rPh sb="11" eb="13">
      <t>トヨハシ</t>
    </rPh>
    <rPh sb="13" eb="15">
      <t>ジョウスイ</t>
    </rPh>
    <rPh sb="15" eb="16">
      <t>ジョウ</t>
    </rPh>
    <rPh sb="16" eb="17">
      <t>ハジ</t>
    </rPh>
    <rPh sb="19" eb="21">
      <t>シセツ</t>
    </rPh>
    <phoneticPr fontId="2"/>
  </si>
  <si>
    <t>がんセンター中央病院</t>
    <rPh sb="6" eb="10">
      <t>チュウオウビョウイン</t>
    </rPh>
    <phoneticPr fontId="2"/>
  </si>
  <si>
    <t>病院事業庁</t>
    <rPh sb="0" eb="5">
      <t>ビョウインジギョウチョウ</t>
    </rPh>
    <phoneticPr fontId="2"/>
  </si>
  <si>
    <t>がんセンター愛知病院</t>
    <rPh sb="6" eb="10">
      <t>アイチビョウイン</t>
    </rPh>
    <phoneticPr fontId="2"/>
  </si>
  <si>
    <t>精神医療センター</t>
    <rPh sb="0" eb="4">
      <t>セイシンイリョウ</t>
    </rPh>
    <phoneticPr fontId="2"/>
  </si>
  <si>
    <t>小児保健医療総合センター</t>
    <rPh sb="0" eb="8">
      <t>ショウニホケンイリョウソウゴウ</t>
    </rPh>
    <phoneticPr fontId="2"/>
  </si>
  <si>
    <t>ダイヤモンドパワー(株)</t>
    <rPh sb="9" eb="12">
      <t>カブ</t>
    </rPh>
    <phoneticPr fontId="2"/>
  </si>
  <si>
    <t>総合教育センター</t>
    <rPh sb="0" eb="2">
      <t>ソウゴウ</t>
    </rPh>
    <rPh sb="2" eb="4">
      <t>キョウイク</t>
    </rPh>
    <phoneticPr fontId="2"/>
  </si>
  <si>
    <t>運転免許試験場</t>
    <rPh sb="0" eb="2">
      <t>ウンテン</t>
    </rPh>
    <rPh sb="2" eb="4">
      <t>メンキョ</t>
    </rPh>
    <rPh sb="4" eb="7">
      <t>シケンジョウ</t>
    </rPh>
    <phoneticPr fontId="2"/>
  </si>
  <si>
    <t>全落札額のうち10電力会社が入札に参加したときの落札価格合計/電力会社
提示額（税抜き）⑭/⑥</t>
    <phoneticPr fontId="2"/>
  </si>
  <si>
    <t>平成29年度宮城県仙台合同庁舎電力需給基本契約</t>
    <phoneticPr fontId="2"/>
  </si>
  <si>
    <t>知事</t>
    <rPh sb="0" eb="2">
      <t>チジ</t>
    </rPh>
    <phoneticPr fontId="2"/>
  </si>
  <si>
    <t>（株）フソウ・エナジー</t>
    <phoneticPr fontId="2"/>
  </si>
  <si>
    <t>-</t>
    <phoneticPr fontId="2"/>
  </si>
  <si>
    <t>-</t>
    <phoneticPr fontId="2"/>
  </si>
  <si>
    <t>平成２９年度宮城県大崎合同庁舎電力需給契約</t>
    <phoneticPr fontId="2"/>
  </si>
  <si>
    <t>伊藤忠エネクス株式会社　電力・ユーティリティ事業本部</t>
    <phoneticPr fontId="2"/>
  </si>
  <si>
    <t>指名競争入札</t>
    <phoneticPr fontId="2"/>
  </si>
  <si>
    <t>宮城県産業技術総合センターで使用する電気年間約1,875,488キロワット時</t>
    <phoneticPr fontId="2"/>
  </si>
  <si>
    <t>（株）エネット</t>
    <phoneticPr fontId="2"/>
  </si>
  <si>
    <t>一般競争入札</t>
    <phoneticPr fontId="2"/>
  </si>
  <si>
    <t>宮城県図書館で使用する電気</t>
    <phoneticPr fontId="2"/>
  </si>
  <si>
    <t>知事/教育庁</t>
    <rPh sb="0" eb="2">
      <t>チジ</t>
    </rPh>
    <rPh sb="3" eb="6">
      <t>キョウイクチョウ</t>
    </rPh>
    <phoneticPr fontId="2"/>
  </si>
  <si>
    <t>株式会社パネイル</t>
    <phoneticPr fontId="2"/>
  </si>
  <si>
    <t>宮城県美術館で使用する電気</t>
    <phoneticPr fontId="2"/>
  </si>
  <si>
    <t>株式会社エネット</t>
    <phoneticPr fontId="2"/>
  </si>
  <si>
    <t>東北歴史博物館で使用する電気</t>
    <phoneticPr fontId="2"/>
  </si>
  <si>
    <t>東北電力株式会社</t>
    <phoneticPr fontId="2"/>
  </si>
  <si>
    <t>全落札額のうち10電力会社が入札に参加したときの落札価格合計/電力会社
提示額（税抜き）</t>
    <phoneticPr fontId="2"/>
  </si>
  <si>
    <t>低圧電力</t>
    <phoneticPr fontId="2"/>
  </si>
  <si>
    <t>ＫＤＤＩ(株)</t>
    <phoneticPr fontId="2"/>
  </si>
  <si>
    <t>一者随契</t>
    <rPh sb="0" eb="1">
      <t>イチ</t>
    </rPh>
    <phoneticPr fontId="2"/>
  </si>
  <si>
    <t>地方自治法施行令167の2-1第2号</t>
    <rPh sb="0" eb="2">
      <t>チホウ</t>
    </rPh>
    <rPh sb="2" eb="5">
      <t>ジチホウ</t>
    </rPh>
    <rPh sb="5" eb="7">
      <t>セコウ</t>
    </rPh>
    <rPh sb="7" eb="8">
      <t>レイ</t>
    </rPh>
    <rPh sb="15" eb="16">
      <t>ダイ</t>
    </rPh>
    <rPh sb="17" eb="18">
      <t>ゴウ</t>
    </rPh>
    <phoneticPr fontId="2"/>
  </si>
  <si>
    <t>単価設定が安価であったため</t>
    <rPh sb="0" eb="2">
      <t>タンカ</t>
    </rPh>
    <rPh sb="2" eb="4">
      <t>セッテイ</t>
    </rPh>
    <rPh sb="5" eb="7">
      <t>アンカ</t>
    </rPh>
    <phoneticPr fontId="2"/>
  </si>
  <si>
    <t>-</t>
    <phoneticPr fontId="2"/>
  </si>
  <si>
    <t>従量電灯</t>
    <phoneticPr fontId="2"/>
  </si>
  <si>
    <t>12(kVA)</t>
    <phoneticPr fontId="2"/>
  </si>
  <si>
    <t>電力供給業務</t>
    <phoneticPr fontId="2"/>
  </si>
  <si>
    <t>県警本部</t>
    <rPh sb="0" eb="2">
      <t>ケンケイ</t>
    </rPh>
    <rPh sb="2" eb="4">
      <t>ホンブ</t>
    </rPh>
    <phoneticPr fontId="2"/>
  </si>
  <si>
    <t>一般社団法人　東松島みらいとし機構</t>
    <phoneticPr fontId="2"/>
  </si>
  <si>
    <t>基本料金
1630.80円
夏季
16.51円
その他季
15.34円</t>
    <phoneticPr fontId="2"/>
  </si>
  <si>
    <t>別紙のとおり</t>
    <rPh sb="0" eb="2">
      <t>ベッシ</t>
    </rPh>
    <phoneticPr fontId="2"/>
  </si>
  <si>
    <t>南川ダム水力発電</t>
    <phoneticPr fontId="2"/>
  </si>
  <si>
    <t>特命随意契約</t>
    <phoneticPr fontId="2"/>
  </si>
  <si>
    <t>東北電力</t>
    <phoneticPr fontId="2"/>
  </si>
  <si>
    <t>本庁舎電力需給契約</t>
    <rPh sb="0" eb="3">
      <t>ホンチョウシャ</t>
    </rPh>
    <rPh sb="3" eb="5">
      <t>デンリョク</t>
    </rPh>
    <rPh sb="5" eb="7">
      <t>ジュキュウ</t>
    </rPh>
    <rPh sb="7" eb="9">
      <t>ケイヤク</t>
    </rPh>
    <phoneticPr fontId="2"/>
  </si>
  <si>
    <t>関西電力（株）京都営業部</t>
    <rPh sb="0" eb="2">
      <t>カンサイ</t>
    </rPh>
    <rPh sb="2" eb="4">
      <t>デンリョク</t>
    </rPh>
    <rPh sb="4" eb="7">
      <t>カブ</t>
    </rPh>
    <rPh sb="7" eb="9">
      <t>キョウト</t>
    </rPh>
    <rPh sb="9" eb="12">
      <t>エイギョウブ</t>
    </rPh>
    <phoneticPr fontId="2"/>
  </si>
  <si>
    <t>ＷＴＯ一般競争入札</t>
    <rPh sb="3" eb="5">
      <t>イッパン</t>
    </rPh>
    <rPh sb="5" eb="7">
      <t>キョウソウ</t>
    </rPh>
    <rPh sb="7" eb="9">
      <t>ニュウサツ</t>
    </rPh>
    <phoneticPr fontId="2"/>
  </si>
  <si>
    <t>本庁舎電力需給契約</t>
    <phoneticPr fontId="2"/>
  </si>
  <si>
    <t>総合庁舎等38施設</t>
    <rPh sb="0" eb="2">
      <t>ソウゴウ</t>
    </rPh>
    <rPh sb="2" eb="4">
      <t>チョウシャ</t>
    </rPh>
    <rPh sb="4" eb="5">
      <t>トウ</t>
    </rPh>
    <rPh sb="7" eb="9">
      <t>シセツ</t>
    </rPh>
    <phoneticPr fontId="2"/>
  </si>
  <si>
    <t>知事部局等</t>
    <rPh sb="0" eb="2">
      <t>チジ</t>
    </rPh>
    <rPh sb="2" eb="4">
      <t>ブキョク</t>
    </rPh>
    <rPh sb="4" eb="5">
      <t>トウ</t>
    </rPh>
    <phoneticPr fontId="2"/>
  </si>
  <si>
    <t>関西電力（株）</t>
    <rPh sb="0" eb="2">
      <t>カンサイ</t>
    </rPh>
    <rPh sb="2" eb="4">
      <t>デンリョク</t>
    </rPh>
    <rPh sb="4" eb="7">
      <t>カブ</t>
    </rPh>
    <phoneticPr fontId="2"/>
  </si>
  <si>
    <t>最大810</t>
    <rPh sb="0" eb="2">
      <t>サイダイ</t>
    </rPh>
    <phoneticPr fontId="2"/>
  </si>
  <si>
    <t>府立学校等73施設</t>
    <rPh sb="0" eb="2">
      <t>フリツ</t>
    </rPh>
    <rPh sb="2" eb="4">
      <t>ガッコウ</t>
    </rPh>
    <rPh sb="4" eb="5">
      <t>トウ</t>
    </rPh>
    <rPh sb="7" eb="9">
      <t>シセツ</t>
    </rPh>
    <phoneticPr fontId="2"/>
  </si>
  <si>
    <t>（株）F-power</t>
    <rPh sb="0" eb="3">
      <t>カブ</t>
    </rPh>
    <phoneticPr fontId="2"/>
  </si>
  <si>
    <t>最大386</t>
    <rPh sb="0" eb="2">
      <t>サイダイ</t>
    </rPh>
    <phoneticPr fontId="2"/>
  </si>
  <si>
    <t>府営水道事務所
宇治浄水場</t>
    <rPh sb="0" eb="2">
      <t>フエイ</t>
    </rPh>
    <rPh sb="2" eb="4">
      <t>スイドウ</t>
    </rPh>
    <rPh sb="4" eb="7">
      <t>ジムショ</t>
    </rPh>
    <rPh sb="8" eb="10">
      <t>ウジ</t>
    </rPh>
    <rPh sb="10" eb="13">
      <t>ジョウスイジョウ</t>
    </rPh>
    <phoneticPr fontId="2"/>
  </si>
  <si>
    <t>府営水道事務所
木津浄水場</t>
    <rPh sb="0" eb="2">
      <t>フエイ</t>
    </rPh>
    <rPh sb="2" eb="4">
      <t>スイドウ</t>
    </rPh>
    <rPh sb="4" eb="7">
      <t>ジムショ</t>
    </rPh>
    <rPh sb="8" eb="10">
      <t>キヅ</t>
    </rPh>
    <rPh sb="10" eb="13">
      <t>ジョウスイジョウ</t>
    </rPh>
    <phoneticPr fontId="2"/>
  </si>
  <si>
    <t>府営水道事務所
乙訓浄水場</t>
    <rPh sb="0" eb="2">
      <t>フエイ</t>
    </rPh>
    <rPh sb="2" eb="4">
      <t>スイドウ</t>
    </rPh>
    <rPh sb="4" eb="7">
      <t>ジムショ</t>
    </rPh>
    <rPh sb="8" eb="10">
      <t>オトクニ</t>
    </rPh>
    <rPh sb="10" eb="13">
      <t>ジョウスイジョウ</t>
    </rPh>
    <phoneticPr fontId="2"/>
  </si>
  <si>
    <t>府営水道事務所
木津浄水場導水ポンプ所</t>
    <phoneticPr fontId="2"/>
  </si>
  <si>
    <t>エネサーブ（株）</t>
    <rPh sb="5" eb="8">
      <t>カブ</t>
    </rPh>
    <phoneticPr fontId="2"/>
  </si>
  <si>
    <t>その1ヶ月の最大
需要電力と前11ヶ月の最大需要電力のうち、いずれか大きい値</t>
    <phoneticPr fontId="2"/>
  </si>
  <si>
    <t>府営水道事務所
久御山広域ポンプ場</t>
    <phoneticPr fontId="2"/>
  </si>
  <si>
    <t>公営企業管理事務所</t>
    <rPh sb="0" eb="2">
      <t>コウエイ</t>
    </rPh>
    <rPh sb="2" eb="4">
      <t>キギョウ</t>
    </rPh>
    <rPh sb="4" eb="6">
      <t>カンリ</t>
    </rPh>
    <rPh sb="6" eb="9">
      <t>ジムショ</t>
    </rPh>
    <phoneticPr fontId="2"/>
  </si>
  <si>
    <t>桂川右岸流域下水道
洛西浄化センター</t>
    <phoneticPr fontId="2"/>
  </si>
  <si>
    <t>全落札額のうち10電力会社が入札に参加したときの落札価格合計/電力会社
提示額（税抜き）</t>
    <phoneticPr fontId="2"/>
  </si>
  <si>
    <t>自動継続契約</t>
    <rPh sb="0" eb="2">
      <t>ジドウ</t>
    </rPh>
    <rPh sb="2" eb="4">
      <t>ケイゾク</t>
    </rPh>
    <rPh sb="4" eb="6">
      <t>ケイヤク</t>
    </rPh>
    <phoneticPr fontId="2"/>
  </si>
  <si>
    <t>その１ヶ月の最大需電力と前１１ヶ月の最大需要電力うち、いずれか大きい値</t>
    <phoneticPr fontId="2"/>
  </si>
  <si>
    <t>唯一供給可能な業者</t>
    <rPh sb="0" eb="2">
      <t>ユイイツ</t>
    </rPh>
    <rPh sb="2" eb="4">
      <t>キョウキュウ</t>
    </rPh>
    <rPh sb="4" eb="6">
      <t>カノウ</t>
    </rPh>
    <rPh sb="7" eb="9">
      <t>ギョウシャ</t>
    </rPh>
    <phoneticPr fontId="2"/>
  </si>
  <si>
    <t>唯一供給可能な業者</t>
    <phoneticPr fontId="2"/>
  </si>
  <si>
    <t>大野発電所</t>
    <rPh sb="0" eb="2">
      <t>オオノ</t>
    </rPh>
    <rPh sb="2" eb="5">
      <t>ハツデンショ</t>
    </rPh>
    <phoneticPr fontId="2"/>
  </si>
  <si>
    <t>太鼓山風力発電所</t>
    <phoneticPr fontId="2"/>
  </si>
  <si>
    <t>府立学校における太陽光発電の売電</t>
    <rPh sb="0" eb="2">
      <t>フリツ</t>
    </rPh>
    <rPh sb="2" eb="4">
      <t>ガッコウ</t>
    </rPh>
    <rPh sb="8" eb="11">
      <t>タイヨウコウ</t>
    </rPh>
    <rPh sb="11" eb="13">
      <t>ハツデン</t>
    </rPh>
    <rPh sb="14" eb="16">
      <t>バイデン</t>
    </rPh>
    <phoneticPr fontId="2"/>
  </si>
  <si>
    <t>なし
※入札ごとに対応</t>
    <rPh sb="4" eb="6">
      <t>ニュウサツ</t>
    </rPh>
    <rPh sb="9" eb="11">
      <t>タイオウ</t>
    </rPh>
    <phoneticPr fontId="2"/>
  </si>
  <si>
    <t>入札参加資格の要件として、入札適合条件を設定。</t>
    <rPh sb="0" eb="2">
      <t>ニュウサツ</t>
    </rPh>
    <rPh sb="2" eb="4">
      <t>サンカ</t>
    </rPh>
    <rPh sb="4" eb="6">
      <t>シカク</t>
    </rPh>
    <rPh sb="7" eb="9">
      <t>ヨウケン</t>
    </rPh>
    <rPh sb="13" eb="15">
      <t>ニュウサツ</t>
    </rPh>
    <rPh sb="15" eb="17">
      <t>テキゴウ</t>
    </rPh>
    <rPh sb="17" eb="19">
      <t>ジョウケン</t>
    </rPh>
    <rPh sb="20" eb="22">
      <t>セッテイ</t>
    </rPh>
    <phoneticPr fontId="2"/>
  </si>
  <si>
    <t>①二酸化炭素排出係数
②未利用エネルギー活用状況
③再生可能エネルギー導入状況
④グリーン電力証書の譲渡予定量
⑤省エネルギー・節電に関する情報提供の取組</t>
    <rPh sb="1" eb="4">
      <t>ニサンカ</t>
    </rPh>
    <rPh sb="4" eb="6">
      <t>タンソ</t>
    </rPh>
    <rPh sb="6" eb="8">
      <t>ハイシュツ</t>
    </rPh>
    <rPh sb="8" eb="10">
      <t>ケイスウ</t>
    </rPh>
    <rPh sb="12" eb="15">
      <t>ミリヨウ</t>
    </rPh>
    <rPh sb="20" eb="22">
      <t>カツヨウ</t>
    </rPh>
    <rPh sb="22" eb="24">
      <t>ジョウキョウ</t>
    </rPh>
    <rPh sb="26" eb="28">
      <t>サイセイ</t>
    </rPh>
    <rPh sb="28" eb="30">
      <t>カノウ</t>
    </rPh>
    <rPh sb="35" eb="37">
      <t>ドウニュウ</t>
    </rPh>
    <rPh sb="37" eb="39">
      <t>ジョウキョウ</t>
    </rPh>
    <rPh sb="45" eb="47">
      <t>デンリョク</t>
    </rPh>
    <rPh sb="47" eb="49">
      <t>ショウショ</t>
    </rPh>
    <rPh sb="50" eb="52">
      <t>ジョウト</t>
    </rPh>
    <rPh sb="52" eb="54">
      <t>ヨテイ</t>
    </rPh>
    <rPh sb="54" eb="55">
      <t>リョウ</t>
    </rPh>
    <rPh sb="57" eb="58">
      <t>ショウ</t>
    </rPh>
    <rPh sb="64" eb="66">
      <t>セツデン</t>
    </rPh>
    <rPh sb="67" eb="68">
      <t>カン</t>
    </rPh>
    <rPh sb="70" eb="72">
      <t>ジョウホウ</t>
    </rPh>
    <rPh sb="72" eb="74">
      <t>テイキョウ</t>
    </rPh>
    <rPh sb="75" eb="77">
      <t>トリクミ</t>
    </rPh>
    <phoneticPr fontId="2"/>
  </si>
  <si>
    <t>637800</t>
  </si>
  <si>
    <t>12174</t>
  </si>
  <si>
    <t>松山庁舎電気調達</t>
    <rPh sb="0" eb="2">
      <t>マツヤマ</t>
    </rPh>
    <rPh sb="2" eb="4">
      <t>チョウシャ</t>
    </rPh>
    <rPh sb="4" eb="6">
      <t>デンキ</t>
    </rPh>
    <rPh sb="6" eb="8">
      <t>チョウタツ</t>
    </rPh>
    <phoneticPr fontId="2"/>
  </si>
  <si>
    <t>伊藤忠エネクス㈱</t>
    <rPh sb="0" eb="2">
      <t>イトウ</t>
    </rPh>
    <rPh sb="2" eb="3">
      <t>チュウ</t>
    </rPh>
    <phoneticPr fontId="2"/>
  </si>
  <si>
    <t>地芳トンネル水力発電設備</t>
    <rPh sb="0" eb="1">
      <t>チ</t>
    </rPh>
    <rPh sb="1" eb="2">
      <t>ヨシ</t>
    </rPh>
    <rPh sb="6" eb="8">
      <t>スイリョク</t>
    </rPh>
    <rPh sb="8" eb="10">
      <t>ハツデン</t>
    </rPh>
    <rPh sb="10" eb="12">
      <t>セツビ</t>
    </rPh>
    <phoneticPr fontId="2"/>
  </si>
  <si>
    <t>中予地方局</t>
    <rPh sb="0" eb="2">
      <t>チュウヨ</t>
    </rPh>
    <rPh sb="2" eb="4">
      <t>チホウ</t>
    </rPh>
    <rPh sb="4" eb="5">
      <t>キョク</t>
    </rPh>
    <phoneticPr fontId="2"/>
  </si>
  <si>
    <t>四国電力㈱</t>
    <rPh sb="0" eb="2">
      <t>シコク</t>
    </rPh>
    <rPh sb="2" eb="4">
      <t>デンリョク</t>
    </rPh>
    <phoneticPr fontId="2"/>
  </si>
  <si>
    <t>電力受給契約</t>
    <rPh sb="0" eb="2">
      <t>デンリョク</t>
    </rPh>
    <rPh sb="2" eb="4">
      <t>ジュキュウ</t>
    </rPh>
    <rPh sb="4" eb="6">
      <t>ケイヤク</t>
    </rPh>
    <phoneticPr fontId="2"/>
  </si>
  <si>
    <t>公営企業管理局</t>
    <rPh sb="0" eb="2">
      <t>コウエイ</t>
    </rPh>
    <rPh sb="2" eb="4">
      <t>キギョウ</t>
    </rPh>
    <rPh sb="4" eb="7">
      <t>カンリキョク</t>
    </rPh>
    <phoneticPr fontId="2"/>
  </si>
  <si>
    <t>随意契約売却は全て企業会計（水道事業特別会計）</t>
    <rPh sb="0" eb="2">
      <t>ズイイ</t>
    </rPh>
    <rPh sb="2" eb="4">
      <t>ケイヤク</t>
    </rPh>
    <rPh sb="4" eb="6">
      <t>バイキャク</t>
    </rPh>
    <rPh sb="7" eb="8">
      <t>スベ</t>
    </rPh>
    <rPh sb="9" eb="11">
      <t>キギョウ</t>
    </rPh>
    <rPh sb="11" eb="13">
      <t>カイケイ</t>
    </rPh>
    <rPh sb="14" eb="16">
      <t>スイドウ</t>
    </rPh>
    <rPh sb="16" eb="18">
      <t>ジギョウ</t>
    </rPh>
    <rPh sb="18" eb="20">
      <t>トクベツ</t>
    </rPh>
    <rPh sb="20" eb="22">
      <t>カイケイ</t>
    </rPh>
    <phoneticPr fontId="2"/>
  </si>
  <si>
    <t>売電収入（水道事業会計　雑収益）</t>
  </si>
  <si>
    <t>企業局</t>
  </si>
  <si>
    <t>随意契約</t>
  </si>
  <si>
    <t>沖縄電力</t>
  </si>
  <si>
    <t>19年度</t>
    <rPh sb="2" eb="3">
      <t>ネン</t>
    </rPh>
    <rPh sb="3" eb="4">
      <t>ド</t>
    </rPh>
    <phoneticPr fontId="2"/>
  </si>
  <si>
    <t>電力調達契約の競争入札において、環境評価項目の評価点が70点以上の小売電気事業者に入札参加資格を与える。</t>
  </si>
  <si>
    <t xml:space="preserve">・二酸化炭素排出係数
・未利用エネルギー活用状況
・再生可能エネルギー導入状況
・環境マネジメントシステムの導入状況
・環境報告書の発行状況
・需要家への省エネルギー・節電に関する情報提供の取組み
・グリーン電力証書の購入状況
・大阪府域の森林の機能増進活動への参加状況
・大阪府が推進する緑化推進事業への参加状況
</t>
  </si>
  <si>
    <t>19年度から</t>
    <rPh sb="2" eb="3">
      <t>ネン</t>
    </rPh>
    <rPh sb="3" eb="4">
      <t>ド</t>
    </rPh>
    <phoneticPr fontId="2"/>
  </si>
  <si>
    <t>280</t>
  </si>
  <si>
    <t>58,747,814</t>
  </si>
  <si>
    <t>2,140,434</t>
  </si>
  <si>
    <t>http://www.pref.osaka.lg.jp/chikyukankyo/jigyotoppage/greenchotatsu.html</t>
  </si>
  <si>
    <t>大阪府北部広域防災拠点外1施設で使用する電気調達（単価契約）</t>
    <rPh sb="0" eb="3">
      <t>オオサカフ</t>
    </rPh>
    <rPh sb="3" eb="5">
      <t>ホクブ</t>
    </rPh>
    <rPh sb="5" eb="7">
      <t>コウイキ</t>
    </rPh>
    <rPh sb="7" eb="9">
      <t>ボウサイ</t>
    </rPh>
    <rPh sb="9" eb="11">
      <t>キョテン</t>
    </rPh>
    <rPh sb="11" eb="12">
      <t>ホカ</t>
    </rPh>
    <rPh sb="13" eb="15">
      <t>シセツ</t>
    </rPh>
    <rPh sb="16" eb="18">
      <t>シヨウ</t>
    </rPh>
    <rPh sb="20" eb="22">
      <t>デンキ</t>
    </rPh>
    <rPh sb="22" eb="24">
      <t>チョウタツ</t>
    </rPh>
    <rPh sb="25" eb="27">
      <t>タンカ</t>
    </rPh>
    <rPh sb="27" eb="29">
      <t>ケイヤク</t>
    </rPh>
    <phoneticPr fontId="2"/>
  </si>
  <si>
    <t>政策企画部</t>
    <rPh sb="0" eb="2">
      <t>セイサク</t>
    </rPh>
    <rPh sb="2" eb="4">
      <t>キカク</t>
    </rPh>
    <rPh sb="4" eb="5">
      <t>ブ</t>
    </rPh>
    <phoneticPr fontId="2"/>
  </si>
  <si>
    <t>伊藤忠エネクス（株）</t>
    <rPh sb="0" eb="3">
      <t>イトウチュウ</t>
    </rPh>
    <rPh sb="8" eb="9">
      <t>カブ</t>
    </rPh>
    <phoneticPr fontId="2"/>
  </si>
  <si>
    <t>大阪府庁舎（本館、別館及び大阪府公館）で使用する電気調達（単価契約）</t>
    <rPh sb="0" eb="3">
      <t>オオサカフ</t>
    </rPh>
    <rPh sb="3" eb="5">
      <t>チョウシャ</t>
    </rPh>
    <rPh sb="6" eb="8">
      <t>ホンカン</t>
    </rPh>
    <rPh sb="9" eb="11">
      <t>ベッカン</t>
    </rPh>
    <rPh sb="11" eb="12">
      <t>オヨ</t>
    </rPh>
    <rPh sb="13" eb="16">
      <t>オオサカフ</t>
    </rPh>
    <rPh sb="16" eb="18">
      <t>コウカン</t>
    </rPh>
    <rPh sb="20" eb="22">
      <t>シヨウ</t>
    </rPh>
    <rPh sb="24" eb="26">
      <t>デンキ</t>
    </rPh>
    <rPh sb="26" eb="28">
      <t>チョウタツ</t>
    </rPh>
    <rPh sb="29" eb="31">
      <t>タンカ</t>
    </rPh>
    <rPh sb="31" eb="33">
      <t>ケイヤク</t>
    </rPh>
    <phoneticPr fontId="2"/>
  </si>
  <si>
    <t>株式会社F-Power</t>
    <rPh sb="0" eb="4">
      <t>カブシキガイシャ</t>
    </rPh>
    <phoneticPr fontId="2"/>
  </si>
  <si>
    <t>大阪府庁舎分館6号館外2施設で使用する電気調達（単価契約）</t>
    <rPh sb="0" eb="3">
      <t>オオサカフ</t>
    </rPh>
    <rPh sb="3" eb="5">
      <t>チョウシャ</t>
    </rPh>
    <rPh sb="5" eb="7">
      <t>ブンカン</t>
    </rPh>
    <rPh sb="8" eb="10">
      <t>ゴウカン</t>
    </rPh>
    <rPh sb="10" eb="11">
      <t>ホカ</t>
    </rPh>
    <rPh sb="12" eb="14">
      <t>シセツ</t>
    </rPh>
    <rPh sb="15" eb="17">
      <t>シヨウ</t>
    </rPh>
    <rPh sb="19" eb="21">
      <t>デンキ</t>
    </rPh>
    <rPh sb="21" eb="23">
      <t>チョウタツ</t>
    </rPh>
    <rPh sb="24" eb="26">
      <t>タンカ</t>
    </rPh>
    <rPh sb="26" eb="28">
      <t>ケイヤク</t>
    </rPh>
    <phoneticPr fontId="2"/>
  </si>
  <si>
    <t>株式会社エネット</t>
    <rPh sb="0" eb="4">
      <t>カブシキガイシャ</t>
    </rPh>
    <phoneticPr fontId="2"/>
  </si>
  <si>
    <t>大阪府咲洲庁舎で使用する電気調達（単価契約）</t>
    <rPh sb="0" eb="2">
      <t>オオサカ</t>
    </rPh>
    <rPh sb="2" eb="3">
      <t>フ</t>
    </rPh>
    <rPh sb="3" eb="4">
      <t>サキ</t>
    </rPh>
    <rPh sb="4" eb="5">
      <t>シュウ</t>
    </rPh>
    <rPh sb="5" eb="6">
      <t>チョウ</t>
    </rPh>
    <rPh sb="6" eb="7">
      <t>シャ</t>
    </rPh>
    <rPh sb="8" eb="10">
      <t>シヨウ</t>
    </rPh>
    <rPh sb="12" eb="14">
      <t>デンキ</t>
    </rPh>
    <rPh sb="14" eb="16">
      <t>チョウタツ</t>
    </rPh>
    <rPh sb="17" eb="19">
      <t>タンカ</t>
    </rPh>
    <rPh sb="19" eb="21">
      <t>ケイヤク</t>
    </rPh>
    <phoneticPr fontId="2"/>
  </si>
  <si>
    <t>大阪府なにわ北府税事務所外７施設で使用する電気調達</t>
    <rPh sb="0" eb="3">
      <t>オオサカフ</t>
    </rPh>
    <rPh sb="6" eb="7">
      <t>キタ</t>
    </rPh>
    <rPh sb="7" eb="8">
      <t>フ</t>
    </rPh>
    <rPh sb="8" eb="9">
      <t>ゼイ</t>
    </rPh>
    <rPh sb="9" eb="11">
      <t>ジム</t>
    </rPh>
    <rPh sb="11" eb="12">
      <t>ショ</t>
    </rPh>
    <rPh sb="12" eb="13">
      <t>ホカ</t>
    </rPh>
    <rPh sb="14" eb="16">
      <t>シセツ</t>
    </rPh>
    <rPh sb="17" eb="19">
      <t>シヨウ</t>
    </rPh>
    <rPh sb="21" eb="23">
      <t>デンキ</t>
    </rPh>
    <rPh sb="23" eb="25">
      <t>チョウタツ</t>
    </rPh>
    <phoneticPr fontId="2"/>
  </si>
  <si>
    <t>財務部税務局</t>
    <rPh sb="0" eb="2">
      <t>ザイム</t>
    </rPh>
    <rPh sb="2" eb="3">
      <t>ブ</t>
    </rPh>
    <rPh sb="3" eb="5">
      <t>ゼイム</t>
    </rPh>
    <rPh sb="5" eb="6">
      <t>キョク</t>
    </rPh>
    <phoneticPr fontId="2"/>
  </si>
  <si>
    <t xml:space="preserve">株式会社　F-Power </t>
    <rPh sb="0" eb="2">
      <t>カブシキ</t>
    </rPh>
    <rPh sb="2" eb="4">
      <t>カイシャ</t>
    </rPh>
    <phoneticPr fontId="2"/>
  </si>
  <si>
    <t>日本万国博覧会記念公園事務所</t>
    <rPh sb="0" eb="11">
      <t>ニホン</t>
    </rPh>
    <rPh sb="11" eb="13">
      <t>ジム</t>
    </rPh>
    <rPh sb="13" eb="14">
      <t>ショ</t>
    </rPh>
    <phoneticPr fontId="2"/>
  </si>
  <si>
    <t>府民文化部</t>
    <rPh sb="0" eb="2">
      <t>フミン</t>
    </rPh>
    <rPh sb="2" eb="5">
      <t>ブンカブ</t>
    </rPh>
    <phoneticPr fontId="2"/>
  </si>
  <si>
    <t>伊藤忠エネクス株式会社</t>
    <rPh sb="0" eb="2">
      <t>イトウ</t>
    </rPh>
    <rPh sb="2" eb="3">
      <t>チュウ</t>
    </rPh>
    <rPh sb="7" eb="9">
      <t>カブシキ</t>
    </rPh>
    <rPh sb="9" eb="11">
      <t>カイシャ</t>
    </rPh>
    <phoneticPr fontId="2"/>
  </si>
  <si>
    <t>大阪府中央子ども家庭センター外３施設で使用する電気調達（単価契約）</t>
    <rPh sb="0" eb="2">
      <t>オオサカ</t>
    </rPh>
    <rPh sb="3" eb="5">
      <t>チュウオウ</t>
    </rPh>
    <rPh sb="5" eb="6">
      <t>コ</t>
    </rPh>
    <rPh sb="8" eb="10">
      <t>カテイ</t>
    </rPh>
    <rPh sb="14" eb="15">
      <t>ホカ</t>
    </rPh>
    <rPh sb="16" eb="18">
      <t>シセツ</t>
    </rPh>
    <rPh sb="19" eb="21">
      <t>シヨウ</t>
    </rPh>
    <rPh sb="23" eb="25">
      <t>デンキ</t>
    </rPh>
    <rPh sb="25" eb="27">
      <t>チョウタツ</t>
    </rPh>
    <rPh sb="28" eb="30">
      <t>タンカ</t>
    </rPh>
    <rPh sb="30" eb="32">
      <t>ケイヤク</t>
    </rPh>
    <phoneticPr fontId="2"/>
  </si>
  <si>
    <t>福祉部</t>
    <rPh sb="0" eb="2">
      <t>フクシ</t>
    </rPh>
    <rPh sb="2" eb="3">
      <t>ブ</t>
    </rPh>
    <phoneticPr fontId="2"/>
  </si>
  <si>
    <t>大阪府池田保健所他１２施設で使用する電気調達（単価契約）</t>
    <rPh sb="0" eb="3">
      <t>オオサカフ</t>
    </rPh>
    <rPh sb="3" eb="5">
      <t>イケダ</t>
    </rPh>
    <rPh sb="5" eb="8">
      <t>ホケンジョ</t>
    </rPh>
    <rPh sb="8" eb="9">
      <t>ホカ</t>
    </rPh>
    <rPh sb="11" eb="13">
      <t>シセツ</t>
    </rPh>
    <rPh sb="14" eb="16">
      <t>シヨウ</t>
    </rPh>
    <rPh sb="18" eb="20">
      <t>デンキ</t>
    </rPh>
    <rPh sb="20" eb="22">
      <t>チョウタツ</t>
    </rPh>
    <rPh sb="23" eb="25">
      <t>タンカ</t>
    </rPh>
    <rPh sb="25" eb="27">
      <t>ケイヤク</t>
    </rPh>
    <phoneticPr fontId="2"/>
  </si>
  <si>
    <t>健康医療部</t>
    <rPh sb="0" eb="2">
      <t>ケンコウ</t>
    </rPh>
    <rPh sb="2" eb="4">
      <t>イリョウ</t>
    </rPh>
    <rPh sb="4" eb="5">
      <t>ブ</t>
    </rPh>
    <phoneticPr fontId="2"/>
  </si>
  <si>
    <t>株式会社F-Power</t>
    <rPh sb="0" eb="2">
      <t>カブシキ</t>
    </rPh>
    <rPh sb="2" eb="4">
      <t>カイシャ</t>
    </rPh>
    <phoneticPr fontId="2"/>
  </si>
  <si>
    <t>大阪府計量検定所外５施設で使用する電気調達（単価契約）</t>
    <rPh sb="0" eb="3">
      <t>オオサカフ</t>
    </rPh>
    <rPh sb="3" eb="5">
      <t>ケイリョウ</t>
    </rPh>
    <rPh sb="5" eb="7">
      <t>ケンテイ</t>
    </rPh>
    <rPh sb="7" eb="8">
      <t>ショ</t>
    </rPh>
    <rPh sb="8" eb="9">
      <t>ホカ</t>
    </rPh>
    <rPh sb="10" eb="12">
      <t>シセツ</t>
    </rPh>
    <rPh sb="13" eb="15">
      <t>シヨウ</t>
    </rPh>
    <rPh sb="17" eb="19">
      <t>デンキ</t>
    </rPh>
    <rPh sb="19" eb="21">
      <t>チョウタツ</t>
    </rPh>
    <rPh sb="22" eb="24">
      <t>タンカ</t>
    </rPh>
    <rPh sb="24" eb="26">
      <t>ケイヤク</t>
    </rPh>
    <phoneticPr fontId="2"/>
  </si>
  <si>
    <t>商工労働部</t>
    <rPh sb="0" eb="2">
      <t>ショウコウ</t>
    </rPh>
    <rPh sb="2" eb="4">
      <t>ロウドウ</t>
    </rPh>
    <rPh sb="4" eb="5">
      <t>ブ</t>
    </rPh>
    <phoneticPr fontId="2"/>
  </si>
  <si>
    <t>大阪府家畜保健衛生所外１施設で使用する電気の調達に係る単価契約</t>
    <rPh sb="0" eb="3">
      <t>オオサカフ</t>
    </rPh>
    <rPh sb="3" eb="5">
      <t>カチク</t>
    </rPh>
    <rPh sb="5" eb="7">
      <t>ホケン</t>
    </rPh>
    <rPh sb="7" eb="9">
      <t>エイセイ</t>
    </rPh>
    <rPh sb="9" eb="10">
      <t>ショ</t>
    </rPh>
    <rPh sb="10" eb="11">
      <t>ホカ</t>
    </rPh>
    <rPh sb="12" eb="14">
      <t>シセツ</t>
    </rPh>
    <rPh sb="15" eb="17">
      <t>シヨウ</t>
    </rPh>
    <rPh sb="19" eb="21">
      <t>デンキ</t>
    </rPh>
    <rPh sb="22" eb="24">
      <t>チョウタツ</t>
    </rPh>
    <rPh sb="25" eb="26">
      <t>カカ</t>
    </rPh>
    <rPh sb="27" eb="29">
      <t>タンカ</t>
    </rPh>
    <rPh sb="29" eb="31">
      <t>ケイヤク</t>
    </rPh>
    <phoneticPr fontId="2"/>
  </si>
  <si>
    <t>環境農林水産部</t>
    <rPh sb="0" eb="2">
      <t>カンキョウ</t>
    </rPh>
    <rPh sb="2" eb="4">
      <t>ノウリン</t>
    </rPh>
    <rPh sb="4" eb="6">
      <t>スイサン</t>
    </rPh>
    <rPh sb="6" eb="7">
      <t>ブ</t>
    </rPh>
    <phoneticPr fontId="2"/>
  </si>
  <si>
    <t>大阪府港湾局阪南港湾事務所外９施設で使用する電気調達</t>
    <rPh sb="0" eb="2">
      <t>オオサカ</t>
    </rPh>
    <rPh sb="2" eb="3">
      <t>フ</t>
    </rPh>
    <rPh sb="3" eb="6">
      <t>コウワンキョク</t>
    </rPh>
    <rPh sb="6" eb="8">
      <t>ハンナン</t>
    </rPh>
    <rPh sb="8" eb="10">
      <t>コウワン</t>
    </rPh>
    <rPh sb="10" eb="12">
      <t>ジム</t>
    </rPh>
    <rPh sb="12" eb="13">
      <t>ショ</t>
    </rPh>
    <rPh sb="13" eb="14">
      <t>ソト</t>
    </rPh>
    <rPh sb="15" eb="17">
      <t>シセツ</t>
    </rPh>
    <rPh sb="18" eb="20">
      <t>シヨウ</t>
    </rPh>
    <rPh sb="22" eb="24">
      <t>デンキ</t>
    </rPh>
    <rPh sb="24" eb="26">
      <t>チョウタツ</t>
    </rPh>
    <phoneticPr fontId="2"/>
  </si>
  <si>
    <t>都市整備部</t>
    <rPh sb="0" eb="2">
      <t>トシ</t>
    </rPh>
    <rPh sb="2" eb="4">
      <t>セイビ</t>
    </rPh>
    <rPh sb="4" eb="5">
      <t>ブ</t>
    </rPh>
    <phoneticPr fontId="2"/>
  </si>
  <si>
    <t>安威川流域下水道味舌ポンプ場外4施設で使用する電気調達</t>
  </si>
  <si>
    <t>寝屋川流域下水道　菊水ポンプ場外10施設で使用する電気調達（単価契約）</t>
    <rPh sb="0" eb="3">
      <t>ネヤガワ</t>
    </rPh>
    <rPh sb="3" eb="5">
      <t>リュウイキ</t>
    </rPh>
    <rPh sb="5" eb="8">
      <t>ゲスイドウ</t>
    </rPh>
    <rPh sb="9" eb="11">
      <t>キクスイ</t>
    </rPh>
    <rPh sb="14" eb="16">
      <t>ジョウガイ</t>
    </rPh>
    <rPh sb="18" eb="20">
      <t>シセツ</t>
    </rPh>
    <rPh sb="21" eb="23">
      <t>シヨウ</t>
    </rPh>
    <rPh sb="25" eb="27">
      <t>デンキ</t>
    </rPh>
    <rPh sb="27" eb="29">
      <t>チョウタツ</t>
    </rPh>
    <rPh sb="30" eb="32">
      <t>タンカ</t>
    </rPh>
    <rPh sb="32" eb="34">
      <t>ケイヤク</t>
    </rPh>
    <phoneticPr fontId="2"/>
  </si>
  <si>
    <t>大和川下流流域下水道 川面中継ポンプ場外８施設で使用する電気調達(単価契約)</t>
    <rPh sb="0" eb="3">
      <t>ヤマトガワ</t>
    </rPh>
    <rPh sb="3" eb="5">
      <t>カリュウ</t>
    </rPh>
    <rPh sb="5" eb="7">
      <t>リュウイキ</t>
    </rPh>
    <rPh sb="7" eb="10">
      <t>ゲスイドウ</t>
    </rPh>
    <rPh sb="11" eb="13">
      <t>カワヅラ</t>
    </rPh>
    <rPh sb="13" eb="15">
      <t>チュウケイ</t>
    </rPh>
    <rPh sb="18" eb="19">
      <t>ジョウ</t>
    </rPh>
    <rPh sb="19" eb="20">
      <t>ホカ</t>
    </rPh>
    <rPh sb="21" eb="23">
      <t>シセツ</t>
    </rPh>
    <rPh sb="24" eb="26">
      <t>シヨウ</t>
    </rPh>
    <rPh sb="28" eb="30">
      <t>デンキ</t>
    </rPh>
    <rPh sb="30" eb="32">
      <t>チョウタツ</t>
    </rPh>
    <rPh sb="33" eb="35">
      <t>タンカ</t>
    </rPh>
    <rPh sb="35" eb="37">
      <t>ケイヤク</t>
    </rPh>
    <phoneticPr fontId="2"/>
  </si>
  <si>
    <t>（株）Ｆ-Ｐｏｗｅｒ</t>
    <rPh sb="1" eb="2">
      <t>カブ</t>
    </rPh>
    <phoneticPr fontId="2"/>
  </si>
  <si>
    <t>大阪府立園芸高等学校他４５校で使用する電気調達業務（単価契約）</t>
    <rPh sb="0" eb="2">
      <t>オオサカ</t>
    </rPh>
    <rPh sb="2" eb="4">
      <t>フリツ</t>
    </rPh>
    <rPh sb="4" eb="6">
      <t>エンゲイ</t>
    </rPh>
    <rPh sb="6" eb="8">
      <t>コウトウ</t>
    </rPh>
    <rPh sb="8" eb="10">
      <t>ガッコウ</t>
    </rPh>
    <rPh sb="10" eb="11">
      <t>ホカ</t>
    </rPh>
    <rPh sb="13" eb="14">
      <t>コウ</t>
    </rPh>
    <rPh sb="15" eb="17">
      <t>シヨウ</t>
    </rPh>
    <rPh sb="19" eb="21">
      <t>デンキ</t>
    </rPh>
    <rPh sb="21" eb="23">
      <t>チョウタツ</t>
    </rPh>
    <rPh sb="23" eb="25">
      <t>ギョウム</t>
    </rPh>
    <rPh sb="26" eb="28">
      <t>タンカ</t>
    </rPh>
    <rPh sb="28" eb="30">
      <t>ケイヤク</t>
    </rPh>
    <phoneticPr fontId="2"/>
  </si>
  <si>
    <t>大阪府教育庁
施設財務課</t>
    <rPh sb="0" eb="3">
      <t>オオサカフ</t>
    </rPh>
    <rPh sb="3" eb="6">
      <t>キョウイクチョウ</t>
    </rPh>
    <rPh sb="7" eb="11">
      <t>シセツザイムカ</t>
    </rPh>
    <rPh sb="11" eb="12">
      <t>カ</t>
    </rPh>
    <phoneticPr fontId="2"/>
  </si>
  <si>
    <t>株式会社　F-Power</t>
    <rPh sb="0" eb="4">
      <t>カブシキガイシャ</t>
    </rPh>
    <phoneticPr fontId="2"/>
  </si>
  <si>
    <t>大阪府立港高等学校他６５校で使用する電気調達業務（単価契約）</t>
    <rPh sb="0" eb="2">
      <t>オオサカ</t>
    </rPh>
    <rPh sb="2" eb="4">
      <t>フリツ</t>
    </rPh>
    <rPh sb="4" eb="5">
      <t>ミナト</t>
    </rPh>
    <rPh sb="5" eb="7">
      <t>コウトウ</t>
    </rPh>
    <rPh sb="7" eb="9">
      <t>ガッコウ</t>
    </rPh>
    <rPh sb="9" eb="10">
      <t>ホカ</t>
    </rPh>
    <rPh sb="12" eb="13">
      <t>コウ</t>
    </rPh>
    <rPh sb="14" eb="16">
      <t>シヨウ</t>
    </rPh>
    <rPh sb="18" eb="20">
      <t>デンキ</t>
    </rPh>
    <rPh sb="20" eb="22">
      <t>チョウタツ</t>
    </rPh>
    <rPh sb="22" eb="24">
      <t>ギョウム</t>
    </rPh>
    <rPh sb="25" eb="27">
      <t>タンカ</t>
    </rPh>
    <rPh sb="27" eb="29">
      <t>ケイヤク</t>
    </rPh>
    <phoneticPr fontId="2"/>
  </si>
  <si>
    <t>大阪府立長吉高等学校他６６校で使用する電気調達業務（単価契約）</t>
    <rPh sb="0" eb="2">
      <t>オオサカ</t>
    </rPh>
    <rPh sb="2" eb="4">
      <t>フリツ</t>
    </rPh>
    <rPh sb="4" eb="6">
      <t>ナガヨシ</t>
    </rPh>
    <rPh sb="6" eb="8">
      <t>コウトウ</t>
    </rPh>
    <rPh sb="8" eb="10">
      <t>ガッコウ</t>
    </rPh>
    <rPh sb="10" eb="11">
      <t>ホカ</t>
    </rPh>
    <rPh sb="13" eb="14">
      <t>コウ</t>
    </rPh>
    <rPh sb="15" eb="17">
      <t>シヨウ</t>
    </rPh>
    <rPh sb="19" eb="21">
      <t>デンキ</t>
    </rPh>
    <rPh sb="21" eb="23">
      <t>チョウタツ</t>
    </rPh>
    <rPh sb="23" eb="25">
      <t>ギョウム</t>
    </rPh>
    <rPh sb="26" eb="28">
      <t>タンカ</t>
    </rPh>
    <rPh sb="28" eb="30">
      <t>ケイヤク</t>
    </rPh>
    <phoneticPr fontId="2"/>
  </si>
  <si>
    <t>大阪府門真運転免許試験場で使用する電気調達業務</t>
    <rPh sb="0" eb="3">
      <t>オオサカフ</t>
    </rPh>
    <rPh sb="3" eb="5">
      <t>カドマ</t>
    </rPh>
    <rPh sb="5" eb="7">
      <t>ウンテン</t>
    </rPh>
    <rPh sb="7" eb="9">
      <t>メンキョ</t>
    </rPh>
    <rPh sb="9" eb="12">
      <t>シケンジョウ</t>
    </rPh>
    <rPh sb="13" eb="15">
      <t>シヨウ</t>
    </rPh>
    <rPh sb="17" eb="19">
      <t>デンキ</t>
    </rPh>
    <rPh sb="19" eb="21">
      <t>チョウタツ</t>
    </rPh>
    <rPh sb="21" eb="23">
      <t>ギョウム</t>
    </rPh>
    <phoneticPr fontId="2"/>
  </si>
  <si>
    <t>サミットエナジー（株）</t>
    <rPh sb="8" eb="11">
      <t>カブ</t>
    </rPh>
    <phoneticPr fontId="2"/>
  </si>
  <si>
    <t>大阪府曽根崎警察署で使用する電気調達業務</t>
    <rPh sb="0" eb="3">
      <t>オオサカフ</t>
    </rPh>
    <rPh sb="3" eb="6">
      <t>ソネザキ</t>
    </rPh>
    <rPh sb="6" eb="9">
      <t>ケイサツショ</t>
    </rPh>
    <rPh sb="10" eb="12">
      <t>シヨウ</t>
    </rPh>
    <rPh sb="14" eb="16">
      <t>デンキ</t>
    </rPh>
    <rPh sb="16" eb="18">
      <t>チョウタツ</t>
    </rPh>
    <rPh sb="18" eb="20">
      <t>ギョウム</t>
    </rPh>
    <phoneticPr fontId="2"/>
  </si>
  <si>
    <t>大阪府総合訓練センターで使用する電気調達業務</t>
    <rPh sb="0" eb="3">
      <t>オオサカフ</t>
    </rPh>
    <rPh sb="3" eb="5">
      <t>ソウゴウ</t>
    </rPh>
    <rPh sb="5" eb="7">
      <t>クンレン</t>
    </rPh>
    <rPh sb="12" eb="14">
      <t>シヨウ</t>
    </rPh>
    <rPh sb="16" eb="18">
      <t>デンキ</t>
    </rPh>
    <rPh sb="18" eb="20">
      <t>チョウタツ</t>
    </rPh>
    <rPh sb="20" eb="22">
      <t>ギョウム</t>
    </rPh>
    <phoneticPr fontId="2"/>
  </si>
  <si>
    <t>（株）Ｆ－Ｐｏｗｅｒ</t>
    <rPh sb="0" eb="3">
      <t>カブ</t>
    </rPh>
    <phoneticPr fontId="2"/>
  </si>
  <si>
    <t>大阪府警察本部本庁舎で使用する電気調達業務</t>
    <rPh sb="0" eb="3">
      <t>オオサカフ</t>
    </rPh>
    <rPh sb="3" eb="5">
      <t>ケイサツ</t>
    </rPh>
    <rPh sb="5" eb="7">
      <t>ホンブ</t>
    </rPh>
    <rPh sb="7" eb="10">
      <t>ホンチョウシャ</t>
    </rPh>
    <rPh sb="11" eb="13">
      <t>シヨウ</t>
    </rPh>
    <rPh sb="15" eb="17">
      <t>デンキ</t>
    </rPh>
    <rPh sb="17" eb="19">
      <t>チョウタツ</t>
    </rPh>
    <rPh sb="19" eb="21">
      <t>ギョウム</t>
    </rPh>
    <phoneticPr fontId="2"/>
  </si>
  <si>
    <t>テプコカスタマーサービス（株）</t>
    <rPh sb="12" eb="15">
      <t>カブ</t>
    </rPh>
    <phoneticPr fontId="2"/>
  </si>
  <si>
    <t>大阪府西警察署外１８施設で使用する電気調達業務</t>
    <rPh sb="0" eb="3">
      <t>オオサカフ</t>
    </rPh>
    <rPh sb="3" eb="4">
      <t>ニシ</t>
    </rPh>
    <rPh sb="4" eb="7">
      <t>ケイサツショ</t>
    </rPh>
    <rPh sb="7" eb="8">
      <t>ホカ</t>
    </rPh>
    <rPh sb="10" eb="12">
      <t>シセツ</t>
    </rPh>
    <rPh sb="13" eb="15">
      <t>シヨウ</t>
    </rPh>
    <rPh sb="17" eb="19">
      <t>デンキ</t>
    </rPh>
    <rPh sb="19" eb="21">
      <t>チョウタツ</t>
    </rPh>
    <rPh sb="21" eb="23">
      <t>ギョウム</t>
    </rPh>
    <phoneticPr fontId="2"/>
  </si>
  <si>
    <t>全落札額のうち10電力会社が入札に参加したときの落札価格合計/電力会社
提示額（税抜き）</t>
    <phoneticPr fontId="2"/>
  </si>
  <si>
    <t>岸和田子ども家庭センターで使用する電気調達</t>
    <rPh sb="13" eb="15">
      <t>シヨウ</t>
    </rPh>
    <rPh sb="17" eb="19">
      <t>デンキ</t>
    </rPh>
    <rPh sb="19" eb="21">
      <t>チョウタツ</t>
    </rPh>
    <phoneticPr fontId="2"/>
  </si>
  <si>
    <t>株式会社　洸陽電気</t>
    <rPh sb="0" eb="4">
      <t>カブシキガイシャ</t>
    </rPh>
    <rPh sb="5" eb="6">
      <t>アキラ</t>
    </rPh>
    <rPh sb="6" eb="7">
      <t>ヨウ</t>
    </rPh>
    <rPh sb="7" eb="9">
      <t>デンキ</t>
    </rPh>
    <phoneticPr fontId="2"/>
  </si>
  <si>
    <t>（従量電灯B）２２KVA</t>
    <rPh sb="1" eb="3">
      <t>ジュウリョウ</t>
    </rPh>
    <rPh sb="3" eb="5">
      <t>デントウ</t>
    </rPh>
    <phoneticPr fontId="2"/>
  </si>
  <si>
    <t>使用額が随意契約可能な範囲内であったため。</t>
    <rPh sb="0" eb="2">
      <t>シヨウ</t>
    </rPh>
    <rPh sb="2" eb="3">
      <t>ガク</t>
    </rPh>
    <rPh sb="4" eb="6">
      <t>ズイイ</t>
    </rPh>
    <rPh sb="6" eb="8">
      <t>ケイヤク</t>
    </rPh>
    <rPh sb="8" eb="10">
      <t>カノウ</t>
    </rPh>
    <rPh sb="11" eb="14">
      <t>ハンイナイ</t>
    </rPh>
    <phoneticPr fontId="2"/>
  </si>
  <si>
    <t>見積合わせ（４社）の結果、最も安価であったため。</t>
    <rPh sb="13" eb="14">
      <t>モット</t>
    </rPh>
    <rPh sb="15" eb="17">
      <t>アンカ</t>
    </rPh>
    <phoneticPr fontId="2"/>
  </si>
  <si>
    <t>（低圧電力）２６KWh</t>
    <rPh sb="1" eb="3">
      <t>テイアツ</t>
    </rPh>
    <rPh sb="3" eb="5">
      <t>デンリョク</t>
    </rPh>
    <phoneticPr fontId="2"/>
  </si>
  <si>
    <t>中央水みらいセンターメガソーラ発電電力売却</t>
    <rPh sb="0" eb="2">
      <t>チュウオウ</t>
    </rPh>
    <rPh sb="2" eb="3">
      <t>ミズ</t>
    </rPh>
    <rPh sb="15" eb="17">
      <t>ハツデン</t>
    </rPh>
    <rPh sb="17" eb="19">
      <t>デンリョク</t>
    </rPh>
    <rPh sb="19" eb="21">
      <t>バイキャク</t>
    </rPh>
    <phoneticPr fontId="2"/>
  </si>
  <si>
    <t>特命随意契約（再生可能エネルギー発電に関する電力受給契約）</t>
    <rPh sb="0" eb="2">
      <t>トクメイ</t>
    </rPh>
    <rPh sb="2" eb="4">
      <t>ズイイ</t>
    </rPh>
    <rPh sb="4" eb="6">
      <t>ケイヤク</t>
    </rPh>
    <rPh sb="7" eb="9">
      <t>サイセイ</t>
    </rPh>
    <rPh sb="9" eb="11">
      <t>カノウ</t>
    </rPh>
    <rPh sb="16" eb="18">
      <t>ハツデン</t>
    </rPh>
    <rPh sb="19" eb="20">
      <t>カン</t>
    </rPh>
    <rPh sb="22" eb="24">
      <t>デンリョク</t>
    </rPh>
    <rPh sb="24" eb="26">
      <t>ジュキュウ</t>
    </rPh>
    <rPh sb="26" eb="28">
      <t>ケイヤク</t>
    </rPh>
    <phoneticPr fontId="2"/>
  </si>
  <si>
    <t>関西電力</t>
    <rPh sb="0" eb="4">
      <t>カンサイデンリョク</t>
    </rPh>
    <phoneticPr fontId="2"/>
  </si>
  <si>
    <t>渚水みらいセンターメガソーラー発電に伴う受給電力売却</t>
    <rPh sb="0" eb="1">
      <t>ナギサ</t>
    </rPh>
    <rPh sb="1" eb="2">
      <t>ミズ</t>
    </rPh>
    <rPh sb="15" eb="17">
      <t>ハツデン</t>
    </rPh>
    <rPh sb="18" eb="19">
      <t>トモナ</t>
    </rPh>
    <rPh sb="20" eb="22">
      <t>ジュキュウ</t>
    </rPh>
    <rPh sb="22" eb="24">
      <t>デンリョク</t>
    </rPh>
    <rPh sb="24" eb="26">
      <t>バイキャクデンリョク</t>
    </rPh>
    <phoneticPr fontId="2"/>
  </si>
  <si>
    <t>特命随意契約（再生可能エネルギー電気の調達及び供給並びに接続等に関する契約）</t>
    <rPh sb="0" eb="2">
      <t>トクメイ</t>
    </rPh>
    <rPh sb="1" eb="2">
      <t>イノチ</t>
    </rPh>
    <rPh sb="2" eb="4">
      <t>ズイイ</t>
    </rPh>
    <rPh sb="4" eb="6">
      <t>ケイヤク</t>
    </rPh>
    <rPh sb="7" eb="9">
      <t>サイセイ</t>
    </rPh>
    <rPh sb="9" eb="11">
      <t>カノウ</t>
    </rPh>
    <rPh sb="16" eb="18">
      <t>デンキ</t>
    </rPh>
    <rPh sb="19" eb="21">
      <t>チョウタツ</t>
    </rPh>
    <rPh sb="21" eb="22">
      <t>オヨ</t>
    </rPh>
    <rPh sb="23" eb="25">
      <t>キョウキュウ</t>
    </rPh>
    <rPh sb="25" eb="26">
      <t>ナラ</t>
    </rPh>
    <rPh sb="28" eb="30">
      <t>セツゾク</t>
    </rPh>
    <rPh sb="30" eb="31">
      <t>トウ</t>
    </rPh>
    <rPh sb="32" eb="33">
      <t>カン</t>
    </rPh>
    <rPh sb="35" eb="37">
      <t>ケイヤク</t>
    </rPh>
    <phoneticPr fontId="2"/>
  </si>
  <si>
    <t>関西電力</t>
    <rPh sb="0" eb="2">
      <t>カンサイ</t>
    </rPh>
    <rPh sb="2" eb="4">
      <t>デンリョク</t>
    </rPh>
    <phoneticPr fontId="2"/>
  </si>
  <si>
    <t>大井水みらいセンターメガソーラー発電所電力売却</t>
    <rPh sb="0" eb="2">
      <t>オオイ</t>
    </rPh>
    <rPh sb="2" eb="3">
      <t>ミズ</t>
    </rPh>
    <rPh sb="16" eb="18">
      <t>ハツデン</t>
    </rPh>
    <rPh sb="18" eb="19">
      <t>ショ</t>
    </rPh>
    <rPh sb="19" eb="21">
      <t>デンリョク</t>
    </rPh>
    <rPh sb="21" eb="23">
      <t>バイキャク</t>
    </rPh>
    <phoneticPr fontId="2"/>
  </si>
  <si>
    <t>特命随意契約（再生可能エネルギー電気の調達及び供給並びに接続等に関する契約）</t>
    <rPh sb="0" eb="2">
      <t>トクメイ</t>
    </rPh>
    <rPh sb="2" eb="4">
      <t>ズイイ</t>
    </rPh>
    <rPh sb="4" eb="6">
      <t>ケイヤク</t>
    </rPh>
    <rPh sb="7" eb="9">
      <t>サイセイ</t>
    </rPh>
    <rPh sb="9" eb="11">
      <t>カノウ</t>
    </rPh>
    <rPh sb="16" eb="18">
      <t>デンキ</t>
    </rPh>
    <rPh sb="19" eb="21">
      <t>チョウタツ</t>
    </rPh>
    <rPh sb="21" eb="22">
      <t>オヨ</t>
    </rPh>
    <rPh sb="23" eb="25">
      <t>キョウキュウ</t>
    </rPh>
    <rPh sb="25" eb="26">
      <t>ナラ</t>
    </rPh>
    <rPh sb="28" eb="30">
      <t>セツゾク</t>
    </rPh>
    <rPh sb="30" eb="31">
      <t>トウ</t>
    </rPh>
    <rPh sb="32" eb="33">
      <t>カン</t>
    </rPh>
    <rPh sb="35" eb="37">
      <t>ケイヤク</t>
    </rPh>
    <phoneticPr fontId="2"/>
  </si>
  <si>
    <t>狭山水みらいセンターメガソーラー発電所電力売却</t>
    <rPh sb="0" eb="2">
      <t>サヤマ</t>
    </rPh>
    <rPh sb="2" eb="3">
      <t>ミズ</t>
    </rPh>
    <rPh sb="16" eb="18">
      <t>ハツデン</t>
    </rPh>
    <rPh sb="18" eb="19">
      <t>ショ</t>
    </rPh>
    <rPh sb="19" eb="21">
      <t>デンリョク</t>
    </rPh>
    <rPh sb="21" eb="23">
      <t>バイキャク</t>
    </rPh>
    <phoneticPr fontId="2"/>
  </si>
  <si>
    <t>北部水みらいセンターメガソーラー発電所電力売却
（H28年4月分）</t>
    <rPh sb="0" eb="2">
      <t>ホクブ</t>
    </rPh>
    <rPh sb="2" eb="3">
      <t>ミズ</t>
    </rPh>
    <rPh sb="16" eb="18">
      <t>ハツデン</t>
    </rPh>
    <rPh sb="18" eb="19">
      <t>ショ</t>
    </rPh>
    <rPh sb="19" eb="21">
      <t>デンリョク</t>
    </rPh>
    <rPh sb="21" eb="23">
      <t>バイキャク</t>
    </rPh>
    <rPh sb="28" eb="29">
      <t>ネン</t>
    </rPh>
    <rPh sb="30" eb="32">
      <t>ガツブン</t>
    </rPh>
    <phoneticPr fontId="2"/>
  </si>
  <si>
    <t>中部水みらいセンターメガソーラー発電所電力売却
（H28年4月分）</t>
    <rPh sb="0" eb="2">
      <t>チュウブ</t>
    </rPh>
    <rPh sb="2" eb="3">
      <t>ミズ</t>
    </rPh>
    <rPh sb="16" eb="18">
      <t>ハツデン</t>
    </rPh>
    <rPh sb="18" eb="19">
      <t>ショ</t>
    </rPh>
    <rPh sb="19" eb="21">
      <t>デンリョク</t>
    </rPh>
    <rPh sb="21" eb="23">
      <t>バイキャク</t>
    </rPh>
    <phoneticPr fontId="2"/>
  </si>
  <si>
    <t>南部水みらいセンターメガソーラー発電所電力売却</t>
    <rPh sb="0" eb="2">
      <t>ナンブ</t>
    </rPh>
    <rPh sb="2" eb="3">
      <t>ミズ</t>
    </rPh>
    <rPh sb="16" eb="18">
      <t>ハツデン</t>
    </rPh>
    <rPh sb="18" eb="19">
      <t>ショ</t>
    </rPh>
    <rPh sb="19" eb="21">
      <t>デンリョク</t>
    </rPh>
    <rPh sb="21" eb="23">
      <t>バイキャク</t>
    </rPh>
    <phoneticPr fontId="2"/>
  </si>
  <si>
    <t>瀬野川浄水場外５箇所</t>
  </si>
  <si>
    <t>㈱イーセル広島支店</t>
    <rPh sb="5" eb="7">
      <t>ヒロシマ</t>
    </rPh>
    <rPh sb="7" eb="9">
      <t>シテン</t>
    </rPh>
    <phoneticPr fontId="2"/>
  </si>
  <si>
    <t>広島県東部運転免許センター外10施設</t>
    <rPh sb="0" eb="3">
      <t>ヒロシマケン</t>
    </rPh>
    <rPh sb="3" eb="5">
      <t>トウブ</t>
    </rPh>
    <rPh sb="5" eb="7">
      <t>ウンテン</t>
    </rPh>
    <rPh sb="7" eb="9">
      <t>メンキョ</t>
    </rPh>
    <rPh sb="13" eb="14">
      <t>ホカ</t>
    </rPh>
    <rPh sb="16" eb="18">
      <t>シセツ</t>
    </rPh>
    <phoneticPr fontId="2"/>
  </si>
  <si>
    <t>丸紅新電力（株）</t>
    <rPh sb="0" eb="2">
      <t>マルベニ</t>
    </rPh>
    <rPh sb="2" eb="3">
      <t>シン</t>
    </rPh>
    <rPh sb="3" eb="5">
      <t>デンリョク</t>
    </rPh>
    <rPh sb="6" eb="7">
      <t>カブ</t>
    </rPh>
    <phoneticPr fontId="2"/>
  </si>
  <si>
    <t>西部こども家庭センター</t>
    <rPh sb="0" eb="2">
      <t>セイブ</t>
    </rPh>
    <rPh sb="5" eb="7">
      <t>カテイ</t>
    </rPh>
    <phoneticPr fontId="2"/>
  </si>
  <si>
    <t>県境県民局</t>
    <rPh sb="0" eb="2">
      <t>ケンキョウ</t>
    </rPh>
    <rPh sb="2" eb="4">
      <t>ケンミン</t>
    </rPh>
    <rPh sb="4" eb="5">
      <t>キョク</t>
    </rPh>
    <phoneticPr fontId="2"/>
  </si>
  <si>
    <t>中国電力㈱</t>
    <rPh sb="0" eb="2">
      <t>チュウゴク</t>
    </rPh>
    <rPh sb="2" eb="4">
      <t>デンリョク</t>
    </rPh>
    <phoneticPr fontId="2"/>
  </si>
  <si>
    <t>東部運転免許センター</t>
    <rPh sb="0" eb="2">
      <t>トウブ</t>
    </rPh>
    <rPh sb="2" eb="4">
      <t>ウンテン</t>
    </rPh>
    <rPh sb="4" eb="6">
      <t>メンキョ</t>
    </rPh>
    <phoneticPr fontId="2"/>
  </si>
  <si>
    <t>県立福山若草園</t>
  </si>
  <si>
    <t>健康福祉局</t>
    <rPh sb="0" eb="2">
      <t>ケンコウ</t>
    </rPh>
    <rPh sb="2" eb="5">
      <t>フクシキョク</t>
    </rPh>
    <phoneticPr fontId="2"/>
  </si>
  <si>
    <t>県営吉島20号館</t>
    <rPh sb="0" eb="2">
      <t>ケンエイ</t>
    </rPh>
    <rPh sb="2" eb="4">
      <t>ヨシジマ</t>
    </rPh>
    <rPh sb="6" eb="8">
      <t>ゴウカン</t>
    </rPh>
    <phoneticPr fontId="2"/>
  </si>
  <si>
    <t>土木建築局</t>
    <rPh sb="0" eb="2">
      <t>ドボク</t>
    </rPh>
    <rPh sb="2" eb="4">
      <t>ケンチク</t>
    </rPh>
    <rPh sb="4" eb="5">
      <t>キョク</t>
    </rPh>
    <phoneticPr fontId="2"/>
  </si>
  <si>
    <t>県営舟入住宅３号館</t>
    <rPh sb="0" eb="2">
      <t>ケンエイ</t>
    </rPh>
    <rPh sb="2" eb="4">
      <t>フナイリ</t>
    </rPh>
    <rPh sb="4" eb="6">
      <t>ジュウタク</t>
    </rPh>
    <rPh sb="7" eb="9">
      <t>ゴウカン</t>
    </rPh>
    <phoneticPr fontId="2"/>
  </si>
  <si>
    <t>広島県福富ダム発電所</t>
  </si>
  <si>
    <t>土木建築局</t>
  </si>
  <si>
    <t>広島県三川ダム小水力発電所</t>
    <rPh sb="0" eb="3">
      <t>ヒロシマケン</t>
    </rPh>
    <rPh sb="3" eb="5">
      <t>ミカワ</t>
    </rPh>
    <rPh sb="7" eb="8">
      <t>ショウ</t>
    </rPh>
    <rPh sb="8" eb="10">
      <t>スイリョク</t>
    </rPh>
    <rPh sb="10" eb="12">
      <t>ハツデン</t>
    </rPh>
    <rPh sb="12" eb="13">
      <t>ショ</t>
    </rPh>
    <phoneticPr fontId="2"/>
  </si>
  <si>
    <t>農林水産局</t>
    <rPh sb="0" eb="2">
      <t>ノウリン</t>
    </rPh>
    <rPh sb="2" eb="4">
      <t>スイサン</t>
    </rPh>
    <rPh sb="4" eb="5">
      <t>キョク</t>
    </rPh>
    <phoneticPr fontId="2"/>
  </si>
  <si>
    <t>27年度</t>
    <rPh sb="2" eb="4">
      <t>ネンド</t>
    </rPh>
    <phoneticPr fontId="2"/>
  </si>
  <si>
    <t xml:space="preserve">価格競争入札の参加条件を設定している </t>
  </si>
  <si>
    <t xml:space="preserve">・二酸化炭素排出係数
・未利用エネルギーの活用状況
・再生可能エネルギーの導入状況
</t>
    <rPh sb="27" eb="29">
      <t>サイセイ</t>
    </rPh>
    <rPh sb="29" eb="31">
      <t>カノウ</t>
    </rPh>
    <phoneticPr fontId="2"/>
  </si>
  <si>
    <t>福岡県有施設その１（１４施設）電力供給</t>
    <rPh sb="0" eb="2">
      <t>フクオカ</t>
    </rPh>
    <rPh sb="2" eb="4">
      <t>ケンユウ</t>
    </rPh>
    <rPh sb="4" eb="6">
      <t>シセツ</t>
    </rPh>
    <rPh sb="12" eb="14">
      <t>シセツ</t>
    </rPh>
    <rPh sb="15" eb="17">
      <t>デンリョク</t>
    </rPh>
    <rPh sb="17" eb="19">
      <t>キョウキュウ</t>
    </rPh>
    <phoneticPr fontId="36"/>
  </si>
  <si>
    <t>福岡県有施設その２（１６施設）電力供給</t>
    <rPh sb="0" eb="2">
      <t>フクオカ</t>
    </rPh>
    <rPh sb="2" eb="4">
      <t>ケンユウ</t>
    </rPh>
    <rPh sb="4" eb="6">
      <t>シセツ</t>
    </rPh>
    <rPh sb="12" eb="14">
      <t>シセツ</t>
    </rPh>
    <rPh sb="15" eb="17">
      <t>デンリョク</t>
    </rPh>
    <rPh sb="17" eb="19">
      <t>キョウキュウ</t>
    </rPh>
    <phoneticPr fontId="36"/>
  </si>
  <si>
    <t>福岡県有施設その３（１３施設）電力供給</t>
    <rPh sb="0" eb="2">
      <t>フクオカ</t>
    </rPh>
    <rPh sb="2" eb="4">
      <t>ケンユウ</t>
    </rPh>
    <rPh sb="4" eb="6">
      <t>シセツ</t>
    </rPh>
    <rPh sb="12" eb="14">
      <t>シセツ</t>
    </rPh>
    <rPh sb="15" eb="17">
      <t>デンリョク</t>
    </rPh>
    <rPh sb="17" eb="19">
      <t>キョウキュウ</t>
    </rPh>
    <phoneticPr fontId="36"/>
  </si>
  <si>
    <t>福岡県有施設その４（１６施設）電力供給</t>
    <rPh sb="0" eb="2">
      <t>フクオカ</t>
    </rPh>
    <rPh sb="2" eb="4">
      <t>ケンユウ</t>
    </rPh>
    <rPh sb="4" eb="6">
      <t>シセツ</t>
    </rPh>
    <rPh sb="12" eb="14">
      <t>シセツ</t>
    </rPh>
    <rPh sb="15" eb="17">
      <t>デンリョク</t>
    </rPh>
    <rPh sb="17" eb="19">
      <t>キョウキュウ</t>
    </rPh>
    <phoneticPr fontId="36"/>
  </si>
  <si>
    <t>福岡県有施設その５（１０施設）電力供給</t>
    <rPh sb="0" eb="2">
      <t>フクオカ</t>
    </rPh>
    <rPh sb="2" eb="4">
      <t>ケンユウ</t>
    </rPh>
    <rPh sb="4" eb="6">
      <t>シセツ</t>
    </rPh>
    <rPh sb="12" eb="14">
      <t>シセツ</t>
    </rPh>
    <rPh sb="15" eb="17">
      <t>デンリョク</t>
    </rPh>
    <rPh sb="17" eb="19">
      <t>キョウキュウ</t>
    </rPh>
    <phoneticPr fontId="36"/>
  </si>
  <si>
    <t>福岡県有施設その６（１２施設）電力供給</t>
    <rPh sb="0" eb="2">
      <t>フクオカ</t>
    </rPh>
    <rPh sb="2" eb="4">
      <t>ケンユウ</t>
    </rPh>
    <rPh sb="4" eb="6">
      <t>シセツ</t>
    </rPh>
    <rPh sb="12" eb="14">
      <t>シセツ</t>
    </rPh>
    <rPh sb="15" eb="17">
      <t>デンリョク</t>
    </rPh>
    <rPh sb="17" eb="19">
      <t>キョウキュウ</t>
    </rPh>
    <phoneticPr fontId="36"/>
  </si>
  <si>
    <t>福岡県有施設その７（１８施設）電力供給</t>
    <rPh sb="0" eb="2">
      <t>フクオカ</t>
    </rPh>
    <rPh sb="2" eb="4">
      <t>ケンユウ</t>
    </rPh>
    <rPh sb="4" eb="6">
      <t>シセツ</t>
    </rPh>
    <rPh sb="12" eb="14">
      <t>シセツ</t>
    </rPh>
    <rPh sb="15" eb="17">
      <t>デンリョク</t>
    </rPh>
    <rPh sb="17" eb="19">
      <t>キョウキュウ</t>
    </rPh>
    <phoneticPr fontId="36"/>
  </si>
  <si>
    <t>福岡県有施設その８（４施設）電力供給（負荷追随供給部分）</t>
    <rPh sb="0" eb="2">
      <t>フクオカ</t>
    </rPh>
    <rPh sb="2" eb="4">
      <t>ケンユウ</t>
    </rPh>
    <rPh sb="4" eb="6">
      <t>シセツ</t>
    </rPh>
    <rPh sb="11" eb="13">
      <t>シセツ</t>
    </rPh>
    <rPh sb="14" eb="16">
      <t>デンリョク</t>
    </rPh>
    <rPh sb="16" eb="18">
      <t>キョウキュウ</t>
    </rPh>
    <rPh sb="19" eb="21">
      <t>フカ</t>
    </rPh>
    <rPh sb="21" eb="23">
      <t>ツイズイ</t>
    </rPh>
    <rPh sb="23" eb="25">
      <t>キョウキュウ</t>
    </rPh>
    <rPh sb="25" eb="27">
      <t>ブブン</t>
    </rPh>
    <phoneticPr fontId="36"/>
  </si>
  <si>
    <t>福岡県有施設その９（８施設）電力供給</t>
    <rPh sb="0" eb="2">
      <t>フクオカ</t>
    </rPh>
    <rPh sb="2" eb="4">
      <t>ケンユウ</t>
    </rPh>
    <rPh sb="4" eb="6">
      <t>シセツ</t>
    </rPh>
    <rPh sb="11" eb="13">
      <t>シセツ</t>
    </rPh>
    <rPh sb="14" eb="16">
      <t>デンリョク</t>
    </rPh>
    <rPh sb="16" eb="18">
      <t>キョウキュウ</t>
    </rPh>
    <phoneticPr fontId="36"/>
  </si>
  <si>
    <t>福岡県有施設その１０（３施設）電力供給</t>
    <rPh sb="0" eb="2">
      <t>フクオカ</t>
    </rPh>
    <rPh sb="2" eb="4">
      <t>ケンユウ</t>
    </rPh>
    <rPh sb="4" eb="6">
      <t>シセツ</t>
    </rPh>
    <rPh sb="12" eb="14">
      <t>シセツ</t>
    </rPh>
    <rPh sb="15" eb="17">
      <t>デンリョク</t>
    </rPh>
    <rPh sb="17" eb="19">
      <t>キョウキュウ</t>
    </rPh>
    <phoneticPr fontId="36"/>
  </si>
  <si>
    <t>（株）新出光</t>
    <rPh sb="0" eb="3">
      <t>カブ</t>
    </rPh>
    <rPh sb="3" eb="4">
      <t>シン</t>
    </rPh>
    <rPh sb="4" eb="6">
      <t>イデミツ</t>
    </rPh>
    <phoneticPr fontId="2"/>
  </si>
  <si>
    <t>福岡武道館外７施設電力供給</t>
    <rPh sb="0" eb="2">
      <t>フクオカ</t>
    </rPh>
    <rPh sb="2" eb="4">
      <t>ブドウ</t>
    </rPh>
    <rPh sb="4" eb="5">
      <t>カン</t>
    </rPh>
    <rPh sb="5" eb="6">
      <t>ホカ</t>
    </rPh>
    <rPh sb="7" eb="9">
      <t>シセツ</t>
    </rPh>
    <rPh sb="9" eb="11">
      <t>デンリョク</t>
    </rPh>
    <rPh sb="11" eb="13">
      <t>キョウキュウ</t>
    </rPh>
    <phoneticPr fontId="2"/>
  </si>
  <si>
    <t>福岡県警察</t>
    <rPh sb="0" eb="3">
      <t>フクオカケン</t>
    </rPh>
    <rPh sb="3" eb="5">
      <t>ケイサツ</t>
    </rPh>
    <phoneticPr fontId="2"/>
  </si>
  <si>
    <t>宗像警察署外９施設電力供給</t>
    <rPh sb="0" eb="2">
      <t>ムナカタ</t>
    </rPh>
    <rPh sb="2" eb="5">
      <t>ケイサツショ</t>
    </rPh>
    <rPh sb="5" eb="6">
      <t>ホカ</t>
    </rPh>
    <rPh sb="7" eb="9">
      <t>シセツ</t>
    </rPh>
    <rPh sb="9" eb="11">
      <t>デンリョク</t>
    </rPh>
    <rPh sb="11" eb="13">
      <t>キョウキュウ</t>
    </rPh>
    <phoneticPr fontId="2"/>
  </si>
  <si>
    <t>粕屋警察署外８施設電力供給</t>
    <rPh sb="0" eb="2">
      <t>カスヤ</t>
    </rPh>
    <rPh sb="2" eb="5">
      <t>ケイサツショ</t>
    </rPh>
    <rPh sb="5" eb="6">
      <t>ホカ</t>
    </rPh>
    <rPh sb="7" eb="9">
      <t>シセツ</t>
    </rPh>
    <rPh sb="9" eb="11">
      <t>デンリョク</t>
    </rPh>
    <rPh sb="11" eb="13">
      <t>キョウキュウ</t>
    </rPh>
    <phoneticPr fontId="2"/>
  </si>
  <si>
    <t>中央警察署外９施設電力供給</t>
    <rPh sb="0" eb="2">
      <t>チュウオウ</t>
    </rPh>
    <rPh sb="2" eb="5">
      <t>ケイサツショ</t>
    </rPh>
    <rPh sb="5" eb="6">
      <t>ホカ</t>
    </rPh>
    <rPh sb="7" eb="9">
      <t>シセツ</t>
    </rPh>
    <rPh sb="9" eb="11">
      <t>デンリョク</t>
    </rPh>
    <rPh sb="11" eb="13">
      <t>キョウキュウ</t>
    </rPh>
    <phoneticPr fontId="2"/>
  </si>
  <si>
    <t>博多警察署外８施設電力供給</t>
    <rPh sb="0" eb="2">
      <t>ハカタ</t>
    </rPh>
    <rPh sb="2" eb="5">
      <t>ケイサツショ</t>
    </rPh>
    <rPh sb="5" eb="6">
      <t>ホカ</t>
    </rPh>
    <rPh sb="7" eb="9">
      <t>シセツ</t>
    </rPh>
    <rPh sb="9" eb="11">
      <t>デンリョク</t>
    </rPh>
    <rPh sb="11" eb="13">
      <t>キョウキュウ</t>
    </rPh>
    <phoneticPr fontId="2"/>
  </si>
  <si>
    <t>第二機動隊電力供給</t>
    <rPh sb="0" eb="2">
      <t>ダイニ</t>
    </rPh>
    <rPh sb="2" eb="5">
      <t>キドウタイ</t>
    </rPh>
    <rPh sb="5" eb="7">
      <t>デンリョク</t>
    </rPh>
    <rPh sb="7" eb="9">
      <t>キョウキュウ</t>
    </rPh>
    <phoneticPr fontId="2"/>
  </si>
  <si>
    <t>特命随契</t>
    <rPh sb="0" eb="2">
      <t>トクメイ</t>
    </rPh>
    <rPh sb="2" eb="4">
      <t>ズイケイ</t>
    </rPh>
    <phoneticPr fontId="2"/>
  </si>
  <si>
    <t>入札不調による</t>
    <rPh sb="0" eb="2">
      <t>ニュウサツ</t>
    </rPh>
    <rPh sb="2" eb="4">
      <t>フチョウ</t>
    </rPh>
    <phoneticPr fontId="2"/>
  </si>
  <si>
    <t>契約期間が１年未満であり、他に契約に応じる業者がいなかったため</t>
    <rPh sb="0" eb="2">
      <t>ケイヤク</t>
    </rPh>
    <rPh sb="2" eb="4">
      <t>キカン</t>
    </rPh>
    <rPh sb="6" eb="7">
      <t>ネン</t>
    </rPh>
    <rPh sb="7" eb="9">
      <t>ミマン</t>
    </rPh>
    <rPh sb="13" eb="14">
      <t>ホカ</t>
    </rPh>
    <rPh sb="15" eb="17">
      <t>ケイヤク</t>
    </rPh>
    <rPh sb="18" eb="19">
      <t>オウ</t>
    </rPh>
    <rPh sb="21" eb="23">
      <t>ギョウシャ</t>
    </rPh>
    <phoneticPr fontId="2"/>
  </si>
  <si>
    <t>県立学校41校（Ａグループ）</t>
  </si>
  <si>
    <t>F-Power</t>
    <phoneticPr fontId="2"/>
  </si>
  <si>
    <t>県立学校42校（Ｂグループ）</t>
  </si>
  <si>
    <t>県立学校41校（Ｃグループ）</t>
  </si>
  <si>
    <t>県立学校45校（Ｄグループ）</t>
  </si>
  <si>
    <t>東京電力ｴﾅｼﾞｰﾊﾟｰﾄﾅｰ</t>
    <rPh sb="0" eb="2">
      <t>トウキョウ</t>
    </rPh>
    <rPh sb="2" eb="4">
      <t>デンリョク</t>
    </rPh>
    <phoneticPr fontId="2"/>
  </si>
  <si>
    <t>本庁庁舎（本・新・第二分庁舎）ほか10施設</t>
    <rPh sb="0" eb="2">
      <t>ホンチョウ</t>
    </rPh>
    <phoneticPr fontId="3"/>
  </si>
  <si>
    <t>総務局</t>
    <rPh sb="0" eb="2">
      <t>ソウム</t>
    </rPh>
    <rPh sb="2" eb="3">
      <t>キョク</t>
    </rPh>
    <phoneticPr fontId="3"/>
  </si>
  <si>
    <t>丸紅新電力</t>
    <rPh sb="0" eb="2">
      <t>マルベニ</t>
    </rPh>
    <rPh sb="2" eb="3">
      <t>シン</t>
    </rPh>
    <rPh sb="3" eb="5">
      <t>デンリョク</t>
    </rPh>
    <phoneticPr fontId="2"/>
  </si>
  <si>
    <t>座間警察署ほか24施設</t>
  </si>
  <si>
    <r>
      <t xml:space="preserve">警察本部
</t>
    </r>
    <r>
      <rPr>
        <sz val="10"/>
        <rFont val="ＭＳ ゴシック"/>
        <family val="3"/>
        <charset val="128"/>
      </rPr>
      <t>(県政C)</t>
    </r>
    <rPh sb="0" eb="2">
      <t>ケイサツ</t>
    </rPh>
    <rPh sb="2" eb="4">
      <t>ホンブ</t>
    </rPh>
    <rPh sb="6" eb="8">
      <t>ケンセイ</t>
    </rPh>
    <phoneticPr fontId="3"/>
  </si>
  <si>
    <t>温泉地学研究所ほか22施設</t>
  </si>
  <si>
    <r>
      <t xml:space="preserve">環境農政局
</t>
    </r>
    <r>
      <rPr>
        <sz val="10"/>
        <rFont val="ＭＳ ゴシック"/>
        <family val="3"/>
        <charset val="128"/>
      </rPr>
      <t>(安防･県民)</t>
    </r>
    <rPh sb="0" eb="2">
      <t>カンキョウ</t>
    </rPh>
    <rPh sb="2" eb="4">
      <t>ノウセイ</t>
    </rPh>
    <rPh sb="4" eb="5">
      <t>キョク</t>
    </rPh>
    <rPh sb="7" eb="8">
      <t>ヤス</t>
    </rPh>
    <rPh sb="8" eb="9">
      <t>ボウ</t>
    </rPh>
    <rPh sb="10" eb="12">
      <t>ケンミン</t>
    </rPh>
    <phoneticPr fontId="3"/>
  </si>
  <si>
    <t>平塚保健福祉事務所ほか15施設</t>
  </si>
  <si>
    <t>保健福祉局</t>
    <rPh sb="0" eb="2">
      <t>ホケン</t>
    </rPh>
    <rPh sb="2" eb="4">
      <t>フクシ</t>
    </rPh>
    <rPh sb="4" eb="5">
      <t>キョク</t>
    </rPh>
    <phoneticPr fontId="3"/>
  </si>
  <si>
    <t>東部総合職業技術校ほか5施設</t>
  </si>
  <si>
    <t>産業労働局</t>
    <rPh sb="0" eb="2">
      <t>サンギョウ</t>
    </rPh>
    <rPh sb="2" eb="4">
      <t>ロウドウ</t>
    </rPh>
    <rPh sb="4" eb="5">
      <t>キョク</t>
    </rPh>
    <phoneticPr fontId="3"/>
  </si>
  <si>
    <t>泉警察署ほか24施設</t>
    <rPh sb="0" eb="1">
      <t>イズミ</t>
    </rPh>
    <rPh sb="1" eb="4">
      <t>ケイサツショ</t>
    </rPh>
    <rPh sb="8" eb="10">
      <t>シセツ</t>
    </rPh>
    <phoneticPr fontId="5"/>
  </si>
  <si>
    <t>警察本部</t>
    <rPh sb="0" eb="2">
      <t>ケイサツ</t>
    </rPh>
    <rPh sb="2" eb="4">
      <t>ホンブ</t>
    </rPh>
    <phoneticPr fontId="5"/>
  </si>
  <si>
    <t>横須賀土木事務所ほか9施設</t>
  </si>
  <si>
    <t>県土整備局</t>
    <rPh sb="0" eb="2">
      <t>ケンド</t>
    </rPh>
    <rPh sb="2" eb="4">
      <t>セイビ</t>
    </rPh>
    <rPh sb="4" eb="5">
      <t>キョク</t>
    </rPh>
    <phoneticPr fontId="3"/>
  </si>
  <si>
    <t>県立図書館ほか12施設</t>
  </si>
  <si>
    <t>教育委員会</t>
    <rPh sb="0" eb="2">
      <t>キョウイク</t>
    </rPh>
    <rPh sb="2" eb="5">
      <t>イインカイ</t>
    </rPh>
    <phoneticPr fontId="3"/>
  </si>
  <si>
    <t>音楽センターほか22施設</t>
  </si>
  <si>
    <t>警察本部</t>
    <rPh sb="0" eb="2">
      <t>ケイサツ</t>
    </rPh>
    <rPh sb="2" eb="4">
      <t>ホンブ</t>
    </rPh>
    <phoneticPr fontId="3"/>
  </si>
  <si>
    <t>相模川流域下水道左岸処理場ほか11施設</t>
  </si>
  <si>
    <t>県土整備部</t>
    <rPh sb="0" eb="2">
      <t>ケンド</t>
    </rPh>
    <rPh sb="2" eb="4">
      <t>セイビ</t>
    </rPh>
    <rPh sb="4" eb="5">
      <t>ブ</t>
    </rPh>
    <phoneticPr fontId="5"/>
  </si>
  <si>
    <t>神奈川工業高等学校・神奈川総合高等学校</t>
    <rPh sb="5" eb="7">
      <t>コウトウ</t>
    </rPh>
    <rPh sb="7" eb="9">
      <t>ガッコウ</t>
    </rPh>
    <phoneticPr fontId="3"/>
  </si>
  <si>
    <t>F-Power</t>
    <phoneticPr fontId="2"/>
  </si>
  <si>
    <t>警察本部庁舎</t>
  </si>
  <si>
    <t>保健福祉大学</t>
    <rPh sb="0" eb="6">
      <t>ホケンフクシダイガク</t>
    </rPh>
    <phoneticPr fontId="5"/>
  </si>
  <si>
    <t>保健福祉局</t>
    <rPh sb="0" eb="2">
      <t>ホケン</t>
    </rPh>
    <rPh sb="2" eb="4">
      <t>フクシ</t>
    </rPh>
    <rPh sb="4" eb="5">
      <t>キョク</t>
    </rPh>
    <phoneticPr fontId="5"/>
  </si>
  <si>
    <t>青少年センター</t>
    <rPh sb="0" eb="3">
      <t>セイショウネン</t>
    </rPh>
    <phoneticPr fontId="2"/>
  </si>
  <si>
    <t>県民局</t>
    <rPh sb="0" eb="2">
      <t>ケンミン</t>
    </rPh>
    <rPh sb="2" eb="3">
      <t>キョク</t>
    </rPh>
    <phoneticPr fontId="2"/>
  </si>
  <si>
    <t>相模原水道営業所ほか11施設で使用する電力の購入</t>
    <rPh sb="0" eb="8">
      <t>サガミハラスイドウエイギョウショ</t>
    </rPh>
    <rPh sb="12" eb="14">
      <t>シセツ</t>
    </rPh>
    <rPh sb="15" eb="17">
      <t>シヨウ</t>
    </rPh>
    <rPh sb="19" eb="21">
      <t>デンリョク</t>
    </rPh>
    <rPh sb="22" eb="24">
      <t>コウニュウ</t>
    </rPh>
    <phoneticPr fontId="2"/>
  </si>
  <si>
    <t>企業庁</t>
    <rPh sb="0" eb="3">
      <t>キギョウチョウ</t>
    </rPh>
    <phoneticPr fontId="2"/>
  </si>
  <si>
    <t>なし</t>
    <phoneticPr fontId="2"/>
  </si>
  <si>
    <t>芹沢ポンプ所ほか35施設で使用する電力の購入</t>
    <rPh sb="0" eb="2">
      <t>セリザワ</t>
    </rPh>
    <rPh sb="5" eb="6">
      <t>ショ</t>
    </rPh>
    <rPh sb="10" eb="12">
      <t>シセツ</t>
    </rPh>
    <rPh sb="13" eb="15">
      <t>シヨウ</t>
    </rPh>
    <rPh sb="17" eb="19">
      <t>デンリョク</t>
    </rPh>
    <rPh sb="20" eb="22">
      <t>コウニュウ</t>
    </rPh>
    <phoneticPr fontId="2"/>
  </si>
  <si>
    <t>F-Power（株）</t>
    <rPh sb="7" eb="10">
      <t>カブ</t>
    </rPh>
    <phoneticPr fontId="2"/>
  </si>
  <si>
    <t>なし</t>
    <phoneticPr fontId="2"/>
  </si>
  <si>
    <t>鎌倉ポンプ所ほか10施設で購入する電力の購入</t>
    <rPh sb="0" eb="2">
      <t>カマクラ</t>
    </rPh>
    <rPh sb="5" eb="6">
      <t>ショ</t>
    </rPh>
    <rPh sb="10" eb="12">
      <t>シセツ</t>
    </rPh>
    <rPh sb="13" eb="15">
      <t>コウニュウ</t>
    </rPh>
    <rPh sb="17" eb="19">
      <t>デンリョク</t>
    </rPh>
    <rPh sb="20" eb="22">
      <t>コウニュウ</t>
    </rPh>
    <phoneticPr fontId="2"/>
  </si>
  <si>
    <t>大山浄水場ほか432施設で使用する電力の購入</t>
    <rPh sb="0" eb="5">
      <t>オオヤマジョウスイジョウ</t>
    </rPh>
    <rPh sb="10" eb="12">
      <t>シセツ</t>
    </rPh>
    <rPh sb="13" eb="15">
      <t>シヨウ</t>
    </rPh>
    <rPh sb="17" eb="19">
      <t>デンリョク</t>
    </rPh>
    <rPh sb="20" eb="22">
      <t>コウニュウ</t>
    </rPh>
    <phoneticPr fontId="2"/>
  </si>
  <si>
    <t>ミツウロコグリーンエネルギー（株）</t>
    <rPh sb="14" eb="17">
      <t>カブ</t>
    </rPh>
    <phoneticPr fontId="2"/>
  </si>
  <si>
    <t>単位が統一されていないため合計できない</t>
    <rPh sb="0" eb="2">
      <t>タンイ</t>
    </rPh>
    <rPh sb="3" eb="5">
      <t>トウイツ</t>
    </rPh>
    <rPh sb="13" eb="15">
      <t>ゴウケイ</t>
    </rPh>
    <phoneticPr fontId="2"/>
  </si>
  <si>
    <t>寒川浄水場（第２浄水場）で使用する電力</t>
    <rPh sb="0" eb="2">
      <t>サムカワ</t>
    </rPh>
    <rPh sb="2" eb="5">
      <t>ジョウスイジョウ</t>
    </rPh>
    <rPh sb="6" eb="7">
      <t>ダイ</t>
    </rPh>
    <rPh sb="8" eb="11">
      <t>ジョウスイジョウ</t>
    </rPh>
    <rPh sb="13" eb="15">
      <t>シヨウ</t>
    </rPh>
    <rPh sb="17" eb="19">
      <t>デンリョク</t>
    </rPh>
    <phoneticPr fontId="45"/>
  </si>
  <si>
    <t>寒川浄水場（第３浄水場）で使用する電力</t>
    <rPh sb="0" eb="2">
      <t>サムカワ</t>
    </rPh>
    <rPh sb="2" eb="5">
      <t>ジョウスイジョウ</t>
    </rPh>
    <rPh sb="6" eb="7">
      <t>ダイ</t>
    </rPh>
    <rPh sb="8" eb="11">
      <t>ジョウスイジョウ</t>
    </rPh>
    <rPh sb="13" eb="15">
      <t>シヨウ</t>
    </rPh>
    <rPh sb="17" eb="19">
      <t>デンリョク</t>
    </rPh>
    <phoneticPr fontId="45"/>
  </si>
  <si>
    <t>谷ケ原浄水場で使用する電力</t>
    <rPh sb="0" eb="3">
      <t>タニガハラ</t>
    </rPh>
    <rPh sb="3" eb="6">
      <t>ジョウスイジョウ</t>
    </rPh>
    <rPh sb="7" eb="9">
      <t>シヨウ</t>
    </rPh>
    <rPh sb="11" eb="13">
      <t>デンリョク</t>
    </rPh>
    <phoneticPr fontId="45"/>
  </si>
  <si>
    <t>全落札額のうち10電力会社が入札に参加したときの落札価格合計/電力会社
提示額（税抜き）⑭/⑥</t>
    <phoneticPr fontId="2"/>
  </si>
  <si>
    <t>山口県庁舎で使用する電気</t>
    <rPh sb="0" eb="3">
      <t>ヤマグチケン</t>
    </rPh>
    <rPh sb="3" eb="5">
      <t>チョウシャ</t>
    </rPh>
    <rPh sb="6" eb="8">
      <t>シヨウ</t>
    </rPh>
    <rPh sb="10" eb="12">
      <t>デンキ</t>
    </rPh>
    <phoneticPr fontId="2"/>
  </si>
  <si>
    <t>※平成２８年度複数年契約（落札価格は３年間分）</t>
  </si>
  <si>
    <t>旧労働基準局庁舎で使用する電気</t>
    <rPh sb="0" eb="1">
      <t>キュウ</t>
    </rPh>
    <rPh sb="1" eb="3">
      <t>ロウドウ</t>
    </rPh>
    <rPh sb="3" eb="5">
      <t>キジュン</t>
    </rPh>
    <rPh sb="5" eb="6">
      <t>キョク</t>
    </rPh>
    <rPh sb="6" eb="8">
      <t>チョウシャ</t>
    </rPh>
    <rPh sb="9" eb="11">
      <t>シヨウ</t>
    </rPh>
    <rPh sb="13" eb="15">
      <t>デンキ</t>
    </rPh>
    <phoneticPr fontId="2"/>
  </si>
  <si>
    <t>(株)洸陽電機</t>
    <rPh sb="0" eb="3">
      <t>カブ</t>
    </rPh>
    <rPh sb="3" eb="5">
      <t>コウヨウ</t>
    </rPh>
    <rPh sb="5" eb="7">
      <t>デンキ</t>
    </rPh>
    <phoneticPr fontId="2"/>
  </si>
  <si>
    <t>岩国総合庁舎及び県民文化ホールいわくに</t>
    <rPh sb="0" eb="2">
      <t>イワクニ</t>
    </rPh>
    <rPh sb="2" eb="4">
      <t>ソウゴウ</t>
    </rPh>
    <rPh sb="4" eb="6">
      <t>チョウシャ</t>
    </rPh>
    <rPh sb="6" eb="7">
      <t>オヨ</t>
    </rPh>
    <rPh sb="8" eb="10">
      <t>ケンミン</t>
    </rPh>
    <rPh sb="10" eb="12">
      <t>ブンカ</t>
    </rPh>
    <phoneticPr fontId="2"/>
  </si>
  <si>
    <t>中国電力㈱岩国営業所</t>
    <rPh sb="0" eb="2">
      <t>チュウゴク</t>
    </rPh>
    <rPh sb="2" eb="4">
      <t>デンリョク</t>
    </rPh>
    <rPh sb="5" eb="7">
      <t>イワクニ</t>
    </rPh>
    <rPh sb="7" eb="10">
      <t>エイギョウショ</t>
    </rPh>
    <phoneticPr fontId="2"/>
  </si>
  <si>
    <t>※平成２９年度複数年契約（落札価格は３年間分）</t>
  </si>
  <si>
    <t>山口総合庁舎</t>
    <rPh sb="0" eb="2">
      <t>ヤマグチ</t>
    </rPh>
    <rPh sb="2" eb="4">
      <t>ソウゴウ</t>
    </rPh>
    <rPh sb="4" eb="6">
      <t>チョウシャ</t>
    </rPh>
    <phoneticPr fontId="2"/>
  </si>
  <si>
    <t>※平成30年２月から33年１月までの複数年契約（落札価格は３年間分）</t>
    <rPh sb="5" eb="6">
      <t>ネン</t>
    </rPh>
    <rPh sb="7" eb="8">
      <t>ガツ</t>
    </rPh>
    <rPh sb="12" eb="13">
      <t>ネン</t>
    </rPh>
    <rPh sb="14" eb="15">
      <t>ガツ</t>
    </rPh>
    <phoneticPr fontId="2"/>
  </si>
  <si>
    <t>周南総合庁舎</t>
    <rPh sb="0" eb="2">
      <t>シュウナン</t>
    </rPh>
    <rPh sb="2" eb="4">
      <t>ソウゴウ</t>
    </rPh>
    <rPh sb="4" eb="6">
      <t>チョウシャ</t>
    </rPh>
    <phoneticPr fontId="2"/>
  </si>
  <si>
    <t>山口県消防学校で使用する電気</t>
    <rPh sb="0" eb="2">
      <t>ヤマグチ</t>
    </rPh>
    <rPh sb="2" eb="3">
      <t>ケン</t>
    </rPh>
    <rPh sb="3" eb="5">
      <t>ショウボウ</t>
    </rPh>
    <rPh sb="5" eb="7">
      <t>ガッコウ</t>
    </rPh>
    <rPh sb="8" eb="10">
      <t>シヨウ</t>
    </rPh>
    <rPh sb="12" eb="14">
      <t>デンキ</t>
    </rPh>
    <phoneticPr fontId="2"/>
  </si>
  <si>
    <t>山口県立萩看護学校で使用する電気</t>
    <rPh sb="0" eb="4">
      <t>ヤマグチケンリツ</t>
    </rPh>
    <rPh sb="4" eb="5">
      <t>ハギ</t>
    </rPh>
    <rPh sb="5" eb="7">
      <t>カンゴ</t>
    </rPh>
    <rPh sb="7" eb="9">
      <t>ガッコウ</t>
    </rPh>
    <rPh sb="10" eb="12">
      <t>シヨウ</t>
    </rPh>
    <rPh sb="14" eb="16">
      <t>デンキ</t>
    </rPh>
    <phoneticPr fontId="2"/>
  </si>
  <si>
    <t>（株）Ｖ－Ｐｏｗｅｒ</t>
    <rPh sb="1" eb="2">
      <t>カブ</t>
    </rPh>
    <phoneticPr fontId="2"/>
  </si>
  <si>
    <t>10電力会社
入札不参加</t>
    <rPh sb="2" eb="4">
      <t>デンリョク</t>
    </rPh>
    <rPh sb="4" eb="6">
      <t>カイシャ</t>
    </rPh>
    <rPh sb="7" eb="9">
      <t>ニュウサツ</t>
    </rPh>
    <rPh sb="9" eb="12">
      <t>フサンカ</t>
    </rPh>
    <phoneticPr fontId="2"/>
  </si>
  <si>
    <t>山口県立萩看護学校長門実習棟で使用する電気</t>
    <rPh sb="0" eb="4">
      <t>ヤマグチケンリツ</t>
    </rPh>
    <rPh sb="4" eb="5">
      <t>ハギ</t>
    </rPh>
    <rPh sb="5" eb="7">
      <t>カンゴ</t>
    </rPh>
    <rPh sb="7" eb="9">
      <t>ガッコウ</t>
    </rPh>
    <rPh sb="9" eb="11">
      <t>ナガト</t>
    </rPh>
    <rPh sb="11" eb="13">
      <t>ジッシュウ</t>
    </rPh>
    <rPh sb="13" eb="14">
      <t>トウ</t>
    </rPh>
    <rPh sb="15" eb="17">
      <t>シヨウ</t>
    </rPh>
    <rPh sb="19" eb="21">
      <t>デンキ</t>
    </rPh>
    <phoneticPr fontId="2"/>
  </si>
  <si>
    <t>山口県下関水産振興局及び下関漁港地方卸売市場で使用する電気</t>
    <rPh sb="0" eb="3">
      <t>ヤマグチケン</t>
    </rPh>
    <rPh sb="3" eb="5">
      <t>シモノセキ</t>
    </rPh>
    <rPh sb="5" eb="7">
      <t>スイサン</t>
    </rPh>
    <rPh sb="7" eb="10">
      <t>シンコウキョク</t>
    </rPh>
    <rPh sb="10" eb="11">
      <t>オヨ</t>
    </rPh>
    <rPh sb="12" eb="14">
      <t>シモノセキ</t>
    </rPh>
    <rPh sb="14" eb="16">
      <t>ギョコウ</t>
    </rPh>
    <rPh sb="16" eb="18">
      <t>チホウ</t>
    </rPh>
    <rPh sb="18" eb="20">
      <t>オロシウリ</t>
    </rPh>
    <rPh sb="20" eb="22">
      <t>イチバ</t>
    </rPh>
    <rPh sb="23" eb="25">
      <t>シヨウ</t>
    </rPh>
    <rPh sb="27" eb="29">
      <t>デンキ</t>
    </rPh>
    <phoneticPr fontId="2"/>
  </si>
  <si>
    <t>中国電力株式会社</t>
    <rPh sb="0" eb="2">
      <t>チュウゴク</t>
    </rPh>
    <rPh sb="2" eb="4">
      <t>デンリョク</t>
    </rPh>
    <rPh sb="4" eb="6">
      <t>カブシキ</t>
    </rPh>
    <rPh sb="6" eb="8">
      <t>カイシャ</t>
    </rPh>
    <phoneticPr fontId="2"/>
  </si>
  <si>
    <t>※平成29年6月～30年5月末までの1年契約（落札価格は1年間分）</t>
    <rPh sb="5" eb="6">
      <t>ネン</t>
    </rPh>
    <rPh sb="7" eb="8">
      <t>ツキ</t>
    </rPh>
    <rPh sb="13" eb="14">
      <t>ガツ</t>
    </rPh>
    <rPh sb="14" eb="15">
      <t>マツ</t>
    </rPh>
    <phoneticPr fontId="2"/>
  </si>
  <si>
    <t>山口県中部家畜保健衛生所庁舎で使用する電気</t>
    <rPh sb="0" eb="3">
      <t>ヤマグチケン</t>
    </rPh>
    <rPh sb="3" eb="5">
      <t>チュウブ</t>
    </rPh>
    <rPh sb="5" eb="7">
      <t>カチク</t>
    </rPh>
    <rPh sb="7" eb="9">
      <t>ホケン</t>
    </rPh>
    <rPh sb="9" eb="11">
      <t>エイセイ</t>
    </rPh>
    <rPh sb="11" eb="12">
      <t>ショ</t>
    </rPh>
    <rPh sb="12" eb="14">
      <t>チョウシャ</t>
    </rPh>
    <rPh sb="15" eb="17">
      <t>シヨウ</t>
    </rPh>
    <rPh sb="19" eb="21">
      <t>デンキ</t>
    </rPh>
    <phoneticPr fontId="2"/>
  </si>
  <si>
    <t>※平成29年2月～32年1月末までの複数年契約（落札価格は3年間分）</t>
    <rPh sb="5" eb="6">
      <t>ネン</t>
    </rPh>
    <rPh sb="7" eb="8">
      <t>ツキ</t>
    </rPh>
    <rPh sb="13" eb="14">
      <t>ガツ</t>
    </rPh>
    <rPh sb="14" eb="15">
      <t>マツ</t>
    </rPh>
    <phoneticPr fontId="2"/>
  </si>
  <si>
    <t>山口県農林総合技術センターで使用する電気</t>
    <rPh sb="0" eb="3">
      <t>ヤマグチケン</t>
    </rPh>
    <rPh sb="3" eb="5">
      <t>ノウリン</t>
    </rPh>
    <rPh sb="5" eb="7">
      <t>ソウゴウ</t>
    </rPh>
    <rPh sb="7" eb="9">
      <t>ギジュツ</t>
    </rPh>
    <rPh sb="14" eb="16">
      <t>シヨウ</t>
    </rPh>
    <rPh sb="18" eb="20">
      <t>デンキ</t>
    </rPh>
    <phoneticPr fontId="2"/>
  </si>
  <si>
    <t>株式会社イーセル</t>
    <rPh sb="0" eb="4">
      <t>カブシキガイシャ</t>
    </rPh>
    <phoneticPr fontId="2"/>
  </si>
  <si>
    <t>※平成28年10月～31年9月末までの3年契約（落札価格は1年間分）</t>
    <rPh sb="5" eb="6">
      <t>ネン</t>
    </rPh>
    <rPh sb="8" eb="9">
      <t>ツキ</t>
    </rPh>
    <rPh sb="14" eb="15">
      <t>ガツ</t>
    </rPh>
    <rPh sb="15" eb="16">
      <t>マツ</t>
    </rPh>
    <phoneticPr fontId="2"/>
  </si>
  <si>
    <t>山口県下関農林事務所で使用する電気（業務用電力）</t>
    <rPh sb="0" eb="3">
      <t>ヤマグチケン</t>
    </rPh>
    <rPh sb="3" eb="5">
      <t>シモノセキ</t>
    </rPh>
    <rPh sb="5" eb="7">
      <t>ノウリン</t>
    </rPh>
    <rPh sb="7" eb="9">
      <t>ジム</t>
    </rPh>
    <rPh sb="9" eb="10">
      <t>ショ</t>
    </rPh>
    <rPh sb="11" eb="13">
      <t>シヨウ</t>
    </rPh>
    <rPh sb="15" eb="17">
      <t>デンキ</t>
    </rPh>
    <rPh sb="18" eb="21">
      <t>ギョウムヨウ</t>
    </rPh>
    <rPh sb="21" eb="23">
      <t>デンリョク</t>
    </rPh>
    <phoneticPr fontId="2"/>
  </si>
  <si>
    <t>中国電力株式会社下関営業所</t>
    <rPh sb="0" eb="2">
      <t>チュウゴク</t>
    </rPh>
    <rPh sb="2" eb="4">
      <t>デンリョク</t>
    </rPh>
    <rPh sb="4" eb="6">
      <t>カブシキ</t>
    </rPh>
    <rPh sb="6" eb="8">
      <t>カイシャ</t>
    </rPh>
    <rPh sb="8" eb="10">
      <t>シモノセキ</t>
    </rPh>
    <rPh sb="10" eb="13">
      <t>エイギョウショ</t>
    </rPh>
    <phoneticPr fontId="2"/>
  </si>
  <si>
    <t>※平成29年10月1日～平成32年9月30日までの複数年契約（落札価格は3年間分）</t>
    <rPh sb="1" eb="2">
      <t>ヘイ</t>
    </rPh>
    <rPh sb="10" eb="11">
      <t>ニチ</t>
    </rPh>
    <rPh sb="12" eb="14">
      <t>ヘイセイ</t>
    </rPh>
    <rPh sb="21" eb="22">
      <t>ニチ</t>
    </rPh>
    <phoneticPr fontId="2"/>
  </si>
  <si>
    <t>山口県下関農林事務所で使用する電気（従量電灯Ｂ、低圧電力）</t>
    <rPh sb="18" eb="20">
      <t>ジュウリョウ</t>
    </rPh>
    <rPh sb="20" eb="22">
      <t>デントウ</t>
    </rPh>
    <rPh sb="24" eb="26">
      <t>テイアツ</t>
    </rPh>
    <phoneticPr fontId="2"/>
  </si>
  <si>
    <t>株式会社アースインフィニティ</t>
    <rPh sb="0" eb="4">
      <t>カブシキガイシャ</t>
    </rPh>
    <phoneticPr fontId="2"/>
  </si>
  <si>
    <t>10電力会社
入札不参加</t>
  </si>
  <si>
    <t>35(kVA)
12(kW)</t>
  </si>
  <si>
    <t>美祢合同庁舎で使用する電気</t>
    <rPh sb="0" eb="2">
      <t>ミネ</t>
    </rPh>
    <rPh sb="2" eb="4">
      <t>ゴウドウ</t>
    </rPh>
    <rPh sb="4" eb="6">
      <t>チョウシャ</t>
    </rPh>
    <rPh sb="7" eb="9">
      <t>シヨウ</t>
    </rPh>
    <rPh sb="11" eb="13">
      <t>デンキ</t>
    </rPh>
    <phoneticPr fontId="2"/>
  </si>
  <si>
    <t>※平成２９年１２月～３２年11月末までの複数年契約（落札価格は３年間分）</t>
    <rPh sb="5" eb="6">
      <t>ネン</t>
    </rPh>
    <rPh sb="8" eb="9">
      <t>ガツ</t>
    </rPh>
    <rPh sb="15" eb="16">
      <t>ガツ</t>
    </rPh>
    <rPh sb="16" eb="17">
      <t>マツ</t>
    </rPh>
    <phoneticPr fontId="2"/>
  </si>
  <si>
    <t>山口きらら博記念公園管理事務所で使用する電気</t>
    <rPh sb="0" eb="2">
      <t>ヤマグチ</t>
    </rPh>
    <rPh sb="5" eb="6">
      <t>ハク</t>
    </rPh>
    <rPh sb="6" eb="8">
      <t>キネン</t>
    </rPh>
    <rPh sb="8" eb="10">
      <t>コウエン</t>
    </rPh>
    <rPh sb="10" eb="12">
      <t>カンリ</t>
    </rPh>
    <rPh sb="12" eb="14">
      <t>ジム</t>
    </rPh>
    <rPh sb="14" eb="15">
      <t>ショ</t>
    </rPh>
    <rPh sb="16" eb="18">
      <t>シヨウ</t>
    </rPh>
    <rPh sb="20" eb="22">
      <t>デンキ</t>
    </rPh>
    <phoneticPr fontId="2"/>
  </si>
  <si>
    <t>土木建築部</t>
    <rPh sb="0" eb="2">
      <t>ドボク</t>
    </rPh>
    <rPh sb="2" eb="4">
      <t>ケンチク</t>
    </rPh>
    <rPh sb="4" eb="5">
      <t>ブ</t>
    </rPh>
    <phoneticPr fontId="2"/>
  </si>
  <si>
    <t>中国電力㈱宇部営業所</t>
    <rPh sb="0" eb="2">
      <t>チュウゴク</t>
    </rPh>
    <rPh sb="2" eb="4">
      <t>デンリョク</t>
    </rPh>
    <rPh sb="5" eb="7">
      <t>ウベ</t>
    </rPh>
    <rPh sb="7" eb="10">
      <t>エイギョウショ</t>
    </rPh>
    <phoneticPr fontId="2"/>
  </si>
  <si>
    <t>山口県防府総合庁舎で使用する電気購入契約</t>
    <rPh sb="0" eb="3">
      <t>ヤマグチケン</t>
    </rPh>
    <rPh sb="3" eb="5">
      <t>ホウフ</t>
    </rPh>
    <rPh sb="5" eb="7">
      <t>ソウゴウ</t>
    </rPh>
    <rPh sb="7" eb="9">
      <t>チョウシャ</t>
    </rPh>
    <rPh sb="10" eb="12">
      <t>シヨウ</t>
    </rPh>
    <rPh sb="14" eb="16">
      <t>デンキ</t>
    </rPh>
    <rPh sb="16" eb="18">
      <t>コウニュウ</t>
    </rPh>
    <rPh sb="18" eb="20">
      <t>ケイヤク</t>
    </rPh>
    <phoneticPr fontId="2"/>
  </si>
  <si>
    <t>株式会社　新出光</t>
    <rPh sb="0" eb="4">
      <t>カブシキガイシャ</t>
    </rPh>
    <rPh sb="5" eb="6">
      <t>シン</t>
    </rPh>
    <rPh sb="6" eb="8">
      <t>イデミツ</t>
    </rPh>
    <phoneticPr fontId="2"/>
  </si>
  <si>
    <t>※平成28年12月～30年11月末までの複数年契約（落札価格は3年間分）</t>
    <rPh sb="5" eb="6">
      <t>ネン</t>
    </rPh>
    <rPh sb="8" eb="9">
      <t>ツキ</t>
    </rPh>
    <rPh sb="15" eb="16">
      <t>ガツ</t>
    </rPh>
    <rPh sb="16" eb="17">
      <t>マツ</t>
    </rPh>
    <phoneticPr fontId="2"/>
  </si>
  <si>
    <t>岩国港クレーン受変電設備で使用する電気</t>
    <rPh sb="0" eb="2">
      <t>イワクニ</t>
    </rPh>
    <rPh sb="2" eb="3">
      <t>コウ</t>
    </rPh>
    <rPh sb="7" eb="10">
      <t>ジュヘンデン</t>
    </rPh>
    <rPh sb="10" eb="12">
      <t>セツビ</t>
    </rPh>
    <rPh sb="13" eb="15">
      <t>シヨウ</t>
    </rPh>
    <rPh sb="17" eb="19">
      <t>デンキ</t>
    </rPh>
    <phoneticPr fontId="2"/>
  </si>
  <si>
    <t>土木建築部</t>
  </si>
  <si>
    <t>※平成２８～３０年度複数年契約（落札価格は３年間分）</t>
  </si>
  <si>
    <t>長門土木建築事務所で使用する電気</t>
    <rPh sb="0" eb="2">
      <t>ナガト</t>
    </rPh>
    <rPh sb="2" eb="4">
      <t>ドボク</t>
    </rPh>
    <rPh sb="4" eb="6">
      <t>ケンチク</t>
    </rPh>
    <rPh sb="6" eb="8">
      <t>ジム</t>
    </rPh>
    <rPh sb="8" eb="9">
      <t>ショ</t>
    </rPh>
    <rPh sb="10" eb="12">
      <t>シヨウ</t>
    </rPh>
    <rPh sb="14" eb="16">
      <t>デンキ</t>
    </rPh>
    <phoneticPr fontId="2"/>
  </si>
  <si>
    <t>ミツウロコグリーンエネルギー株式会社</t>
    <rPh sb="14" eb="18">
      <t>カブシキガイシャ</t>
    </rPh>
    <phoneticPr fontId="2"/>
  </si>
  <si>
    <t>※平成29年6月～32年5月末までの3年契約（落札価格は1年間分）</t>
    <rPh sb="5" eb="6">
      <t>ネン</t>
    </rPh>
    <rPh sb="7" eb="8">
      <t>ツキ</t>
    </rPh>
    <rPh sb="13" eb="14">
      <t>ガツ</t>
    </rPh>
    <rPh sb="14" eb="15">
      <t>マツ</t>
    </rPh>
    <phoneticPr fontId="2"/>
  </si>
  <si>
    <t>大坊ダム管理所で使用する電気</t>
    <rPh sb="0" eb="2">
      <t>ダイボウ</t>
    </rPh>
    <rPh sb="4" eb="6">
      <t>カンリ</t>
    </rPh>
    <rPh sb="6" eb="7">
      <t>ショ</t>
    </rPh>
    <rPh sb="8" eb="10">
      <t>シヨウ</t>
    </rPh>
    <rPh sb="12" eb="14">
      <t>デンキ</t>
    </rPh>
    <phoneticPr fontId="2"/>
  </si>
  <si>
    <t>株式会社イーセル　　広島支店</t>
    <rPh sb="0" eb="4">
      <t>カブシキガイシャ</t>
    </rPh>
    <rPh sb="10" eb="12">
      <t>ヒロシマ</t>
    </rPh>
    <rPh sb="12" eb="14">
      <t>シテン</t>
    </rPh>
    <phoneticPr fontId="2"/>
  </si>
  <si>
    <t>高圧受電設備（曝気システム）で使用する電気</t>
  </si>
  <si>
    <t>(株)グローバルエンジニアリング</t>
  </si>
  <si>
    <t>平成２９年度～平成３１年度の複数年契約（金額等はすべて３年間分）</t>
  </si>
  <si>
    <t>山口県立岩国高等学校ほか６７箇所で使用する電気</t>
    <rPh sb="0" eb="4">
      <t>ヤマグチケンリツ</t>
    </rPh>
    <rPh sb="4" eb="6">
      <t>イワクニ</t>
    </rPh>
    <rPh sb="6" eb="8">
      <t>コウトウ</t>
    </rPh>
    <rPh sb="8" eb="10">
      <t>ガッコウ</t>
    </rPh>
    <rPh sb="14" eb="16">
      <t>カショ</t>
    </rPh>
    <rPh sb="17" eb="19">
      <t>シヨウ</t>
    </rPh>
    <rPh sb="21" eb="23">
      <t>デンキ</t>
    </rPh>
    <phoneticPr fontId="2"/>
  </si>
  <si>
    <t>※平成29年8月～32年7月末までの複数年契約（落札価格は3年間分）</t>
    <rPh sb="5" eb="6">
      <t>ネン</t>
    </rPh>
    <rPh sb="7" eb="8">
      <t>ツキ</t>
    </rPh>
    <rPh sb="13" eb="14">
      <t>ガツ</t>
    </rPh>
    <rPh sb="14" eb="15">
      <t>マツ</t>
    </rPh>
    <phoneticPr fontId="2"/>
  </si>
  <si>
    <t>山口図書館で使用する電気</t>
    <rPh sb="0" eb="2">
      <t>ヤマグチ</t>
    </rPh>
    <rPh sb="2" eb="5">
      <t>トショカン</t>
    </rPh>
    <rPh sb="6" eb="8">
      <t>シヨウ</t>
    </rPh>
    <rPh sb="10" eb="12">
      <t>デンキ</t>
    </rPh>
    <phoneticPr fontId="2"/>
  </si>
  <si>
    <t>エフビットコミュニケーションズ(株)</t>
    <rPh sb="15" eb="18">
      <t>カブ</t>
    </rPh>
    <phoneticPr fontId="2"/>
  </si>
  <si>
    <t>山口県警察学校等で使用する電気</t>
    <rPh sb="0" eb="3">
      <t>ヤマグチケン</t>
    </rPh>
    <rPh sb="3" eb="5">
      <t>ケイサツ</t>
    </rPh>
    <rPh sb="5" eb="7">
      <t>ガッコウ</t>
    </rPh>
    <rPh sb="7" eb="8">
      <t>トウ</t>
    </rPh>
    <rPh sb="9" eb="11">
      <t>シヨウ</t>
    </rPh>
    <rPh sb="13" eb="15">
      <t>デンキ</t>
    </rPh>
    <phoneticPr fontId="2"/>
  </si>
  <si>
    <t>※平成28年10月～29年9月末、平成29年10月～30年9月末までの１年契約（落札価格は１年間分）</t>
    <rPh sb="5" eb="6">
      <t>ネン</t>
    </rPh>
    <rPh sb="8" eb="9">
      <t>ガツ</t>
    </rPh>
    <rPh sb="12" eb="13">
      <t>ネン</t>
    </rPh>
    <rPh sb="14" eb="15">
      <t>ガツ</t>
    </rPh>
    <rPh sb="15" eb="16">
      <t>マツ</t>
    </rPh>
    <phoneticPr fontId="2"/>
  </si>
  <si>
    <t>山口県警察本部別館で使用する電気</t>
    <rPh sb="0" eb="3">
      <t>ヤマグチケン</t>
    </rPh>
    <rPh sb="3" eb="5">
      <t>ケイサツ</t>
    </rPh>
    <rPh sb="5" eb="7">
      <t>ホンブ</t>
    </rPh>
    <rPh sb="7" eb="9">
      <t>ベッカン</t>
    </rPh>
    <rPh sb="10" eb="12">
      <t>シヨウ</t>
    </rPh>
    <rPh sb="14" eb="16">
      <t>デンキ</t>
    </rPh>
    <phoneticPr fontId="2"/>
  </si>
  <si>
    <t>※平成28年10月～31年9月末までの複数年契約（落札価格は3年間分）</t>
    <rPh sb="5" eb="6">
      <t>ネン</t>
    </rPh>
    <rPh sb="8" eb="9">
      <t>ツキ</t>
    </rPh>
    <rPh sb="14" eb="15">
      <t>ガツ</t>
    </rPh>
    <rPh sb="15" eb="16">
      <t>マツ</t>
    </rPh>
    <phoneticPr fontId="2"/>
  </si>
  <si>
    <t>山口県総合交通センターで使用する電気</t>
    <rPh sb="0" eb="3">
      <t>ヤマグチケン</t>
    </rPh>
    <rPh sb="3" eb="5">
      <t>ソウゴウ</t>
    </rPh>
    <rPh sb="5" eb="7">
      <t>コウツウ</t>
    </rPh>
    <rPh sb="12" eb="14">
      <t>シヨウ</t>
    </rPh>
    <rPh sb="16" eb="18">
      <t>デンキ</t>
    </rPh>
    <phoneticPr fontId="2"/>
  </si>
  <si>
    <t>※平成28年11月～31年10月末までの複数年契約（落札価格は3年間分）</t>
    <rPh sb="5" eb="6">
      <t>ネン</t>
    </rPh>
    <rPh sb="8" eb="9">
      <t>ツキ</t>
    </rPh>
    <rPh sb="15" eb="16">
      <t>ガツ</t>
    </rPh>
    <rPh sb="16" eb="17">
      <t>マツ</t>
    </rPh>
    <phoneticPr fontId="2"/>
  </si>
  <si>
    <t>岩国警察署庁舎で使用する電気</t>
    <rPh sb="0" eb="2">
      <t>イワクニ</t>
    </rPh>
    <rPh sb="2" eb="5">
      <t>ケイサツショ</t>
    </rPh>
    <rPh sb="5" eb="7">
      <t>チョウシャ</t>
    </rPh>
    <rPh sb="8" eb="10">
      <t>シヨウ</t>
    </rPh>
    <rPh sb="12" eb="14">
      <t>デンキ</t>
    </rPh>
    <phoneticPr fontId="2"/>
  </si>
  <si>
    <t>柳井柳井警察署で使用する電気</t>
    <rPh sb="0" eb="2">
      <t>ヤナイ</t>
    </rPh>
    <rPh sb="2" eb="4">
      <t>ヤナイ</t>
    </rPh>
    <rPh sb="4" eb="7">
      <t>ケイサツショ</t>
    </rPh>
    <rPh sb="8" eb="10">
      <t>シヨウ</t>
    </rPh>
    <rPh sb="12" eb="14">
      <t>デンキ</t>
    </rPh>
    <phoneticPr fontId="2"/>
  </si>
  <si>
    <t>光警察署庁舎で使用する電気</t>
    <rPh sb="0" eb="1">
      <t>ヒカリ</t>
    </rPh>
    <rPh sb="1" eb="4">
      <t>ケイサツショ</t>
    </rPh>
    <rPh sb="4" eb="6">
      <t>チョウシャ</t>
    </rPh>
    <rPh sb="7" eb="9">
      <t>シヨウ</t>
    </rPh>
    <rPh sb="11" eb="13">
      <t>デンキ</t>
    </rPh>
    <phoneticPr fontId="2"/>
  </si>
  <si>
    <t>下松警察署で使用する電気</t>
    <rPh sb="0" eb="2">
      <t>クダマツ</t>
    </rPh>
    <rPh sb="2" eb="5">
      <t>ケイサツショ</t>
    </rPh>
    <rPh sb="6" eb="8">
      <t>シヨウ</t>
    </rPh>
    <rPh sb="10" eb="12">
      <t>デンキ</t>
    </rPh>
    <phoneticPr fontId="2"/>
  </si>
  <si>
    <t>周南警察署庁舎で使用する電気</t>
    <rPh sb="0" eb="2">
      <t>シュウナン</t>
    </rPh>
    <rPh sb="2" eb="5">
      <t>ケイサツショ</t>
    </rPh>
    <rPh sb="5" eb="7">
      <t>チョウシャ</t>
    </rPh>
    <rPh sb="8" eb="10">
      <t>シヨウ</t>
    </rPh>
    <rPh sb="12" eb="14">
      <t>デンキ</t>
    </rPh>
    <phoneticPr fontId="2"/>
  </si>
  <si>
    <t>防府警察署庁舎で使用する電気</t>
    <rPh sb="0" eb="2">
      <t>ホウフ</t>
    </rPh>
    <rPh sb="2" eb="5">
      <t>ケイサツショ</t>
    </rPh>
    <rPh sb="5" eb="7">
      <t>チョウシャ</t>
    </rPh>
    <rPh sb="8" eb="10">
      <t>シヨウ</t>
    </rPh>
    <rPh sb="12" eb="14">
      <t>デンキ</t>
    </rPh>
    <phoneticPr fontId="2"/>
  </si>
  <si>
    <t>山口警察署庁舎で使用する電気</t>
    <rPh sb="0" eb="2">
      <t>ヤマグチ</t>
    </rPh>
    <rPh sb="2" eb="5">
      <t>ケイサツショ</t>
    </rPh>
    <rPh sb="5" eb="7">
      <t>チョウシャ</t>
    </rPh>
    <rPh sb="8" eb="10">
      <t>シヨウ</t>
    </rPh>
    <rPh sb="12" eb="14">
      <t>デンキ</t>
    </rPh>
    <phoneticPr fontId="2"/>
  </si>
  <si>
    <t>※平成29年12月～31年3月までの複数年契約（落札価格は1年4カ月分）</t>
    <rPh sb="1" eb="3">
      <t>ヘイセイ</t>
    </rPh>
    <rPh sb="5" eb="6">
      <t>ネン</t>
    </rPh>
    <rPh sb="8" eb="9">
      <t>ガツ</t>
    </rPh>
    <rPh sb="12" eb="13">
      <t>ネン</t>
    </rPh>
    <rPh sb="14" eb="15">
      <t>ガツ</t>
    </rPh>
    <rPh sb="18" eb="20">
      <t>フクスウ</t>
    </rPh>
    <rPh sb="20" eb="21">
      <t>ネン</t>
    </rPh>
    <rPh sb="21" eb="23">
      <t>ケイヤク</t>
    </rPh>
    <rPh sb="24" eb="26">
      <t>ラクサツ</t>
    </rPh>
    <rPh sb="26" eb="28">
      <t>カカク</t>
    </rPh>
    <rPh sb="30" eb="31">
      <t>ネン</t>
    </rPh>
    <rPh sb="33" eb="34">
      <t>ゲツ</t>
    </rPh>
    <rPh sb="34" eb="35">
      <t>ブン</t>
    </rPh>
    <phoneticPr fontId="2"/>
  </si>
  <si>
    <t>山口南警察署庁舎で使用する電気</t>
    <rPh sb="0" eb="2">
      <t>ヤマグチ</t>
    </rPh>
    <rPh sb="2" eb="3">
      <t>ミナミ</t>
    </rPh>
    <rPh sb="3" eb="6">
      <t>ケイサツショ</t>
    </rPh>
    <rPh sb="6" eb="8">
      <t>チョウシャ</t>
    </rPh>
    <rPh sb="9" eb="11">
      <t>シヨウ</t>
    </rPh>
    <rPh sb="13" eb="15">
      <t>デンキ</t>
    </rPh>
    <phoneticPr fontId="2"/>
  </si>
  <si>
    <t>宇部警察署庁舎で使用する電気</t>
    <rPh sb="0" eb="2">
      <t>ウベ</t>
    </rPh>
    <rPh sb="2" eb="5">
      <t>ケイサツショ</t>
    </rPh>
    <rPh sb="5" eb="7">
      <t>チョウシャ</t>
    </rPh>
    <rPh sb="8" eb="10">
      <t>シヨウ</t>
    </rPh>
    <rPh sb="12" eb="14">
      <t>デンキ</t>
    </rPh>
    <phoneticPr fontId="2"/>
  </si>
  <si>
    <t>山陽小野田警察署庁舎で使用する電気</t>
    <rPh sb="0" eb="5">
      <t>サンヨウオノダ</t>
    </rPh>
    <rPh sb="5" eb="8">
      <t>ケイサツショ</t>
    </rPh>
    <rPh sb="8" eb="10">
      <t>チョウシャ</t>
    </rPh>
    <rPh sb="11" eb="13">
      <t>シヨウ</t>
    </rPh>
    <rPh sb="15" eb="17">
      <t>デンキ</t>
    </rPh>
    <phoneticPr fontId="2"/>
  </si>
  <si>
    <t>小串警察署庁舎で使用する電気</t>
    <rPh sb="0" eb="2">
      <t>コグシ</t>
    </rPh>
    <rPh sb="2" eb="5">
      <t>ケイサツショ</t>
    </rPh>
    <rPh sb="5" eb="7">
      <t>チョウシャ</t>
    </rPh>
    <rPh sb="8" eb="10">
      <t>シヨウ</t>
    </rPh>
    <rPh sb="12" eb="14">
      <t>デンキ</t>
    </rPh>
    <phoneticPr fontId="2"/>
  </si>
  <si>
    <t>美祢警察署庁舎で使用する電気</t>
    <rPh sb="0" eb="2">
      <t>ミネ</t>
    </rPh>
    <rPh sb="2" eb="5">
      <t>ケイサツショ</t>
    </rPh>
    <rPh sb="5" eb="7">
      <t>チョウシャ</t>
    </rPh>
    <rPh sb="8" eb="10">
      <t>シヨウ</t>
    </rPh>
    <rPh sb="12" eb="14">
      <t>デンキ</t>
    </rPh>
    <phoneticPr fontId="2"/>
  </si>
  <si>
    <t>長門警察署庁舎で使用する電気</t>
    <rPh sb="0" eb="2">
      <t>ナガト</t>
    </rPh>
    <rPh sb="2" eb="5">
      <t>ケイサツショ</t>
    </rPh>
    <rPh sb="5" eb="7">
      <t>チョウシャ</t>
    </rPh>
    <rPh sb="8" eb="10">
      <t>シヨウ</t>
    </rPh>
    <rPh sb="12" eb="14">
      <t>デンキ</t>
    </rPh>
    <phoneticPr fontId="2"/>
  </si>
  <si>
    <t>萩警察署庁舎で使用する電気</t>
    <rPh sb="0" eb="1">
      <t>ハギ</t>
    </rPh>
    <rPh sb="1" eb="4">
      <t>ケイサツショ</t>
    </rPh>
    <rPh sb="4" eb="6">
      <t>チョウシャ</t>
    </rPh>
    <rPh sb="7" eb="9">
      <t>シヨウ</t>
    </rPh>
    <rPh sb="11" eb="13">
      <t>デンキ</t>
    </rPh>
    <phoneticPr fontId="2"/>
  </si>
  <si>
    <t>下関警察署庁舎で使用する電気</t>
    <rPh sb="0" eb="2">
      <t>シモノセキ</t>
    </rPh>
    <rPh sb="2" eb="5">
      <t>ケイサツショ</t>
    </rPh>
    <rPh sb="5" eb="7">
      <t>チョウシャ</t>
    </rPh>
    <rPh sb="8" eb="10">
      <t>シヨウ</t>
    </rPh>
    <rPh sb="12" eb="14">
      <t>デンキ</t>
    </rPh>
    <phoneticPr fontId="2"/>
  </si>
  <si>
    <t>長府警察署庁舎で使用する電気</t>
    <rPh sb="0" eb="2">
      <t>チョウフ</t>
    </rPh>
    <rPh sb="2" eb="5">
      <t>ケイサツショ</t>
    </rPh>
    <rPh sb="5" eb="7">
      <t>チョウシャ</t>
    </rPh>
    <rPh sb="8" eb="10">
      <t>シヨウ</t>
    </rPh>
    <rPh sb="12" eb="14">
      <t>デンキ</t>
    </rPh>
    <phoneticPr fontId="2"/>
  </si>
  <si>
    <t>全落札額のうち10電力会社が入札に参加したときの落札価格合計/電力会社
提示額（税抜き）</t>
    <phoneticPr fontId="2"/>
  </si>
  <si>
    <t>全落札額のうち10電力会社が入札に参加したときの落札価格合計/電力会社
提示額（税抜き）</t>
    <phoneticPr fontId="2"/>
  </si>
  <si>
    <t>菅野発電所ほか11発電所</t>
  </si>
  <si>
    <t>中国電力㈱</t>
  </si>
  <si>
    <t>Ｈ29年度金額
（税抜き）⑤</t>
    <rPh sb="5" eb="7">
      <t>キンガク</t>
    </rPh>
    <rPh sb="9" eb="10">
      <t>ゼイ</t>
    </rPh>
    <rPh sb="10" eb="11">
      <t>ヌ</t>
    </rPh>
    <phoneticPr fontId="2"/>
  </si>
  <si>
    <t>電力会社
入札額（税抜き）⑥</t>
    <rPh sb="0" eb="2">
      <t>デンリョク</t>
    </rPh>
    <rPh sb="2" eb="4">
      <t>ガイシャ</t>
    </rPh>
    <rPh sb="5" eb="8">
      <t>ニュウサツガク</t>
    </rPh>
    <rPh sb="9" eb="10">
      <t>ゼイ</t>
    </rPh>
    <rPh sb="10" eb="11">
      <t>ヌ</t>
    </rPh>
    <phoneticPr fontId="2"/>
  </si>
  <si>
    <t>兵庫県本庁舎ほか2庁舎で使用する電気</t>
    <phoneticPr fontId="2"/>
  </si>
  <si>
    <t>県立ものづくり大学校ほか13施設で使用する電気</t>
    <rPh sb="0" eb="2">
      <t>ケンリツ</t>
    </rPh>
    <rPh sb="7" eb="10">
      <t>ダイガッコウ</t>
    </rPh>
    <rPh sb="14" eb="16">
      <t>シセツ</t>
    </rPh>
    <rPh sb="17" eb="19">
      <t>シヨウ</t>
    </rPh>
    <rPh sb="21" eb="23">
      <t>デンキ</t>
    </rPh>
    <phoneticPr fontId="2"/>
  </si>
  <si>
    <t>産業労働部</t>
    <rPh sb="0" eb="2">
      <t>サンギョウ</t>
    </rPh>
    <rPh sb="2" eb="5">
      <t>ロウドウブ</t>
    </rPh>
    <phoneticPr fontId="2"/>
  </si>
  <si>
    <t>兵庫県立淡路景観園芸学校及び同校学生寮で使用する電気</t>
    <rPh sb="0" eb="2">
      <t>ヒョウゴ</t>
    </rPh>
    <rPh sb="2" eb="4">
      <t>ケンリツ</t>
    </rPh>
    <rPh sb="4" eb="6">
      <t>アワジ</t>
    </rPh>
    <rPh sb="6" eb="8">
      <t>ケイカン</t>
    </rPh>
    <rPh sb="8" eb="10">
      <t>エンゲイ</t>
    </rPh>
    <rPh sb="10" eb="12">
      <t>ガッコウ</t>
    </rPh>
    <rPh sb="12" eb="13">
      <t>オヨ</t>
    </rPh>
    <rPh sb="14" eb="16">
      <t>ドウコウ</t>
    </rPh>
    <rPh sb="16" eb="19">
      <t>ガクセイリョウ</t>
    </rPh>
    <rPh sb="20" eb="22">
      <t>シヨウ</t>
    </rPh>
    <rPh sb="24" eb="26">
      <t>デンキ</t>
    </rPh>
    <phoneticPr fontId="2"/>
  </si>
  <si>
    <t>淡路景観園芸学校</t>
    <rPh sb="0" eb="2">
      <t>アワジ</t>
    </rPh>
    <rPh sb="2" eb="4">
      <t>ケイカン</t>
    </rPh>
    <rPh sb="4" eb="6">
      <t>エンゲイ</t>
    </rPh>
    <rPh sb="6" eb="8">
      <t>ガッコウ</t>
    </rPh>
    <phoneticPr fontId="2"/>
  </si>
  <si>
    <t>エネサーブ(株)</t>
    <rPh sb="5" eb="8">
      <t>カブ</t>
    </rPh>
    <phoneticPr fontId="2"/>
  </si>
  <si>
    <t>4(3)</t>
  </si>
  <si>
    <t>神戸総合庁舎で使用する電気</t>
    <rPh sb="0" eb="2">
      <t>コウベ</t>
    </rPh>
    <rPh sb="2" eb="4">
      <t>ソウゴウ</t>
    </rPh>
    <rPh sb="4" eb="6">
      <t>チョウシャ</t>
    </rPh>
    <rPh sb="7" eb="9">
      <t>シヨウ</t>
    </rPh>
    <rPh sb="11" eb="13">
      <t>デンキ</t>
    </rPh>
    <phoneticPr fontId="2"/>
  </si>
  <si>
    <t>神戸県民センター</t>
    <rPh sb="0" eb="2">
      <t>コウベ</t>
    </rPh>
    <rPh sb="2" eb="4">
      <t>ケンミン</t>
    </rPh>
    <phoneticPr fontId="2"/>
  </si>
  <si>
    <t>西神戸庁舎で使用する電気</t>
    <rPh sb="0" eb="1">
      <t>ニシ</t>
    </rPh>
    <rPh sb="1" eb="3">
      <t>コウベ</t>
    </rPh>
    <rPh sb="3" eb="5">
      <t>チョウシャ</t>
    </rPh>
    <rPh sb="6" eb="8">
      <t>シヨウ</t>
    </rPh>
    <rPh sb="10" eb="12">
      <t>デンキ</t>
    </rPh>
    <phoneticPr fontId="2"/>
  </si>
  <si>
    <t>尼崎総合庁舎</t>
    <rPh sb="0" eb="2">
      <t>アマガサキ</t>
    </rPh>
    <rPh sb="2" eb="4">
      <t>ソウゴウ</t>
    </rPh>
    <rPh sb="4" eb="6">
      <t>チョウシャ</t>
    </rPh>
    <phoneticPr fontId="2"/>
  </si>
  <si>
    <t>阪神南県民センター</t>
    <rPh sb="0" eb="2">
      <t>ハンシン</t>
    </rPh>
    <rPh sb="2" eb="3">
      <t>ミナミ</t>
    </rPh>
    <rPh sb="3" eb="5">
      <t>ケンミン</t>
    </rPh>
    <phoneticPr fontId="2"/>
  </si>
  <si>
    <t>西宮庁舎</t>
    <rPh sb="0" eb="2">
      <t>ニシノミヤ</t>
    </rPh>
    <rPh sb="2" eb="4">
      <t>チョウシャ</t>
    </rPh>
    <phoneticPr fontId="2"/>
  </si>
  <si>
    <t>芦屋健康福祉事務所</t>
    <rPh sb="0" eb="2">
      <t>アシヤ</t>
    </rPh>
    <rPh sb="2" eb="4">
      <t>ケンコウ</t>
    </rPh>
    <rPh sb="4" eb="6">
      <t>フクシ</t>
    </rPh>
    <rPh sb="6" eb="9">
      <t>ジムショ</t>
    </rPh>
    <phoneticPr fontId="2"/>
  </si>
  <si>
    <t>新丸島水門</t>
    <rPh sb="0" eb="1">
      <t>シン</t>
    </rPh>
    <rPh sb="1" eb="2">
      <t>マル</t>
    </rPh>
    <rPh sb="2" eb="3">
      <t>シマ</t>
    </rPh>
    <rPh sb="3" eb="5">
      <t>スイモン</t>
    </rPh>
    <phoneticPr fontId="2"/>
  </si>
  <si>
    <t>尼崎西宮芦屋港海岸地区閘門</t>
    <rPh sb="0" eb="2">
      <t>アマガサキ</t>
    </rPh>
    <rPh sb="2" eb="4">
      <t>ニシノミヤ</t>
    </rPh>
    <rPh sb="4" eb="6">
      <t>アシヤ</t>
    </rPh>
    <rPh sb="6" eb="7">
      <t>コウ</t>
    </rPh>
    <rPh sb="7" eb="9">
      <t>カイガン</t>
    </rPh>
    <rPh sb="9" eb="11">
      <t>チク</t>
    </rPh>
    <rPh sb="11" eb="13">
      <t>コウモン</t>
    </rPh>
    <phoneticPr fontId="2"/>
  </si>
  <si>
    <t>尼崎市東海岸町第２バース岸壁</t>
    <rPh sb="0" eb="3">
      <t>アマガサキシ</t>
    </rPh>
    <rPh sb="3" eb="4">
      <t>ヒガシ</t>
    </rPh>
    <rPh sb="4" eb="6">
      <t>カイガン</t>
    </rPh>
    <rPh sb="6" eb="7">
      <t>チョウ</t>
    </rPh>
    <rPh sb="7" eb="8">
      <t>ダイ</t>
    </rPh>
    <rPh sb="12" eb="13">
      <t>キシ</t>
    </rPh>
    <rPh sb="13" eb="14">
      <t>カベ</t>
    </rPh>
    <phoneticPr fontId="2"/>
  </si>
  <si>
    <t>松島排水機場</t>
    <rPh sb="0" eb="2">
      <t>マツシマ</t>
    </rPh>
    <rPh sb="2" eb="5">
      <t>ハイスイキ</t>
    </rPh>
    <rPh sb="5" eb="6">
      <t>ジョウ</t>
    </rPh>
    <phoneticPr fontId="2"/>
  </si>
  <si>
    <t>兵庫県西播磨総合庁舎ほか11庁舎で使用する電気</t>
    <rPh sb="0" eb="3">
      <t>ヒョウゴケン</t>
    </rPh>
    <rPh sb="3" eb="4">
      <t>ニシ</t>
    </rPh>
    <rPh sb="4" eb="6">
      <t>ハリマ</t>
    </rPh>
    <rPh sb="6" eb="8">
      <t>ソウゴウ</t>
    </rPh>
    <rPh sb="8" eb="10">
      <t>チョウシャ</t>
    </rPh>
    <rPh sb="14" eb="16">
      <t>チョウシャ</t>
    </rPh>
    <rPh sb="17" eb="19">
      <t>シヨウ</t>
    </rPh>
    <rPh sb="21" eb="23">
      <t>デンキ</t>
    </rPh>
    <phoneticPr fontId="2"/>
  </si>
  <si>
    <t>西播磨県民局</t>
    <rPh sb="0" eb="1">
      <t>ニシ</t>
    </rPh>
    <rPh sb="1" eb="3">
      <t>ハリマ</t>
    </rPh>
    <rPh sb="3" eb="6">
      <t>ケンミンキョク</t>
    </rPh>
    <phoneticPr fontId="2"/>
  </si>
  <si>
    <t>(株)Ｆ-Ｐｏｗｅｒ</t>
    <rPh sb="0" eb="3">
      <t>カブ</t>
    </rPh>
    <phoneticPr fontId="2"/>
  </si>
  <si>
    <t>丹生地・香住トンネル及び
船越トンネルで使用する電気</t>
    <phoneticPr fontId="2"/>
  </si>
  <si>
    <t>但馬県民局</t>
    <rPh sb="0" eb="2">
      <t>タジマ</t>
    </rPh>
    <rPh sb="2" eb="5">
      <t>ケンミンキョク</t>
    </rPh>
    <phoneticPr fontId="2"/>
  </si>
  <si>
    <t>応札なし</t>
    <rPh sb="0" eb="2">
      <t>オウサツ</t>
    </rPh>
    <phoneticPr fontId="2"/>
  </si>
  <si>
    <t>多田浄水場</t>
    <rPh sb="0" eb="2">
      <t>タダ</t>
    </rPh>
    <rPh sb="2" eb="4">
      <t>ジョウスイ</t>
    </rPh>
    <rPh sb="4" eb="5">
      <t>ジョウ</t>
    </rPh>
    <phoneticPr fontId="2"/>
  </si>
  <si>
    <t>向陽台中継ポンプ場</t>
    <rPh sb="0" eb="3">
      <t>コウヨウダイ</t>
    </rPh>
    <rPh sb="3" eb="5">
      <t>チュウケイ</t>
    </rPh>
    <rPh sb="8" eb="9">
      <t>ジョウ</t>
    </rPh>
    <phoneticPr fontId="2"/>
  </si>
  <si>
    <t>三田浄水場</t>
    <rPh sb="0" eb="2">
      <t>サンダ</t>
    </rPh>
    <rPh sb="2" eb="5">
      <t>ジョウスイジョウ</t>
    </rPh>
    <phoneticPr fontId="2"/>
  </si>
  <si>
    <t>神戸加圧ポンプ場</t>
    <rPh sb="0" eb="2">
      <t>コウベ</t>
    </rPh>
    <rPh sb="2" eb="4">
      <t>カアツ</t>
    </rPh>
    <rPh sb="7" eb="8">
      <t>ジョウ</t>
    </rPh>
    <phoneticPr fontId="2"/>
  </si>
  <si>
    <t>神出浄水場</t>
    <rPh sb="0" eb="1">
      <t>カミ</t>
    </rPh>
    <rPh sb="1" eb="2">
      <t>デ</t>
    </rPh>
    <rPh sb="2" eb="5">
      <t>ジョウスイジョウ</t>
    </rPh>
    <phoneticPr fontId="2"/>
  </si>
  <si>
    <t>五百蔵加圧ポンプ場</t>
    <rPh sb="0" eb="2">
      <t>ゴヒャク</t>
    </rPh>
    <rPh sb="2" eb="3">
      <t>クラ</t>
    </rPh>
    <rPh sb="3" eb="5">
      <t>カアツ</t>
    </rPh>
    <rPh sb="8" eb="9">
      <t>ジョウ</t>
    </rPh>
    <phoneticPr fontId="2"/>
  </si>
  <si>
    <t>ミツウロコグリーンエネルギー(株)</t>
    <rPh sb="14" eb="17">
      <t>カブ</t>
    </rPh>
    <phoneticPr fontId="2"/>
  </si>
  <si>
    <t>加古川工業用水道管理所</t>
    <rPh sb="0" eb="3">
      <t>カコガワ</t>
    </rPh>
    <rPh sb="3" eb="5">
      <t>コウギョウ</t>
    </rPh>
    <rPh sb="5" eb="7">
      <t>ヨウスイ</t>
    </rPh>
    <rPh sb="7" eb="8">
      <t>ドウ</t>
    </rPh>
    <rPh sb="8" eb="11">
      <t>カンリショ</t>
    </rPh>
    <phoneticPr fontId="2"/>
  </si>
  <si>
    <t>-</t>
    <phoneticPr fontId="2"/>
  </si>
  <si>
    <t>船津浄水場</t>
    <rPh sb="0" eb="2">
      <t>フナツ</t>
    </rPh>
    <rPh sb="2" eb="5">
      <t>ジョウスイジョウ</t>
    </rPh>
    <phoneticPr fontId="2"/>
  </si>
  <si>
    <t>別府加圧ポンプ所</t>
    <rPh sb="0" eb="2">
      <t>ベフ</t>
    </rPh>
    <rPh sb="2" eb="4">
      <t>カアツ</t>
    </rPh>
    <rPh sb="7" eb="8">
      <t>ショ</t>
    </rPh>
    <phoneticPr fontId="2"/>
  </si>
  <si>
    <t>市川工業用水道管理所</t>
    <rPh sb="0" eb="2">
      <t>イチカワ</t>
    </rPh>
    <rPh sb="2" eb="5">
      <t>コウギョウヨウ</t>
    </rPh>
    <rPh sb="5" eb="7">
      <t>スイドウ</t>
    </rPh>
    <rPh sb="7" eb="10">
      <t>カンリショ</t>
    </rPh>
    <phoneticPr fontId="2"/>
  </si>
  <si>
    <t>揖保川工業用水道管理所</t>
    <rPh sb="0" eb="3">
      <t>イボガワ</t>
    </rPh>
    <rPh sb="3" eb="8">
      <t>コウギョウヨウスイドウ</t>
    </rPh>
    <rPh sb="8" eb="11">
      <t>カンリショ</t>
    </rPh>
    <phoneticPr fontId="2"/>
  </si>
  <si>
    <t>揖保川第2ﾎﾟﾝﾌﾟ場</t>
    <rPh sb="0" eb="3">
      <t>イボガワ</t>
    </rPh>
    <rPh sb="3" eb="4">
      <t>ダイ</t>
    </rPh>
    <rPh sb="10" eb="11">
      <t>ジョウ</t>
    </rPh>
    <phoneticPr fontId="2"/>
  </si>
  <si>
    <t>兵庫県企業庁播磨科学公園都市まちづくり事務所旧庁舎ほか光都プラザ（地区センター）</t>
    <rPh sb="0" eb="6">
      <t>ヒョウゴケンキギョウチョウ</t>
    </rPh>
    <rPh sb="6" eb="14">
      <t>ハリマカガクコウエントシ</t>
    </rPh>
    <rPh sb="19" eb="22">
      <t>ジムショ</t>
    </rPh>
    <rPh sb="22" eb="23">
      <t>キュウ</t>
    </rPh>
    <rPh sb="23" eb="25">
      <t>チョウシャ</t>
    </rPh>
    <rPh sb="27" eb="29">
      <t>コウト</t>
    </rPh>
    <rPh sb="33" eb="35">
      <t>チク</t>
    </rPh>
    <phoneticPr fontId="2"/>
  </si>
  <si>
    <t>県立御影高等学校ほか44校で使用する電気</t>
    <rPh sb="0" eb="2">
      <t>ケンリツ</t>
    </rPh>
    <rPh sb="2" eb="4">
      <t>ミカゲ</t>
    </rPh>
    <rPh sb="4" eb="6">
      <t>コウトウ</t>
    </rPh>
    <rPh sb="6" eb="8">
      <t>ガッコウ</t>
    </rPh>
    <rPh sb="12" eb="13">
      <t>コウ</t>
    </rPh>
    <rPh sb="14" eb="16">
      <t>シヨウ</t>
    </rPh>
    <rPh sb="18" eb="20">
      <t>デンキ</t>
    </rPh>
    <phoneticPr fontId="2"/>
  </si>
  <si>
    <t>県立尼崎高等学校ほか30校で使用する電気</t>
    <rPh sb="0" eb="2">
      <t>ケンリツ</t>
    </rPh>
    <rPh sb="2" eb="4">
      <t>アマガサキ</t>
    </rPh>
    <rPh sb="4" eb="6">
      <t>コウトウ</t>
    </rPh>
    <rPh sb="6" eb="8">
      <t>ガッコウ</t>
    </rPh>
    <rPh sb="12" eb="13">
      <t>コウ</t>
    </rPh>
    <rPh sb="14" eb="16">
      <t>シヨウ</t>
    </rPh>
    <rPh sb="18" eb="20">
      <t>デンキ</t>
    </rPh>
    <phoneticPr fontId="2"/>
  </si>
  <si>
    <t>県立柏原高等学校ほか35校で使用する電気</t>
    <rPh sb="0" eb="2">
      <t>ケンリツ</t>
    </rPh>
    <rPh sb="2" eb="4">
      <t>カイバラ</t>
    </rPh>
    <rPh sb="4" eb="6">
      <t>コウトウ</t>
    </rPh>
    <rPh sb="6" eb="8">
      <t>ガッコウ</t>
    </rPh>
    <rPh sb="12" eb="13">
      <t>コウ</t>
    </rPh>
    <rPh sb="14" eb="16">
      <t>シヨウ</t>
    </rPh>
    <rPh sb="18" eb="20">
      <t>デンキ</t>
    </rPh>
    <phoneticPr fontId="2"/>
  </si>
  <si>
    <t>県立姫路東高等学校ほか45校で使用する電気</t>
    <rPh sb="0" eb="2">
      <t>ケンリツ</t>
    </rPh>
    <rPh sb="2" eb="4">
      <t>ヒメジ</t>
    </rPh>
    <rPh sb="4" eb="5">
      <t>ヒガシ</t>
    </rPh>
    <rPh sb="5" eb="7">
      <t>コウトウ</t>
    </rPh>
    <rPh sb="7" eb="9">
      <t>ガッコウ</t>
    </rPh>
    <rPh sb="13" eb="14">
      <t>コウ</t>
    </rPh>
    <rPh sb="15" eb="17">
      <t>シヨウ</t>
    </rPh>
    <rPh sb="19" eb="21">
      <t>デンキ</t>
    </rPh>
    <phoneticPr fontId="2"/>
  </si>
  <si>
    <t>歴史博物館他7施設</t>
    <rPh sb="0" eb="2">
      <t>レキシ</t>
    </rPh>
    <rPh sb="2" eb="5">
      <t>ハクブツカン</t>
    </rPh>
    <rPh sb="5" eb="6">
      <t>ホカ</t>
    </rPh>
    <rPh sb="7" eb="9">
      <t>シセツ</t>
    </rPh>
    <phoneticPr fontId="2"/>
  </si>
  <si>
    <t>関西電力株式会社</t>
    <rPh sb="0" eb="2">
      <t>カンサイ</t>
    </rPh>
    <rPh sb="2" eb="4">
      <t>デンリョク</t>
    </rPh>
    <rPh sb="4" eb="8">
      <t>カブシキガイシャ</t>
    </rPh>
    <phoneticPr fontId="2"/>
  </si>
  <si>
    <t>兵庫県警察本部庁舎で使用する電気</t>
    <rPh sb="0" eb="3">
      <t>ヒョウゴケン</t>
    </rPh>
    <rPh sb="3" eb="5">
      <t>ケイサツ</t>
    </rPh>
    <rPh sb="5" eb="7">
      <t>ホンブ</t>
    </rPh>
    <rPh sb="7" eb="9">
      <t>チョウシャ</t>
    </rPh>
    <rPh sb="10" eb="12">
      <t>シヨウ</t>
    </rPh>
    <rPh sb="14" eb="16">
      <t>デンキ</t>
    </rPh>
    <phoneticPr fontId="2"/>
  </si>
  <si>
    <t>警察</t>
    <rPh sb="0" eb="2">
      <t>ケイサツ</t>
    </rPh>
    <phoneticPr fontId="2"/>
  </si>
  <si>
    <t>ミツウロコグリーンエネルギー㈱</t>
    <phoneticPr fontId="2"/>
  </si>
  <si>
    <t>ＷＴＯ</t>
    <phoneticPr fontId="2"/>
  </si>
  <si>
    <t>兵庫県運転免許試験場庁舎外４庁舎で使用する電気</t>
    <rPh sb="0" eb="3">
      <t>ヒョウゴケン</t>
    </rPh>
    <rPh sb="3" eb="5">
      <t>ウンテン</t>
    </rPh>
    <rPh sb="5" eb="7">
      <t>メンキョ</t>
    </rPh>
    <rPh sb="7" eb="10">
      <t>シケンジョウ</t>
    </rPh>
    <rPh sb="10" eb="12">
      <t>チョウシャ</t>
    </rPh>
    <rPh sb="12" eb="13">
      <t>ホカ</t>
    </rPh>
    <rPh sb="14" eb="16">
      <t>チョウシャ</t>
    </rPh>
    <phoneticPr fontId="2"/>
  </si>
  <si>
    <t>兵庫県警察本部科学捜査支援センター庁舎外51庁舎で使用する電気</t>
    <rPh sb="0" eb="3">
      <t>ヒョウゴケン</t>
    </rPh>
    <rPh sb="3" eb="5">
      <t>ケイサツ</t>
    </rPh>
    <rPh sb="5" eb="7">
      <t>ホンブ</t>
    </rPh>
    <rPh sb="7" eb="9">
      <t>カガク</t>
    </rPh>
    <rPh sb="9" eb="11">
      <t>ソウサ</t>
    </rPh>
    <rPh sb="11" eb="13">
      <t>シエン</t>
    </rPh>
    <rPh sb="17" eb="19">
      <t>チョウシャ</t>
    </rPh>
    <rPh sb="19" eb="20">
      <t>ホカ</t>
    </rPh>
    <rPh sb="22" eb="24">
      <t>チョウシャ</t>
    </rPh>
    <phoneticPr fontId="2"/>
  </si>
  <si>
    <t>㈱F-Power</t>
    <phoneticPr fontId="2"/>
  </si>
  <si>
    <t>Ｈ29年度金額
（税抜き）⑦</t>
    <rPh sb="5" eb="7">
      <t>キンガク</t>
    </rPh>
    <rPh sb="9" eb="10">
      <t>ゼイ</t>
    </rPh>
    <rPh sb="10" eb="11">
      <t>ヌ</t>
    </rPh>
    <phoneticPr fontId="2"/>
  </si>
  <si>
    <t>電力会社
提示額（税抜き）</t>
    <rPh sb="0" eb="2">
      <t>デンリョク</t>
    </rPh>
    <rPh sb="2" eb="4">
      <t>ガイシャ</t>
    </rPh>
    <rPh sb="5" eb="7">
      <t>テイジ</t>
    </rPh>
    <rPh sb="7" eb="8">
      <t>ガク</t>
    </rPh>
    <rPh sb="9" eb="10">
      <t>ゼイ</t>
    </rPh>
    <rPh sb="10" eb="11">
      <t>ヌ</t>
    </rPh>
    <phoneticPr fontId="2"/>
  </si>
  <si>
    <t>本部長公舎で使用する電気の納入</t>
    <rPh sb="0" eb="3">
      <t>ホンブチョウ</t>
    </rPh>
    <rPh sb="3" eb="5">
      <t>コウシャ</t>
    </rPh>
    <rPh sb="6" eb="8">
      <t>シヨウ</t>
    </rPh>
    <rPh sb="10" eb="12">
      <t>デンキ</t>
    </rPh>
    <rPh sb="13" eb="15">
      <t>ノウニュウ</t>
    </rPh>
    <phoneticPr fontId="2"/>
  </si>
  <si>
    <t>㈱洸陽電機
（シン・エナジー㈱）</t>
    <rPh sb="1" eb="3">
      <t>コウヨウ</t>
    </rPh>
    <rPh sb="3" eb="5">
      <t>デンキ</t>
    </rPh>
    <phoneticPr fontId="2"/>
  </si>
  <si>
    <t>見積合わせ</t>
    <rPh sb="0" eb="2">
      <t>ミツ</t>
    </rPh>
    <rPh sb="2" eb="3">
      <t>ア</t>
    </rPh>
    <phoneticPr fontId="2"/>
  </si>
  <si>
    <t>予定価格が規定の金額に達していないため</t>
    <rPh sb="0" eb="2">
      <t>ヨテイ</t>
    </rPh>
    <rPh sb="2" eb="4">
      <t>カカク</t>
    </rPh>
    <rPh sb="5" eb="7">
      <t>キテイ</t>
    </rPh>
    <rPh sb="8" eb="10">
      <t>キンガク</t>
    </rPh>
    <rPh sb="11" eb="12">
      <t>タッ</t>
    </rPh>
    <phoneticPr fontId="2"/>
  </si>
  <si>
    <t>見積合わせの１番札のため</t>
    <rPh sb="0" eb="2">
      <t>ミツ</t>
    </rPh>
    <rPh sb="2" eb="3">
      <t>ア</t>
    </rPh>
    <rPh sb="7" eb="8">
      <t>バン</t>
    </rPh>
    <rPh sb="8" eb="9">
      <t>フダ</t>
    </rPh>
    <phoneticPr fontId="2"/>
  </si>
  <si>
    <t>兵庫県警察本部が管理する15箇所で使用する電気の調達</t>
    <rPh sb="0" eb="3">
      <t>ヒョウゴケン</t>
    </rPh>
    <rPh sb="3" eb="5">
      <t>ケイサツ</t>
    </rPh>
    <rPh sb="5" eb="7">
      <t>ホンブ</t>
    </rPh>
    <rPh sb="8" eb="10">
      <t>カンリ</t>
    </rPh>
    <rPh sb="14" eb="16">
      <t>カショ</t>
    </rPh>
    <rPh sb="17" eb="19">
      <t>シヨウ</t>
    </rPh>
    <rPh sb="21" eb="23">
      <t>デンキ</t>
    </rPh>
    <rPh sb="24" eb="26">
      <t>チョウタツ</t>
    </rPh>
    <phoneticPr fontId="2"/>
  </si>
  <si>
    <t>はりま電力株</t>
    <rPh sb="3" eb="5">
      <t>デンリョク</t>
    </rPh>
    <rPh sb="5" eb="6">
      <t>カブ</t>
    </rPh>
    <phoneticPr fontId="2"/>
  </si>
  <si>
    <t>兵庫県警察本部が管理する18箇所で使用する電気の調達</t>
    <rPh sb="0" eb="3">
      <t>ヒョウゴケン</t>
    </rPh>
    <rPh sb="3" eb="5">
      <t>ケイサツ</t>
    </rPh>
    <rPh sb="5" eb="7">
      <t>ホンブ</t>
    </rPh>
    <rPh sb="8" eb="10">
      <t>カンリ</t>
    </rPh>
    <rPh sb="14" eb="16">
      <t>カショ</t>
    </rPh>
    <rPh sb="17" eb="19">
      <t>シヨウ</t>
    </rPh>
    <rPh sb="21" eb="23">
      <t>デンキ</t>
    </rPh>
    <rPh sb="24" eb="26">
      <t>チョウタツ</t>
    </rPh>
    <phoneticPr fontId="2"/>
  </si>
  <si>
    <t>兵庫県警察本部三宮駐車違反処理センターで使用する電気</t>
    <rPh sb="0" eb="3">
      <t>ヒョウゴケン</t>
    </rPh>
    <rPh sb="3" eb="5">
      <t>ケイサツ</t>
    </rPh>
    <rPh sb="5" eb="7">
      <t>ホンブ</t>
    </rPh>
    <rPh sb="7" eb="9">
      <t>サンノミヤ</t>
    </rPh>
    <rPh sb="9" eb="11">
      <t>チュウシャ</t>
    </rPh>
    <rPh sb="11" eb="13">
      <t>イハン</t>
    </rPh>
    <rPh sb="13" eb="15">
      <t>ショリ</t>
    </rPh>
    <rPh sb="20" eb="22">
      <t>シヨウ</t>
    </rPh>
    <rPh sb="24" eb="26">
      <t>デンキ</t>
    </rPh>
    <phoneticPr fontId="2"/>
  </si>
  <si>
    <t>HTBエナジー㈱</t>
    <phoneticPr fontId="2"/>
  </si>
  <si>
    <t>兵庫県警察本部姫路西庁舎で使用する電気の調達</t>
    <rPh sb="0" eb="3">
      <t>ヒョウゴケン</t>
    </rPh>
    <rPh sb="3" eb="5">
      <t>ケイサツ</t>
    </rPh>
    <rPh sb="5" eb="7">
      <t>ホンブ</t>
    </rPh>
    <rPh sb="7" eb="9">
      <t>ヒメジ</t>
    </rPh>
    <rPh sb="9" eb="10">
      <t>ニシ</t>
    </rPh>
    <rPh sb="10" eb="12">
      <t>チョウシャ</t>
    </rPh>
    <rPh sb="13" eb="15">
      <t>シヨウ</t>
    </rPh>
    <rPh sb="17" eb="19">
      <t>デンキ</t>
    </rPh>
    <phoneticPr fontId="2"/>
  </si>
  <si>
    <t>兵庫県警察本部が管理する２箇所で使用する電気の調達</t>
    <rPh sb="0" eb="3">
      <t>ヒョウゴケン</t>
    </rPh>
    <rPh sb="3" eb="5">
      <t>ケイサツ</t>
    </rPh>
    <rPh sb="5" eb="7">
      <t>ホンブ</t>
    </rPh>
    <rPh sb="8" eb="10">
      <t>カンリ</t>
    </rPh>
    <rPh sb="13" eb="15">
      <t>カショ</t>
    </rPh>
    <rPh sb="16" eb="18">
      <t>シヨウ</t>
    </rPh>
    <rPh sb="20" eb="22">
      <t>デンキ</t>
    </rPh>
    <phoneticPr fontId="2"/>
  </si>
  <si>
    <t>兵庫県警察本部が管理する４箇所で使用する電気の調達</t>
    <rPh sb="0" eb="3">
      <t>ヒョウゴケン</t>
    </rPh>
    <rPh sb="3" eb="5">
      <t>ケイサツ</t>
    </rPh>
    <rPh sb="5" eb="7">
      <t>ホンブ</t>
    </rPh>
    <rPh sb="8" eb="10">
      <t>カンリ</t>
    </rPh>
    <rPh sb="13" eb="15">
      <t>カショ</t>
    </rPh>
    <rPh sb="16" eb="18">
      <t>シヨウ</t>
    </rPh>
    <rPh sb="20" eb="22">
      <t>デンキ</t>
    </rPh>
    <phoneticPr fontId="2"/>
  </si>
  <si>
    <t>兵庫県自動車運転免許試験場等（２箇所）で使用する電気の調達</t>
    <rPh sb="0" eb="3">
      <t>ヒョウゴケン</t>
    </rPh>
    <rPh sb="3" eb="6">
      <t>ジドウシャ</t>
    </rPh>
    <rPh sb="6" eb="8">
      <t>ウンテン</t>
    </rPh>
    <rPh sb="8" eb="10">
      <t>メンキョ</t>
    </rPh>
    <rPh sb="10" eb="14">
      <t>シケンジョウナド</t>
    </rPh>
    <rPh sb="16" eb="18">
      <t>カショ</t>
    </rPh>
    <rPh sb="20" eb="22">
      <t>シヨウ</t>
    </rPh>
    <rPh sb="24" eb="26">
      <t>デンキ</t>
    </rPh>
    <phoneticPr fontId="2"/>
  </si>
  <si>
    <t>兵庫県警察本部が管理する2箇所で使用する電気の調達</t>
    <rPh sb="0" eb="3">
      <t>ヒョウゴケン</t>
    </rPh>
    <rPh sb="3" eb="5">
      <t>ケイサツ</t>
    </rPh>
    <rPh sb="5" eb="7">
      <t>ホンブ</t>
    </rPh>
    <rPh sb="8" eb="10">
      <t>カンリ</t>
    </rPh>
    <rPh sb="13" eb="15">
      <t>カショ</t>
    </rPh>
    <rPh sb="16" eb="18">
      <t>シヨウ</t>
    </rPh>
    <rPh sb="20" eb="22">
      <t>デンキ</t>
    </rPh>
    <phoneticPr fontId="2"/>
  </si>
  <si>
    <t>兵庫県警察本部が管理する8箇所で使用する電気の調達</t>
    <rPh sb="0" eb="3">
      <t>ヒョウゴケン</t>
    </rPh>
    <rPh sb="3" eb="5">
      <t>ケイサツ</t>
    </rPh>
    <rPh sb="5" eb="7">
      <t>ホンブ</t>
    </rPh>
    <rPh sb="8" eb="10">
      <t>カンリ</t>
    </rPh>
    <rPh sb="13" eb="15">
      <t>カショ</t>
    </rPh>
    <rPh sb="16" eb="18">
      <t>シヨウ</t>
    </rPh>
    <rPh sb="20" eb="22">
      <t>デンキ</t>
    </rPh>
    <phoneticPr fontId="2"/>
  </si>
  <si>
    <t>省エネ特措法への移行伴う電力需給契約</t>
    <rPh sb="0" eb="1">
      <t>ショウ</t>
    </rPh>
    <rPh sb="3" eb="4">
      <t>トク</t>
    </rPh>
    <rPh sb="8" eb="10">
      <t>イコウ</t>
    </rPh>
    <rPh sb="10" eb="11">
      <t>トモナ</t>
    </rPh>
    <rPh sb="12" eb="14">
      <t>デンリョク</t>
    </rPh>
    <rPh sb="14" eb="16">
      <t>ジュキュウ</t>
    </rPh>
    <rPh sb="16" eb="18">
      <t>ケイヤク</t>
    </rPh>
    <phoneticPr fontId="2"/>
  </si>
  <si>
    <t>関西電力㈱</t>
    <phoneticPr fontId="2"/>
  </si>
  <si>
    <t>養老太陽光発電所</t>
    <rPh sb="0" eb="2">
      <t>ヨウロウ</t>
    </rPh>
    <rPh sb="2" eb="4">
      <t>タイヨウ</t>
    </rPh>
    <rPh sb="4" eb="5">
      <t>コウ</t>
    </rPh>
    <rPh sb="5" eb="7">
      <t>ハツデン</t>
    </rPh>
    <rPh sb="7" eb="8">
      <t>ショ</t>
    </rPh>
    <phoneticPr fontId="2"/>
  </si>
  <si>
    <t>権現ダム太陽光発電所</t>
    <rPh sb="0" eb="2">
      <t>ゴンゲン</t>
    </rPh>
    <rPh sb="4" eb="6">
      <t>タイヨウ</t>
    </rPh>
    <rPh sb="6" eb="7">
      <t>コウ</t>
    </rPh>
    <rPh sb="7" eb="9">
      <t>ハツデン</t>
    </rPh>
    <rPh sb="9" eb="10">
      <t>ショ</t>
    </rPh>
    <phoneticPr fontId="2"/>
  </si>
  <si>
    <t>上西条・都染太陽光発電所</t>
    <rPh sb="0" eb="1">
      <t>カミ</t>
    </rPh>
    <rPh sb="1" eb="3">
      <t>サイジョウ</t>
    </rPh>
    <rPh sb="4" eb="5">
      <t>ト</t>
    </rPh>
    <rPh sb="5" eb="6">
      <t>ソ</t>
    </rPh>
    <rPh sb="6" eb="8">
      <t>タイヨウ</t>
    </rPh>
    <rPh sb="8" eb="9">
      <t>コウ</t>
    </rPh>
    <rPh sb="9" eb="11">
      <t>ハツデン</t>
    </rPh>
    <rPh sb="11" eb="12">
      <t>ショ</t>
    </rPh>
    <phoneticPr fontId="2"/>
  </si>
  <si>
    <t>平荘ダム太陽光発電所</t>
    <rPh sb="0" eb="2">
      <t>ヘイソウ</t>
    </rPh>
    <rPh sb="4" eb="6">
      <t>タイヨウ</t>
    </rPh>
    <rPh sb="6" eb="7">
      <t>コウ</t>
    </rPh>
    <rPh sb="7" eb="9">
      <t>ハツデン</t>
    </rPh>
    <rPh sb="9" eb="10">
      <t>ショ</t>
    </rPh>
    <phoneticPr fontId="2"/>
  </si>
  <si>
    <t>網干浜太陽光発電所</t>
    <rPh sb="0" eb="2">
      <t>アボシ</t>
    </rPh>
    <rPh sb="2" eb="3">
      <t>ハマ</t>
    </rPh>
    <rPh sb="3" eb="6">
      <t>タイヨウコウ</t>
    </rPh>
    <rPh sb="6" eb="9">
      <t>ハツデンショ</t>
    </rPh>
    <phoneticPr fontId="2"/>
  </si>
  <si>
    <t>豊富太陽光発電所</t>
    <rPh sb="0" eb="2">
      <t>トヨトミ</t>
    </rPh>
    <rPh sb="2" eb="5">
      <t>タイヨウコウ</t>
    </rPh>
    <rPh sb="5" eb="7">
      <t>ハツデン</t>
    </rPh>
    <rPh sb="7" eb="8">
      <t>ショ</t>
    </rPh>
    <phoneticPr fontId="2"/>
  </si>
  <si>
    <t>神谷ダム太陽光発電所</t>
    <rPh sb="0" eb="2">
      <t>カミタニ</t>
    </rPh>
    <rPh sb="4" eb="7">
      <t>タイヨウコウ</t>
    </rPh>
    <rPh sb="7" eb="9">
      <t>ハツデン</t>
    </rPh>
    <rPh sb="9" eb="10">
      <t>ショ</t>
    </rPh>
    <phoneticPr fontId="2"/>
  </si>
  <si>
    <t>播磨科学公園都市太陽光第一発電所</t>
    <rPh sb="0" eb="2">
      <t>ハリマ</t>
    </rPh>
    <rPh sb="2" eb="4">
      <t>カガク</t>
    </rPh>
    <rPh sb="4" eb="6">
      <t>コウエン</t>
    </rPh>
    <rPh sb="6" eb="8">
      <t>トシ</t>
    </rPh>
    <rPh sb="8" eb="11">
      <t>タイヨウコウ</t>
    </rPh>
    <rPh sb="11" eb="12">
      <t>ダイ</t>
    </rPh>
    <rPh sb="12" eb="13">
      <t>1</t>
    </rPh>
    <rPh sb="13" eb="16">
      <t>ハツデンショ</t>
    </rPh>
    <phoneticPr fontId="2"/>
  </si>
  <si>
    <t>播磨科学公園都市太陽光第二発電所</t>
    <rPh sb="0" eb="2">
      <t>ハリマ</t>
    </rPh>
    <rPh sb="2" eb="4">
      <t>カガク</t>
    </rPh>
    <rPh sb="4" eb="6">
      <t>コウエン</t>
    </rPh>
    <rPh sb="6" eb="8">
      <t>トシ</t>
    </rPh>
    <rPh sb="8" eb="11">
      <t>タイヨウコウ</t>
    </rPh>
    <rPh sb="11" eb="12">
      <t>ダイ</t>
    </rPh>
    <rPh sb="12" eb="13">
      <t>2</t>
    </rPh>
    <rPh sb="13" eb="16">
      <t>ハツデンショ</t>
    </rPh>
    <phoneticPr fontId="2"/>
  </si>
  <si>
    <t>播磨科学公園都市太陽光第三発電所</t>
    <rPh sb="0" eb="2">
      <t>ハリマ</t>
    </rPh>
    <rPh sb="2" eb="4">
      <t>カガク</t>
    </rPh>
    <rPh sb="4" eb="6">
      <t>コウエン</t>
    </rPh>
    <rPh sb="6" eb="8">
      <t>トシ</t>
    </rPh>
    <rPh sb="8" eb="11">
      <t>タイヨウコウ</t>
    </rPh>
    <rPh sb="11" eb="12">
      <t>ダイ</t>
    </rPh>
    <rPh sb="12" eb="13">
      <t>3</t>
    </rPh>
    <rPh sb="13" eb="16">
      <t>ハツデンショ</t>
    </rPh>
    <phoneticPr fontId="2"/>
  </si>
  <si>
    <t>三田カルチャータウン太陽光発電所</t>
    <rPh sb="0" eb="2">
      <t>サンダ</t>
    </rPh>
    <rPh sb="10" eb="13">
      <t>タイヨウコウ</t>
    </rPh>
    <rPh sb="13" eb="16">
      <t>ハツデンショ</t>
    </rPh>
    <phoneticPr fontId="2"/>
  </si>
  <si>
    <t>佐野太陽光発電所</t>
    <rPh sb="0" eb="2">
      <t>サノ</t>
    </rPh>
    <rPh sb="2" eb="5">
      <t>タイヨウコウ</t>
    </rPh>
    <rPh sb="5" eb="8">
      <t>ハツデンショ</t>
    </rPh>
    <phoneticPr fontId="2"/>
  </si>
  <si>
    <t>余剰電力の売却（県立姫路しらさぎ特別支援学校）</t>
    <rPh sb="0" eb="2">
      <t>ヨジョウ</t>
    </rPh>
    <rPh sb="2" eb="4">
      <t>デンリョク</t>
    </rPh>
    <rPh sb="5" eb="7">
      <t>バイキャク</t>
    </rPh>
    <rPh sb="8" eb="10">
      <t>ケンリツ</t>
    </rPh>
    <rPh sb="10" eb="12">
      <t>ヒメジ</t>
    </rPh>
    <rPh sb="16" eb="18">
      <t>トクベツ</t>
    </rPh>
    <rPh sb="18" eb="20">
      <t>シエン</t>
    </rPh>
    <rPh sb="20" eb="22">
      <t>ガッコウ</t>
    </rPh>
    <phoneticPr fontId="2"/>
  </si>
  <si>
    <t>岐阜県庁舎</t>
    <rPh sb="0" eb="3">
      <t>ギフケン</t>
    </rPh>
    <rPh sb="3" eb="5">
      <t>チョウシャ</t>
    </rPh>
    <phoneticPr fontId="2"/>
  </si>
  <si>
    <t>テプコカスタマーサービス</t>
    <phoneticPr fontId="2"/>
  </si>
  <si>
    <t>シンクタンク庁舎</t>
    <rPh sb="6" eb="8">
      <t>チョウシャ</t>
    </rPh>
    <phoneticPr fontId="2"/>
  </si>
  <si>
    <t>みんな電力</t>
    <rPh sb="3" eb="5">
      <t>デンリョク</t>
    </rPh>
    <phoneticPr fontId="2"/>
  </si>
  <si>
    <t>西濃総合庁舎</t>
    <rPh sb="0" eb="2">
      <t>セイノウ</t>
    </rPh>
    <rPh sb="2" eb="4">
      <t>ソウゴウ</t>
    </rPh>
    <rPh sb="4" eb="6">
      <t>チョウシャ</t>
    </rPh>
    <phoneticPr fontId="2"/>
  </si>
  <si>
    <t>揖斐総合庁舎</t>
    <rPh sb="0" eb="2">
      <t>イビ</t>
    </rPh>
    <rPh sb="2" eb="4">
      <t>ソウゴウ</t>
    </rPh>
    <rPh sb="4" eb="6">
      <t>チョウシャ</t>
    </rPh>
    <phoneticPr fontId="2"/>
  </si>
  <si>
    <t>可茂総合庁舎</t>
    <rPh sb="0" eb="1">
      <t>カ</t>
    </rPh>
    <rPh sb="1" eb="2">
      <t>モ</t>
    </rPh>
    <rPh sb="2" eb="4">
      <t>ソウゴウ</t>
    </rPh>
    <rPh sb="4" eb="6">
      <t>チョウシャ</t>
    </rPh>
    <phoneticPr fontId="2"/>
  </si>
  <si>
    <t>エネット</t>
    <phoneticPr fontId="2"/>
  </si>
  <si>
    <t>中濃総合庁舎</t>
    <rPh sb="0" eb="2">
      <t>チュウノウ</t>
    </rPh>
    <rPh sb="2" eb="4">
      <t>ソウゴウ</t>
    </rPh>
    <rPh sb="4" eb="6">
      <t>チョウシャ</t>
    </rPh>
    <phoneticPr fontId="2"/>
  </si>
  <si>
    <t>郡上総合庁舎</t>
    <rPh sb="0" eb="2">
      <t>グジョウ</t>
    </rPh>
    <rPh sb="2" eb="4">
      <t>ソウゴウ</t>
    </rPh>
    <rPh sb="4" eb="6">
      <t>チョウシャ</t>
    </rPh>
    <phoneticPr fontId="2"/>
  </si>
  <si>
    <t>東濃西部総合庁舎</t>
    <rPh sb="0" eb="2">
      <t>トウノウ</t>
    </rPh>
    <rPh sb="2" eb="4">
      <t>セイブ</t>
    </rPh>
    <rPh sb="4" eb="6">
      <t>ソウゴウ</t>
    </rPh>
    <rPh sb="6" eb="8">
      <t>チョウシャ</t>
    </rPh>
    <phoneticPr fontId="2"/>
  </si>
  <si>
    <t>恵那総合庁舎</t>
    <rPh sb="0" eb="2">
      <t>エナ</t>
    </rPh>
    <rPh sb="2" eb="4">
      <t>ソウゴウ</t>
    </rPh>
    <rPh sb="4" eb="6">
      <t>チョウシャ</t>
    </rPh>
    <phoneticPr fontId="2"/>
  </si>
  <si>
    <t>飛騨総合庁舎</t>
    <rPh sb="0" eb="2">
      <t>ヒダ</t>
    </rPh>
    <rPh sb="2" eb="4">
      <t>ソウゴウ</t>
    </rPh>
    <rPh sb="4" eb="6">
      <t>チョウシャ</t>
    </rPh>
    <phoneticPr fontId="2"/>
  </si>
  <si>
    <t>下呂総合庁舎</t>
    <rPh sb="0" eb="2">
      <t>ゲロ</t>
    </rPh>
    <rPh sb="2" eb="4">
      <t>ソウゴウ</t>
    </rPh>
    <rPh sb="4" eb="6">
      <t>チョウシャ</t>
    </rPh>
    <phoneticPr fontId="2"/>
  </si>
  <si>
    <t>自動車税事務所</t>
    <rPh sb="0" eb="3">
      <t>ジドウシャ</t>
    </rPh>
    <rPh sb="3" eb="4">
      <t>ゼイ</t>
    </rPh>
    <rPh sb="4" eb="6">
      <t>ジム</t>
    </rPh>
    <rPh sb="6" eb="7">
      <t>ショ</t>
    </rPh>
    <phoneticPr fontId="2"/>
  </si>
  <si>
    <t>シナネン</t>
    <phoneticPr fontId="2"/>
  </si>
  <si>
    <t>消防学校・広域防災センター</t>
    <rPh sb="0" eb="2">
      <t>ショウボウ</t>
    </rPh>
    <rPh sb="2" eb="4">
      <t>ガッコウ</t>
    </rPh>
    <rPh sb="5" eb="7">
      <t>コウイキ</t>
    </rPh>
    <rPh sb="7" eb="9">
      <t>ボウサイ</t>
    </rPh>
    <phoneticPr fontId="2"/>
  </si>
  <si>
    <t>危機管理部</t>
    <rPh sb="0" eb="2">
      <t>キキ</t>
    </rPh>
    <rPh sb="2" eb="4">
      <t>カンリ</t>
    </rPh>
    <rPh sb="4" eb="5">
      <t>ブ</t>
    </rPh>
    <phoneticPr fontId="2"/>
  </si>
  <si>
    <t>アイ・グリッド・ソリューションズ</t>
    <phoneticPr fontId="2"/>
  </si>
  <si>
    <t>図書館</t>
    <rPh sb="0" eb="3">
      <t>トショカン</t>
    </rPh>
    <phoneticPr fontId="2"/>
  </si>
  <si>
    <t>環境生活部</t>
    <rPh sb="0" eb="2">
      <t>カンキョウ</t>
    </rPh>
    <rPh sb="2" eb="4">
      <t>セイカツ</t>
    </rPh>
    <rPh sb="4" eb="5">
      <t>ブ</t>
    </rPh>
    <phoneticPr fontId="2"/>
  </si>
  <si>
    <t>美術館</t>
    <rPh sb="0" eb="3">
      <t>ビジュツカン</t>
    </rPh>
    <phoneticPr fontId="2"/>
  </si>
  <si>
    <t>Ｆ－Ｐｏｗｅｒ</t>
  </si>
  <si>
    <t>健康科学センター</t>
    <rPh sb="0" eb="2">
      <t>ケンコウ</t>
    </rPh>
    <rPh sb="2" eb="4">
      <t>カガク</t>
    </rPh>
    <phoneticPr fontId="2"/>
  </si>
  <si>
    <t>南飛騨健康増進センター</t>
    <rPh sb="0" eb="1">
      <t>ミナミ</t>
    </rPh>
    <rPh sb="1" eb="3">
      <t>ヒダ</t>
    </rPh>
    <rPh sb="3" eb="5">
      <t>ケンコウ</t>
    </rPh>
    <rPh sb="5" eb="7">
      <t>ゾウシン</t>
    </rPh>
    <phoneticPr fontId="2"/>
  </si>
  <si>
    <t>みらい電力</t>
    <rPh sb="3" eb="5">
      <t>デンリョク</t>
    </rPh>
    <phoneticPr fontId="2"/>
  </si>
  <si>
    <t>わかあゆ学園</t>
    <rPh sb="4" eb="6">
      <t>ガクエン</t>
    </rPh>
    <phoneticPr fontId="2"/>
  </si>
  <si>
    <t>パネイル</t>
  </si>
  <si>
    <t>衛生専門学校</t>
    <rPh sb="0" eb="2">
      <t>エイセイ</t>
    </rPh>
    <rPh sb="2" eb="4">
      <t>センモン</t>
    </rPh>
    <rPh sb="4" eb="6">
      <t>ガッコウ</t>
    </rPh>
    <phoneticPr fontId="2"/>
  </si>
  <si>
    <t>多治見看護専門学校</t>
    <rPh sb="0" eb="3">
      <t>タジミ</t>
    </rPh>
    <rPh sb="3" eb="5">
      <t>カンゴ</t>
    </rPh>
    <rPh sb="5" eb="7">
      <t>センモン</t>
    </rPh>
    <rPh sb="7" eb="9">
      <t>ガッコウ</t>
    </rPh>
    <phoneticPr fontId="2"/>
  </si>
  <si>
    <t>パネイル</t>
    <phoneticPr fontId="2"/>
  </si>
  <si>
    <t>PPS</t>
    <phoneticPr fontId="2"/>
  </si>
  <si>
    <t>下呂看護専門学校</t>
    <rPh sb="0" eb="2">
      <t>ゲロ</t>
    </rPh>
    <rPh sb="2" eb="4">
      <t>カンゴ</t>
    </rPh>
    <rPh sb="4" eb="6">
      <t>センモン</t>
    </rPh>
    <rPh sb="6" eb="8">
      <t>ガッコウ</t>
    </rPh>
    <phoneticPr fontId="2"/>
  </si>
  <si>
    <t>エネサーブ</t>
    <phoneticPr fontId="2"/>
  </si>
  <si>
    <t>食肉衛生検査所</t>
    <rPh sb="0" eb="2">
      <t>ショクニク</t>
    </rPh>
    <rPh sb="2" eb="4">
      <t>エイセイ</t>
    </rPh>
    <rPh sb="4" eb="6">
      <t>ケンサ</t>
    </rPh>
    <rPh sb="6" eb="7">
      <t>ショ</t>
    </rPh>
    <phoneticPr fontId="2"/>
  </si>
  <si>
    <t>パネイル</t>
    <phoneticPr fontId="2"/>
  </si>
  <si>
    <t>木工芸術スクール</t>
    <rPh sb="0" eb="2">
      <t>モッコウ</t>
    </rPh>
    <rPh sb="2" eb="4">
      <t>ゲイジュツ</t>
    </rPh>
    <phoneticPr fontId="2"/>
  </si>
  <si>
    <t>産業技術センター</t>
    <rPh sb="0" eb="2">
      <t>サンギョウ</t>
    </rPh>
    <rPh sb="2" eb="4">
      <t>ギジュツ</t>
    </rPh>
    <phoneticPr fontId="2"/>
  </si>
  <si>
    <t>セラミックス研究所</t>
    <rPh sb="6" eb="9">
      <t>ケンキュウショ</t>
    </rPh>
    <phoneticPr fontId="2"/>
  </si>
  <si>
    <t>PPS</t>
    <phoneticPr fontId="2"/>
  </si>
  <si>
    <t>生活技術研究所</t>
    <rPh sb="0" eb="2">
      <t>セイカツ</t>
    </rPh>
    <rPh sb="2" eb="4">
      <t>ギジュツ</t>
    </rPh>
    <rPh sb="4" eb="7">
      <t>ケンキュウショ</t>
    </rPh>
    <phoneticPr fontId="2"/>
  </si>
  <si>
    <t>伊藤忠エネクス</t>
    <rPh sb="0" eb="2">
      <t>イトウ</t>
    </rPh>
    <rPh sb="2" eb="3">
      <t>チュウ</t>
    </rPh>
    <phoneticPr fontId="2"/>
  </si>
  <si>
    <t>工業技術研究所</t>
    <rPh sb="0" eb="2">
      <t>コウギョウ</t>
    </rPh>
    <rPh sb="2" eb="4">
      <t>ギジュツ</t>
    </rPh>
    <rPh sb="4" eb="7">
      <t>ケンキュウショ</t>
    </rPh>
    <phoneticPr fontId="2"/>
  </si>
  <si>
    <t>農政部</t>
    <rPh sb="0" eb="2">
      <t>ノウセイ</t>
    </rPh>
    <rPh sb="2" eb="3">
      <t>ブ</t>
    </rPh>
    <phoneticPr fontId="2"/>
  </si>
  <si>
    <t>エネサーブ</t>
    <phoneticPr fontId="2"/>
  </si>
  <si>
    <t>農業技術センター</t>
    <rPh sb="0" eb="2">
      <t>ノウギョウ</t>
    </rPh>
    <rPh sb="2" eb="4">
      <t>ギジュツ</t>
    </rPh>
    <phoneticPr fontId="2"/>
  </si>
  <si>
    <t>中山間農業研究所中津川支所</t>
    <rPh sb="0" eb="3">
      <t>チュウサンカン</t>
    </rPh>
    <rPh sb="3" eb="5">
      <t>ノウギョウ</t>
    </rPh>
    <rPh sb="5" eb="8">
      <t>ケンキュウショ</t>
    </rPh>
    <rPh sb="8" eb="11">
      <t>ナカツガワ</t>
    </rPh>
    <rPh sb="11" eb="13">
      <t>シショ</t>
    </rPh>
    <phoneticPr fontId="2"/>
  </si>
  <si>
    <t>畜産研究所</t>
    <rPh sb="0" eb="2">
      <t>チクサン</t>
    </rPh>
    <rPh sb="2" eb="5">
      <t>ケンキュウショ</t>
    </rPh>
    <phoneticPr fontId="2"/>
  </si>
  <si>
    <t>森林文化アカデミー</t>
    <rPh sb="0" eb="2">
      <t>シンリン</t>
    </rPh>
    <rPh sb="2" eb="4">
      <t>ブンカ</t>
    </rPh>
    <phoneticPr fontId="2"/>
  </si>
  <si>
    <t>林政部</t>
    <rPh sb="0" eb="2">
      <t>リンセイ</t>
    </rPh>
    <rPh sb="2" eb="3">
      <t>ブ</t>
    </rPh>
    <phoneticPr fontId="2"/>
  </si>
  <si>
    <t>パネイル</t>
    <phoneticPr fontId="2"/>
  </si>
  <si>
    <t>古川土木事務所</t>
    <rPh sb="0" eb="2">
      <t>フルカワ</t>
    </rPh>
    <rPh sb="2" eb="4">
      <t>ドボク</t>
    </rPh>
    <rPh sb="4" eb="6">
      <t>ジム</t>
    </rPh>
    <rPh sb="6" eb="7">
      <t>ショ</t>
    </rPh>
    <phoneticPr fontId="2"/>
  </si>
  <si>
    <t>アイ・グリッド・ソリューションズ</t>
    <phoneticPr fontId="2"/>
  </si>
  <si>
    <t>各務原浄化センター</t>
    <rPh sb="0" eb="3">
      <t>カカミガハラ</t>
    </rPh>
    <rPh sb="3" eb="5">
      <t>ジョウカ</t>
    </rPh>
    <phoneticPr fontId="2"/>
  </si>
  <si>
    <t>都市建築部</t>
    <rPh sb="0" eb="2">
      <t>トシ</t>
    </rPh>
    <rPh sb="2" eb="4">
      <t>ケンチク</t>
    </rPh>
    <rPh sb="4" eb="5">
      <t>ブ</t>
    </rPh>
    <phoneticPr fontId="2"/>
  </si>
  <si>
    <t>エネット</t>
  </si>
  <si>
    <t>東部広域水道事務所
落合取水場</t>
    <rPh sb="0" eb="2">
      <t>トウブ</t>
    </rPh>
    <rPh sb="2" eb="4">
      <t>コウイキ</t>
    </rPh>
    <rPh sb="4" eb="6">
      <t>スイドウ</t>
    </rPh>
    <rPh sb="6" eb="8">
      <t>ジム</t>
    </rPh>
    <rPh sb="8" eb="9">
      <t>ショ</t>
    </rPh>
    <rPh sb="10" eb="12">
      <t>オチアイ</t>
    </rPh>
    <rPh sb="12" eb="14">
      <t>シュスイ</t>
    </rPh>
    <rPh sb="14" eb="15">
      <t>バ</t>
    </rPh>
    <phoneticPr fontId="2"/>
  </si>
  <si>
    <t>テプコカスタマーサービス</t>
  </si>
  <si>
    <t>東部広域水道事務所
山之上浄水場・川合浄水場</t>
    <rPh sb="0" eb="2">
      <t>トウブ</t>
    </rPh>
    <rPh sb="2" eb="4">
      <t>コウイキ</t>
    </rPh>
    <rPh sb="4" eb="6">
      <t>スイドウ</t>
    </rPh>
    <rPh sb="6" eb="8">
      <t>ジム</t>
    </rPh>
    <rPh sb="8" eb="9">
      <t>ショ</t>
    </rPh>
    <rPh sb="10" eb="13">
      <t>ヤマノウエ</t>
    </rPh>
    <rPh sb="13" eb="16">
      <t>ジョウスイジョウ</t>
    </rPh>
    <rPh sb="17" eb="19">
      <t>カワイ</t>
    </rPh>
    <rPh sb="19" eb="22">
      <t>ジョウスイジョウ</t>
    </rPh>
    <phoneticPr fontId="2"/>
  </si>
  <si>
    <t>文化財保護センター</t>
    <rPh sb="0" eb="3">
      <t>ブンカザイ</t>
    </rPh>
    <rPh sb="3" eb="5">
      <t>ホゴ</t>
    </rPh>
    <phoneticPr fontId="2"/>
  </si>
  <si>
    <t>エネサーブ</t>
    <phoneticPr fontId="2"/>
  </si>
  <si>
    <t>警察本部薮田分庁舎</t>
    <rPh sb="0" eb="2">
      <t>ケイサツ</t>
    </rPh>
    <rPh sb="2" eb="4">
      <t>ホンブ</t>
    </rPh>
    <rPh sb="4" eb="6">
      <t>ヤブタ</t>
    </rPh>
    <rPh sb="6" eb="9">
      <t>ブンチョウシャ</t>
    </rPh>
    <phoneticPr fontId="2"/>
  </si>
  <si>
    <t>多治見運転者講習センター</t>
    <rPh sb="0" eb="3">
      <t>タジミ</t>
    </rPh>
    <rPh sb="3" eb="6">
      <t>ウンテンシャ</t>
    </rPh>
    <rPh sb="6" eb="8">
      <t>コウシュウ</t>
    </rPh>
    <phoneticPr fontId="2"/>
  </si>
  <si>
    <t>岐阜羽島警察署</t>
    <rPh sb="0" eb="2">
      <t>ギフ</t>
    </rPh>
    <rPh sb="2" eb="4">
      <t>ハシマ</t>
    </rPh>
    <rPh sb="4" eb="7">
      <t>ケイサツショ</t>
    </rPh>
    <phoneticPr fontId="2"/>
  </si>
  <si>
    <t>岐阜高等学校</t>
    <rPh sb="0" eb="2">
      <t>ギフ</t>
    </rPh>
    <rPh sb="2" eb="4">
      <t>コウトウ</t>
    </rPh>
    <rPh sb="4" eb="6">
      <t>ガッコウ</t>
    </rPh>
    <phoneticPr fontId="2"/>
  </si>
  <si>
    <t>岐阜北高等学校</t>
    <rPh sb="0" eb="2">
      <t>ギフ</t>
    </rPh>
    <rPh sb="2" eb="3">
      <t>キタ</t>
    </rPh>
    <rPh sb="3" eb="5">
      <t>コウトウ</t>
    </rPh>
    <rPh sb="5" eb="7">
      <t>ガッコウ</t>
    </rPh>
    <phoneticPr fontId="2"/>
  </si>
  <si>
    <t>長良高等学校</t>
    <rPh sb="0" eb="2">
      <t>ナガラ</t>
    </rPh>
    <rPh sb="2" eb="4">
      <t>コウトウ</t>
    </rPh>
    <rPh sb="4" eb="6">
      <t>ガッコウ</t>
    </rPh>
    <phoneticPr fontId="2"/>
  </si>
  <si>
    <t>岐山高等学校</t>
    <rPh sb="0" eb="2">
      <t>キザン</t>
    </rPh>
    <rPh sb="2" eb="4">
      <t>コウトウ</t>
    </rPh>
    <rPh sb="4" eb="6">
      <t>ガッコウ</t>
    </rPh>
    <phoneticPr fontId="2"/>
  </si>
  <si>
    <t>加納高等学校</t>
    <rPh sb="0" eb="2">
      <t>カノウ</t>
    </rPh>
    <rPh sb="2" eb="4">
      <t>コウトウ</t>
    </rPh>
    <rPh sb="4" eb="6">
      <t>ガッコウ</t>
    </rPh>
    <phoneticPr fontId="2"/>
  </si>
  <si>
    <t>羽島北高等学校</t>
    <rPh sb="0" eb="2">
      <t>ハシマ</t>
    </rPh>
    <rPh sb="2" eb="3">
      <t>キタ</t>
    </rPh>
    <rPh sb="3" eb="5">
      <t>コウトウ</t>
    </rPh>
    <rPh sb="5" eb="7">
      <t>ガッコウ</t>
    </rPh>
    <phoneticPr fontId="2"/>
  </si>
  <si>
    <t>岐阜総合学園高等学校</t>
    <rPh sb="0" eb="2">
      <t>ギフ</t>
    </rPh>
    <rPh sb="2" eb="4">
      <t>ソウゴウ</t>
    </rPh>
    <rPh sb="4" eb="6">
      <t>ガクエン</t>
    </rPh>
    <rPh sb="6" eb="8">
      <t>コウトウ</t>
    </rPh>
    <rPh sb="8" eb="10">
      <t>ガッコウ</t>
    </rPh>
    <phoneticPr fontId="2"/>
  </si>
  <si>
    <t>岐阜城北高等学校</t>
    <rPh sb="0" eb="2">
      <t>ギフ</t>
    </rPh>
    <rPh sb="2" eb="4">
      <t>ジョウホク</t>
    </rPh>
    <rPh sb="4" eb="6">
      <t>コウトウ</t>
    </rPh>
    <rPh sb="6" eb="8">
      <t>ガッコウ</t>
    </rPh>
    <phoneticPr fontId="2"/>
  </si>
  <si>
    <t>Ｖ－Power</t>
    <phoneticPr fontId="2"/>
  </si>
  <si>
    <t>岐阜商業高等学校</t>
    <rPh sb="0" eb="2">
      <t>ギフ</t>
    </rPh>
    <rPh sb="2" eb="4">
      <t>ショウギョウ</t>
    </rPh>
    <rPh sb="4" eb="6">
      <t>コウトウ</t>
    </rPh>
    <rPh sb="6" eb="8">
      <t>ガッコウ</t>
    </rPh>
    <phoneticPr fontId="2"/>
  </si>
  <si>
    <t>岐南工業高等学校</t>
    <rPh sb="0" eb="2">
      <t>ギナン</t>
    </rPh>
    <rPh sb="1" eb="2">
      <t>ミナミ</t>
    </rPh>
    <rPh sb="2" eb="4">
      <t>コウギョウ</t>
    </rPh>
    <rPh sb="4" eb="6">
      <t>コウトウ</t>
    </rPh>
    <rPh sb="6" eb="8">
      <t>ガッコウ</t>
    </rPh>
    <phoneticPr fontId="2"/>
  </si>
  <si>
    <t>華陽フロンティア高等学校</t>
    <rPh sb="0" eb="1">
      <t>ハナ</t>
    </rPh>
    <rPh sb="8" eb="10">
      <t>コウトウ</t>
    </rPh>
    <rPh sb="10" eb="12">
      <t>ガッコウ</t>
    </rPh>
    <phoneticPr fontId="2"/>
  </si>
  <si>
    <t>各務原高等学校</t>
    <rPh sb="0" eb="3">
      <t>カカミガハラ</t>
    </rPh>
    <rPh sb="3" eb="5">
      <t>コウトウ</t>
    </rPh>
    <rPh sb="5" eb="7">
      <t>ガッコウ</t>
    </rPh>
    <phoneticPr fontId="2"/>
  </si>
  <si>
    <t>各務原西高等学校</t>
    <rPh sb="0" eb="3">
      <t>カカミガハラ</t>
    </rPh>
    <rPh sb="3" eb="4">
      <t>ニシ</t>
    </rPh>
    <rPh sb="4" eb="6">
      <t>コウトウ</t>
    </rPh>
    <rPh sb="6" eb="8">
      <t>ガッコウ</t>
    </rPh>
    <phoneticPr fontId="2"/>
  </si>
  <si>
    <t>岐阜各務野高等学校</t>
    <rPh sb="0" eb="2">
      <t>ギフ</t>
    </rPh>
    <rPh sb="2" eb="4">
      <t>カガミ</t>
    </rPh>
    <rPh sb="4" eb="5">
      <t>ノ</t>
    </rPh>
    <rPh sb="5" eb="7">
      <t>コウトウ</t>
    </rPh>
    <rPh sb="7" eb="9">
      <t>ガッコウ</t>
    </rPh>
    <phoneticPr fontId="2"/>
  </si>
  <si>
    <t>本巣松陽高等学校</t>
    <rPh sb="0" eb="2">
      <t>モトス</t>
    </rPh>
    <rPh sb="2" eb="3">
      <t>マツ</t>
    </rPh>
    <rPh sb="3" eb="4">
      <t>ヨウ</t>
    </rPh>
    <rPh sb="4" eb="6">
      <t>コウトウ</t>
    </rPh>
    <rPh sb="6" eb="8">
      <t>ガッコウ</t>
    </rPh>
    <phoneticPr fontId="2"/>
  </si>
  <si>
    <t>岐阜農林高等学校</t>
    <rPh sb="0" eb="2">
      <t>ギフ</t>
    </rPh>
    <rPh sb="2" eb="4">
      <t>ノウリン</t>
    </rPh>
    <rPh sb="4" eb="6">
      <t>コウトウ</t>
    </rPh>
    <rPh sb="6" eb="8">
      <t>ガッコウ</t>
    </rPh>
    <phoneticPr fontId="2"/>
  </si>
  <si>
    <t>山県高等学校</t>
    <rPh sb="0" eb="2">
      <t>ヤマガタ</t>
    </rPh>
    <rPh sb="2" eb="4">
      <t>コウトウ</t>
    </rPh>
    <rPh sb="4" eb="6">
      <t>ガッコウ</t>
    </rPh>
    <phoneticPr fontId="2"/>
  </si>
  <si>
    <t>アイ・グリッド・ソリューションズ</t>
    <phoneticPr fontId="2"/>
  </si>
  <si>
    <t>羽島高等学校</t>
    <rPh sb="0" eb="2">
      <t>ハシマ</t>
    </rPh>
    <rPh sb="2" eb="4">
      <t>コウトウ</t>
    </rPh>
    <rPh sb="4" eb="6">
      <t>ガッコウ</t>
    </rPh>
    <phoneticPr fontId="2"/>
  </si>
  <si>
    <t>岐阜工業高等学校</t>
    <rPh sb="0" eb="2">
      <t>ギフ</t>
    </rPh>
    <rPh sb="2" eb="4">
      <t>コウギョウ</t>
    </rPh>
    <rPh sb="4" eb="6">
      <t>コウトウ</t>
    </rPh>
    <rPh sb="6" eb="8">
      <t>ガッコウ</t>
    </rPh>
    <phoneticPr fontId="2"/>
  </si>
  <si>
    <t>揖斐高等学校</t>
    <rPh sb="0" eb="2">
      <t>イビ</t>
    </rPh>
    <rPh sb="2" eb="4">
      <t>コウトウ</t>
    </rPh>
    <rPh sb="4" eb="6">
      <t>ガッコウ</t>
    </rPh>
    <phoneticPr fontId="2"/>
  </si>
  <si>
    <t>池田高等学校</t>
    <rPh sb="0" eb="2">
      <t>イケダ</t>
    </rPh>
    <rPh sb="2" eb="4">
      <t>コウトウ</t>
    </rPh>
    <rPh sb="4" eb="6">
      <t>ガッコウ</t>
    </rPh>
    <phoneticPr fontId="2"/>
  </si>
  <si>
    <t>大垣北高等学校</t>
    <rPh sb="0" eb="2">
      <t>オオガキ</t>
    </rPh>
    <rPh sb="2" eb="3">
      <t>キタ</t>
    </rPh>
    <rPh sb="3" eb="5">
      <t>コウトウ</t>
    </rPh>
    <rPh sb="5" eb="7">
      <t>ガッコウ</t>
    </rPh>
    <phoneticPr fontId="2"/>
  </si>
  <si>
    <t>大垣南高等学校</t>
    <rPh sb="0" eb="2">
      <t>オオガキ</t>
    </rPh>
    <rPh sb="2" eb="3">
      <t>ミナミ</t>
    </rPh>
    <rPh sb="3" eb="5">
      <t>コウトウ</t>
    </rPh>
    <rPh sb="5" eb="7">
      <t>ガッコウ</t>
    </rPh>
    <phoneticPr fontId="2"/>
  </si>
  <si>
    <t>パネイル</t>
    <phoneticPr fontId="2"/>
  </si>
  <si>
    <t>大垣東高等学校</t>
    <rPh sb="0" eb="2">
      <t>オオガキ</t>
    </rPh>
    <rPh sb="2" eb="3">
      <t>ヒガシ</t>
    </rPh>
    <rPh sb="3" eb="5">
      <t>コウトウ</t>
    </rPh>
    <rPh sb="5" eb="7">
      <t>ガッコウ</t>
    </rPh>
    <phoneticPr fontId="2"/>
  </si>
  <si>
    <t>大垣西高等学校</t>
    <rPh sb="0" eb="2">
      <t>オオガキ</t>
    </rPh>
    <rPh sb="2" eb="3">
      <t>ニシ</t>
    </rPh>
    <rPh sb="3" eb="5">
      <t>コウトウ</t>
    </rPh>
    <rPh sb="5" eb="7">
      <t>ガッコウ</t>
    </rPh>
    <phoneticPr fontId="2"/>
  </si>
  <si>
    <t>大垣養老高等学校</t>
    <rPh sb="0" eb="2">
      <t>オオガキ</t>
    </rPh>
    <rPh sb="2" eb="4">
      <t>ヨウロウ</t>
    </rPh>
    <rPh sb="4" eb="6">
      <t>コウトウ</t>
    </rPh>
    <rPh sb="6" eb="8">
      <t>ガッコウ</t>
    </rPh>
    <phoneticPr fontId="2"/>
  </si>
  <si>
    <t>大垣商業高等学校</t>
    <rPh sb="0" eb="2">
      <t>オオガキ</t>
    </rPh>
    <rPh sb="2" eb="4">
      <t>ショウギョウ</t>
    </rPh>
    <rPh sb="4" eb="6">
      <t>コウトウ</t>
    </rPh>
    <rPh sb="6" eb="8">
      <t>ガッコウ</t>
    </rPh>
    <phoneticPr fontId="2"/>
  </si>
  <si>
    <t>大垣工業高等学校</t>
    <rPh sb="0" eb="2">
      <t>オオガキ</t>
    </rPh>
    <rPh sb="2" eb="4">
      <t>コウギョウ</t>
    </rPh>
    <rPh sb="4" eb="6">
      <t>コウトウ</t>
    </rPh>
    <rPh sb="6" eb="8">
      <t>ガッコウ</t>
    </rPh>
    <phoneticPr fontId="2"/>
  </si>
  <si>
    <t>大垣桜高等学校</t>
    <rPh sb="0" eb="2">
      <t>オオガキ</t>
    </rPh>
    <rPh sb="2" eb="3">
      <t>サクラ</t>
    </rPh>
    <rPh sb="3" eb="5">
      <t>コウトウ</t>
    </rPh>
    <rPh sb="5" eb="7">
      <t>ガッコウ</t>
    </rPh>
    <phoneticPr fontId="2"/>
  </si>
  <si>
    <t>不破高等学校</t>
    <rPh sb="0" eb="2">
      <t>フワ</t>
    </rPh>
    <rPh sb="2" eb="4">
      <t>コウトウ</t>
    </rPh>
    <rPh sb="4" eb="6">
      <t>ガッコウ</t>
    </rPh>
    <phoneticPr fontId="2"/>
  </si>
  <si>
    <t>エネサーブ</t>
    <phoneticPr fontId="2"/>
  </si>
  <si>
    <t>海津明誠高等学校</t>
    <rPh sb="0" eb="2">
      <t>カイヅ</t>
    </rPh>
    <rPh sb="2" eb="3">
      <t>アカ</t>
    </rPh>
    <rPh sb="3" eb="4">
      <t>マコト</t>
    </rPh>
    <rPh sb="4" eb="6">
      <t>コウトウ</t>
    </rPh>
    <rPh sb="6" eb="8">
      <t>ガッコウ</t>
    </rPh>
    <phoneticPr fontId="2"/>
  </si>
  <si>
    <t>郡上北高等学校</t>
    <rPh sb="0" eb="2">
      <t>グジョウ</t>
    </rPh>
    <rPh sb="2" eb="3">
      <t>キタ</t>
    </rPh>
    <rPh sb="3" eb="5">
      <t>コウトウ</t>
    </rPh>
    <rPh sb="5" eb="7">
      <t>ガッコウ</t>
    </rPh>
    <phoneticPr fontId="2"/>
  </si>
  <si>
    <t>PPS</t>
    <phoneticPr fontId="2"/>
  </si>
  <si>
    <t>郡上高等学校</t>
    <rPh sb="0" eb="2">
      <t>グジョウ</t>
    </rPh>
    <rPh sb="2" eb="4">
      <t>コウトウ</t>
    </rPh>
    <rPh sb="4" eb="6">
      <t>ガッコウ</t>
    </rPh>
    <phoneticPr fontId="2"/>
  </si>
  <si>
    <t>武義高等学校</t>
    <rPh sb="0" eb="2">
      <t>タケヨシ</t>
    </rPh>
    <rPh sb="2" eb="4">
      <t>コウトウ</t>
    </rPh>
    <rPh sb="4" eb="6">
      <t>ガッコウ</t>
    </rPh>
    <phoneticPr fontId="2"/>
  </si>
  <si>
    <t>関有知高等学校</t>
    <rPh sb="0" eb="1">
      <t>セキ</t>
    </rPh>
    <rPh sb="1" eb="2">
      <t>ユウ</t>
    </rPh>
    <rPh sb="2" eb="3">
      <t>シ</t>
    </rPh>
    <rPh sb="3" eb="5">
      <t>コウトウ</t>
    </rPh>
    <rPh sb="5" eb="7">
      <t>ガッコウ</t>
    </rPh>
    <phoneticPr fontId="2"/>
  </si>
  <si>
    <t>関高等学校</t>
    <rPh sb="0" eb="1">
      <t>セキ</t>
    </rPh>
    <rPh sb="1" eb="3">
      <t>コウトウ</t>
    </rPh>
    <rPh sb="3" eb="5">
      <t>ガッコウ</t>
    </rPh>
    <phoneticPr fontId="2"/>
  </si>
  <si>
    <t>加茂高等学校</t>
    <rPh sb="0" eb="2">
      <t>カモ</t>
    </rPh>
    <rPh sb="2" eb="4">
      <t>コウトウ</t>
    </rPh>
    <rPh sb="4" eb="6">
      <t>ガッコウ</t>
    </rPh>
    <phoneticPr fontId="2"/>
  </si>
  <si>
    <t>加茂農林高等学校</t>
    <rPh sb="0" eb="2">
      <t>カモ</t>
    </rPh>
    <rPh sb="2" eb="4">
      <t>ノウリン</t>
    </rPh>
    <rPh sb="4" eb="6">
      <t>コウトウ</t>
    </rPh>
    <rPh sb="6" eb="8">
      <t>ガッコウ</t>
    </rPh>
    <phoneticPr fontId="2"/>
  </si>
  <si>
    <t>八百津高等学校</t>
    <rPh sb="0" eb="3">
      <t>ヤオツ</t>
    </rPh>
    <rPh sb="3" eb="5">
      <t>コウトウ</t>
    </rPh>
    <rPh sb="5" eb="7">
      <t>ガッコウ</t>
    </rPh>
    <phoneticPr fontId="2"/>
  </si>
  <si>
    <t>東濃高等学校</t>
    <rPh sb="0" eb="2">
      <t>トウノウ</t>
    </rPh>
    <rPh sb="2" eb="4">
      <t>コウトウ</t>
    </rPh>
    <rPh sb="4" eb="6">
      <t>ガッコウ</t>
    </rPh>
    <phoneticPr fontId="2"/>
  </si>
  <si>
    <t>東濃実業高等学校</t>
    <rPh sb="0" eb="2">
      <t>トウノウ</t>
    </rPh>
    <rPh sb="2" eb="4">
      <t>ジツギョウ</t>
    </rPh>
    <rPh sb="4" eb="6">
      <t>コウトウ</t>
    </rPh>
    <rPh sb="6" eb="8">
      <t>ガッコウ</t>
    </rPh>
    <phoneticPr fontId="2"/>
  </si>
  <si>
    <t>可児高等学校</t>
    <rPh sb="0" eb="2">
      <t>カニ</t>
    </rPh>
    <rPh sb="2" eb="4">
      <t>コウトウ</t>
    </rPh>
    <rPh sb="4" eb="6">
      <t>ガッコウ</t>
    </rPh>
    <phoneticPr fontId="2"/>
  </si>
  <si>
    <t>可児工業高等学校</t>
    <rPh sb="0" eb="2">
      <t>カニ</t>
    </rPh>
    <rPh sb="2" eb="4">
      <t>コウギョウ</t>
    </rPh>
    <rPh sb="4" eb="6">
      <t>コウトウ</t>
    </rPh>
    <rPh sb="6" eb="8">
      <t>ガッコウ</t>
    </rPh>
    <phoneticPr fontId="2"/>
  </si>
  <si>
    <t>多治見高等学校</t>
    <rPh sb="0" eb="3">
      <t>タジミ</t>
    </rPh>
    <rPh sb="3" eb="5">
      <t>コウトウ</t>
    </rPh>
    <rPh sb="5" eb="7">
      <t>ガッコウ</t>
    </rPh>
    <phoneticPr fontId="2"/>
  </si>
  <si>
    <t>多治見北高等学校</t>
    <rPh sb="0" eb="3">
      <t>タジミ</t>
    </rPh>
    <rPh sb="3" eb="4">
      <t>キタ</t>
    </rPh>
    <rPh sb="4" eb="6">
      <t>コウトウ</t>
    </rPh>
    <rPh sb="6" eb="8">
      <t>ガッコウ</t>
    </rPh>
    <phoneticPr fontId="2"/>
  </si>
  <si>
    <t>多治見工業高等学校</t>
    <rPh sb="0" eb="3">
      <t>タジミ</t>
    </rPh>
    <rPh sb="3" eb="5">
      <t>コウギョウ</t>
    </rPh>
    <rPh sb="5" eb="7">
      <t>コウトウ</t>
    </rPh>
    <rPh sb="7" eb="9">
      <t>ガッコウ</t>
    </rPh>
    <phoneticPr fontId="2"/>
  </si>
  <si>
    <t>サミットエナジー</t>
    <phoneticPr fontId="2"/>
  </si>
  <si>
    <t>瑞浪高等学校</t>
    <rPh sb="0" eb="2">
      <t>ミズナミ</t>
    </rPh>
    <rPh sb="2" eb="4">
      <t>コウトウ</t>
    </rPh>
    <rPh sb="4" eb="6">
      <t>ガッコウ</t>
    </rPh>
    <phoneticPr fontId="2"/>
  </si>
  <si>
    <t>土岐紅陵高等学校</t>
    <rPh sb="0" eb="2">
      <t>トキ</t>
    </rPh>
    <rPh sb="2" eb="3">
      <t>クレナイ</t>
    </rPh>
    <rPh sb="3" eb="4">
      <t>ミササギ</t>
    </rPh>
    <rPh sb="4" eb="6">
      <t>コウトウ</t>
    </rPh>
    <rPh sb="6" eb="8">
      <t>ガッコウ</t>
    </rPh>
    <phoneticPr fontId="2"/>
  </si>
  <si>
    <t>土岐商業高等学校</t>
    <rPh sb="0" eb="2">
      <t>トキ</t>
    </rPh>
    <rPh sb="2" eb="4">
      <t>ショウギョウ</t>
    </rPh>
    <rPh sb="4" eb="6">
      <t>コウトウ</t>
    </rPh>
    <rPh sb="6" eb="8">
      <t>ガッコウ</t>
    </rPh>
    <phoneticPr fontId="2"/>
  </si>
  <si>
    <t>東濃フロンティア高等学校</t>
    <rPh sb="0" eb="2">
      <t>トウノウ</t>
    </rPh>
    <rPh sb="8" eb="10">
      <t>コウトウ</t>
    </rPh>
    <rPh sb="10" eb="12">
      <t>ガッコウ</t>
    </rPh>
    <phoneticPr fontId="2"/>
  </si>
  <si>
    <t>恵那高等学校</t>
    <rPh sb="0" eb="2">
      <t>エナ</t>
    </rPh>
    <rPh sb="2" eb="4">
      <t>コウトウ</t>
    </rPh>
    <rPh sb="4" eb="6">
      <t>ガッコウ</t>
    </rPh>
    <phoneticPr fontId="2"/>
  </si>
  <si>
    <t>恵那南高等学校</t>
    <rPh sb="0" eb="2">
      <t>エナ</t>
    </rPh>
    <rPh sb="2" eb="3">
      <t>ミナミ</t>
    </rPh>
    <rPh sb="3" eb="5">
      <t>コウトウ</t>
    </rPh>
    <rPh sb="5" eb="7">
      <t>ガッコウ</t>
    </rPh>
    <phoneticPr fontId="2"/>
  </si>
  <si>
    <t>恵那農業高等学校</t>
    <rPh sb="0" eb="2">
      <t>エナ</t>
    </rPh>
    <rPh sb="2" eb="4">
      <t>ノウギョウ</t>
    </rPh>
    <rPh sb="4" eb="6">
      <t>コウトウ</t>
    </rPh>
    <rPh sb="6" eb="8">
      <t>ガッコウ</t>
    </rPh>
    <phoneticPr fontId="2"/>
  </si>
  <si>
    <t>中津高等学校</t>
    <rPh sb="0" eb="2">
      <t>ナカツ</t>
    </rPh>
    <rPh sb="2" eb="4">
      <t>コウトウ</t>
    </rPh>
    <rPh sb="4" eb="6">
      <t>ガッコウ</t>
    </rPh>
    <phoneticPr fontId="2"/>
  </si>
  <si>
    <t>坂下高等学校</t>
    <rPh sb="0" eb="2">
      <t>サカシタ</t>
    </rPh>
    <rPh sb="2" eb="4">
      <t>コウトウ</t>
    </rPh>
    <rPh sb="4" eb="6">
      <t>ガッコウ</t>
    </rPh>
    <phoneticPr fontId="2"/>
  </si>
  <si>
    <t>中津商業高等学校</t>
    <rPh sb="0" eb="2">
      <t>ナカツ</t>
    </rPh>
    <rPh sb="2" eb="4">
      <t>ショウギョウ</t>
    </rPh>
    <rPh sb="4" eb="6">
      <t>コウトウ</t>
    </rPh>
    <rPh sb="6" eb="8">
      <t>ガッコウ</t>
    </rPh>
    <phoneticPr fontId="2"/>
  </si>
  <si>
    <t>中津川工業高等学校</t>
    <rPh sb="0" eb="3">
      <t>ナカツガワ</t>
    </rPh>
    <rPh sb="3" eb="5">
      <t>コウギョウ</t>
    </rPh>
    <rPh sb="5" eb="7">
      <t>コウトウ</t>
    </rPh>
    <rPh sb="7" eb="9">
      <t>ガッコウ</t>
    </rPh>
    <phoneticPr fontId="2"/>
  </si>
  <si>
    <t>益田清風高等学校</t>
    <rPh sb="0" eb="2">
      <t>マシタ</t>
    </rPh>
    <rPh sb="2" eb="3">
      <t>キヨ</t>
    </rPh>
    <rPh sb="3" eb="4">
      <t>カゼ</t>
    </rPh>
    <rPh sb="4" eb="6">
      <t>コウトウ</t>
    </rPh>
    <rPh sb="6" eb="8">
      <t>ガッコウ</t>
    </rPh>
    <phoneticPr fontId="2"/>
  </si>
  <si>
    <t>斐太高等学校</t>
    <rPh sb="0" eb="2">
      <t>ヒダ</t>
    </rPh>
    <rPh sb="2" eb="4">
      <t>コウトウ</t>
    </rPh>
    <rPh sb="4" eb="6">
      <t>ガッコウ</t>
    </rPh>
    <phoneticPr fontId="2"/>
  </si>
  <si>
    <t>Ｖ－Power</t>
    <phoneticPr fontId="2"/>
  </si>
  <si>
    <t>飛騨高山高等学校岡本校舎</t>
    <rPh sb="0" eb="2">
      <t>ヒダ</t>
    </rPh>
    <rPh sb="2" eb="4">
      <t>タカヤマ</t>
    </rPh>
    <rPh sb="4" eb="6">
      <t>コウトウ</t>
    </rPh>
    <rPh sb="6" eb="8">
      <t>ガッコウ</t>
    </rPh>
    <rPh sb="8" eb="10">
      <t>オカモト</t>
    </rPh>
    <rPh sb="10" eb="12">
      <t>コウシャ</t>
    </rPh>
    <phoneticPr fontId="2"/>
  </si>
  <si>
    <t>飛騨高山高等学校山田校舎</t>
    <rPh sb="0" eb="2">
      <t>ヒダ</t>
    </rPh>
    <rPh sb="2" eb="4">
      <t>タカヤマ</t>
    </rPh>
    <rPh sb="4" eb="6">
      <t>コウトウ</t>
    </rPh>
    <rPh sb="6" eb="8">
      <t>ガッコウ</t>
    </rPh>
    <rPh sb="8" eb="10">
      <t>ヤマダ</t>
    </rPh>
    <rPh sb="10" eb="12">
      <t>コウシャ</t>
    </rPh>
    <phoneticPr fontId="2"/>
  </si>
  <si>
    <t>高山工業高等学校</t>
    <rPh sb="0" eb="2">
      <t>タカヤマ</t>
    </rPh>
    <rPh sb="2" eb="4">
      <t>コウギョウ</t>
    </rPh>
    <rPh sb="4" eb="6">
      <t>コウトウ</t>
    </rPh>
    <rPh sb="6" eb="8">
      <t>ガッコウ</t>
    </rPh>
    <phoneticPr fontId="2"/>
  </si>
  <si>
    <t>吉城高等学校</t>
    <rPh sb="0" eb="2">
      <t>ヨシキ</t>
    </rPh>
    <rPh sb="2" eb="4">
      <t>コウトウ</t>
    </rPh>
    <rPh sb="4" eb="6">
      <t>ガッコウ</t>
    </rPh>
    <phoneticPr fontId="2"/>
  </si>
  <si>
    <t>岐阜盲学校</t>
    <rPh sb="0" eb="2">
      <t>ギフ</t>
    </rPh>
    <rPh sb="2" eb="3">
      <t>モウ</t>
    </rPh>
    <rPh sb="3" eb="5">
      <t>ガッコウ</t>
    </rPh>
    <phoneticPr fontId="2"/>
  </si>
  <si>
    <t>岐阜聾学校</t>
    <rPh sb="0" eb="2">
      <t>ギフ</t>
    </rPh>
    <rPh sb="2" eb="3">
      <t>ロウ</t>
    </rPh>
    <rPh sb="3" eb="5">
      <t>ガッコウ</t>
    </rPh>
    <phoneticPr fontId="2"/>
  </si>
  <si>
    <t>長良特別支援学校</t>
    <rPh sb="0" eb="2">
      <t>ナガラ</t>
    </rPh>
    <rPh sb="2" eb="4">
      <t>トクベツ</t>
    </rPh>
    <rPh sb="4" eb="6">
      <t>シエン</t>
    </rPh>
    <rPh sb="6" eb="8">
      <t>ガッコウ</t>
    </rPh>
    <phoneticPr fontId="2"/>
  </si>
  <si>
    <t>シナネン</t>
    <phoneticPr fontId="2"/>
  </si>
  <si>
    <t>岐阜本巣特別支援学校</t>
    <rPh sb="0" eb="2">
      <t>ギフ</t>
    </rPh>
    <rPh sb="2" eb="4">
      <t>モトス</t>
    </rPh>
    <rPh sb="4" eb="6">
      <t>トクベツ</t>
    </rPh>
    <rPh sb="6" eb="8">
      <t>シエン</t>
    </rPh>
    <rPh sb="8" eb="10">
      <t>ガッコウ</t>
    </rPh>
    <phoneticPr fontId="2"/>
  </si>
  <si>
    <t>揖斐特別支援学校</t>
    <rPh sb="0" eb="2">
      <t>イビ</t>
    </rPh>
    <rPh sb="2" eb="4">
      <t>トクベツ</t>
    </rPh>
    <rPh sb="4" eb="6">
      <t>シエン</t>
    </rPh>
    <rPh sb="6" eb="8">
      <t>ガッコウ</t>
    </rPh>
    <phoneticPr fontId="2"/>
  </si>
  <si>
    <t>揖斐高校等と一括</t>
    <rPh sb="0" eb="2">
      <t>イビ</t>
    </rPh>
    <rPh sb="2" eb="4">
      <t>コウコウ</t>
    </rPh>
    <rPh sb="4" eb="5">
      <t>トウ</t>
    </rPh>
    <rPh sb="6" eb="8">
      <t>イッカツ</t>
    </rPh>
    <phoneticPr fontId="2"/>
  </si>
  <si>
    <t>大垣特別支援学校</t>
    <rPh sb="0" eb="2">
      <t>オオガキ</t>
    </rPh>
    <rPh sb="2" eb="4">
      <t>トクベツ</t>
    </rPh>
    <rPh sb="4" eb="6">
      <t>シエン</t>
    </rPh>
    <rPh sb="6" eb="8">
      <t>ガッコウ</t>
    </rPh>
    <phoneticPr fontId="2"/>
  </si>
  <si>
    <t>海津特別支援学校</t>
    <rPh sb="0" eb="2">
      <t>カイヅ</t>
    </rPh>
    <rPh sb="2" eb="4">
      <t>トクベツ</t>
    </rPh>
    <rPh sb="4" eb="6">
      <t>シエン</t>
    </rPh>
    <rPh sb="6" eb="8">
      <t>ガッコウ</t>
    </rPh>
    <phoneticPr fontId="2"/>
  </si>
  <si>
    <t>郡上特別支援学校</t>
    <rPh sb="0" eb="2">
      <t>グジョウ</t>
    </rPh>
    <rPh sb="2" eb="4">
      <t>トクベツ</t>
    </rPh>
    <rPh sb="4" eb="6">
      <t>シエン</t>
    </rPh>
    <rPh sb="6" eb="8">
      <t>ガッコウ</t>
    </rPh>
    <phoneticPr fontId="2"/>
  </si>
  <si>
    <t>シナネン</t>
  </si>
  <si>
    <t>関特別支援学校</t>
    <rPh sb="0" eb="1">
      <t>セキ</t>
    </rPh>
    <rPh sb="1" eb="3">
      <t>トクベツ</t>
    </rPh>
    <rPh sb="3" eb="5">
      <t>シエン</t>
    </rPh>
    <rPh sb="5" eb="7">
      <t>ガッコウ</t>
    </rPh>
    <phoneticPr fontId="2"/>
  </si>
  <si>
    <t>中濃特別支援学校</t>
    <rPh sb="0" eb="2">
      <t>チュウノウ</t>
    </rPh>
    <rPh sb="2" eb="4">
      <t>トクベツ</t>
    </rPh>
    <rPh sb="4" eb="6">
      <t>シエン</t>
    </rPh>
    <rPh sb="6" eb="8">
      <t>ガッコウ</t>
    </rPh>
    <phoneticPr fontId="2"/>
  </si>
  <si>
    <t>可茂特別支援学校</t>
    <rPh sb="0" eb="1">
      <t>カ</t>
    </rPh>
    <rPh sb="1" eb="2">
      <t>モ</t>
    </rPh>
    <rPh sb="2" eb="4">
      <t>トクベツ</t>
    </rPh>
    <rPh sb="4" eb="6">
      <t>シエン</t>
    </rPh>
    <rPh sb="6" eb="8">
      <t>ガッコウ</t>
    </rPh>
    <phoneticPr fontId="2"/>
  </si>
  <si>
    <t>東濃特別支援学校</t>
    <rPh sb="0" eb="2">
      <t>トウノウ</t>
    </rPh>
    <rPh sb="2" eb="4">
      <t>トクベツ</t>
    </rPh>
    <rPh sb="4" eb="6">
      <t>シエン</t>
    </rPh>
    <rPh sb="6" eb="8">
      <t>ガッコウ</t>
    </rPh>
    <phoneticPr fontId="2"/>
  </si>
  <si>
    <t>恵那特別支援学校</t>
    <rPh sb="0" eb="2">
      <t>エナ</t>
    </rPh>
    <rPh sb="2" eb="4">
      <t>トクベツ</t>
    </rPh>
    <rPh sb="4" eb="6">
      <t>シエン</t>
    </rPh>
    <rPh sb="6" eb="8">
      <t>ガッコウ</t>
    </rPh>
    <phoneticPr fontId="2"/>
  </si>
  <si>
    <t>下呂特別支援学校</t>
    <rPh sb="0" eb="2">
      <t>ゲロ</t>
    </rPh>
    <rPh sb="2" eb="4">
      <t>トクベツ</t>
    </rPh>
    <rPh sb="4" eb="6">
      <t>シエン</t>
    </rPh>
    <rPh sb="6" eb="8">
      <t>ガッコウ</t>
    </rPh>
    <phoneticPr fontId="2"/>
  </si>
  <si>
    <t>飛騨特別支援学校</t>
    <rPh sb="0" eb="2">
      <t>ヒダ</t>
    </rPh>
    <rPh sb="2" eb="4">
      <t>トクベツ</t>
    </rPh>
    <rPh sb="4" eb="6">
      <t>シエン</t>
    </rPh>
    <rPh sb="6" eb="8">
      <t>ガッコウ</t>
    </rPh>
    <phoneticPr fontId="2"/>
  </si>
  <si>
    <t>飛騨吉城特別支援学校</t>
    <rPh sb="0" eb="2">
      <t>ヒダ</t>
    </rPh>
    <rPh sb="2" eb="4">
      <t>ヨシキ</t>
    </rPh>
    <rPh sb="4" eb="6">
      <t>トクベツ</t>
    </rPh>
    <rPh sb="6" eb="8">
      <t>シエン</t>
    </rPh>
    <rPh sb="8" eb="10">
      <t>ガッコウ</t>
    </rPh>
    <phoneticPr fontId="2"/>
  </si>
  <si>
    <t>電力需給契約書（釜戸水力発電所）</t>
    <rPh sb="0" eb="2">
      <t>デンリョク</t>
    </rPh>
    <rPh sb="2" eb="4">
      <t>ジュキュウ</t>
    </rPh>
    <rPh sb="4" eb="7">
      <t>ケイヤクショ</t>
    </rPh>
    <rPh sb="8" eb="10">
      <t>カマド</t>
    </rPh>
    <rPh sb="10" eb="12">
      <t>スイリョク</t>
    </rPh>
    <rPh sb="12" eb="14">
      <t>ハツデン</t>
    </rPh>
    <rPh sb="14" eb="15">
      <t>ショ</t>
    </rPh>
    <phoneticPr fontId="2"/>
  </si>
  <si>
    <t>栃木県（平成29年度）</t>
    <rPh sb="0" eb="3">
      <t>トチギケン</t>
    </rPh>
    <rPh sb="4" eb="6">
      <t>ヘイセイ</t>
    </rPh>
    <rPh sb="8" eb="10">
      <t>ネンド</t>
    </rPh>
    <phoneticPr fontId="2"/>
  </si>
  <si>
    <t>栃木県本庁舎</t>
    <rPh sb="0" eb="3">
      <t>トチギケン</t>
    </rPh>
    <rPh sb="3" eb="6">
      <t>ホンチョウシャ</t>
    </rPh>
    <phoneticPr fontId="2"/>
  </si>
  <si>
    <t>栃木県地方合同庁舎及び分庁舎</t>
    <rPh sb="0" eb="3">
      <t>トチギケン</t>
    </rPh>
    <rPh sb="3" eb="5">
      <t>チホウ</t>
    </rPh>
    <rPh sb="5" eb="7">
      <t>ゴウドウ</t>
    </rPh>
    <rPh sb="7" eb="9">
      <t>チョウシャ</t>
    </rPh>
    <rPh sb="9" eb="10">
      <t>オヨ</t>
    </rPh>
    <rPh sb="11" eb="14">
      <t>ブンチョウシャ</t>
    </rPh>
    <phoneticPr fontId="2"/>
  </si>
  <si>
    <t>経営管理部</t>
    <phoneticPr fontId="2"/>
  </si>
  <si>
    <t>東京電力エナジーパートナー㈱</t>
    <phoneticPr fontId="2"/>
  </si>
  <si>
    <t>一般競争入札</t>
    <phoneticPr fontId="2"/>
  </si>
  <si>
    <t>栃木県消防学校で使用する電気の需給契約</t>
  </si>
  <si>
    <t>県民生活部</t>
  </si>
  <si>
    <t>サミットエナジー㈱
（H29年7月～）</t>
  </si>
  <si>
    <t>指名競争入札</t>
  </si>
  <si>
    <t>栃木県立博物館で使用する電力の供給</t>
  </si>
  <si>
    <t>サミットエナジー株式会社</t>
  </si>
  <si>
    <t>栃木県立美術館で使用する電気の需給契約</t>
  </si>
  <si>
    <t>栃木県立美術館普及分館で使用する電気の需給契約</t>
  </si>
  <si>
    <t>保健環境センター</t>
  </si>
  <si>
    <t>保健福祉部</t>
  </si>
  <si>
    <t>県東健康福祉センター</t>
  </si>
  <si>
    <t>（株）新出光　東京支店</t>
  </si>
  <si>
    <t>県北健康福祉センター</t>
  </si>
  <si>
    <t>今市健康福祉センター</t>
  </si>
  <si>
    <t>ミツウロコグリーンエネルギー（株）</t>
  </si>
  <si>
    <t>とちぎリハビリテーションセンター</t>
  </si>
  <si>
    <t>動物愛護指導センター</t>
  </si>
  <si>
    <t>（株）ＶーＰower</t>
  </si>
  <si>
    <t>県北食肉衛生検査所</t>
  </si>
  <si>
    <t>ミツウロコグリーンエネルギー(株)</t>
  </si>
  <si>
    <t>栃木県産業技術センター等で使用する電力</t>
  </si>
  <si>
    <t>産業労働観光部</t>
  </si>
  <si>
    <t>東京電力エナジーパートナー（株）</t>
  </si>
  <si>
    <t>栃木県産業技術センター支援技術センターで使用する電力</t>
  </si>
  <si>
    <t>伊藤忠エネクス（株）</t>
  </si>
  <si>
    <t>いちご研究所</t>
  </si>
  <si>
    <t>農政部</t>
  </si>
  <si>
    <t>株式会社新出光東京支店</t>
  </si>
  <si>
    <t>栃木県水産試験場・なかがわ水遊園及び栃木県水産試験場片府田試験池で使用する電力</t>
  </si>
  <si>
    <t>東京電力エナジーパートナー株式会社　Ｅ＆Ｇ事業本部北関東本部</t>
  </si>
  <si>
    <t>元　上都賀農業振興事務所</t>
  </si>
  <si>
    <t>那須広域ダム管理支所　高圧電気</t>
  </si>
  <si>
    <t>日足・明智第二トンネル電力需給契約</t>
  </si>
  <si>
    <t>県土整備部</t>
  </si>
  <si>
    <t>矢板土木事務所で使用する電力</t>
  </si>
  <si>
    <t>(株)V-Power</t>
  </si>
  <si>
    <t>栃木県那須庁舎別館電力需給契約</t>
  </si>
  <si>
    <t>㈱新出光東京支店</t>
  </si>
  <si>
    <t>栃木県那須町湯本無散水融雪施設外電力需給契約</t>
  </si>
  <si>
    <t>㈱ｱｲ・ｸﾞﾘｯﾄﾞ・ｿﾘｭｰｼｮﾝｽﾞ</t>
  </si>
  <si>
    <t>松田川ダム管理所</t>
  </si>
  <si>
    <t>（株）新出光</t>
  </si>
  <si>
    <t>指名競争</t>
  </si>
  <si>
    <t>鬼怒川上流浄化センターで使用する電力</t>
  </si>
  <si>
    <t>東京電力エナジーパートナー(株)</t>
  </si>
  <si>
    <t>４１３Kｗ
１１５Kw
９５Kw
４０Kw
２６Kw
１９Kw
１４Kw
１４Kw</t>
  </si>
  <si>
    <t>巴波川浄化センターで使用する電力</t>
  </si>
  <si>
    <t>６１８Kw
８４Kw
４６Kw
２５Kw</t>
  </si>
  <si>
    <t>北那須浄化センターで使用する電力</t>
  </si>
  <si>
    <t>３７７Kw
９Kw</t>
  </si>
  <si>
    <t>県央浄化センターで使用する電力</t>
  </si>
  <si>
    <t>１１１４Kw
１３３Kw
１１０Kw
４６Kｗ
１０３Kw
４１Kw
２８Kw</t>
  </si>
  <si>
    <t>大岩藤浄化センターで使用する電力</t>
  </si>
  <si>
    <t>３４３Kw
５１Kw
８３Kw</t>
  </si>
  <si>
    <t>思川浄化センターで使用する電力</t>
  </si>
  <si>
    <t>３７２Kw
７８KW</t>
  </si>
  <si>
    <t>下水道資源化工場で使用する電力</t>
  </si>
  <si>
    <t>１１５０Kw</t>
  </si>
  <si>
    <t>栃木ヘリポート電力需給契約</t>
  </si>
  <si>
    <t>株式会社パネイル</t>
  </si>
  <si>
    <t>本町合同ビル</t>
  </si>
  <si>
    <t>サミットエナジー（株）</t>
  </si>
  <si>
    <t>鬼怒水道事務所(浄水場)</t>
  </si>
  <si>
    <t>丸紅新電力(株)</t>
  </si>
  <si>
    <t>鬼怒水道事務所(取水場)</t>
  </si>
  <si>
    <t>教育委員会</t>
  </si>
  <si>
    <t>（株）新出光東京支店
（H28.5.1～H31.3.31）</t>
  </si>
  <si>
    <t>指名競争入札
（H28.3.29）</t>
  </si>
  <si>
    <t>栃木県立宇都宮高等学校外73校で使用する電力</t>
  </si>
  <si>
    <t>東京電力エナジーパートナー（株）
(H29.4.1～H30.3.31）</t>
  </si>
  <si>
    <t>一般競争入札
（H29.1.31）</t>
  </si>
  <si>
    <t>芳賀青年の家</t>
  </si>
  <si>
    <t>(株)新出光東京支店
（H28.5.1～H31.3.31）</t>
  </si>
  <si>
    <t>指名競争入札
（H28.3.31）</t>
  </si>
  <si>
    <t>辞退</t>
  </si>
  <si>
    <t>栃木県立太平少年自然の家</t>
  </si>
  <si>
    <t>(株)新出光東京支店
（H29.4.1～H32.3.31）</t>
  </si>
  <si>
    <t>指名競争入札
（H29.1.26）</t>
  </si>
  <si>
    <t>図書館</t>
  </si>
  <si>
    <t>株式会社V-Power
（H29.4,.1～H30.3.31）</t>
  </si>
  <si>
    <t>指名競争入札
（H29.2.17)</t>
  </si>
  <si>
    <t>埋蔵文化財センターで使用する電力の供給</t>
  </si>
  <si>
    <t>株式会社新出光東京支店
契約期間　H.28.10.1～H30.3.31</t>
  </si>
  <si>
    <t>一般競争入札
（H28.9.1）</t>
  </si>
  <si>
    <t>栃木県警察本部庁舎で使用する電力</t>
    <rPh sb="0" eb="3">
      <t>トチギケン</t>
    </rPh>
    <rPh sb="3" eb="5">
      <t>ケイサツ</t>
    </rPh>
    <rPh sb="5" eb="7">
      <t>ホンブ</t>
    </rPh>
    <rPh sb="7" eb="9">
      <t>チョウシャ</t>
    </rPh>
    <rPh sb="10" eb="12">
      <t>シヨウ</t>
    </rPh>
    <rPh sb="14" eb="16">
      <t>デンリョク</t>
    </rPh>
    <phoneticPr fontId="2"/>
  </si>
  <si>
    <t>栃木県警察本部</t>
    <rPh sb="0" eb="3">
      <t>トチギケン</t>
    </rPh>
    <rPh sb="3" eb="5">
      <t>ケイサツ</t>
    </rPh>
    <rPh sb="5" eb="7">
      <t>ホンブ</t>
    </rPh>
    <phoneticPr fontId="2"/>
  </si>
  <si>
    <t>栃木県県南機動センター外２２施設で使用する電力</t>
    <rPh sb="0" eb="3">
      <t>トチギケン</t>
    </rPh>
    <rPh sb="3" eb="5">
      <t>ケンナン</t>
    </rPh>
    <rPh sb="5" eb="7">
      <t>キドウ</t>
    </rPh>
    <rPh sb="11" eb="12">
      <t>ホカ</t>
    </rPh>
    <rPh sb="14" eb="16">
      <t>シセツ</t>
    </rPh>
    <rPh sb="17" eb="19">
      <t>シヨウ</t>
    </rPh>
    <rPh sb="21" eb="23">
      <t>デンリョク</t>
    </rPh>
    <phoneticPr fontId="2"/>
  </si>
  <si>
    <t>栃木県防災行政無線移動系基地局無線中継所電力供給契約</t>
  </si>
  <si>
    <t>イーレックス・スパーク・マーケティング株式会社</t>
  </si>
  <si>
    <t>地方自治法施行令第１６７条の２第１項８号（競争入札者なし）</t>
  </si>
  <si>
    <t>59KVA</t>
  </si>
  <si>
    <t>入札参加者なしのため</t>
  </si>
  <si>
    <t>入札時に契約していた業者のため</t>
  </si>
  <si>
    <t>とちぎ男女共同参画センターで使用する電力の契約</t>
  </si>
  <si>
    <t>43kw(4月~12月）45kw(1月~3月)</t>
  </si>
  <si>
    <t>入札社辞退による競争入札不調のため</t>
  </si>
  <si>
    <t>安足健康福祉センター</t>
  </si>
  <si>
    <t>(株)新出光東京支店</t>
  </si>
  <si>
    <t>令第167条の2第1項第8号</t>
  </si>
  <si>
    <t>入札不調</t>
  </si>
  <si>
    <t>予定額以内</t>
  </si>
  <si>
    <t>衛生福祉大学校</t>
  </si>
  <si>
    <t>精神保健福祉ｾﾝﾀｰ</t>
  </si>
  <si>
    <t>(株)新出光</t>
  </si>
  <si>
    <t>栃木県立県央産業技術専門校外2校で使用する電力</t>
  </si>
  <si>
    <t>見積合わせ</t>
  </si>
  <si>
    <t>一般競争入札に対する応札者がなかったため</t>
  </si>
  <si>
    <t>見積書を徴したところ最も低価だったため</t>
  </si>
  <si>
    <t>原種農場高根沢農場（高圧）</t>
  </si>
  <si>
    <t>見積もり合わせ</t>
  </si>
  <si>
    <t>指名競争入札中止により（応札1者）</t>
  </si>
  <si>
    <t>見積書の提出が１者のため</t>
  </si>
  <si>
    <t>管理棟（従量電灯C）</t>
  </si>
  <si>
    <t>(株)洸陽電機</t>
  </si>
  <si>
    <t>規則の額以内</t>
  </si>
  <si>
    <t>１者のみ参加</t>
  </si>
  <si>
    <t>管理棟（低圧電力）</t>
  </si>
  <si>
    <t>普及棟（従量電灯C）</t>
  </si>
  <si>
    <t>普及棟（低圧電力）</t>
  </si>
  <si>
    <t>研修棟（従量電灯C）</t>
  </si>
  <si>
    <t>研修棟（低圧電力）</t>
  </si>
  <si>
    <t>那須広域ダム管理支所　板室　低圧</t>
  </si>
  <si>
    <t>（株）洸陽電機</t>
  </si>
  <si>
    <t>那須広域ダム管理支所　板室　従量Ｃ</t>
  </si>
  <si>
    <t>那須広域ダム管理支所　深山　低圧</t>
  </si>
  <si>
    <t>那須高原ビジターセンターEV急速充電器</t>
    <rPh sb="0" eb="2">
      <t>ナス</t>
    </rPh>
    <rPh sb="2" eb="4">
      <t>コウゲン</t>
    </rPh>
    <rPh sb="14" eb="16">
      <t>キュウソク</t>
    </rPh>
    <rPh sb="16" eb="19">
      <t>ジュウデンキ</t>
    </rPh>
    <phoneticPr fontId="2"/>
  </si>
  <si>
    <t>環境森林部</t>
    <rPh sb="0" eb="2">
      <t>カンキョウ</t>
    </rPh>
    <rPh sb="2" eb="4">
      <t>シンリン</t>
    </rPh>
    <rPh sb="4" eb="5">
      <t>ブ</t>
    </rPh>
    <phoneticPr fontId="2"/>
  </si>
  <si>
    <t>東京ガス</t>
    <rPh sb="0" eb="2">
      <t>トウキョウ</t>
    </rPh>
    <phoneticPr fontId="2"/>
  </si>
  <si>
    <t>約款の比較による</t>
    <rPh sb="0" eb="2">
      <t>ヤッカン</t>
    </rPh>
    <rPh sb="3" eb="5">
      <t>ヒカク</t>
    </rPh>
    <phoneticPr fontId="2"/>
  </si>
  <si>
    <t>地方自治法施行令第167条の2第1項1号</t>
    <rPh sb="0" eb="2">
      <t>チホウ</t>
    </rPh>
    <rPh sb="2" eb="4">
      <t>ジチ</t>
    </rPh>
    <rPh sb="4" eb="5">
      <t>ホウ</t>
    </rPh>
    <rPh sb="5" eb="8">
      <t>セコウレイ</t>
    </rPh>
    <rPh sb="8" eb="9">
      <t>ダイ</t>
    </rPh>
    <rPh sb="12" eb="13">
      <t>ジョウ</t>
    </rPh>
    <rPh sb="15" eb="16">
      <t>ダイ</t>
    </rPh>
    <rPh sb="17" eb="18">
      <t>コウ</t>
    </rPh>
    <rPh sb="19" eb="20">
      <t>ゴウ</t>
    </rPh>
    <phoneticPr fontId="2"/>
  </si>
  <si>
    <t>各社約款及び使用実績からの電気料金比較による</t>
    <rPh sb="0" eb="2">
      <t>カクシャ</t>
    </rPh>
    <rPh sb="2" eb="4">
      <t>ヤッカン</t>
    </rPh>
    <rPh sb="4" eb="5">
      <t>オヨ</t>
    </rPh>
    <rPh sb="6" eb="8">
      <t>シヨウ</t>
    </rPh>
    <rPh sb="8" eb="10">
      <t>ジッセキ</t>
    </rPh>
    <rPh sb="13" eb="15">
      <t>デンキ</t>
    </rPh>
    <rPh sb="15" eb="17">
      <t>リョウキン</t>
    </rPh>
    <rPh sb="17" eb="19">
      <t>ヒカク</t>
    </rPh>
    <phoneticPr fontId="2"/>
  </si>
  <si>
    <t>栃木県林業センターで使用する電力</t>
    <rPh sb="0" eb="3">
      <t>トチギケン</t>
    </rPh>
    <rPh sb="3" eb="5">
      <t>リンギョウ</t>
    </rPh>
    <rPh sb="10" eb="12">
      <t>シヨウ</t>
    </rPh>
    <rPh sb="14" eb="16">
      <t>デンリョク</t>
    </rPh>
    <phoneticPr fontId="2"/>
  </si>
  <si>
    <t>(株)エルピオ</t>
    <rPh sb="0" eb="3">
      <t>カブ</t>
    </rPh>
    <phoneticPr fontId="2"/>
  </si>
  <si>
    <t>施行令第１６７条の２第１項第５号</t>
    <rPh sb="0" eb="3">
      <t>シコウレイ</t>
    </rPh>
    <rPh sb="3" eb="4">
      <t>ダイ</t>
    </rPh>
    <rPh sb="7" eb="8">
      <t>ジョウ</t>
    </rPh>
    <rPh sb="10" eb="11">
      <t>ダイ</t>
    </rPh>
    <rPh sb="12" eb="13">
      <t>コウ</t>
    </rPh>
    <rPh sb="13" eb="14">
      <t>ダイ</t>
    </rPh>
    <rPh sb="15" eb="16">
      <t>ゴウ</t>
    </rPh>
    <phoneticPr fontId="2"/>
  </si>
  <si>
    <t>応札１者のみ</t>
    <rPh sb="0" eb="2">
      <t>オウサツ</t>
    </rPh>
    <rPh sb="3" eb="4">
      <t>シャ</t>
    </rPh>
    <phoneticPr fontId="2"/>
  </si>
  <si>
    <t>緊急契約</t>
    <rPh sb="0" eb="2">
      <t>キンキュウ</t>
    </rPh>
    <rPh sb="2" eb="4">
      <t>ケイヤク</t>
    </rPh>
    <phoneticPr fontId="2"/>
  </si>
  <si>
    <t>県央浄化センター消化ガス発電</t>
  </si>
  <si>
    <t>㈱地球クラブ</t>
  </si>
  <si>
    <t>鬼怒川浄化センター消化ガス発電</t>
  </si>
  <si>
    <t>巴波川浄化センター消化ガス発電</t>
  </si>
  <si>
    <t>北那須浄化センター消化ガス発電</t>
  </si>
  <si>
    <t>栃木県鹿沼太陽光発電における電力売却</t>
    <rPh sb="0" eb="3">
      <t>トチギケン</t>
    </rPh>
    <rPh sb="3" eb="5">
      <t>カヌマ</t>
    </rPh>
    <rPh sb="5" eb="8">
      <t>タイヨウコウ</t>
    </rPh>
    <rPh sb="8" eb="10">
      <t>ハツデン</t>
    </rPh>
    <rPh sb="14" eb="16">
      <t>デンリョク</t>
    </rPh>
    <rPh sb="16" eb="18">
      <t>バイキャク</t>
    </rPh>
    <phoneticPr fontId="2"/>
  </si>
  <si>
    <t>栃木県電気事業</t>
  </si>
  <si>
    <t>東京電力パワーグリッド（株）</t>
  </si>
  <si>
    <t>太陽光発電売電料金</t>
  </si>
  <si>
    <t>自治体名</t>
  </si>
  <si>
    <t>（単位：千円）</t>
  </si>
  <si>
    <r>
      <rPr>
        <sz val="11"/>
        <rFont val="DejaVu Sans"/>
        <family val="2"/>
      </rPr>
      <t>【別表</t>
    </r>
    <r>
      <rPr>
        <sz val="11"/>
        <color theme="1"/>
        <rFont val="ＭＳ Ｐゴシック"/>
        <family val="2"/>
        <charset val="128"/>
        <scheme val="minor"/>
      </rPr>
      <t>1</t>
    </r>
    <r>
      <rPr>
        <sz val="11"/>
        <rFont val="DejaVu Sans"/>
        <family val="2"/>
      </rPr>
      <t>】</t>
    </r>
  </si>
  <si>
    <t>全落札額のうちのＰＰＳが
落札した額合計⑬</t>
  </si>
  <si>
    <r>
      <rPr>
        <sz val="11"/>
        <rFont val="DejaVu Sans"/>
        <family val="2"/>
      </rPr>
      <t>全落札額のうち</t>
    </r>
    <r>
      <rPr>
        <sz val="11"/>
        <color theme="1"/>
        <rFont val="ＭＳ Ｐゴシック"/>
        <family val="2"/>
        <charset val="128"/>
        <scheme val="minor"/>
      </rPr>
      <t>10</t>
    </r>
    <r>
      <rPr>
        <sz val="11"/>
        <rFont val="DejaVu Sans"/>
        <family val="2"/>
      </rPr>
      <t>電力会社が入札に参加したときの落札価格合計⑭</t>
    </r>
  </si>
  <si>
    <r>
      <rPr>
        <sz val="11"/>
        <rFont val="DejaVu Sans"/>
        <family val="2"/>
      </rPr>
      <t>全落札額のうち</t>
    </r>
    <r>
      <rPr>
        <sz val="11"/>
        <color theme="1"/>
        <rFont val="ＭＳ Ｐゴシック"/>
        <family val="2"/>
        <charset val="128"/>
        <scheme val="minor"/>
      </rPr>
      <t>10</t>
    </r>
    <r>
      <rPr>
        <sz val="11"/>
        <rFont val="DejaVu Sans"/>
        <family val="2"/>
      </rPr>
      <t>電力会社が入札に参加したときの落札価格合計</t>
    </r>
    <r>
      <rPr>
        <sz val="11"/>
        <color theme="1"/>
        <rFont val="ＭＳ Ｐゴシック"/>
        <family val="2"/>
        <charset val="128"/>
        <scheme val="minor"/>
      </rPr>
      <t>/</t>
    </r>
    <r>
      <rPr>
        <sz val="11"/>
        <rFont val="DejaVu Sans"/>
        <family val="2"/>
      </rPr>
      <t>電力会社
提示額（税抜き）⑭</t>
    </r>
    <r>
      <rPr>
        <sz val="11"/>
        <color theme="1"/>
        <rFont val="ＭＳ Ｐゴシック"/>
        <family val="2"/>
        <charset val="128"/>
        <scheme val="minor"/>
      </rPr>
      <t>/⑥</t>
    </r>
  </si>
  <si>
    <t>電気購入
入札（２）</t>
  </si>
  <si>
    <t>件名</t>
  </si>
  <si>
    <t>部局</t>
  </si>
  <si>
    <t>落札業者</t>
  </si>
  <si>
    <r>
      <rPr>
        <sz val="11"/>
        <color theme="1"/>
        <rFont val="ＭＳ Ｐゴシック"/>
        <family val="2"/>
        <charset val="128"/>
        <scheme val="minor"/>
      </rPr>
      <t>10</t>
    </r>
    <r>
      <rPr>
        <sz val="11"/>
        <rFont val="DejaVu Sans"/>
        <family val="2"/>
      </rPr>
      <t xml:space="preserve">電力会社か
</t>
    </r>
    <r>
      <rPr>
        <sz val="11"/>
        <color theme="1"/>
        <rFont val="ＭＳ Ｐゴシック"/>
        <family val="2"/>
        <charset val="128"/>
        <scheme val="minor"/>
      </rPr>
      <t>PPS</t>
    </r>
    <r>
      <rPr>
        <sz val="11"/>
        <rFont val="DejaVu Sans"/>
        <family val="2"/>
      </rPr>
      <t>か</t>
    </r>
  </si>
  <si>
    <t>入札方法</t>
  </si>
  <si>
    <t>入札参加者数</t>
  </si>
  <si>
    <r>
      <rPr>
        <sz val="11"/>
        <rFont val="DejaVu Sans"/>
        <family val="2"/>
      </rPr>
      <t>Ｈ</t>
    </r>
    <r>
      <rPr>
        <sz val="11"/>
        <color theme="1"/>
        <rFont val="ＭＳ Ｐゴシック"/>
        <family val="2"/>
        <charset val="128"/>
        <scheme val="minor"/>
      </rPr>
      <t>29</t>
    </r>
    <r>
      <rPr>
        <sz val="11"/>
        <rFont val="DejaVu Sans"/>
        <family val="2"/>
      </rPr>
      <t>年度落札価格
（税抜き）⑤</t>
    </r>
  </si>
  <si>
    <r>
      <rPr>
        <sz val="11"/>
        <color theme="1"/>
        <rFont val="ＭＳ Ｐゴシック"/>
        <family val="2"/>
        <charset val="128"/>
        <scheme val="minor"/>
      </rPr>
      <t>10</t>
    </r>
    <r>
      <rPr>
        <sz val="11"/>
        <rFont val="DejaVu Sans"/>
        <family val="2"/>
      </rPr>
      <t>電力会社
提示額（税抜き）⑥</t>
    </r>
  </si>
  <si>
    <t>落札価格
／電力会社提示額（％）</t>
  </si>
  <si>
    <r>
      <rPr>
        <sz val="11"/>
        <rFont val="DejaVu Sans"/>
        <family val="2"/>
      </rPr>
      <t>契約電力</t>
    </r>
    <r>
      <rPr>
        <sz val="11"/>
        <color theme="1"/>
        <rFont val="ＭＳ Ｐゴシック"/>
        <family val="2"/>
        <charset val="128"/>
        <scheme val="minor"/>
      </rPr>
      <t>(Kw)</t>
    </r>
  </si>
  <si>
    <r>
      <rPr>
        <sz val="11"/>
        <rFont val="DejaVu Sans"/>
        <family val="2"/>
      </rPr>
      <t>契約上の予定使用電力量（１２ヶ月）</t>
    </r>
    <r>
      <rPr>
        <sz val="11"/>
        <color theme="1"/>
        <rFont val="ＭＳ Ｐゴシック"/>
        <family val="2"/>
        <charset val="128"/>
        <scheme val="minor"/>
      </rPr>
      <t>(kWh)</t>
    </r>
  </si>
  <si>
    <r>
      <rPr>
        <sz val="11"/>
        <color theme="1"/>
        <rFont val="ＭＳ Ｐゴシック"/>
        <family val="2"/>
        <charset val="128"/>
        <scheme val="minor"/>
      </rPr>
      <t>10</t>
    </r>
    <r>
      <rPr>
        <sz val="11"/>
        <rFont val="DejaVu Sans"/>
        <family val="2"/>
      </rPr>
      <t>電力参加時の落札価格</t>
    </r>
  </si>
  <si>
    <t>合計</t>
  </si>
  <si>
    <t>生活情報センター</t>
  </si>
  <si>
    <t>総合政策部</t>
    <rPh sb="0" eb="2">
      <t>ソウゴウ</t>
    </rPh>
    <rPh sb="2" eb="5">
      <t>セイサクブ</t>
    </rPh>
    <phoneticPr fontId="2"/>
  </si>
  <si>
    <t>本館、１号館</t>
    <rPh sb="0" eb="2">
      <t>ホンカン</t>
    </rPh>
    <rPh sb="1" eb="2">
      <t>ミヤモト</t>
    </rPh>
    <rPh sb="4" eb="6">
      <t>ゴウカン</t>
    </rPh>
    <phoneticPr fontId="2"/>
  </si>
  <si>
    <t>２、３、６～１０号館</t>
    <rPh sb="8" eb="10">
      <t>ゴウカン</t>
    </rPh>
    <phoneticPr fontId="2"/>
  </si>
  <si>
    <t>(株)ナンワエナジー</t>
    <rPh sb="0" eb="3">
      <t>カブ</t>
    </rPh>
    <phoneticPr fontId="2"/>
  </si>
  <si>
    <t>庁舎により異なる</t>
    <rPh sb="0" eb="2">
      <t>チョウシャ</t>
    </rPh>
    <rPh sb="5" eb="6">
      <t>コト</t>
    </rPh>
    <phoneticPr fontId="23"/>
  </si>
  <si>
    <t>４号館（宮崎総合庁舎）</t>
    <rPh sb="1" eb="3">
      <t>ゴウカン</t>
    </rPh>
    <phoneticPr fontId="2"/>
  </si>
  <si>
    <t>日南総合庁舎</t>
  </si>
  <si>
    <t>都城総合庁舎</t>
  </si>
  <si>
    <t>小林総合庁舎</t>
  </si>
  <si>
    <t>高鍋総合庁舎</t>
  </si>
  <si>
    <t>日向総合庁舎</t>
  </si>
  <si>
    <t>延岡総合庁舎</t>
  </si>
  <si>
    <t>西臼杵支庁</t>
  </si>
  <si>
    <t>中央福祉こどもセンター</t>
  </si>
  <si>
    <t>福祉保健部</t>
    <rPh sb="0" eb="2">
      <t>フクシ</t>
    </rPh>
    <rPh sb="2" eb="5">
      <t>ホケンブ</t>
    </rPh>
    <phoneticPr fontId="2"/>
  </si>
  <si>
    <t>宮崎県総合保健センター</t>
    <rPh sb="0" eb="3">
      <t>ミヤザキケン</t>
    </rPh>
    <phoneticPr fontId="50"/>
  </si>
  <si>
    <t>日南保健所</t>
  </si>
  <si>
    <t>都城保健所</t>
  </si>
  <si>
    <t>小林保健所</t>
  </si>
  <si>
    <t>高鍋保健所</t>
  </si>
  <si>
    <t>日向保健所</t>
  </si>
  <si>
    <t>延岡保健所</t>
  </si>
  <si>
    <t>衛生環境研究所</t>
  </si>
  <si>
    <t>県立こども療育センター</t>
    <phoneticPr fontId="2"/>
  </si>
  <si>
    <t>林業技術センター</t>
  </si>
  <si>
    <t>木材利用技術センター</t>
  </si>
  <si>
    <t>工業技術センター</t>
    <phoneticPr fontId="2"/>
  </si>
  <si>
    <t>商工観光労働部</t>
    <rPh sb="0" eb="2">
      <t>ショウコウ</t>
    </rPh>
    <rPh sb="2" eb="4">
      <t>カンコウ</t>
    </rPh>
    <rPh sb="4" eb="7">
      <t>ロウドウブ</t>
    </rPh>
    <phoneticPr fontId="2"/>
  </si>
  <si>
    <t>県立産業技術専門校</t>
  </si>
  <si>
    <t>技能検定センター</t>
    <rPh sb="0" eb="2">
      <t>ギノウ</t>
    </rPh>
    <rPh sb="2" eb="4">
      <t>ケンテイ</t>
    </rPh>
    <phoneticPr fontId="50"/>
  </si>
  <si>
    <t>総合農業試験場（本場）</t>
    <rPh sb="0" eb="2">
      <t>ソウゴウ</t>
    </rPh>
    <rPh sb="2" eb="4">
      <t>ノウギョウ</t>
    </rPh>
    <rPh sb="4" eb="7">
      <t>シケンジョウ</t>
    </rPh>
    <rPh sb="8" eb="10">
      <t>ホンバ</t>
    </rPh>
    <phoneticPr fontId="2"/>
  </si>
  <si>
    <t>農政水産部</t>
    <rPh sb="0" eb="2">
      <t>ノウセイ</t>
    </rPh>
    <rPh sb="2" eb="5">
      <t>スイサンブ</t>
    </rPh>
    <phoneticPr fontId="2"/>
  </si>
  <si>
    <t>(株)Ｆ－Ｐｏｗｅｒ</t>
    <rPh sb="0" eb="3">
      <t>カブ</t>
    </rPh>
    <phoneticPr fontId="2"/>
  </si>
  <si>
    <t>総合農業試験場
畑作園芸支場</t>
  </si>
  <si>
    <t>(株)新出光</t>
    <rPh sb="0" eb="3">
      <t>カブ</t>
    </rPh>
    <rPh sb="3" eb="6">
      <t>シンイデミツ</t>
    </rPh>
    <phoneticPr fontId="2"/>
  </si>
  <si>
    <t>総合農業試験場茶業支場</t>
  </si>
  <si>
    <t>総合農業試験場亜熱帯作物支場</t>
    <phoneticPr fontId="2"/>
  </si>
  <si>
    <t>総合農業試験場薬草センター</t>
    <phoneticPr fontId="2"/>
  </si>
  <si>
    <t>中部農業改良普及センター</t>
  </si>
  <si>
    <t>西諸県農業改良普及センター</t>
  </si>
  <si>
    <t>児湯農業改良普及センター</t>
  </si>
  <si>
    <t>県立農業大学校</t>
    <rPh sb="0" eb="2">
      <t>ケンリツ</t>
    </rPh>
    <rPh sb="2" eb="4">
      <t>ノウギョウ</t>
    </rPh>
    <rPh sb="4" eb="7">
      <t>ダイガッコウ</t>
    </rPh>
    <phoneticPr fontId="2"/>
  </si>
  <si>
    <t>宮崎家畜保健衛生所</t>
  </si>
  <si>
    <t>都城家畜保健衛生所</t>
  </si>
  <si>
    <t>畜産試験場川南支場</t>
  </si>
  <si>
    <t>水産試験場内水面支場</t>
    <rPh sb="0" eb="2">
      <t>スイサン</t>
    </rPh>
    <rPh sb="2" eb="5">
      <t>シケンジョウ</t>
    </rPh>
    <rPh sb="5" eb="6">
      <t>ナイ</t>
    </rPh>
    <rPh sb="6" eb="8">
      <t>スイメン</t>
    </rPh>
    <rPh sb="8" eb="10">
      <t>シジョウ</t>
    </rPh>
    <phoneticPr fontId="2"/>
  </si>
  <si>
    <t>県立高等水産研修所</t>
  </si>
  <si>
    <t>西都総合庁舎</t>
  </si>
  <si>
    <t>県土整備部</t>
    <rPh sb="0" eb="2">
      <t>ケンド</t>
    </rPh>
    <rPh sb="2" eb="5">
      <t>セイビブ</t>
    </rPh>
    <phoneticPr fontId="2"/>
  </si>
  <si>
    <t>ネクストパワーやまと(株)</t>
    <rPh sb="10" eb="13">
      <t>カブ</t>
    </rPh>
    <phoneticPr fontId="2"/>
  </si>
  <si>
    <t>県立宮崎病院</t>
    <rPh sb="0" eb="2">
      <t>ケンリツ</t>
    </rPh>
    <rPh sb="2" eb="4">
      <t>ミヤザキ</t>
    </rPh>
    <rPh sb="4" eb="6">
      <t>ビョウイン</t>
    </rPh>
    <phoneticPr fontId="2"/>
  </si>
  <si>
    <t>丸紅新電力(株)</t>
    <rPh sb="0" eb="5">
      <t>マルベニシンデンリョク</t>
    </rPh>
    <rPh sb="5" eb="8">
      <t>カブ</t>
    </rPh>
    <phoneticPr fontId="2"/>
  </si>
  <si>
    <t>県立延岡病院</t>
    <rPh sb="0" eb="2">
      <t>ケンリツ</t>
    </rPh>
    <rPh sb="2" eb="4">
      <t>ノベオカ</t>
    </rPh>
    <rPh sb="4" eb="6">
      <t>ビョウイン</t>
    </rPh>
    <phoneticPr fontId="2"/>
  </si>
  <si>
    <t>県立日南病院</t>
    <rPh sb="0" eb="2">
      <t>ケンリツ</t>
    </rPh>
    <rPh sb="2" eb="4">
      <t>ニチナン</t>
    </rPh>
    <rPh sb="4" eb="6">
      <t>ビョウイン</t>
    </rPh>
    <phoneticPr fontId="2"/>
  </si>
  <si>
    <t>教育研修センター</t>
  </si>
  <si>
    <t>県立図書館</t>
  </si>
  <si>
    <t>県立美術館</t>
  </si>
  <si>
    <t>総合博物館</t>
  </si>
  <si>
    <t>県立西都原考古博物館</t>
    <phoneticPr fontId="2"/>
  </si>
  <si>
    <t>埋蔵文化財センター（本館）</t>
    <rPh sb="10" eb="12">
      <t>ホンカン</t>
    </rPh>
    <phoneticPr fontId="2"/>
  </si>
  <si>
    <t>宮崎大宮高等学校</t>
  </si>
  <si>
    <t>宮崎東高等学校</t>
  </si>
  <si>
    <t>宮崎工業高等学校</t>
  </si>
  <si>
    <t>宮崎商業高等学校</t>
  </si>
  <si>
    <t>宮崎農業高等学校</t>
  </si>
  <si>
    <t>宮崎南高等学校</t>
  </si>
  <si>
    <t>宮崎西高等学校</t>
  </si>
  <si>
    <t>宮崎北高等学校</t>
  </si>
  <si>
    <t>宮崎海洋高等学校</t>
  </si>
  <si>
    <t>佐土原高等学校</t>
  </si>
  <si>
    <t>本庄高等学校</t>
  </si>
  <si>
    <t>日南高等学校</t>
  </si>
  <si>
    <t>日南振徳高等学校</t>
  </si>
  <si>
    <t>福島高等学校</t>
  </si>
  <si>
    <t>都城泉ヶ丘高等学校</t>
  </si>
  <si>
    <t>都城農業高等学校</t>
  </si>
  <si>
    <t>都城農業高等学校三股牧場</t>
  </si>
  <si>
    <t>都城商業高等学校</t>
  </si>
  <si>
    <t>都城工業高等学校</t>
  </si>
  <si>
    <t>都城西高等学校</t>
  </si>
  <si>
    <t>高城高等学校</t>
  </si>
  <si>
    <t>小林高等学校</t>
  </si>
  <si>
    <t>小林高等学校（体育コース生徒寮）</t>
    <rPh sb="12" eb="14">
      <t>セイト</t>
    </rPh>
    <phoneticPr fontId="2"/>
  </si>
  <si>
    <t>小林秀峰高等学校</t>
  </si>
  <si>
    <t>飯野高等学校</t>
  </si>
  <si>
    <t>妻高等学校</t>
  </si>
  <si>
    <t>西都商業高等学校</t>
  </si>
  <si>
    <t>県立高等学校西都地区生徒寮</t>
    <rPh sb="0" eb="2">
      <t>ケンリツ</t>
    </rPh>
    <rPh sb="2" eb="4">
      <t>コウトウ</t>
    </rPh>
    <rPh sb="4" eb="6">
      <t>ガッコウ</t>
    </rPh>
    <phoneticPr fontId="2"/>
  </si>
  <si>
    <t>高鍋高等学校</t>
  </si>
  <si>
    <t>高鍋農業高等学校</t>
  </si>
  <si>
    <t>高鍋農業高等学校(明倫寮)</t>
  </si>
  <si>
    <t>高鍋農業高等学校(牧場)</t>
  </si>
  <si>
    <t>都農高等学校</t>
  </si>
  <si>
    <t>延岡高等学校</t>
  </si>
  <si>
    <t>延岡青朋高等学校</t>
  </si>
  <si>
    <t>延岡工業高等学校</t>
  </si>
  <si>
    <t>延岡商業高等学校</t>
  </si>
  <si>
    <t>延岡星雲高等学校</t>
  </si>
  <si>
    <t>富島高等学校</t>
  </si>
  <si>
    <t>県立高等学校日向地区生徒寮</t>
    <rPh sb="0" eb="2">
      <t>ケンリツ</t>
    </rPh>
    <rPh sb="2" eb="4">
      <t>コウトウ</t>
    </rPh>
    <rPh sb="4" eb="6">
      <t>ガッコウ</t>
    </rPh>
    <phoneticPr fontId="2"/>
  </si>
  <si>
    <t>日向高等学校</t>
  </si>
  <si>
    <t>日向工業高等学校</t>
  </si>
  <si>
    <t>門川高等学校</t>
  </si>
  <si>
    <t>(株)アースインフィニティ</t>
    <rPh sb="0" eb="3">
      <t>カブ</t>
    </rPh>
    <phoneticPr fontId="2"/>
  </si>
  <si>
    <t>高千穂高等学校</t>
  </si>
  <si>
    <t>五ヶ瀬中等教育学校</t>
  </si>
  <si>
    <t>明星視覚支援学校</t>
  </si>
  <si>
    <t>都城さくら聴覚支援学校</t>
  </si>
  <si>
    <t>みやざき中央支援学校</t>
  </si>
  <si>
    <t>赤江まつばら支援学校</t>
  </si>
  <si>
    <t>みなみのかぜ支援学校</t>
  </si>
  <si>
    <t>日南くろしお支援学校</t>
  </si>
  <si>
    <t>都城きりしま支援学校</t>
  </si>
  <si>
    <t>日向ひまわり支援学校</t>
  </si>
  <si>
    <t>児湯るぴなす支援学校</t>
  </si>
  <si>
    <t>延岡しろやま支援学校</t>
  </si>
  <si>
    <t>宮崎県警察本部庁舎</t>
    <rPh sb="0" eb="3">
      <t>ミヤザキケン</t>
    </rPh>
    <rPh sb="3" eb="5">
      <t>ケイサツ</t>
    </rPh>
    <rPh sb="5" eb="7">
      <t>ホンブ</t>
    </rPh>
    <rPh sb="7" eb="9">
      <t>チョウシャ</t>
    </rPh>
    <phoneticPr fontId="2"/>
  </si>
  <si>
    <t>宮崎県警察本部一ツ葉庁舎</t>
    <rPh sb="0" eb="3">
      <t>ミヤザキケン</t>
    </rPh>
    <rPh sb="3" eb="5">
      <t>ケイサツ</t>
    </rPh>
    <rPh sb="5" eb="7">
      <t>ホンブ</t>
    </rPh>
    <rPh sb="7" eb="8">
      <t>イチ</t>
    </rPh>
    <rPh sb="9" eb="10">
      <t>ハ</t>
    </rPh>
    <rPh sb="10" eb="12">
      <t>チョウシャ</t>
    </rPh>
    <phoneticPr fontId="2"/>
  </si>
  <si>
    <t>宮崎県総合自動車運転免許センター</t>
    <rPh sb="0" eb="3">
      <t>ミヤザキケン</t>
    </rPh>
    <rPh sb="3" eb="5">
      <t>ソウゴウ</t>
    </rPh>
    <rPh sb="5" eb="7">
      <t>ジドウ</t>
    </rPh>
    <rPh sb="7" eb="8">
      <t>シャ</t>
    </rPh>
    <rPh sb="8" eb="10">
      <t>ウンテン</t>
    </rPh>
    <rPh sb="10" eb="12">
      <t>メンキョ</t>
    </rPh>
    <phoneticPr fontId="2"/>
  </si>
  <si>
    <t>都城運転免許センター</t>
    <rPh sb="0" eb="2">
      <t>ミヤコノジョウ</t>
    </rPh>
    <rPh sb="2" eb="4">
      <t>ウンテン</t>
    </rPh>
    <rPh sb="4" eb="6">
      <t>メンキョ</t>
    </rPh>
    <phoneticPr fontId="2"/>
  </si>
  <si>
    <t>延岡運転免許センター</t>
    <rPh sb="0" eb="2">
      <t>ノベオカ</t>
    </rPh>
    <rPh sb="2" eb="4">
      <t>ウンテン</t>
    </rPh>
    <rPh sb="4" eb="6">
      <t>メンキョ</t>
    </rPh>
    <phoneticPr fontId="2"/>
  </si>
  <si>
    <t>宮崎北警察署</t>
    <rPh sb="0" eb="2">
      <t>ミヤザキ</t>
    </rPh>
    <rPh sb="2" eb="3">
      <t>キタ</t>
    </rPh>
    <rPh sb="3" eb="6">
      <t>ケイサツショ</t>
    </rPh>
    <phoneticPr fontId="2"/>
  </si>
  <si>
    <t>宮崎南警察署</t>
    <rPh sb="0" eb="2">
      <t>ミヤザキ</t>
    </rPh>
    <rPh sb="2" eb="3">
      <t>ミナミ</t>
    </rPh>
    <rPh sb="3" eb="6">
      <t>ケイサツショ</t>
    </rPh>
    <phoneticPr fontId="2"/>
  </si>
  <si>
    <t>日南警察署</t>
    <rPh sb="0" eb="2">
      <t>ニチナン</t>
    </rPh>
    <rPh sb="2" eb="5">
      <t>ケイサツショ</t>
    </rPh>
    <phoneticPr fontId="2"/>
  </si>
  <si>
    <t>串間警察署</t>
    <rPh sb="0" eb="2">
      <t>クシマ</t>
    </rPh>
    <rPh sb="2" eb="5">
      <t>ケイサツショ</t>
    </rPh>
    <phoneticPr fontId="2"/>
  </si>
  <si>
    <t>都城警察署</t>
    <rPh sb="0" eb="2">
      <t>ミヤコノジョウ</t>
    </rPh>
    <rPh sb="2" eb="5">
      <t>ケイサツショ</t>
    </rPh>
    <phoneticPr fontId="2"/>
  </si>
  <si>
    <t>小林警察署</t>
    <rPh sb="0" eb="2">
      <t>コバヤシ</t>
    </rPh>
    <rPh sb="2" eb="5">
      <t>ケイサツショ</t>
    </rPh>
    <phoneticPr fontId="2"/>
  </si>
  <si>
    <r>
      <t xml:space="preserve">(10月～12月)  </t>
    </r>
    <r>
      <rPr>
        <sz val="8"/>
        <rFont val="ＭＳ Ｐゴシック"/>
        <family val="3"/>
        <charset val="128"/>
      </rPr>
      <t>50kW</t>
    </r>
    <r>
      <rPr>
        <sz val="6"/>
        <rFont val="ＭＳ Ｐゴシック"/>
        <family val="3"/>
        <charset val="128"/>
      </rPr>
      <t xml:space="preserve">
(1～9月) </t>
    </r>
    <r>
      <rPr>
        <sz val="8"/>
        <rFont val="ＭＳ Ｐゴシック"/>
        <family val="3"/>
        <charset val="128"/>
      </rPr>
      <t>73kW</t>
    </r>
    <rPh sb="3" eb="4">
      <t>ガツ</t>
    </rPh>
    <rPh sb="7" eb="8">
      <t>ガツ</t>
    </rPh>
    <rPh sb="20" eb="21">
      <t>ガツ</t>
    </rPh>
    <phoneticPr fontId="23"/>
  </si>
  <si>
    <t>高岡警察署</t>
    <rPh sb="0" eb="2">
      <t>タカオカ</t>
    </rPh>
    <rPh sb="2" eb="5">
      <t>ケイサツショ</t>
    </rPh>
    <phoneticPr fontId="2"/>
  </si>
  <si>
    <t>西都警察署</t>
    <rPh sb="0" eb="2">
      <t>サイト</t>
    </rPh>
    <rPh sb="2" eb="5">
      <t>ケイサツショ</t>
    </rPh>
    <phoneticPr fontId="2"/>
  </si>
  <si>
    <t>高鍋警察署</t>
    <rPh sb="0" eb="2">
      <t>タカナベ</t>
    </rPh>
    <rPh sb="2" eb="5">
      <t>ケイサツショ</t>
    </rPh>
    <phoneticPr fontId="2"/>
  </si>
  <si>
    <t>日向警察署</t>
    <rPh sb="0" eb="2">
      <t>ヒュウガ</t>
    </rPh>
    <rPh sb="2" eb="5">
      <t>ケイサツショ</t>
    </rPh>
    <phoneticPr fontId="2"/>
  </si>
  <si>
    <t>延岡警察署</t>
    <rPh sb="0" eb="2">
      <t>ノベオカ</t>
    </rPh>
    <rPh sb="2" eb="5">
      <t>ケイサツショ</t>
    </rPh>
    <phoneticPr fontId="2"/>
  </si>
  <si>
    <t>高千穂警察署</t>
    <rPh sb="0" eb="3">
      <t>タカチホ</t>
    </rPh>
    <rPh sb="3" eb="6">
      <t>ケイサツショ</t>
    </rPh>
    <phoneticPr fontId="2"/>
  </si>
  <si>
    <t>宮崎県警察学校</t>
    <rPh sb="0" eb="3">
      <t>ミヤザキケン</t>
    </rPh>
    <rPh sb="3" eb="5">
      <t>ケイサツ</t>
    </rPh>
    <rPh sb="5" eb="7">
      <t>ガッコウ</t>
    </rPh>
    <phoneticPr fontId="2"/>
  </si>
  <si>
    <t>宮崎県警察学校射撃場</t>
    <rPh sb="0" eb="3">
      <t>ミヤザキケン</t>
    </rPh>
    <rPh sb="3" eb="5">
      <t>ケイサツ</t>
    </rPh>
    <rPh sb="5" eb="7">
      <t>ガッコウ</t>
    </rPh>
    <rPh sb="7" eb="10">
      <t>シャゲキジョウ</t>
    </rPh>
    <phoneticPr fontId="2"/>
  </si>
  <si>
    <r>
      <rPr>
        <sz val="11"/>
        <rFont val="DejaVu Sans"/>
        <family val="2"/>
      </rPr>
      <t>【別表</t>
    </r>
    <r>
      <rPr>
        <sz val="11"/>
        <color theme="1"/>
        <rFont val="ＭＳ Ｐゴシック"/>
        <family val="2"/>
        <charset val="128"/>
        <scheme val="minor"/>
      </rPr>
      <t>2</t>
    </r>
    <r>
      <rPr>
        <sz val="11"/>
        <rFont val="DejaVu Sans"/>
        <family val="2"/>
      </rPr>
      <t>】</t>
    </r>
  </si>
  <si>
    <t>全落札額のうちのＰＰＳが
落札した額合計⑦</t>
  </si>
  <si>
    <r>
      <rPr>
        <sz val="11"/>
        <rFont val="DejaVu Sans"/>
        <family val="2"/>
      </rPr>
      <t>全落札額のうち</t>
    </r>
    <r>
      <rPr>
        <sz val="11"/>
        <color theme="1"/>
        <rFont val="ＭＳ Ｐゴシック"/>
        <family val="2"/>
        <charset val="128"/>
        <scheme val="minor"/>
      </rPr>
      <t>10</t>
    </r>
    <r>
      <rPr>
        <sz val="11"/>
        <rFont val="DejaVu Sans"/>
        <family val="2"/>
      </rPr>
      <t>電力会社が入札に参加したときの落札価格合計</t>
    </r>
  </si>
  <si>
    <r>
      <rPr>
        <sz val="11"/>
        <rFont val="DejaVu Sans"/>
        <family val="2"/>
      </rPr>
      <t>全落札額のうち</t>
    </r>
    <r>
      <rPr>
        <sz val="11"/>
        <color theme="1"/>
        <rFont val="ＭＳ Ｐゴシック"/>
        <family val="2"/>
        <charset val="128"/>
        <scheme val="minor"/>
      </rPr>
      <t>10</t>
    </r>
    <r>
      <rPr>
        <sz val="11"/>
        <rFont val="DejaVu Sans"/>
        <family val="2"/>
      </rPr>
      <t>電力会社が入札に参加したときの落札価格合計</t>
    </r>
    <r>
      <rPr>
        <sz val="11"/>
        <color theme="1"/>
        <rFont val="ＭＳ Ｐゴシック"/>
        <family val="2"/>
        <charset val="128"/>
        <scheme val="minor"/>
      </rPr>
      <t>/</t>
    </r>
    <r>
      <rPr>
        <sz val="11"/>
        <rFont val="DejaVu Sans"/>
        <family val="2"/>
      </rPr>
      <t>電力会社
提示額（税抜き）</t>
    </r>
  </si>
  <si>
    <t>電気購入
随意契約（３）</t>
  </si>
  <si>
    <t>随意契約方法</t>
  </si>
  <si>
    <t>参加者数</t>
  </si>
  <si>
    <r>
      <rPr>
        <sz val="11"/>
        <rFont val="DejaVu Sans"/>
        <family val="2"/>
      </rPr>
      <t>Ｈ</t>
    </r>
    <r>
      <rPr>
        <sz val="11"/>
        <color theme="1"/>
        <rFont val="ＭＳ Ｐゴシック"/>
        <family val="2"/>
        <charset val="128"/>
        <scheme val="minor"/>
      </rPr>
      <t>29</t>
    </r>
    <r>
      <rPr>
        <sz val="11"/>
        <rFont val="DejaVu Sans"/>
        <family val="2"/>
      </rPr>
      <t>年度落札価格
（税抜き）⑦</t>
    </r>
  </si>
  <si>
    <r>
      <rPr>
        <sz val="11"/>
        <color theme="1"/>
        <rFont val="ＭＳ Ｐゴシック"/>
        <family val="2"/>
        <charset val="128"/>
        <scheme val="minor"/>
      </rPr>
      <t>10</t>
    </r>
    <r>
      <rPr>
        <sz val="11"/>
        <rFont val="DejaVu Sans"/>
        <family val="2"/>
      </rPr>
      <t>電力会社
提示額（税抜き）</t>
    </r>
  </si>
  <si>
    <t>随意契約を選んだ理由</t>
  </si>
  <si>
    <t>その業者と随意契約した理由</t>
  </si>
  <si>
    <t>該当無し</t>
    <rPh sb="0" eb="2">
      <t>ガイトウ</t>
    </rPh>
    <rPh sb="2" eb="3">
      <t>ナ</t>
    </rPh>
    <phoneticPr fontId="2"/>
  </si>
  <si>
    <r>
      <rPr>
        <sz val="11"/>
        <rFont val="DejaVu Sans"/>
        <family val="2"/>
      </rPr>
      <t>【別表</t>
    </r>
    <r>
      <rPr>
        <sz val="11"/>
        <color theme="1"/>
        <rFont val="ＭＳ Ｐゴシック"/>
        <family val="2"/>
        <charset val="128"/>
        <scheme val="minor"/>
      </rPr>
      <t>3</t>
    </r>
    <r>
      <rPr>
        <sz val="11"/>
        <rFont val="DejaVu Sans"/>
        <family val="2"/>
      </rPr>
      <t>】</t>
    </r>
  </si>
  <si>
    <r>
      <rPr>
        <sz val="11"/>
        <rFont val="DejaVu Sans"/>
        <family val="2"/>
      </rPr>
      <t>入札による全売却額のうち</t>
    </r>
    <r>
      <rPr>
        <sz val="11"/>
        <color theme="1"/>
        <rFont val="ＭＳ Ｐゴシック"/>
        <family val="2"/>
        <charset val="128"/>
        <scheme val="minor"/>
      </rPr>
      <t>PPS</t>
    </r>
    <r>
      <rPr>
        <sz val="11"/>
        <rFont val="DejaVu Sans"/>
        <family val="2"/>
      </rPr>
      <t>への売却額合計⑮</t>
    </r>
  </si>
  <si>
    <r>
      <rPr>
        <sz val="11"/>
        <rFont val="DejaVu Sans"/>
        <family val="2"/>
      </rPr>
      <t>電気売却
入札（</t>
    </r>
    <r>
      <rPr>
        <sz val="11"/>
        <color theme="1"/>
        <rFont val="ＭＳ Ｐゴシック"/>
        <family val="2"/>
        <charset val="128"/>
        <scheme val="minor"/>
      </rPr>
      <t>6</t>
    </r>
    <r>
      <rPr>
        <sz val="11"/>
        <rFont val="DejaVu Sans"/>
        <family val="2"/>
      </rPr>
      <t>）</t>
    </r>
  </si>
  <si>
    <r>
      <rPr>
        <sz val="11"/>
        <rFont val="DejaVu Sans"/>
        <family val="2"/>
      </rPr>
      <t>Ｈ</t>
    </r>
    <r>
      <rPr>
        <sz val="11"/>
        <color theme="1"/>
        <rFont val="ＭＳ Ｐゴシック"/>
        <family val="2"/>
        <charset val="128"/>
        <scheme val="minor"/>
      </rPr>
      <t>29</t>
    </r>
    <r>
      <rPr>
        <sz val="11"/>
        <rFont val="DejaVu Sans"/>
        <family val="2"/>
      </rPr>
      <t>年度
売却実績
（税抜き・円）⑨</t>
    </r>
  </si>
  <si>
    <r>
      <rPr>
        <sz val="11"/>
        <color theme="1"/>
        <rFont val="ＭＳ Ｐゴシック"/>
        <family val="2"/>
        <charset val="128"/>
        <scheme val="minor"/>
      </rPr>
      <t>H29</t>
    </r>
    <r>
      <rPr>
        <sz val="11"/>
        <rFont val="DejaVu Sans"/>
        <family val="2"/>
      </rPr>
      <t>年度
数量実績</t>
    </r>
    <r>
      <rPr>
        <sz val="11"/>
        <color theme="1"/>
        <rFont val="ＭＳ Ｐゴシック"/>
        <family val="2"/>
        <charset val="128"/>
        <scheme val="minor"/>
      </rPr>
      <t>(kWh)⑩</t>
    </r>
  </si>
  <si>
    <r>
      <rPr>
        <sz val="11"/>
        <color theme="1"/>
        <rFont val="ＭＳ Ｐゴシック"/>
        <family val="2"/>
        <charset val="128"/>
        <scheme val="minor"/>
      </rPr>
      <t>1kWh</t>
    </r>
    <r>
      <rPr>
        <sz val="11"/>
        <rFont val="DejaVu Sans"/>
        <family val="2"/>
      </rPr>
      <t>あたり
加重平均（円）</t>
    </r>
  </si>
  <si>
    <r>
      <rPr>
        <sz val="11"/>
        <rFont val="DejaVu Sans"/>
        <family val="2"/>
      </rPr>
      <t>【別表</t>
    </r>
    <r>
      <rPr>
        <sz val="11"/>
        <color theme="1"/>
        <rFont val="ＭＳ Ｐゴシック"/>
        <family val="2"/>
        <charset val="128"/>
        <scheme val="minor"/>
      </rPr>
      <t>4</t>
    </r>
    <r>
      <rPr>
        <sz val="11"/>
        <rFont val="DejaVu Sans"/>
        <family val="2"/>
      </rPr>
      <t>】</t>
    </r>
  </si>
  <si>
    <r>
      <rPr>
        <sz val="11"/>
        <rFont val="DejaVu Sans"/>
        <family val="2"/>
      </rPr>
      <t>全随意契約による売却のうち</t>
    </r>
    <r>
      <rPr>
        <sz val="11"/>
        <color theme="1"/>
        <rFont val="ＭＳ Ｐゴシック"/>
        <family val="2"/>
        <charset val="128"/>
        <scheme val="minor"/>
      </rPr>
      <t>PPS</t>
    </r>
    <r>
      <rPr>
        <sz val="11"/>
        <rFont val="DejaVu Sans"/>
        <family val="2"/>
      </rPr>
      <t>への売却額合計⑯</t>
    </r>
  </si>
  <si>
    <r>
      <rPr>
        <sz val="11"/>
        <rFont val="DejaVu Sans"/>
        <family val="2"/>
      </rPr>
      <t>電気売却随意契約</t>
    </r>
    <r>
      <rPr>
        <sz val="11"/>
        <color theme="1"/>
        <rFont val="ＭＳ Ｐゴシック"/>
        <family val="2"/>
        <charset val="128"/>
        <scheme val="minor"/>
      </rPr>
      <t>(7</t>
    </r>
    <r>
      <rPr>
        <sz val="11"/>
        <rFont val="DejaVu Sans"/>
        <family val="2"/>
      </rPr>
      <t>）</t>
    </r>
  </si>
  <si>
    <t>契約方法</t>
  </si>
  <si>
    <t>契約業者</t>
  </si>
  <si>
    <r>
      <rPr>
        <sz val="11"/>
        <rFont val="DejaVu Sans"/>
        <family val="2"/>
      </rPr>
      <t>Ｈ</t>
    </r>
    <r>
      <rPr>
        <sz val="11"/>
        <color theme="1"/>
        <rFont val="ＭＳ Ｐゴシック"/>
        <family val="2"/>
        <charset val="128"/>
        <scheme val="minor"/>
      </rPr>
      <t>29</t>
    </r>
    <r>
      <rPr>
        <sz val="11"/>
        <rFont val="DejaVu Sans"/>
        <family val="2"/>
      </rPr>
      <t>年度
売却実績
（税抜き・円）⑪</t>
    </r>
  </si>
  <si>
    <r>
      <rPr>
        <sz val="11"/>
        <color theme="1"/>
        <rFont val="ＭＳ Ｐゴシック"/>
        <family val="2"/>
        <charset val="128"/>
        <scheme val="minor"/>
      </rPr>
      <t>H29</t>
    </r>
    <r>
      <rPr>
        <sz val="11"/>
        <rFont val="DejaVu Sans"/>
        <family val="2"/>
      </rPr>
      <t>年度
数量実績</t>
    </r>
    <r>
      <rPr>
        <sz val="11"/>
        <color theme="1"/>
        <rFont val="ＭＳ Ｐゴシック"/>
        <family val="2"/>
        <charset val="128"/>
        <scheme val="minor"/>
      </rPr>
      <t>(kWh)⑫</t>
    </r>
  </si>
  <si>
    <t>総合農業試験場畑作園芸支場</t>
    <rPh sb="0" eb="2">
      <t>ソウゴウ</t>
    </rPh>
    <rPh sb="2" eb="4">
      <t>ノウギョウ</t>
    </rPh>
    <rPh sb="4" eb="7">
      <t>シケンジョウ</t>
    </rPh>
    <rPh sb="7" eb="9">
      <t>ハタサク</t>
    </rPh>
    <rPh sb="9" eb="11">
      <t>エンゲイ</t>
    </rPh>
    <rPh sb="11" eb="13">
      <t>シジョウ</t>
    </rPh>
    <phoneticPr fontId="2"/>
  </si>
  <si>
    <t>石河内第一発電所他（水力分）</t>
    <rPh sb="0" eb="1">
      <t>イシ</t>
    </rPh>
    <rPh sb="1" eb="3">
      <t>カワウチ</t>
    </rPh>
    <rPh sb="3" eb="5">
      <t>ダイイチ</t>
    </rPh>
    <rPh sb="5" eb="7">
      <t>ハツデン</t>
    </rPh>
    <rPh sb="7" eb="8">
      <t>ショ</t>
    </rPh>
    <rPh sb="8" eb="9">
      <t>ホカ</t>
    </rPh>
    <rPh sb="10" eb="12">
      <t>スイリョク</t>
    </rPh>
    <rPh sb="12" eb="13">
      <t>ブン</t>
    </rPh>
    <phoneticPr fontId="2"/>
  </si>
  <si>
    <t>亀崎配水池他（太陽光余剰）</t>
    <rPh sb="0" eb="1">
      <t>カメ</t>
    </rPh>
    <rPh sb="1" eb="2">
      <t>ザキ</t>
    </rPh>
    <rPh sb="2" eb="4">
      <t>ハイスイ</t>
    </rPh>
    <rPh sb="4" eb="6">
      <t>イケホカ</t>
    </rPh>
    <rPh sb="7" eb="10">
      <t>タイヨウコウ</t>
    </rPh>
    <rPh sb="10" eb="12">
      <t>ヨジョウ</t>
    </rPh>
    <phoneticPr fontId="2"/>
  </si>
  <si>
    <t>綾第二発電所他（FIT制度分）</t>
    <rPh sb="0" eb="1">
      <t>アヤ</t>
    </rPh>
    <rPh sb="1" eb="3">
      <t>ダイニ</t>
    </rPh>
    <rPh sb="3" eb="5">
      <t>ハツデン</t>
    </rPh>
    <rPh sb="5" eb="6">
      <t>ショ</t>
    </rPh>
    <rPh sb="6" eb="7">
      <t>ホカ</t>
    </rPh>
    <rPh sb="11" eb="13">
      <t>セイド</t>
    </rPh>
    <rPh sb="13" eb="14">
      <t>ブン</t>
    </rPh>
    <phoneticPr fontId="2"/>
  </si>
  <si>
    <t>ア　危機管理センターほか７施設で使用する電気</t>
    <phoneticPr fontId="2"/>
  </si>
  <si>
    <t>関西電力(株)</t>
    <rPh sb="0" eb="2">
      <t>カンサイ</t>
    </rPh>
    <rPh sb="2" eb="4">
      <t>デンリョク</t>
    </rPh>
    <rPh sb="4" eb="7">
      <t>カブ</t>
    </rPh>
    <phoneticPr fontId="2"/>
  </si>
  <si>
    <t>一般競争入札（特定調達）</t>
    <rPh sb="0" eb="2">
      <t>イッパン</t>
    </rPh>
    <rPh sb="2" eb="4">
      <t>キョウソウ</t>
    </rPh>
    <rPh sb="4" eb="6">
      <t>ニュウサツ</t>
    </rPh>
    <rPh sb="7" eb="9">
      <t>トクテイ</t>
    </rPh>
    <rPh sb="9" eb="11">
      <t>チョウタツ</t>
    </rPh>
    <phoneticPr fontId="2"/>
  </si>
  <si>
    <t>イ　自動車税事務所ほか16施設で使用する電気</t>
    <phoneticPr fontId="2"/>
  </si>
  <si>
    <t>ウ　消防学校ほか18施設で使用する電気</t>
    <phoneticPr fontId="2"/>
  </si>
  <si>
    <t>エ　工業技術総合センター信楽窯業技術試験場ほか４施設で使用する電気</t>
    <phoneticPr fontId="2"/>
  </si>
  <si>
    <t>オ　総合教育センターほか21施設で使用する電気</t>
    <phoneticPr fontId="2"/>
  </si>
  <si>
    <t>カ　彦根東高等学校ほか28施設で使用する電気</t>
    <phoneticPr fontId="2"/>
  </si>
  <si>
    <t>キ　交通機動隊ほか８施設で使用する電気</t>
    <phoneticPr fontId="2"/>
  </si>
  <si>
    <t>ク　県本庁舎で使用する電気</t>
    <phoneticPr fontId="2"/>
  </si>
  <si>
    <t>ケ　びわこモーターボート競走場ほか１施設で使用する電気</t>
    <phoneticPr fontId="2"/>
  </si>
  <si>
    <t>コ　警察本部庁舎で使用する電気</t>
    <phoneticPr fontId="2"/>
  </si>
  <si>
    <t>サ　文化ゾーンで使用する電気</t>
    <phoneticPr fontId="2"/>
  </si>
  <si>
    <t>シ　畜産技術振興センターで使用する電気</t>
    <phoneticPr fontId="2"/>
  </si>
  <si>
    <t>全落札額のうち10電力会社が入札に参加したときの落札価格合計/電力会社
提示額（税抜き）</t>
    <phoneticPr fontId="2"/>
  </si>
  <si>
    <t>近江大橋の太陽光発電設備にかかる売電収入</t>
  </si>
  <si>
    <t>大津土木事務所</t>
  </si>
  <si>
    <t>１者</t>
  </si>
  <si>
    <t>関西電力(株)滋賀営業所</t>
  </si>
  <si>
    <t>長崎県庁舎本館で使用する電力</t>
    <rPh sb="0" eb="3">
      <t>ナガサキケン</t>
    </rPh>
    <rPh sb="3" eb="5">
      <t>チョウシャ</t>
    </rPh>
    <rPh sb="5" eb="7">
      <t>ホンカン</t>
    </rPh>
    <rPh sb="8" eb="10">
      <t>シヨウ</t>
    </rPh>
    <rPh sb="12" eb="14">
      <t>デンリョク</t>
    </rPh>
    <phoneticPr fontId="2"/>
  </si>
  <si>
    <t>長崎地域電力㈱</t>
    <rPh sb="0" eb="2">
      <t>ナガサキ</t>
    </rPh>
    <rPh sb="2" eb="4">
      <t>チイキ</t>
    </rPh>
    <rPh sb="4" eb="6">
      <t>デンリョク</t>
    </rPh>
    <phoneticPr fontId="2"/>
  </si>
  <si>
    <t>全落札額のうち10電力会社が入札に参加したときの落札価格合計/電力会社
提示額（税抜き）</t>
    <phoneticPr fontId="2"/>
  </si>
  <si>
    <t>全落札額のうち10電力会社が入札に参加したときの落札価格合計/電力会社
提示額（税抜き）⑭/⑥</t>
    <phoneticPr fontId="2"/>
  </si>
  <si>
    <t>徳島県６合同庁舎で使用する電気</t>
    <rPh sb="0" eb="3">
      <t>トクシマケン</t>
    </rPh>
    <rPh sb="4" eb="6">
      <t>ゴウドウ</t>
    </rPh>
    <rPh sb="6" eb="8">
      <t>チョウシャ</t>
    </rPh>
    <rPh sb="9" eb="11">
      <t>シヨウ</t>
    </rPh>
    <rPh sb="13" eb="15">
      <t>デンキ</t>
    </rPh>
    <phoneticPr fontId="2"/>
  </si>
  <si>
    <t>4者</t>
    <rPh sb="1" eb="2">
      <t>シャ</t>
    </rPh>
    <phoneticPr fontId="2"/>
  </si>
  <si>
    <t>徳島県立総合看護学校ほか16施設で使用する電気</t>
    <rPh sb="0" eb="2">
      <t>トクシマ</t>
    </rPh>
    <rPh sb="2" eb="4">
      <t>ケンリツ</t>
    </rPh>
    <rPh sb="4" eb="6">
      <t>ソウゴウ</t>
    </rPh>
    <rPh sb="6" eb="8">
      <t>カンゴ</t>
    </rPh>
    <rPh sb="8" eb="10">
      <t>ガッコウ</t>
    </rPh>
    <rPh sb="14" eb="16">
      <t>シセツ</t>
    </rPh>
    <rPh sb="17" eb="19">
      <t>シヨウ</t>
    </rPh>
    <rPh sb="21" eb="23">
      <t>デンキ</t>
    </rPh>
    <phoneticPr fontId="2"/>
  </si>
  <si>
    <t>徳島県立農林水産総合技術支援センター水産研究課鳴門庁舎ほか10施設で使用する電気</t>
    <rPh sb="0" eb="2">
      <t>トクシマ</t>
    </rPh>
    <rPh sb="2" eb="4">
      <t>ケンリツ</t>
    </rPh>
    <rPh sb="4" eb="6">
      <t>ノウリン</t>
    </rPh>
    <rPh sb="6" eb="8">
      <t>スイサン</t>
    </rPh>
    <rPh sb="8" eb="10">
      <t>ソウゴウ</t>
    </rPh>
    <rPh sb="10" eb="12">
      <t>ギジュツ</t>
    </rPh>
    <rPh sb="12" eb="14">
      <t>シエン</t>
    </rPh>
    <rPh sb="18" eb="20">
      <t>スイサン</t>
    </rPh>
    <rPh sb="20" eb="22">
      <t>ケンキュウ</t>
    </rPh>
    <rPh sb="22" eb="23">
      <t>カ</t>
    </rPh>
    <rPh sb="23" eb="25">
      <t>ナルト</t>
    </rPh>
    <rPh sb="25" eb="27">
      <t>チョウシャ</t>
    </rPh>
    <rPh sb="31" eb="33">
      <t>シセツ</t>
    </rPh>
    <rPh sb="34" eb="36">
      <t>シヨウ</t>
    </rPh>
    <rPh sb="38" eb="40">
      <t>デンキ</t>
    </rPh>
    <phoneticPr fontId="2"/>
  </si>
  <si>
    <t>徳島県消防防災航空隊及び徳島県警察航空隊ほか11施設で使用する電気</t>
    <rPh sb="0" eb="3">
      <t>トクシマケン</t>
    </rPh>
    <rPh sb="3" eb="5">
      <t>ショウボウ</t>
    </rPh>
    <rPh sb="5" eb="7">
      <t>ボウサイ</t>
    </rPh>
    <rPh sb="7" eb="9">
      <t>コウクウ</t>
    </rPh>
    <rPh sb="9" eb="10">
      <t>タイ</t>
    </rPh>
    <rPh sb="10" eb="11">
      <t>オヨ</t>
    </rPh>
    <rPh sb="12" eb="14">
      <t>トクシマ</t>
    </rPh>
    <rPh sb="14" eb="15">
      <t>ケン</t>
    </rPh>
    <rPh sb="15" eb="17">
      <t>ケイサツ</t>
    </rPh>
    <rPh sb="17" eb="20">
      <t>コウクウタイ</t>
    </rPh>
    <rPh sb="24" eb="26">
      <t>シセツ</t>
    </rPh>
    <rPh sb="27" eb="29">
      <t>シヨウ</t>
    </rPh>
    <rPh sb="31" eb="33">
      <t>デンキ</t>
    </rPh>
    <phoneticPr fontId="2"/>
  </si>
  <si>
    <t>5者</t>
    <rPh sb="1" eb="2">
      <t>シャ</t>
    </rPh>
    <phoneticPr fontId="2"/>
  </si>
  <si>
    <t>徳島県警察本部交通部交通起動隊庁舎ほか１か所で使用する電気</t>
    <rPh sb="0" eb="3">
      <t>トクシマケン</t>
    </rPh>
    <rPh sb="3" eb="5">
      <t>ケイサツ</t>
    </rPh>
    <rPh sb="5" eb="7">
      <t>ホンブ</t>
    </rPh>
    <rPh sb="7" eb="10">
      <t>コウツウブ</t>
    </rPh>
    <rPh sb="10" eb="12">
      <t>コウツウ</t>
    </rPh>
    <rPh sb="12" eb="14">
      <t>キドウ</t>
    </rPh>
    <rPh sb="14" eb="15">
      <t>タイ</t>
    </rPh>
    <rPh sb="15" eb="17">
      <t>チョウシャ</t>
    </rPh>
    <rPh sb="21" eb="22">
      <t>ショ</t>
    </rPh>
    <rPh sb="23" eb="25">
      <t>シヨウ</t>
    </rPh>
    <rPh sb="27" eb="29">
      <t>デンキ</t>
    </rPh>
    <phoneticPr fontId="2"/>
  </si>
  <si>
    <t>公安委員会</t>
    <rPh sb="0" eb="2">
      <t>コウアン</t>
    </rPh>
    <rPh sb="2" eb="5">
      <t>イインカイ</t>
    </rPh>
    <phoneticPr fontId="2"/>
  </si>
  <si>
    <t>2者</t>
    <rPh sb="1" eb="2">
      <t>シャ</t>
    </rPh>
    <phoneticPr fontId="2"/>
  </si>
  <si>
    <t>城南高等学校ほか徳島県立高等学校６施設で使用する電気</t>
    <phoneticPr fontId="2"/>
  </si>
  <si>
    <t>小松島高等学校ほか徳島県立高等学校８施設で使用する電気</t>
    <phoneticPr fontId="2"/>
  </si>
  <si>
    <t>阿波高等学校ほか徳島県立高等学校11施設で使用する電気</t>
    <phoneticPr fontId="2"/>
  </si>
  <si>
    <t>全落札額のうち10電力会社が入札に参加したときの落札価格合計/電力会社
提示額（税抜き）</t>
    <phoneticPr fontId="2"/>
  </si>
  <si>
    <t>電力需給契約（水力）</t>
    <rPh sb="0" eb="2">
      <t>デンリョク</t>
    </rPh>
    <rPh sb="2" eb="4">
      <t>ジュキュウ</t>
    </rPh>
    <rPh sb="4" eb="6">
      <t>ケイヤク</t>
    </rPh>
    <rPh sb="7" eb="9">
      <t>スイリョク</t>
    </rPh>
    <phoneticPr fontId="2"/>
  </si>
  <si>
    <t>電力需給契約（ﾏﾘﾝﾋﾟｱ沖洲太陽光）</t>
    <rPh sb="0" eb="2">
      <t>デンリョク</t>
    </rPh>
    <rPh sb="2" eb="4">
      <t>ジュキュウ</t>
    </rPh>
    <rPh sb="4" eb="6">
      <t>ケイヤク</t>
    </rPh>
    <rPh sb="14" eb="17">
      <t>タイヨウコウ</t>
    </rPh>
    <rPh sb="17" eb="18">
      <t>）</t>
    </rPh>
    <phoneticPr fontId="2"/>
  </si>
  <si>
    <t>電力需給契約（和田島太陽光）</t>
    <rPh sb="0" eb="2">
      <t>デンリョク</t>
    </rPh>
    <rPh sb="2" eb="4">
      <t>ジュキュウ</t>
    </rPh>
    <rPh sb="4" eb="6">
      <t>ケイヤク</t>
    </rPh>
    <rPh sb="7" eb="10">
      <t>ワダジマ</t>
    </rPh>
    <rPh sb="10" eb="13">
      <t>タイヨウコウ</t>
    </rPh>
    <phoneticPr fontId="2"/>
  </si>
  <si>
    <t>全落札額のうち10電力会社が入札に参加したときの落札価格合計/電力会社
提示額（税抜き）⑭/⑥</t>
    <phoneticPr fontId="2"/>
  </si>
  <si>
    <t>総務部管財課</t>
    <rPh sb="0" eb="3">
      <t>ソウムブ</t>
    </rPh>
    <rPh sb="3" eb="5">
      <t>カンザイ</t>
    </rPh>
    <rPh sb="5" eb="6">
      <t>カ</t>
    </rPh>
    <phoneticPr fontId="2"/>
  </si>
  <si>
    <t>㈱エルピオ</t>
    <phoneticPr fontId="2"/>
  </si>
  <si>
    <t>印旛地域振興事務所</t>
    <rPh sb="0" eb="2">
      <t>インバ</t>
    </rPh>
    <rPh sb="2" eb="4">
      <t>チイキ</t>
    </rPh>
    <rPh sb="4" eb="6">
      <t>シンコウ</t>
    </rPh>
    <rPh sb="6" eb="8">
      <t>ジム</t>
    </rPh>
    <rPh sb="8" eb="9">
      <t>ショ</t>
    </rPh>
    <phoneticPr fontId="2"/>
  </si>
  <si>
    <t>長生地域振興事務所</t>
    <rPh sb="0" eb="2">
      <t>チョウセイ</t>
    </rPh>
    <rPh sb="2" eb="4">
      <t>チイキ</t>
    </rPh>
    <rPh sb="4" eb="6">
      <t>シンコウ</t>
    </rPh>
    <rPh sb="6" eb="8">
      <t>ジム</t>
    </rPh>
    <rPh sb="8" eb="9">
      <t>ショ</t>
    </rPh>
    <phoneticPr fontId="2"/>
  </si>
  <si>
    <t>ミツウロコグリーンエネルギー（株）</t>
    <rPh sb="15" eb="16">
      <t>カブ</t>
    </rPh>
    <phoneticPr fontId="2"/>
  </si>
  <si>
    <t>君津地域振興事務所</t>
    <rPh sb="0" eb="2">
      <t>キミツ</t>
    </rPh>
    <rPh sb="2" eb="4">
      <t>チイキ</t>
    </rPh>
    <rPh sb="4" eb="6">
      <t>シンコウ</t>
    </rPh>
    <rPh sb="6" eb="8">
      <t>ジム</t>
    </rPh>
    <rPh sb="8" eb="9">
      <t>ショ</t>
    </rPh>
    <phoneticPr fontId="2"/>
  </si>
  <si>
    <t>文書館</t>
    <rPh sb="0" eb="2">
      <t>ブンショ</t>
    </rPh>
    <rPh sb="2" eb="3">
      <t>カン</t>
    </rPh>
    <phoneticPr fontId="2"/>
  </si>
  <si>
    <t>野田看護専門学校</t>
    <rPh sb="0" eb="2">
      <t>ノダ</t>
    </rPh>
    <rPh sb="2" eb="4">
      <t>カンゴ</t>
    </rPh>
    <rPh sb="4" eb="6">
      <t>センモン</t>
    </rPh>
    <rPh sb="6" eb="8">
      <t>ガッコウ</t>
    </rPh>
    <phoneticPr fontId="2"/>
  </si>
  <si>
    <t>（株）エルピオ</t>
    <rPh sb="0" eb="3">
      <t>カブ</t>
    </rPh>
    <phoneticPr fontId="2"/>
  </si>
  <si>
    <t>生実学校</t>
    <rPh sb="0" eb="1">
      <t>ナマ</t>
    </rPh>
    <rPh sb="1" eb="2">
      <t>ミ</t>
    </rPh>
    <rPh sb="2" eb="4">
      <t>ガッコウ</t>
    </rPh>
    <phoneticPr fontId="2"/>
  </si>
  <si>
    <t>船橋高等技術専門校</t>
    <rPh sb="0" eb="2">
      <t>フナバシ</t>
    </rPh>
    <rPh sb="2" eb="4">
      <t>コウトウ</t>
    </rPh>
    <rPh sb="4" eb="6">
      <t>ギジュツ</t>
    </rPh>
    <rPh sb="6" eb="8">
      <t>センモン</t>
    </rPh>
    <rPh sb="8" eb="9">
      <t>コウ</t>
    </rPh>
    <phoneticPr fontId="2"/>
  </si>
  <si>
    <t>ミツウロコグリーンエネルギー(株)</t>
    <rPh sb="15" eb="16">
      <t>カブ</t>
    </rPh>
    <phoneticPr fontId="2"/>
  </si>
  <si>
    <t>障害者高等技術専門校</t>
    <rPh sb="0" eb="3">
      <t>ショウガイシャ</t>
    </rPh>
    <rPh sb="3" eb="5">
      <t>コウトウ</t>
    </rPh>
    <rPh sb="5" eb="7">
      <t>ギジュツ</t>
    </rPh>
    <rPh sb="7" eb="9">
      <t>センモン</t>
    </rPh>
    <rPh sb="9" eb="10">
      <t>コウ</t>
    </rPh>
    <phoneticPr fontId="2"/>
  </si>
  <si>
    <t>シナネン（株）</t>
    <rPh sb="5" eb="6">
      <t>カブ</t>
    </rPh>
    <phoneticPr fontId="2"/>
  </si>
  <si>
    <t>江戸川下水道事務所</t>
  </si>
  <si>
    <t>東京電力エナジーパートナー(株)</t>
    <rPh sb="0" eb="13">
      <t>トエ</t>
    </rPh>
    <rPh sb="13" eb="16">
      <t>カブ</t>
    </rPh>
    <phoneticPr fontId="2"/>
  </si>
  <si>
    <t>手賀沼下水道事務所</t>
    <rPh sb="0" eb="3">
      <t>テガヌマ</t>
    </rPh>
    <rPh sb="3" eb="6">
      <t>ゲスイドウ</t>
    </rPh>
    <rPh sb="6" eb="8">
      <t>ジム</t>
    </rPh>
    <rPh sb="8" eb="9">
      <t>ショ</t>
    </rPh>
    <phoneticPr fontId="2"/>
  </si>
  <si>
    <t>印旛沼下水道事務所</t>
    <rPh sb="0" eb="2">
      <t>インバ</t>
    </rPh>
    <rPh sb="2" eb="3">
      <t>ヌマ</t>
    </rPh>
    <rPh sb="3" eb="6">
      <t>ゲスイドウ</t>
    </rPh>
    <rPh sb="6" eb="8">
      <t>ジム</t>
    </rPh>
    <rPh sb="8" eb="9">
      <t>ショ</t>
    </rPh>
    <phoneticPr fontId="2"/>
  </si>
  <si>
    <t>東京電力エナジーパートナー（株）</t>
    <rPh sb="0" eb="2">
      <t>トウキョウ</t>
    </rPh>
    <rPh sb="2" eb="4">
      <t>デンリョク</t>
    </rPh>
    <rPh sb="13" eb="16">
      <t>カブ</t>
    </rPh>
    <phoneticPr fontId="2"/>
  </si>
  <si>
    <t>千葉県がんセンターで使用する電力</t>
    <phoneticPr fontId="2"/>
  </si>
  <si>
    <t>東京電力エナジーパートナー株式会社</t>
    <phoneticPr fontId="2"/>
  </si>
  <si>
    <t>千葉県救急医療センターで使用する電力</t>
    <phoneticPr fontId="2"/>
  </si>
  <si>
    <t>千葉県こども病院で使用する電力</t>
    <phoneticPr fontId="2"/>
  </si>
  <si>
    <t>千葉県循環器病センターで使用する電力</t>
    <phoneticPr fontId="2"/>
  </si>
  <si>
    <t>千葉県立佐原病院で使用する電力</t>
    <phoneticPr fontId="2"/>
  </si>
  <si>
    <t>栗山浄水場</t>
  </si>
  <si>
    <t>JXTGエネルギ―株式会社</t>
    <rPh sb="9" eb="13">
      <t>カブシキガイシャ</t>
    </rPh>
    <phoneticPr fontId="2"/>
  </si>
  <si>
    <t>一般競争入札(WTO)</t>
    <rPh sb="0" eb="2">
      <t>イッパン</t>
    </rPh>
    <rPh sb="2" eb="4">
      <t>キョウソウ</t>
    </rPh>
    <rPh sb="4" eb="6">
      <t>ニュウサツ</t>
    </rPh>
    <phoneticPr fontId="2"/>
  </si>
  <si>
    <t>野菊の里浄水場</t>
  </si>
  <si>
    <t>北船橋給水場</t>
  </si>
  <si>
    <t>船橋給水場</t>
  </si>
  <si>
    <t>妙典給水場</t>
  </si>
  <si>
    <t>沼南給水場</t>
  </si>
  <si>
    <t>松戸給水場</t>
  </si>
  <si>
    <t>北習志野分場</t>
  </si>
  <si>
    <t>柏井浄水場</t>
  </si>
  <si>
    <t>一般競争入札（ＷＴＯ）</t>
    <rPh sb="0" eb="2">
      <t>イッパン</t>
    </rPh>
    <rPh sb="2" eb="4">
      <t>キョウソウ</t>
    </rPh>
    <rPh sb="4" eb="6">
      <t>ニュウサツ</t>
    </rPh>
    <phoneticPr fontId="2"/>
  </si>
  <si>
    <t>印旛取水場</t>
  </si>
  <si>
    <t>園生給水場</t>
  </si>
  <si>
    <t>幕張給水場</t>
  </si>
  <si>
    <t>北総浄水場</t>
  </si>
  <si>
    <t>木下取水場</t>
  </si>
  <si>
    <t>福増浄水場</t>
  </si>
  <si>
    <t>高滝取水場</t>
  </si>
  <si>
    <t>姉崎分場</t>
  </si>
  <si>
    <t>誉田給水場</t>
  </si>
  <si>
    <t>市原分場</t>
    <rPh sb="0" eb="2">
      <t>イチハラ</t>
    </rPh>
    <rPh sb="2" eb="4">
      <t>ブンジョウ</t>
    </rPh>
    <phoneticPr fontId="2"/>
  </si>
  <si>
    <t>大宮分場</t>
    <rPh sb="0" eb="2">
      <t>オオミヤ</t>
    </rPh>
    <rPh sb="2" eb="4">
      <t>ブンジョウ</t>
    </rPh>
    <phoneticPr fontId="2"/>
  </si>
  <si>
    <t>千葉分場</t>
    <rPh sb="0" eb="2">
      <t>チバ</t>
    </rPh>
    <rPh sb="2" eb="4">
      <t>ブンジョウ</t>
    </rPh>
    <phoneticPr fontId="2"/>
  </si>
  <si>
    <t>（株）パネイル</t>
    <rPh sb="1" eb="2">
      <t>カブ</t>
    </rPh>
    <phoneticPr fontId="2"/>
  </si>
  <si>
    <t>千葉配水場</t>
    <rPh sb="0" eb="2">
      <t>チバ</t>
    </rPh>
    <rPh sb="2" eb="4">
      <t>ハイスイ</t>
    </rPh>
    <rPh sb="4" eb="5">
      <t>ジョウ</t>
    </rPh>
    <phoneticPr fontId="2"/>
  </si>
  <si>
    <t>佐倉浄水場</t>
    <rPh sb="0" eb="5">
      <t>サクラジョウスイジョウ</t>
    </rPh>
    <phoneticPr fontId="2"/>
  </si>
  <si>
    <t>西広取水場</t>
    <rPh sb="0" eb="2">
      <t>サイヒロ</t>
    </rPh>
    <rPh sb="2" eb="4">
      <t>シュスイ</t>
    </rPh>
    <rPh sb="4" eb="5">
      <t>ジョウ</t>
    </rPh>
    <phoneticPr fontId="2"/>
  </si>
  <si>
    <t>宮崎給水場</t>
    <rPh sb="0" eb="2">
      <t>ミヤザキ</t>
    </rPh>
    <rPh sb="2" eb="5">
      <t>キュウスイジョウ</t>
    </rPh>
    <phoneticPr fontId="2"/>
  </si>
  <si>
    <t>袖ケ浦浄水場</t>
    <rPh sb="0" eb="3">
      <t>ソデガウラ</t>
    </rPh>
    <rPh sb="3" eb="6">
      <t>ジョウスイジョウ</t>
    </rPh>
    <phoneticPr fontId="2"/>
  </si>
  <si>
    <t>ミツウロコグリーンエネルギー㈱</t>
    <phoneticPr fontId="2"/>
  </si>
  <si>
    <t>郡本浄水場</t>
    <rPh sb="0" eb="2">
      <t>コオリモト</t>
    </rPh>
    <rPh sb="2" eb="5">
      <t>ジョウスイジョウ</t>
    </rPh>
    <phoneticPr fontId="2"/>
  </si>
  <si>
    <t>㈱パネイル</t>
    <phoneticPr fontId="2"/>
  </si>
  <si>
    <t>末広事務所</t>
    <rPh sb="0" eb="2">
      <t>スエヒロ</t>
    </rPh>
    <rPh sb="2" eb="4">
      <t>ジム</t>
    </rPh>
    <rPh sb="4" eb="5">
      <t>ショ</t>
    </rPh>
    <phoneticPr fontId="2"/>
  </si>
  <si>
    <t>皿木分場</t>
    <rPh sb="0" eb="2">
      <t>サラキ</t>
    </rPh>
    <rPh sb="2" eb="4">
      <t>ブンジョウ</t>
    </rPh>
    <phoneticPr fontId="2"/>
  </si>
  <si>
    <t>南八幡浄水場</t>
    <rPh sb="0" eb="3">
      <t>ミナミヤワタ</t>
    </rPh>
    <rPh sb="3" eb="6">
      <t>ジョウスイジョウ</t>
    </rPh>
    <phoneticPr fontId="2"/>
  </si>
  <si>
    <t>大和田取水場</t>
    <rPh sb="0" eb="3">
      <t>オオワダ</t>
    </rPh>
    <rPh sb="3" eb="5">
      <t>シュスイ</t>
    </rPh>
    <rPh sb="5" eb="6">
      <t>ジョウ</t>
    </rPh>
    <phoneticPr fontId="2"/>
  </si>
  <si>
    <t>習志野給水場</t>
    <rPh sb="0" eb="3">
      <t>ナラシノ</t>
    </rPh>
    <rPh sb="3" eb="6">
      <t>キュウスイジョウ</t>
    </rPh>
    <phoneticPr fontId="2"/>
  </si>
  <si>
    <t>柏井給水場</t>
    <rPh sb="0" eb="2">
      <t>カシワイ</t>
    </rPh>
    <rPh sb="2" eb="5">
      <t>キュウスイジョウ</t>
    </rPh>
    <phoneticPr fontId="2"/>
  </si>
  <si>
    <t>人見浄水場</t>
    <rPh sb="0" eb="2">
      <t>ヒトミ</t>
    </rPh>
    <rPh sb="2" eb="5">
      <t>ジョウスイジョウ</t>
    </rPh>
    <phoneticPr fontId="2"/>
  </si>
  <si>
    <t>千葉県警察本部庁舎</t>
    <rPh sb="0" eb="7">
      <t>チバケンケイサツホンブ</t>
    </rPh>
    <rPh sb="7" eb="9">
      <t>チョウシャ</t>
    </rPh>
    <phoneticPr fontId="2"/>
  </si>
  <si>
    <t>千葉運転免許センター</t>
    <rPh sb="0" eb="2">
      <t>チバ</t>
    </rPh>
    <rPh sb="2" eb="4">
      <t>ウンテン</t>
    </rPh>
    <rPh sb="4" eb="6">
      <t>メンキョ</t>
    </rPh>
    <phoneticPr fontId="2"/>
  </si>
  <si>
    <t>ｰ</t>
    <phoneticPr fontId="2"/>
  </si>
  <si>
    <t>千葉県警察本部分庁舎</t>
    <rPh sb="0" eb="3">
      <t>チバケン</t>
    </rPh>
    <rPh sb="3" eb="5">
      <t>ケイサツ</t>
    </rPh>
    <rPh sb="5" eb="7">
      <t>ホンブ</t>
    </rPh>
    <rPh sb="7" eb="8">
      <t>ブン</t>
    </rPh>
    <rPh sb="8" eb="10">
      <t>チョウシャ</t>
    </rPh>
    <phoneticPr fontId="2"/>
  </si>
  <si>
    <t>流山運転免許センター</t>
    <rPh sb="0" eb="2">
      <t>ナガレヤマ</t>
    </rPh>
    <rPh sb="2" eb="4">
      <t>ウンテン</t>
    </rPh>
    <rPh sb="4" eb="6">
      <t>メンキョ</t>
    </rPh>
    <phoneticPr fontId="2"/>
  </si>
  <si>
    <t>都町庁舎</t>
    <rPh sb="0" eb="2">
      <t>ミヤコチョウ</t>
    </rPh>
    <rPh sb="2" eb="4">
      <t>チョウシャ</t>
    </rPh>
    <phoneticPr fontId="2"/>
  </si>
  <si>
    <t>千葉県警察本部第一機動隊</t>
    <rPh sb="0" eb="7">
      <t>チバケンケイサツホンブ</t>
    </rPh>
    <rPh sb="7" eb="9">
      <t>ダイイチ</t>
    </rPh>
    <rPh sb="9" eb="12">
      <t>キドウタイ</t>
    </rPh>
    <phoneticPr fontId="2"/>
  </si>
  <si>
    <t>千葉高等学校</t>
  </si>
  <si>
    <t>シナネン㈱</t>
  </si>
  <si>
    <t>千葉女子高等学校</t>
  </si>
  <si>
    <t>千葉東高等学校</t>
  </si>
  <si>
    <t>千葉商業高等学校</t>
  </si>
  <si>
    <t>千葉南高等学校</t>
  </si>
  <si>
    <t>検見川高等学校</t>
  </si>
  <si>
    <t>千葉北高等学校</t>
  </si>
  <si>
    <t>若松高等学校</t>
  </si>
  <si>
    <t>千城台高等学校</t>
  </si>
  <si>
    <t>生浜高等学校</t>
  </si>
  <si>
    <t>磯辺高等学校</t>
  </si>
  <si>
    <t>泉高等学校</t>
  </si>
  <si>
    <t>幕張総合高等学校</t>
  </si>
  <si>
    <t>幕張総合　看護校舎</t>
    <rPh sb="5" eb="7">
      <t>カンゴ</t>
    </rPh>
    <rPh sb="7" eb="9">
      <t>コウシャ</t>
    </rPh>
    <phoneticPr fontId="5"/>
  </si>
  <si>
    <t>柏井高等学校</t>
  </si>
  <si>
    <t>土気高等学校</t>
  </si>
  <si>
    <t>千葉西高等学校</t>
  </si>
  <si>
    <t>犢橋高等学校</t>
  </si>
  <si>
    <t>八千代高等学校</t>
  </si>
  <si>
    <t>八千代東高等学校</t>
  </si>
  <si>
    <t>八千代西高等学校</t>
  </si>
  <si>
    <t>津田沼高等学校</t>
  </si>
  <si>
    <t>実籾高等学校</t>
  </si>
  <si>
    <t>船橋高等学校</t>
  </si>
  <si>
    <t>薬園台高等学校</t>
  </si>
  <si>
    <t>船橋東高等学校</t>
  </si>
  <si>
    <t>船橋啓明高等学校</t>
  </si>
  <si>
    <t>船橋芝山高等学校</t>
  </si>
  <si>
    <t>船橋二和高等学校</t>
  </si>
  <si>
    <t>船橋古和釜高等学校</t>
  </si>
  <si>
    <t>船橋法典高等学校</t>
  </si>
  <si>
    <t>船橋豊富高等学校</t>
  </si>
  <si>
    <t>船橋北高等学校</t>
  </si>
  <si>
    <t>国府台高等学校</t>
  </si>
  <si>
    <t>国分高等学校</t>
  </si>
  <si>
    <t>行徳高等学校</t>
  </si>
  <si>
    <t>市川東高等学校</t>
  </si>
  <si>
    <t>市川南高等学校</t>
  </si>
  <si>
    <t>浦安高等学校</t>
  </si>
  <si>
    <t>浦安南高等学校</t>
  </si>
  <si>
    <t>鎌ヶ谷西高等学校</t>
  </si>
  <si>
    <t>松戸高等学校</t>
  </si>
  <si>
    <t>小金高等学校</t>
  </si>
  <si>
    <t>松戸国際高等学校</t>
  </si>
  <si>
    <t>松戸六実高等学校</t>
  </si>
  <si>
    <t>松戸馬橋高等学校</t>
  </si>
  <si>
    <t>柏高等学校</t>
  </si>
  <si>
    <t>柏南高等学校</t>
  </si>
  <si>
    <t>柏陵高等学校</t>
  </si>
  <si>
    <t>柏の葉高等学校</t>
  </si>
  <si>
    <t>柏中央高等学校</t>
  </si>
  <si>
    <t>沼南高等学校</t>
  </si>
  <si>
    <t>沼南高柳高等学校</t>
  </si>
  <si>
    <t>流山高等学校</t>
  </si>
  <si>
    <t>流山おおたかの森高等学校</t>
  </si>
  <si>
    <t>流山南高等学校</t>
  </si>
  <si>
    <t>流山北高等学校</t>
  </si>
  <si>
    <t>野田中央高等学校</t>
  </si>
  <si>
    <t>関宿高等学校</t>
  </si>
  <si>
    <t>我孫子高等学校</t>
  </si>
  <si>
    <t>我孫子東高等学校</t>
  </si>
  <si>
    <t>白井高等学校</t>
  </si>
  <si>
    <t>印旛明誠高等学校</t>
  </si>
  <si>
    <t>成田西陵高等学校</t>
  </si>
  <si>
    <t>成田西陵高校　農場</t>
    <rPh sb="0" eb="2">
      <t>ナリタ</t>
    </rPh>
    <rPh sb="2" eb="4">
      <t>セイリョウ</t>
    </rPh>
    <rPh sb="4" eb="6">
      <t>コウコウ</t>
    </rPh>
    <rPh sb="7" eb="9">
      <t>ノウジョウ</t>
    </rPh>
    <phoneticPr fontId="5"/>
  </si>
  <si>
    <t>成田国際高等学校</t>
  </si>
  <si>
    <t>成田北高等学校</t>
  </si>
  <si>
    <t>下総高等学校</t>
  </si>
  <si>
    <t>富里高等学校</t>
  </si>
  <si>
    <t>佐倉高等学校</t>
  </si>
  <si>
    <t>佐倉東高等学校</t>
  </si>
  <si>
    <t>佐倉西高等学校</t>
  </si>
  <si>
    <t>佐倉南高等学校</t>
  </si>
  <si>
    <t>八街高等学校</t>
  </si>
  <si>
    <t>四街道高等学校</t>
  </si>
  <si>
    <t>四街道北高等学校</t>
  </si>
  <si>
    <t>佐原高等学校</t>
  </si>
  <si>
    <t>佐原白楊高等学校</t>
  </si>
  <si>
    <t>小見川高等学校</t>
  </si>
  <si>
    <t>多古高等学校</t>
  </si>
  <si>
    <t>銚子商業高等学校</t>
  </si>
  <si>
    <t>銚子商業　海洋校舎</t>
    <rPh sb="5" eb="7">
      <t>カイヨウ</t>
    </rPh>
    <rPh sb="7" eb="9">
      <t>コウシャ</t>
    </rPh>
    <phoneticPr fontId="5"/>
  </si>
  <si>
    <t>匝瑳高等学校</t>
  </si>
  <si>
    <t>成東高等学校</t>
  </si>
  <si>
    <t>東金高等学校</t>
  </si>
  <si>
    <t>東金商業高等学校</t>
  </si>
  <si>
    <t>大網高等学校</t>
  </si>
  <si>
    <t>九十九里高等学校</t>
  </si>
  <si>
    <t>長生高等学校</t>
  </si>
  <si>
    <t>茂原高等学校</t>
  </si>
  <si>
    <t>茂原樟陽高等学校</t>
  </si>
  <si>
    <t>一宮商業高等学校</t>
  </si>
  <si>
    <t>大多喜高等学校</t>
  </si>
  <si>
    <t>大原高等学校</t>
  </si>
  <si>
    <t>長狭高等学校</t>
  </si>
  <si>
    <t>安房高等学校</t>
  </si>
  <si>
    <t>館山総合高等学校</t>
  </si>
  <si>
    <t>天羽高等学校</t>
  </si>
  <si>
    <t>君津商業高等学校</t>
  </si>
  <si>
    <t>木更津高等学校</t>
  </si>
  <si>
    <t>木更津東高等学校</t>
  </si>
  <si>
    <t>君津高等学校</t>
  </si>
  <si>
    <t>上総高等学校</t>
  </si>
  <si>
    <t>君津青葉高等学校</t>
  </si>
  <si>
    <t>君津青葉高等学校　農場</t>
    <rPh sb="9" eb="11">
      <t>ノウジョウ</t>
    </rPh>
    <phoneticPr fontId="5"/>
  </si>
  <si>
    <t>袖ヶ浦高等学校</t>
  </si>
  <si>
    <t>市原高等学校</t>
  </si>
  <si>
    <t>鶴舞桜が丘高等学校</t>
  </si>
  <si>
    <t>鶴舞桜が丘ｸﾞﾘｰﾝｷｬﾝﾊﾟｽ</t>
  </si>
  <si>
    <t>京葉高等学校</t>
  </si>
  <si>
    <t>市原緑高等学校</t>
  </si>
  <si>
    <t>姉崎高等学校</t>
  </si>
  <si>
    <t>市原八幡高等学校</t>
  </si>
  <si>
    <t>桜が丘特別支援学校</t>
  </si>
  <si>
    <t>仁戸名特別支援学校</t>
  </si>
  <si>
    <t>袖ケ浦特別支援学校</t>
  </si>
  <si>
    <t>千葉特別支援学校</t>
  </si>
  <si>
    <t>八千代特別支援学校</t>
  </si>
  <si>
    <t>船橋特別支援学校</t>
  </si>
  <si>
    <t>市川特別支援学校</t>
  </si>
  <si>
    <t>特別支援学校市川大野高等学園</t>
    <rPh sb="0" eb="2">
      <t>トクベツ</t>
    </rPh>
    <rPh sb="2" eb="4">
      <t>シエン</t>
    </rPh>
    <rPh sb="4" eb="6">
      <t>ガッコウ</t>
    </rPh>
    <rPh sb="6" eb="8">
      <t>イチカワ</t>
    </rPh>
    <rPh sb="8" eb="10">
      <t>オオノ</t>
    </rPh>
    <rPh sb="10" eb="12">
      <t>コウトウ</t>
    </rPh>
    <rPh sb="12" eb="14">
      <t>ガクエン</t>
    </rPh>
    <phoneticPr fontId="5"/>
  </si>
  <si>
    <t>松戸特別支援学校</t>
  </si>
  <si>
    <t>つくし特別支援学校（本校舎）</t>
    <rPh sb="10" eb="11">
      <t>ホン</t>
    </rPh>
    <rPh sb="11" eb="13">
      <t>コウシャ</t>
    </rPh>
    <phoneticPr fontId="5"/>
  </si>
  <si>
    <t>つくし特別支援学校（高等部棟）</t>
    <rPh sb="10" eb="13">
      <t>コウトウブ</t>
    </rPh>
    <rPh sb="13" eb="14">
      <t>トウ</t>
    </rPh>
    <phoneticPr fontId="5"/>
  </si>
  <si>
    <t>柏特別支援学校</t>
  </si>
  <si>
    <t>特別支援学校流山高等学園</t>
  </si>
  <si>
    <t>野田特別支援学校</t>
  </si>
  <si>
    <t>我孫子特別支援学校</t>
  </si>
  <si>
    <t>湖北特別支援学校</t>
    <rPh sb="0" eb="2">
      <t>コホク</t>
    </rPh>
    <phoneticPr fontId="5"/>
  </si>
  <si>
    <t>四街道特別支援学校</t>
  </si>
  <si>
    <t>印旛特別支援学校</t>
  </si>
  <si>
    <t>富里特別支援学校</t>
  </si>
  <si>
    <t>香取特別支援学校</t>
  </si>
  <si>
    <t>銚子特別支援学校</t>
  </si>
  <si>
    <t>八日市場特別支援学校</t>
  </si>
  <si>
    <t>飯高特別支援学校</t>
    <rPh sb="0" eb="2">
      <t>イイダカ</t>
    </rPh>
    <phoneticPr fontId="5"/>
  </si>
  <si>
    <t>東金特別支援学校</t>
  </si>
  <si>
    <t>大網白里特別支援学校</t>
    <rPh sb="0" eb="4">
      <t>オオアミシラサト</t>
    </rPh>
    <rPh sb="4" eb="6">
      <t>トクベツ</t>
    </rPh>
    <phoneticPr fontId="5"/>
  </si>
  <si>
    <t>長生特別支援学校</t>
  </si>
  <si>
    <t>夷隅特別支援学校</t>
  </si>
  <si>
    <t>安房特別支援学校</t>
  </si>
  <si>
    <t>君津特別支援学校</t>
  </si>
  <si>
    <t>市原特別支援学校</t>
    <rPh sb="0" eb="2">
      <t>イチハラ</t>
    </rPh>
    <rPh sb="2" eb="6">
      <t>トクベツシエン</t>
    </rPh>
    <rPh sb="6" eb="8">
      <t>ガッコウ</t>
    </rPh>
    <phoneticPr fontId="5"/>
  </si>
  <si>
    <t>さわやかちば県民プラザ</t>
    <rPh sb="6" eb="8">
      <t>ケンミン</t>
    </rPh>
    <phoneticPr fontId="5"/>
  </si>
  <si>
    <t>中央図書館</t>
    <rPh sb="0" eb="2">
      <t>チュウオウ</t>
    </rPh>
    <rPh sb="2" eb="5">
      <t>トショカン</t>
    </rPh>
    <phoneticPr fontId="5"/>
  </si>
  <si>
    <t>西部図書館</t>
    <rPh sb="0" eb="2">
      <t>セイブ</t>
    </rPh>
    <rPh sb="2" eb="4">
      <t>トショ</t>
    </rPh>
    <rPh sb="4" eb="5">
      <t>カン</t>
    </rPh>
    <phoneticPr fontId="5"/>
  </si>
  <si>
    <t>東部図書館</t>
    <rPh sb="0" eb="2">
      <t>トウブ</t>
    </rPh>
    <rPh sb="2" eb="5">
      <t>トショカン</t>
    </rPh>
    <phoneticPr fontId="5"/>
  </si>
  <si>
    <t>総合教育センター</t>
    <rPh sb="0" eb="2">
      <t>ソウゴウ</t>
    </rPh>
    <rPh sb="2" eb="4">
      <t>キョウイク</t>
    </rPh>
    <phoneticPr fontId="5"/>
  </si>
  <si>
    <t>中央博物館</t>
    <rPh sb="0" eb="2">
      <t>チュウオウ</t>
    </rPh>
    <rPh sb="2" eb="5">
      <t>ハクブツカン</t>
    </rPh>
    <phoneticPr fontId="5"/>
  </si>
  <si>
    <t>大利根分館</t>
    <rPh sb="0" eb="3">
      <t>オオトネ</t>
    </rPh>
    <rPh sb="3" eb="5">
      <t>ブンカン</t>
    </rPh>
    <phoneticPr fontId="5"/>
  </si>
  <si>
    <t>大多喜城分館</t>
    <rPh sb="0" eb="3">
      <t>オオタキ</t>
    </rPh>
    <rPh sb="3" eb="4">
      <t>ジョウ</t>
    </rPh>
    <rPh sb="4" eb="6">
      <t>ブンカン</t>
    </rPh>
    <phoneticPr fontId="5"/>
  </si>
  <si>
    <t>分館海の博物館</t>
    <rPh sb="0" eb="2">
      <t>ブンカン</t>
    </rPh>
    <rPh sb="2" eb="3">
      <t>ウミ</t>
    </rPh>
    <rPh sb="4" eb="7">
      <t>ハクブツカン</t>
    </rPh>
    <phoneticPr fontId="5"/>
  </si>
  <si>
    <t>現代産業科学館</t>
    <rPh sb="0" eb="2">
      <t>ゲンダイ</t>
    </rPh>
    <rPh sb="2" eb="4">
      <t>サンギョウ</t>
    </rPh>
    <rPh sb="4" eb="6">
      <t>カガク</t>
    </rPh>
    <rPh sb="6" eb="7">
      <t>カン</t>
    </rPh>
    <phoneticPr fontId="5"/>
  </si>
  <si>
    <t>シナネン㈱</t>
    <phoneticPr fontId="2"/>
  </si>
  <si>
    <t>関宿城博物館</t>
    <rPh sb="0" eb="2">
      <t>セキヤド</t>
    </rPh>
    <rPh sb="2" eb="3">
      <t>ジョウ</t>
    </rPh>
    <rPh sb="3" eb="6">
      <t>ハクブツカン</t>
    </rPh>
    <phoneticPr fontId="5"/>
  </si>
  <si>
    <t>北総教育事務所研修所</t>
    <rPh sb="0" eb="2">
      <t>ホクソウ</t>
    </rPh>
    <rPh sb="2" eb="4">
      <t>キョウイク</t>
    </rPh>
    <rPh sb="4" eb="6">
      <t>ジム</t>
    </rPh>
    <rPh sb="6" eb="7">
      <t>ショ</t>
    </rPh>
    <rPh sb="7" eb="9">
      <t>ケンシュウ</t>
    </rPh>
    <rPh sb="9" eb="10">
      <t>ジョ</t>
    </rPh>
    <phoneticPr fontId="5"/>
  </si>
  <si>
    <t>北総教育事務所別館</t>
    <rPh sb="0" eb="2">
      <t>ホクソウ</t>
    </rPh>
    <rPh sb="2" eb="4">
      <t>キョウイク</t>
    </rPh>
    <rPh sb="4" eb="6">
      <t>ジム</t>
    </rPh>
    <rPh sb="6" eb="7">
      <t>ショ</t>
    </rPh>
    <rPh sb="7" eb="9">
      <t>ベッカン</t>
    </rPh>
    <phoneticPr fontId="5"/>
  </si>
  <si>
    <t>全落札額のうち10電力会社が入札に参加したときの落札価格合計/電力会社
提示額（税抜き）</t>
    <phoneticPr fontId="2"/>
  </si>
  <si>
    <t>設計額
予定価格
（税抜き）</t>
    <rPh sb="0" eb="2">
      <t>セッケイ</t>
    </rPh>
    <rPh sb="2" eb="3">
      <t>ガク</t>
    </rPh>
    <rPh sb="4" eb="6">
      <t>ヨテイ</t>
    </rPh>
    <rPh sb="6" eb="8">
      <t>カカク</t>
    </rPh>
    <rPh sb="10" eb="11">
      <t>ゼイ</t>
    </rPh>
    <rPh sb="11" eb="12">
      <t>ヌ</t>
    </rPh>
    <phoneticPr fontId="2"/>
  </si>
  <si>
    <t>平成１９年度【年度毎に改定）</t>
    <rPh sb="0" eb="2">
      <t>ヘイセイ</t>
    </rPh>
    <rPh sb="4" eb="6">
      <t>ネンド</t>
    </rPh>
    <rPh sb="7" eb="9">
      <t>ネンド</t>
    </rPh>
    <rPh sb="9" eb="10">
      <t>ゴト</t>
    </rPh>
    <rPh sb="11" eb="13">
      <t>カイテイ</t>
    </rPh>
    <phoneticPr fontId="2"/>
  </si>
  <si>
    <t>「環境評価項目」の評価点の合計が70点以上である電気事業者に、本県が行う電力調達契約の競争入札に係る入札参加資格を与える。</t>
  </si>
  <si>
    <t>二酸化炭素排出係数、未利用エネルギーの活用状況、再生可能エネルギーの導入状況、環境マネジメントシステムの導入状況、グリーン電力証書の購入状況、需要家への省エネルギー・節電に関する情報提供の取組</t>
  </si>
  <si>
    <t>平成20年度～毎年度実施</t>
  </si>
  <si>
    <t>67</t>
  </si>
  <si>
    <t>135,052,849</t>
  </si>
  <si>
    <t>http://www.eco.pref.nara.jp/jorei_kisoku/denryoku_kankyohairyo.html</t>
  </si>
  <si>
    <t>奈良県奈良総合庁舎、奈良県郡山総合庁舎及び奈良県橿原総合庁舎で使用する電気</t>
    <rPh sb="0" eb="3">
      <t>ナラケン</t>
    </rPh>
    <rPh sb="3" eb="5">
      <t>ナラ</t>
    </rPh>
    <rPh sb="5" eb="7">
      <t>ソウゴウ</t>
    </rPh>
    <rPh sb="7" eb="9">
      <t>チョウシャ</t>
    </rPh>
    <rPh sb="10" eb="13">
      <t>ナラケン</t>
    </rPh>
    <rPh sb="13" eb="15">
      <t>コオリヤマ</t>
    </rPh>
    <rPh sb="15" eb="17">
      <t>ソウゴウ</t>
    </rPh>
    <rPh sb="17" eb="19">
      <t>チョウシャ</t>
    </rPh>
    <rPh sb="19" eb="20">
      <t>オヨ</t>
    </rPh>
    <rPh sb="21" eb="24">
      <t>ナラケン</t>
    </rPh>
    <rPh sb="24" eb="26">
      <t>カシハラ</t>
    </rPh>
    <rPh sb="26" eb="28">
      <t>ソウゴウ</t>
    </rPh>
    <rPh sb="28" eb="30">
      <t>チョウシャ</t>
    </rPh>
    <rPh sb="31" eb="33">
      <t>シヨウ</t>
    </rPh>
    <rPh sb="35" eb="37">
      <t>デンキ</t>
    </rPh>
    <phoneticPr fontId="2"/>
  </si>
  <si>
    <t>奈良県消防学校の電力調達</t>
    <rPh sb="0" eb="3">
      <t>ナラケン</t>
    </rPh>
    <rPh sb="3" eb="5">
      <t>ショウボウ</t>
    </rPh>
    <rPh sb="5" eb="7">
      <t>ガッコウ</t>
    </rPh>
    <rPh sb="8" eb="10">
      <t>デンリョク</t>
    </rPh>
    <rPh sb="10" eb="12">
      <t>チョウタツ</t>
    </rPh>
    <phoneticPr fontId="2"/>
  </si>
  <si>
    <t>知事公室</t>
    <rPh sb="0" eb="2">
      <t>チジ</t>
    </rPh>
    <rPh sb="2" eb="4">
      <t>コウシツ</t>
    </rPh>
    <phoneticPr fontId="2"/>
  </si>
  <si>
    <t>奈良電力（株）</t>
    <rPh sb="0" eb="2">
      <t>ナラ</t>
    </rPh>
    <rPh sb="2" eb="4">
      <t>デンリョク</t>
    </rPh>
    <rPh sb="5" eb="6">
      <t>カブ</t>
    </rPh>
    <phoneticPr fontId="2"/>
  </si>
  <si>
    <t>奈良県庁舎で使用する電気</t>
    <rPh sb="0" eb="3">
      <t>ナラケン</t>
    </rPh>
    <rPh sb="3" eb="5">
      <t>チョウシャ</t>
    </rPh>
    <rPh sb="6" eb="8">
      <t>シヨウ</t>
    </rPh>
    <rPh sb="10" eb="12">
      <t>デンキ</t>
    </rPh>
    <phoneticPr fontId="2"/>
  </si>
  <si>
    <t>総務部管財課</t>
    <rPh sb="0" eb="3">
      <t>ソウムブ</t>
    </rPh>
    <rPh sb="3" eb="6">
      <t>カンザイカ</t>
    </rPh>
    <phoneticPr fontId="2"/>
  </si>
  <si>
    <t>うだ・アニマルパーク振興室（うだ・アニマルパーク）で使用する電気</t>
    <rPh sb="10" eb="13">
      <t>シンコウシツ</t>
    </rPh>
    <rPh sb="26" eb="28">
      <t>シヨウ</t>
    </rPh>
    <rPh sb="30" eb="32">
      <t>デンキ</t>
    </rPh>
    <phoneticPr fontId="2"/>
  </si>
  <si>
    <t>地域振興部</t>
    <rPh sb="0" eb="2">
      <t>チイキ</t>
    </rPh>
    <rPh sb="2" eb="5">
      <t>シンコウブ</t>
    </rPh>
    <phoneticPr fontId="2"/>
  </si>
  <si>
    <t>うだ・アニマルパーク振興室（動物愛護センター）で使用する電気</t>
    <rPh sb="10" eb="13">
      <t>シンコウシツ</t>
    </rPh>
    <rPh sb="14" eb="16">
      <t>ドウブツ</t>
    </rPh>
    <rPh sb="16" eb="18">
      <t>アイゴ</t>
    </rPh>
    <rPh sb="24" eb="26">
      <t>シヨウ</t>
    </rPh>
    <rPh sb="28" eb="30">
      <t>デンキ</t>
    </rPh>
    <phoneticPr fontId="2"/>
  </si>
  <si>
    <t>奈良県文化会館で使用する電気</t>
    <rPh sb="0" eb="3">
      <t>ナラケン</t>
    </rPh>
    <rPh sb="3" eb="5">
      <t>ブンカ</t>
    </rPh>
    <rPh sb="5" eb="7">
      <t>カイカン</t>
    </rPh>
    <rPh sb="8" eb="10">
      <t>シヨウ</t>
    </rPh>
    <rPh sb="12" eb="14">
      <t>デンキ</t>
    </rPh>
    <phoneticPr fontId="2"/>
  </si>
  <si>
    <t>奈良県橿原文化会館で使用する電気の調達
（H28.8.1～H29.7.31）</t>
    <rPh sb="0" eb="3">
      <t>ナラケン</t>
    </rPh>
    <rPh sb="3" eb="5">
      <t>カシハラ</t>
    </rPh>
    <rPh sb="5" eb="7">
      <t>ブンカ</t>
    </rPh>
    <rPh sb="7" eb="9">
      <t>カイカン</t>
    </rPh>
    <rPh sb="10" eb="12">
      <t>シヨウ</t>
    </rPh>
    <rPh sb="14" eb="16">
      <t>デンキ</t>
    </rPh>
    <rPh sb="17" eb="19">
      <t>チョウタツ</t>
    </rPh>
    <phoneticPr fontId="2"/>
  </si>
  <si>
    <t>伊藤忠エネクス(株)</t>
  </si>
  <si>
    <t/>
  </si>
  <si>
    <t>奈良県橿原文化会館で使用する電気の調達
（H29.8.1～H30.7.31）</t>
    <rPh sb="0" eb="3">
      <t>ナラケン</t>
    </rPh>
    <rPh sb="3" eb="5">
      <t>カシハラ</t>
    </rPh>
    <rPh sb="5" eb="7">
      <t>ブンカ</t>
    </rPh>
    <rPh sb="7" eb="9">
      <t>カイカン</t>
    </rPh>
    <rPh sb="10" eb="12">
      <t>シヨウ</t>
    </rPh>
    <rPh sb="14" eb="16">
      <t>デンキ</t>
    </rPh>
    <rPh sb="17" eb="19">
      <t>チョウタツ</t>
    </rPh>
    <phoneticPr fontId="2"/>
  </si>
  <si>
    <t>奈良県立美術館で使用する電気の調達</t>
    <rPh sb="0" eb="3">
      <t>ナラケン</t>
    </rPh>
    <rPh sb="3" eb="4">
      <t>リツ</t>
    </rPh>
    <rPh sb="4" eb="7">
      <t>ビジュツカン</t>
    </rPh>
    <rPh sb="8" eb="10">
      <t>シヨウ</t>
    </rPh>
    <rPh sb="12" eb="14">
      <t>デンキ</t>
    </rPh>
    <rPh sb="15" eb="17">
      <t>チョウタツ</t>
    </rPh>
    <phoneticPr fontId="2"/>
  </si>
  <si>
    <t>奈良電力（株）</t>
    <rPh sb="0" eb="4">
      <t>ナラデンリョク</t>
    </rPh>
    <rPh sb="4" eb="7">
      <t>カブ</t>
    </rPh>
    <phoneticPr fontId="2"/>
  </si>
  <si>
    <t>奈良県立橿原考古学研究所及び同付属博物館で使用する電気代</t>
    <rPh sb="0" eb="2">
      <t>ナラ</t>
    </rPh>
    <rPh sb="2" eb="4">
      <t>ケンリツ</t>
    </rPh>
    <rPh sb="4" eb="6">
      <t>カシハラ</t>
    </rPh>
    <rPh sb="6" eb="9">
      <t>コウコガク</t>
    </rPh>
    <rPh sb="9" eb="12">
      <t>ケンキュウショ</t>
    </rPh>
    <rPh sb="12" eb="13">
      <t>オヨ</t>
    </rPh>
    <rPh sb="14" eb="15">
      <t>ドウ</t>
    </rPh>
    <rPh sb="15" eb="17">
      <t>フゾク</t>
    </rPh>
    <rPh sb="17" eb="20">
      <t>ハクブツカン</t>
    </rPh>
    <rPh sb="21" eb="23">
      <t>シヨウ</t>
    </rPh>
    <rPh sb="25" eb="28">
      <t>デンキダイ</t>
    </rPh>
    <phoneticPr fontId="2"/>
  </si>
  <si>
    <t>地域振興部橿原考古学研究所</t>
    <rPh sb="0" eb="2">
      <t>チイキ</t>
    </rPh>
    <rPh sb="2" eb="5">
      <t>シンコウブ</t>
    </rPh>
    <rPh sb="5" eb="7">
      <t>カシハラ</t>
    </rPh>
    <rPh sb="7" eb="10">
      <t>コウコガク</t>
    </rPh>
    <rPh sb="10" eb="13">
      <t>ケンキュウショ</t>
    </rPh>
    <phoneticPr fontId="2"/>
  </si>
  <si>
    <t>奈良電力(株)</t>
    <rPh sb="0" eb="2">
      <t>ナラ</t>
    </rPh>
    <rPh sb="2" eb="4">
      <t>デンリョク</t>
    </rPh>
    <rPh sb="4" eb="7">
      <t>カブ</t>
    </rPh>
    <phoneticPr fontId="2"/>
  </si>
  <si>
    <t>地域振興部橿原考古学研究所附属博物館</t>
    <rPh sb="0" eb="2">
      <t>チイキ</t>
    </rPh>
    <rPh sb="2" eb="5">
      <t>シンコウブ</t>
    </rPh>
    <rPh sb="5" eb="7">
      <t>カシハラ</t>
    </rPh>
    <rPh sb="7" eb="10">
      <t>コウコガク</t>
    </rPh>
    <rPh sb="10" eb="13">
      <t>ケンキュウショ</t>
    </rPh>
    <rPh sb="13" eb="15">
      <t>フゾク</t>
    </rPh>
    <rPh sb="15" eb="18">
      <t>ハクブツカン</t>
    </rPh>
    <phoneticPr fontId="2"/>
  </si>
  <si>
    <t>図書情報館電気需給契約</t>
    <rPh sb="0" eb="2">
      <t>トショ</t>
    </rPh>
    <rPh sb="2" eb="5">
      <t>ジョウホウカン</t>
    </rPh>
    <rPh sb="5" eb="7">
      <t>デンキ</t>
    </rPh>
    <rPh sb="7" eb="9">
      <t>ジュキュウ</t>
    </rPh>
    <rPh sb="9" eb="11">
      <t>ケイヤク</t>
    </rPh>
    <phoneticPr fontId="2"/>
  </si>
  <si>
    <t>地域振興部図書情報館</t>
    <rPh sb="0" eb="2">
      <t>チイキ</t>
    </rPh>
    <rPh sb="2" eb="5">
      <t>シンコウブ</t>
    </rPh>
    <rPh sb="5" eb="7">
      <t>トショ</t>
    </rPh>
    <rPh sb="7" eb="10">
      <t>ジョウホウカン</t>
    </rPh>
    <phoneticPr fontId="2"/>
  </si>
  <si>
    <t>実量制</t>
    <rPh sb="0" eb="1">
      <t>ジツ</t>
    </rPh>
    <rPh sb="1" eb="2">
      <t>リョウ</t>
    </rPh>
    <rPh sb="2" eb="3">
      <t>セイ</t>
    </rPh>
    <phoneticPr fontId="2"/>
  </si>
  <si>
    <t>奈良県立万葉文化館で使用する電気の調達</t>
    <rPh sb="0" eb="4">
      <t>ナラケンリツ</t>
    </rPh>
    <rPh sb="4" eb="6">
      <t>マンヨウ</t>
    </rPh>
    <rPh sb="6" eb="9">
      <t>ブンカカン</t>
    </rPh>
    <rPh sb="10" eb="12">
      <t>シヨウ</t>
    </rPh>
    <rPh sb="14" eb="16">
      <t>デンキ</t>
    </rPh>
    <rPh sb="17" eb="19">
      <t>チョウタツ</t>
    </rPh>
    <phoneticPr fontId="2"/>
  </si>
  <si>
    <t>株式会社パネイル</t>
    <rPh sb="0" eb="4">
      <t>カブシキガイシャ</t>
    </rPh>
    <phoneticPr fontId="2"/>
  </si>
  <si>
    <t>６社</t>
    <rPh sb="1" eb="2">
      <t>シャ</t>
    </rPh>
    <phoneticPr fontId="2"/>
  </si>
  <si>
    <t>電気需給契約書</t>
    <phoneticPr fontId="2"/>
  </si>
  <si>
    <t>地域振興部民俗博物館</t>
    <rPh sb="0" eb="2">
      <t>チイキ</t>
    </rPh>
    <rPh sb="2" eb="5">
      <t>シンコウブ</t>
    </rPh>
    <rPh sb="5" eb="7">
      <t>ミンゾク</t>
    </rPh>
    <rPh sb="7" eb="10">
      <t>ハクブツカン</t>
    </rPh>
    <phoneticPr fontId="2"/>
  </si>
  <si>
    <t>吉野保健所の電気調達</t>
    <rPh sb="0" eb="2">
      <t>ヨシノ</t>
    </rPh>
    <rPh sb="2" eb="5">
      <t>ホケンショ</t>
    </rPh>
    <rPh sb="6" eb="8">
      <t>デンキ</t>
    </rPh>
    <rPh sb="8" eb="10">
      <t>チョウタツ</t>
    </rPh>
    <phoneticPr fontId="2"/>
  </si>
  <si>
    <t>医療政策部</t>
    <rPh sb="0" eb="2">
      <t>イリョウ</t>
    </rPh>
    <rPh sb="2" eb="4">
      <t>セイサク</t>
    </rPh>
    <rPh sb="4" eb="5">
      <t>ブ</t>
    </rPh>
    <phoneticPr fontId="2"/>
  </si>
  <si>
    <t>内吉野保健所の電気調達</t>
    <rPh sb="0" eb="1">
      <t>ウチ</t>
    </rPh>
    <rPh sb="1" eb="3">
      <t>ヨシノ</t>
    </rPh>
    <rPh sb="3" eb="6">
      <t>ホケンショ</t>
    </rPh>
    <rPh sb="7" eb="9">
      <t>デンキ</t>
    </rPh>
    <rPh sb="9" eb="11">
      <t>チョウタツ</t>
    </rPh>
    <phoneticPr fontId="2"/>
  </si>
  <si>
    <t>奈良県保健研究センター及び精神・景観棟で使用する電気調達</t>
    <rPh sb="0" eb="3">
      <t>ナラケン</t>
    </rPh>
    <rPh sb="3" eb="5">
      <t>ホケン</t>
    </rPh>
    <rPh sb="5" eb="7">
      <t>ケンキュウ</t>
    </rPh>
    <rPh sb="11" eb="12">
      <t>オヨ</t>
    </rPh>
    <rPh sb="13" eb="15">
      <t>セイシン</t>
    </rPh>
    <rPh sb="16" eb="18">
      <t>ケイカン</t>
    </rPh>
    <rPh sb="18" eb="19">
      <t>トウ</t>
    </rPh>
    <rPh sb="20" eb="22">
      <t>シヨウ</t>
    </rPh>
    <rPh sb="24" eb="26">
      <t>デンキ</t>
    </rPh>
    <rPh sb="26" eb="28">
      <t>チョウタツ</t>
    </rPh>
    <phoneticPr fontId="2"/>
  </si>
  <si>
    <t>奈良電力株式会社</t>
    <rPh sb="0" eb="2">
      <t>ナラ</t>
    </rPh>
    <rPh sb="2" eb="4">
      <t>デンリョク</t>
    </rPh>
    <rPh sb="4" eb="6">
      <t>カブシキ</t>
    </rPh>
    <rPh sb="6" eb="8">
      <t>ガイシャ</t>
    </rPh>
    <phoneticPr fontId="2"/>
  </si>
  <si>
    <t>奈良県心身障害者福祉センターで使用する電気の調達</t>
  </si>
  <si>
    <t>心身障害者福祉センター</t>
    <rPh sb="0" eb="2">
      <t>シンシン</t>
    </rPh>
    <rPh sb="2" eb="5">
      <t>ショウガイシャ</t>
    </rPh>
    <rPh sb="5" eb="7">
      <t>フクシ</t>
    </rPh>
    <phoneticPr fontId="2"/>
  </si>
  <si>
    <t>エネサーブ株式会社</t>
  </si>
  <si>
    <t>筒井寮で使用する電気調達</t>
    <rPh sb="0" eb="3">
      <t>ツツイリョウ</t>
    </rPh>
    <rPh sb="4" eb="6">
      <t>シヨウ</t>
    </rPh>
    <rPh sb="8" eb="10">
      <t>デンキ</t>
    </rPh>
    <rPh sb="10" eb="12">
      <t>チョウタツ</t>
    </rPh>
    <phoneticPr fontId="2"/>
  </si>
  <si>
    <t>福祉医療部</t>
    <rPh sb="0" eb="2">
      <t>フクシ</t>
    </rPh>
    <rPh sb="2" eb="5">
      <t>イリョウブ</t>
    </rPh>
    <phoneticPr fontId="2"/>
  </si>
  <si>
    <t>奈良県立登美学園の電力調達</t>
  </si>
  <si>
    <t>福祉医療部</t>
    <rPh sb="0" eb="2">
      <t>フクシ</t>
    </rPh>
    <rPh sb="2" eb="4">
      <t>イリョウ</t>
    </rPh>
    <rPh sb="4" eb="5">
      <t>ブ</t>
    </rPh>
    <phoneticPr fontId="2"/>
  </si>
  <si>
    <t>中央こども家庭相談センターの電力調達</t>
    <rPh sb="0" eb="2">
      <t>チュウオウ</t>
    </rPh>
    <rPh sb="5" eb="7">
      <t>カテイ</t>
    </rPh>
    <rPh sb="7" eb="9">
      <t>ソウダン</t>
    </rPh>
    <rPh sb="14" eb="16">
      <t>デンリョク</t>
    </rPh>
    <rPh sb="16" eb="18">
      <t>チョウタツ</t>
    </rPh>
    <phoneticPr fontId="2"/>
  </si>
  <si>
    <t>こども・女性局</t>
    <rPh sb="4" eb="6">
      <t>ジョセイ</t>
    </rPh>
    <rPh sb="6" eb="7">
      <t>キョク</t>
    </rPh>
    <phoneticPr fontId="2"/>
  </si>
  <si>
    <t>奈良電力（株）</t>
    <rPh sb="0" eb="2">
      <t>ナラ</t>
    </rPh>
    <rPh sb="2" eb="4">
      <t>デンリョク</t>
    </rPh>
    <rPh sb="4" eb="7">
      <t>カブ</t>
    </rPh>
    <phoneticPr fontId="2"/>
  </si>
  <si>
    <t>奈良県立精華学院で使用する電気</t>
    <rPh sb="0" eb="2">
      <t>ナラ</t>
    </rPh>
    <rPh sb="2" eb="4">
      <t>ケンリツ</t>
    </rPh>
    <rPh sb="4" eb="6">
      <t>セイカ</t>
    </rPh>
    <rPh sb="6" eb="8">
      <t>ガクイン</t>
    </rPh>
    <rPh sb="9" eb="11">
      <t>シヨウ</t>
    </rPh>
    <rPh sb="13" eb="15">
      <t>デンキ</t>
    </rPh>
    <phoneticPr fontId="2"/>
  </si>
  <si>
    <t>奈良電力株式会社</t>
    <rPh sb="0" eb="2">
      <t>ナラ</t>
    </rPh>
    <rPh sb="2" eb="4">
      <t>デンリョク</t>
    </rPh>
    <rPh sb="4" eb="6">
      <t>カブシキ</t>
    </rPh>
    <rPh sb="6" eb="8">
      <t>カイシャ</t>
    </rPh>
    <phoneticPr fontId="2"/>
  </si>
  <si>
    <t>奈良県立野外活動センターで使用する電気</t>
    <rPh sb="0" eb="2">
      <t>ナラ</t>
    </rPh>
    <rPh sb="2" eb="4">
      <t>ケンリツ</t>
    </rPh>
    <rPh sb="4" eb="6">
      <t>ヤガイ</t>
    </rPh>
    <rPh sb="6" eb="8">
      <t>カツドウ</t>
    </rPh>
    <rPh sb="13" eb="15">
      <t>シヨウ</t>
    </rPh>
    <rPh sb="17" eb="19">
      <t>デンキ</t>
    </rPh>
    <phoneticPr fontId="2"/>
  </si>
  <si>
    <t>くらし創造部</t>
    <rPh sb="3" eb="5">
      <t>ソウゾウ</t>
    </rPh>
    <rPh sb="5" eb="6">
      <t>ブ</t>
    </rPh>
    <phoneticPr fontId="2"/>
  </si>
  <si>
    <t>奈良県立橿原公苑で使用する電気</t>
    <rPh sb="0" eb="2">
      <t>ナラ</t>
    </rPh>
    <rPh sb="2" eb="4">
      <t>ケンリツ</t>
    </rPh>
    <rPh sb="4" eb="6">
      <t>カシハラ</t>
    </rPh>
    <rPh sb="6" eb="8">
      <t>コウエン</t>
    </rPh>
    <rPh sb="9" eb="11">
      <t>シヨウ</t>
    </rPh>
    <rPh sb="13" eb="15">
      <t>デンキ</t>
    </rPh>
    <phoneticPr fontId="2"/>
  </si>
  <si>
    <t>中小企業会館で使用する電気の調達</t>
    <rPh sb="0" eb="2">
      <t>チュウショウ</t>
    </rPh>
    <rPh sb="2" eb="4">
      <t>キギョウ</t>
    </rPh>
    <rPh sb="4" eb="6">
      <t>カイカン</t>
    </rPh>
    <rPh sb="7" eb="9">
      <t>シヨウ</t>
    </rPh>
    <rPh sb="11" eb="13">
      <t>デンキ</t>
    </rPh>
    <rPh sb="14" eb="16">
      <t>チョウタツ</t>
    </rPh>
    <phoneticPr fontId="2"/>
  </si>
  <si>
    <t>産業・雇用振興部</t>
    <rPh sb="0" eb="2">
      <t>サンギョウ</t>
    </rPh>
    <rPh sb="3" eb="5">
      <t>コヨウ</t>
    </rPh>
    <rPh sb="5" eb="8">
      <t>シンコウブ</t>
    </rPh>
    <phoneticPr fontId="2"/>
  </si>
  <si>
    <t>-</t>
    <phoneticPr fontId="2"/>
  </si>
  <si>
    <t>奈良県営競輪場で使用する電気の調達</t>
    <phoneticPr fontId="2"/>
  </si>
  <si>
    <t>産業振興総合センター</t>
    <rPh sb="0" eb="2">
      <t>サンギョウ</t>
    </rPh>
    <rPh sb="2" eb="4">
      <t>シンコウ</t>
    </rPh>
    <rPh sb="4" eb="6">
      <t>ソウゴウ</t>
    </rPh>
    <phoneticPr fontId="2"/>
  </si>
  <si>
    <t>（株）パネイル</t>
    <rPh sb="0" eb="3">
      <t>カブ</t>
    </rPh>
    <phoneticPr fontId="2"/>
  </si>
  <si>
    <t>電力（奈良県中央卸売市場）</t>
    <rPh sb="0" eb="2">
      <t>デンリョク</t>
    </rPh>
    <rPh sb="3" eb="6">
      <t>ナラケン</t>
    </rPh>
    <rPh sb="6" eb="8">
      <t>チュウオウ</t>
    </rPh>
    <rPh sb="8" eb="10">
      <t>オロシウリ</t>
    </rPh>
    <rPh sb="10" eb="12">
      <t>シジョウ</t>
    </rPh>
    <phoneticPr fontId="2"/>
  </si>
  <si>
    <t>農林部</t>
    <rPh sb="0" eb="3">
      <t>ノウリンブ</t>
    </rPh>
    <phoneticPr fontId="2"/>
  </si>
  <si>
    <t>電力（畜産技術センター）</t>
    <rPh sb="0" eb="2">
      <t>デンリョク</t>
    </rPh>
    <rPh sb="3" eb="5">
      <t>チクサン</t>
    </rPh>
    <rPh sb="5" eb="7">
      <t>ギジュツ</t>
    </rPh>
    <phoneticPr fontId="2"/>
  </si>
  <si>
    <t>なし</t>
    <phoneticPr fontId="2"/>
  </si>
  <si>
    <t>電力（森林技術センター）</t>
    <rPh sb="0" eb="2">
      <t>デンリョク</t>
    </rPh>
    <rPh sb="3" eb="5">
      <t>シンリン</t>
    </rPh>
    <rPh sb="5" eb="7">
      <t>ギジュツ</t>
    </rPh>
    <phoneticPr fontId="2"/>
  </si>
  <si>
    <t>奈良県内の土木事務所等で使用する電気の調達</t>
    <rPh sb="19" eb="21">
      <t>チョウタツ</t>
    </rPh>
    <phoneticPr fontId="2"/>
  </si>
  <si>
    <t>県土マネジメント部</t>
    <rPh sb="0" eb="2">
      <t>ケンド</t>
    </rPh>
    <rPh sb="8" eb="9">
      <t>ブ</t>
    </rPh>
    <phoneticPr fontId="2"/>
  </si>
  <si>
    <t>奈良電力株式会社</t>
    <rPh sb="0" eb="2">
      <t>ナラ</t>
    </rPh>
    <rPh sb="2" eb="4">
      <t>デンリョク</t>
    </rPh>
    <rPh sb="4" eb="8">
      <t>カブシキガイシャ</t>
    </rPh>
    <phoneticPr fontId="2"/>
  </si>
  <si>
    <t>奈良県浄化センターで使用する電気</t>
    <rPh sb="0" eb="3">
      <t>ナラケン</t>
    </rPh>
    <rPh sb="3" eb="5">
      <t>ジョウカ</t>
    </rPh>
    <rPh sb="10" eb="12">
      <t>シヨウ</t>
    </rPh>
    <rPh sb="14" eb="16">
      <t>デンキ</t>
    </rPh>
    <phoneticPr fontId="2"/>
  </si>
  <si>
    <t>県土マネジメント部</t>
    <rPh sb="0" eb="1">
      <t>ケン</t>
    </rPh>
    <rPh sb="1" eb="2">
      <t>ツチ</t>
    </rPh>
    <rPh sb="8" eb="9">
      <t>ブ</t>
    </rPh>
    <phoneticPr fontId="2"/>
  </si>
  <si>
    <t>奈良県第二浄化センターで使用する電気</t>
    <rPh sb="0" eb="3">
      <t>ナラケン</t>
    </rPh>
    <rPh sb="3" eb="5">
      <t>ダイニ</t>
    </rPh>
    <rPh sb="5" eb="7">
      <t>ジョウカ</t>
    </rPh>
    <rPh sb="12" eb="14">
      <t>シヨウ</t>
    </rPh>
    <rPh sb="16" eb="18">
      <t>デンキ</t>
    </rPh>
    <phoneticPr fontId="2"/>
  </si>
  <si>
    <t>奈良県宇陀川浄化センター及び奈良県吉野川浄化センターで使用する電気</t>
    <rPh sb="0" eb="3">
      <t>ナラケン</t>
    </rPh>
    <rPh sb="3" eb="6">
      <t>ウダガワ</t>
    </rPh>
    <rPh sb="6" eb="8">
      <t>ジョウカ</t>
    </rPh>
    <rPh sb="12" eb="13">
      <t>オヨ</t>
    </rPh>
    <rPh sb="14" eb="17">
      <t>ナラケン</t>
    </rPh>
    <rPh sb="17" eb="20">
      <t>ヨシノガワ</t>
    </rPh>
    <rPh sb="20" eb="22">
      <t>ジョウカ</t>
    </rPh>
    <rPh sb="27" eb="29">
      <t>シヨウ</t>
    </rPh>
    <rPh sb="31" eb="33">
      <t>デンキ</t>
    </rPh>
    <phoneticPr fontId="2"/>
  </si>
  <si>
    <t>実量制（その1月の最大需要電力と前11月の最大需要電力のうち、いずれか大きい値）</t>
    <rPh sb="0" eb="1">
      <t>ジツ</t>
    </rPh>
    <rPh sb="1" eb="2">
      <t>リョウ</t>
    </rPh>
    <rPh sb="2" eb="3">
      <t>セイ</t>
    </rPh>
    <rPh sb="7" eb="8">
      <t>ツキ</t>
    </rPh>
    <rPh sb="9" eb="11">
      <t>サイダイ</t>
    </rPh>
    <rPh sb="11" eb="13">
      <t>ジュヨウ</t>
    </rPh>
    <rPh sb="13" eb="15">
      <t>デンリョク</t>
    </rPh>
    <rPh sb="16" eb="17">
      <t>ゼン</t>
    </rPh>
    <rPh sb="19" eb="20">
      <t>ツキ</t>
    </rPh>
    <rPh sb="21" eb="23">
      <t>サイダイ</t>
    </rPh>
    <rPh sb="23" eb="25">
      <t>ジュヨウ</t>
    </rPh>
    <rPh sb="25" eb="27">
      <t>デンリョク</t>
    </rPh>
    <rPh sb="35" eb="36">
      <t>オオ</t>
    </rPh>
    <rPh sb="38" eb="39">
      <t>アタイ</t>
    </rPh>
    <phoneticPr fontId="2"/>
  </si>
  <si>
    <t>南奈良ポンプ場</t>
    <rPh sb="0" eb="3">
      <t>ミナミナラ</t>
    </rPh>
    <rPh sb="6" eb="7">
      <t>バ</t>
    </rPh>
    <phoneticPr fontId="5"/>
  </si>
  <si>
    <t>竜田川ポンプ場</t>
    <rPh sb="0" eb="3">
      <t>タツタガワ</t>
    </rPh>
    <rPh sb="6" eb="7">
      <t>バ</t>
    </rPh>
    <phoneticPr fontId="5"/>
  </si>
  <si>
    <t>信貴山ポンプ場</t>
    <rPh sb="0" eb="3">
      <t>シギサン</t>
    </rPh>
    <rPh sb="6" eb="7">
      <t>バ</t>
    </rPh>
    <phoneticPr fontId="5"/>
  </si>
  <si>
    <t>大宇陀ポンプ場</t>
    <rPh sb="0" eb="3">
      <t>オオウダ</t>
    </rPh>
    <rPh sb="6" eb="7">
      <t>バ</t>
    </rPh>
    <phoneticPr fontId="5"/>
  </si>
  <si>
    <t>奈良春日野国際フォーラム（本館）で使用する電気</t>
    <rPh sb="0" eb="7">
      <t>ナラカスガノコクサイ</t>
    </rPh>
    <rPh sb="13" eb="15">
      <t>ホンカン</t>
    </rPh>
    <rPh sb="17" eb="19">
      <t>シヨウ</t>
    </rPh>
    <rPh sb="21" eb="23">
      <t>デンキ</t>
    </rPh>
    <phoneticPr fontId="2"/>
  </si>
  <si>
    <t>県土マネジメント部まちづくり推進局</t>
    <rPh sb="0" eb="2">
      <t>ケンド</t>
    </rPh>
    <rPh sb="8" eb="9">
      <t>ブ</t>
    </rPh>
    <rPh sb="14" eb="17">
      <t>スイシンキョク</t>
    </rPh>
    <phoneticPr fontId="2"/>
  </si>
  <si>
    <t>奈良春日野国際フォーラム（別館）で使用する電気</t>
    <rPh sb="13" eb="15">
      <t>ベッカン</t>
    </rPh>
    <phoneticPr fontId="2"/>
  </si>
  <si>
    <t>県土マネジメント部まちづくり推進局</t>
  </si>
  <si>
    <t>株式会社洸陽電機</t>
    <rPh sb="0" eb="2">
      <t>カブシキ</t>
    </rPh>
    <rPh sb="2" eb="4">
      <t>カイシャ</t>
    </rPh>
    <rPh sb="4" eb="6">
      <t>コウヨウ</t>
    </rPh>
    <rPh sb="6" eb="8">
      <t>デンキ</t>
    </rPh>
    <phoneticPr fontId="2"/>
  </si>
  <si>
    <t>奈良県広域水道センターで使用する電気</t>
    <rPh sb="0" eb="3">
      <t>ナラケン</t>
    </rPh>
    <rPh sb="3" eb="5">
      <t>コウイキ</t>
    </rPh>
    <rPh sb="5" eb="7">
      <t>スイドウ</t>
    </rPh>
    <rPh sb="12" eb="14">
      <t>シヨウ</t>
    </rPh>
    <rPh sb="16" eb="18">
      <t>デンキ</t>
    </rPh>
    <phoneticPr fontId="2"/>
  </si>
  <si>
    <t>奈良県水道局</t>
    <rPh sb="0" eb="6">
      <t>ナラケンスイドウキョク</t>
    </rPh>
    <phoneticPr fontId="2"/>
  </si>
  <si>
    <t>奈良県新平群ポンプ場で使用する電気</t>
    <rPh sb="0" eb="3">
      <t>ナラケン</t>
    </rPh>
    <rPh sb="3" eb="4">
      <t>シン</t>
    </rPh>
    <rPh sb="4" eb="6">
      <t>ヘグリ</t>
    </rPh>
    <rPh sb="9" eb="10">
      <t>ジョウ</t>
    </rPh>
    <rPh sb="11" eb="13">
      <t>シヨウ</t>
    </rPh>
    <rPh sb="15" eb="17">
      <t>デンキ</t>
    </rPh>
    <phoneticPr fontId="2"/>
  </si>
  <si>
    <t>10電力</t>
    <phoneticPr fontId="2"/>
  </si>
  <si>
    <t>奈良県広域水道センター桜井浄水場で使用する電気</t>
    <rPh sb="0" eb="3">
      <t>ナラケン</t>
    </rPh>
    <rPh sb="3" eb="5">
      <t>コウイキ</t>
    </rPh>
    <rPh sb="5" eb="7">
      <t>スイドウ</t>
    </rPh>
    <rPh sb="11" eb="13">
      <t>サクライ</t>
    </rPh>
    <rPh sb="13" eb="16">
      <t>ジョウスイジョウ</t>
    </rPh>
    <rPh sb="17" eb="19">
      <t>シヨウ</t>
    </rPh>
    <rPh sb="21" eb="23">
      <t>デンキ</t>
    </rPh>
    <phoneticPr fontId="2"/>
  </si>
  <si>
    <t>無効</t>
    <rPh sb="0" eb="2">
      <t>ムコウ</t>
    </rPh>
    <phoneticPr fontId="2"/>
  </si>
  <si>
    <t>奈良県広域水道センター御所浄水場</t>
    <rPh sb="0" eb="3">
      <t>ナラケン</t>
    </rPh>
    <rPh sb="3" eb="5">
      <t>コウイキ</t>
    </rPh>
    <rPh sb="5" eb="7">
      <t>スイドウ</t>
    </rPh>
    <rPh sb="11" eb="13">
      <t>ゴセ</t>
    </rPh>
    <rPh sb="13" eb="16">
      <t>ジョウスイジョウ</t>
    </rPh>
    <phoneticPr fontId="2"/>
  </si>
  <si>
    <t>奈良県内のポンプ場等で使用する電気</t>
    <rPh sb="0" eb="2">
      <t>ナラ</t>
    </rPh>
    <rPh sb="2" eb="4">
      <t>ケンナイ</t>
    </rPh>
    <rPh sb="8" eb="9">
      <t>ジョウ</t>
    </rPh>
    <rPh sb="9" eb="10">
      <t>トウ</t>
    </rPh>
    <rPh sb="11" eb="13">
      <t>シヨウ</t>
    </rPh>
    <rPh sb="15" eb="17">
      <t>デンキ</t>
    </rPh>
    <phoneticPr fontId="2"/>
  </si>
  <si>
    <t>奈良県水道局</t>
    <rPh sb="0" eb="3">
      <t>ナラケン</t>
    </rPh>
    <rPh sb="3" eb="6">
      <t>スイドウキョク</t>
    </rPh>
    <phoneticPr fontId="2"/>
  </si>
  <si>
    <t>-</t>
    <phoneticPr fontId="2"/>
  </si>
  <si>
    <t>県立学校等で使用する電気の調達</t>
    <rPh sb="0" eb="2">
      <t>ケンリツ</t>
    </rPh>
    <rPh sb="2" eb="4">
      <t>ガッコウ</t>
    </rPh>
    <rPh sb="4" eb="5">
      <t>トウ</t>
    </rPh>
    <rPh sb="6" eb="8">
      <t>シヨウ</t>
    </rPh>
    <rPh sb="10" eb="12">
      <t>デンキ</t>
    </rPh>
    <rPh sb="13" eb="15">
      <t>チョウタツ</t>
    </rPh>
    <phoneticPr fontId="2"/>
  </si>
  <si>
    <t>教育委員会事務局</t>
    <rPh sb="0" eb="2">
      <t>キョウイク</t>
    </rPh>
    <rPh sb="2" eb="5">
      <t>イインカイ</t>
    </rPh>
    <rPh sb="5" eb="8">
      <t>ジムキョク</t>
    </rPh>
    <phoneticPr fontId="2"/>
  </si>
  <si>
    <t>奈良県立同和問題関係史料センター電力供給契約</t>
    <rPh sb="0" eb="2">
      <t>ナラ</t>
    </rPh>
    <rPh sb="2" eb="4">
      <t>ケンリツ</t>
    </rPh>
    <rPh sb="4" eb="6">
      <t>ドウワ</t>
    </rPh>
    <rPh sb="6" eb="8">
      <t>モンダイ</t>
    </rPh>
    <rPh sb="8" eb="10">
      <t>カンケイ</t>
    </rPh>
    <rPh sb="10" eb="12">
      <t>シリョウ</t>
    </rPh>
    <rPh sb="16" eb="18">
      <t>デンリョク</t>
    </rPh>
    <rPh sb="18" eb="20">
      <t>キョウキュウ</t>
    </rPh>
    <rPh sb="20" eb="22">
      <t>ケイヤク</t>
    </rPh>
    <phoneticPr fontId="2"/>
  </si>
  <si>
    <t>奈良電力(株)</t>
    <rPh sb="0" eb="4">
      <t>ナラデンリョク</t>
    </rPh>
    <rPh sb="4" eb="7">
      <t>カブ</t>
    </rPh>
    <phoneticPr fontId="2"/>
  </si>
  <si>
    <t>参加なし</t>
    <rPh sb="0" eb="2">
      <t>サンカ</t>
    </rPh>
    <phoneticPr fontId="2"/>
  </si>
  <si>
    <t>奈良県警察本部第二庁舎で使用する電気の調達</t>
    <rPh sb="0" eb="3">
      <t>ナラケン</t>
    </rPh>
    <rPh sb="3" eb="5">
      <t>ケイサツ</t>
    </rPh>
    <rPh sb="5" eb="7">
      <t>ホンブ</t>
    </rPh>
    <rPh sb="7" eb="9">
      <t>ダイニ</t>
    </rPh>
    <rPh sb="9" eb="11">
      <t>チョウシャ</t>
    </rPh>
    <rPh sb="12" eb="14">
      <t>シヨウ</t>
    </rPh>
    <rPh sb="16" eb="18">
      <t>デンキ</t>
    </rPh>
    <rPh sb="19" eb="21">
      <t>チョウタツ</t>
    </rPh>
    <phoneticPr fontId="2"/>
  </si>
  <si>
    <t>奈良県警察本部交通部運転免許課で使用する電気の調達</t>
    <rPh sb="0" eb="3">
      <t>ナラケン</t>
    </rPh>
    <rPh sb="3" eb="5">
      <t>ケイサツ</t>
    </rPh>
    <rPh sb="5" eb="7">
      <t>ホンブ</t>
    </rPh>
    <rPh sb="7" eb="10">
      <t>コウツウブ</t>
    </rPh>
    <rPh sb="10" eb="12">
      <t>ウンテン</t>
    </rPh>
    <rPh sb="12" eb="15">
      <t>メンキョカ</t>
    </rPh>
    <rPh sb="16" eb="18">
      <t>シヨウ</t>
    </rPh>
    <rPh sb="20" eb="22">
      <t>デンキ</t>
    </rPh>
    <rPh sb="23" eb="25">
      <t>チョウタツ</t>
    </rPh>
    <phoneticPr fontId="2"/>
  </si>
  <si>
    <t>奈良県安全運転学校で使用する電気の調達</t>
    <rPh sb="0" eb="3">
      <t>ナラケン</t>
    </rPh>
    <rPh sb="3" eb="5">
      <t>アンゼン</t>
    </rPh>
    <rPh sb="5" eb="7">
      <t>ウンテン</t>
    </rPh>
    <rPh sb="7" eb="9">
      <t>ガッコウ</t>
    </rPh>
    <rPh sb="10" eb="12">
      <t>シヨウ</t>
    </rPh>
    <rPh sb="14" eb="16">
      <t>デンキ</t>
    </rPh>
    <rPh sb="17" eb="19">
      <t>チョウタツ</t>
    </rPh>
    <phoneticPr fontId="2"/>
  </si>
  <si>
    <t>奈良警察署で使用する電気の調達</t>
    <rPh sb="0" eb="2">
      <t>ナラ</t>
    </rPh>
    <rPh sb="2" eb="5">
      <t>ケイサツショ</t>
    </rPh>
    <rPh sb="6" eb="8">
      <t>シヨウ</t>
    </rPh>
    <rPh sb="10" eb="12">
      <t>デンキ</t>
    </rPh>
    <rPh sb="13" eb="15">
      <t>チョウタツ</t>
    </rPh>
    <phoneticPr fontId="2"/>
  </si>
  <si>
    <t>奈良西警察署で使用する電気の調達</t>
    <rPh sb="0" eb="2">
      <t>ナラ</t>
    </rPh>
    <rPh sb="2" eb="3">
      <t>ニシ</t>
    </rPh>
    <rPh sb="3" eb="6">
      <t>ケイサツショ</t>
    </rPh>
    <rPh sb="7" eb="9">
      <t>シヨウ</t>
    </rPh>
    <rPh sb="11" eb="13">
      <t>デンキ</t>
    </rPh>
    <rPh sb="14" eb="16">
      <t>チョウタツ</t>
    </rPh>
    <phoneticPr fontId="2"/>
  </si>
  <si>
    <t>生駒警察署で使用する電気の調達</t>
    <rPh sb="0" eb="2">
      <t>イコマ</t>
    </rPh>
    <rPh sb="2" eb="5">
      <t>ケイサツショ</t>
    </rPh>
    <rPh sb="6" eb="8">
      <t>シヨウ</t>
    </rPh>
    <rPh sb="10" eb="12">
      <t>デンキ</t>
    </rPh>
    <rPh sb="13" eb="15">
      <t>チョウタツ</t>
    </rPh>
    <phoneticPr fontId="2"/>
  </si>
  <si>
    <t>郡山警察署で使用する電気の調達</t>
    <rPh sb="0" eb="2">
      <t>コオリヤマ</t>
    </rPh>
    <rPh sb="2" eb="5">
      <t>ケイサツショ</t>
    </rPh>
    <rPh sb="6" eb="8">
      <t>シヨウ</t>
    </rPh>
    <rPh sb="10" eb="12">
      <t>デンキ</t>
    </rPh>
    <rPh sb="13" eb="15">
      <t>チョウタツ</t>
    </rPh>
    <phoneticPr fontId="2"/>
  </si>
  <si>
    <t>西和警察署で使用する電気の調達</t>
    <rPh sb="0" eb="2">
      <t>セイワ</t>
    </rPh>
    <rPh sb="2" eb="5">
      <t>ケイサツショ</t>
    </rPh>
    <rPh sb="6" eb="8">
      <t>シヨウ</t>
    </rPh>
    <rPh sb="10" eb="12">
      <t>デンキ</t>
    </rPh>
    <rPh sb="13" eb="15">
      <t>チョウタツ</t>
    </rPh>
    <phoneticPr fontId="2"/>
  </si>
  <si>
    <t>天理警察署で使用する電気の調達</t>
    <rPh sb="0" eb="2">
      <t>テンリ</t>
    </rPh>
    <rPh sb="2" eb="5">
      <t>ケイサツショ</t>
    </rPh>
    <rPh sb="6" eb="8">
      <t>シヨウ</t>
    </rPh>
    <rPh sb="10" eb="12">
      <t>デンキ</t>
    </rPh>
    <rPh sb="13" eb="15">
      <t>チョウタツ</t>
    </rPh>
    <phoneticPr fontId="2"/>
  </si>
  <si>
    <t>天理警察署田原本警察庁舎で使用する電気の調達</t>
    <rPh sb="0" eb="2">
      <t>テンリ</t>
    </rPh>
    <rPh sb="2" eb="5">
      <t>ケイサツショ</t>
    </rPh>
    <rPh sb="5" eb="8">
      <t>タワラモト</t>
    </rPh>
    <rPh sb="8" eb="12">
      <t>ケイサツチョウシャ</t>
    </rPh>
    <rPh sb="13" eb="15">
      <t>シヨウ</t>
    </rPh>
    <rPh sb="17" eb="19">
      <t>デンキ</t>
    </rPh>
    <rPh sb="20" eb="22">
      <t>チョウタツ</t>
    </rPh>
    <phoneticPr fontId="2"/>
  </si>
  <si>
    <t>桜井警察署で使用する電気の調達</t>
    <rPh sb="0" eb="2">
      <t>サクライ</t>
    </rPh>
    <rPh sb="2" eb="5">
      <t>ケイサツショ</t>
    </rPh>
    <rPh sb="6" eb="8">
      <t>シヨウ</t>
    </rPh>
    <rPh sb="10" eb="12">
      <t>デンキ</t>
    </rPh>
    <rPh sb="13" eb="15">
      <t>チョウタツ</t>
    </rPh>
    <phoneticPr fontId="2"/>
  </si>
  <si>
    <t>桜井警察署宇陀警察庁舎で使用する電気の調達</t>
    <rPh sb="0" eb="2">
      <t>サクライ</t>
    </rPh>
    <rPh sb="2" eb="5">
      <t>ケイサツショ</t>
    </rPh>
    <rPh sb="5" eb="7">
      <t>ウダ</t>
    </rPh>
    <rPh sb="7" eb="9">
      <t>ケイサツ</t>
    </rPh>
    <rPh sb="9" eb="11">
      <t>チョウシャ</t>
    </rPh>
    <rPh sb="12" eb="14">
      <t>シヨウ</t>
    </rPh>
    <rPh sb="16" eb="18">
      <t>デンキ</t>
    </rPh>
    <rPh sb="19" eb="21">
      <t>チョウタツ</t>
    </rPh>
    <phoneticPr fontId="2"/>
  </si>
  <si>
    <t>橿原警察署で使用する電気の調達</t>
    <rPh sb="0" eb="2">
      <t>カシハラ</t>
    </rPh>
    <rPh sb="2" eb="5">
      <t>ケイサツショ</t>
    </rPh>
    <rPh sb="6" eb="8">
      <t>シヨウ</t>
    </rPh>
    <rPh sb="10" eb="12">
      <t>デンキ</t>
    </rPh>
    <rPh sb="13" eb="15">
      <t>チョウタツ</t>
    </rPh>
    <phoneticPr fontId="2"/>
  </si>
  <si>
    <t>高田警察署で使用する電気の調達</t>
    <rPh sb="0" eb="2">
      <t>タカダ</t>
    </rPh>
    <rPh sb="2" eb="5">
      <t>ケイサツショ</t>
    </rPh>
    <rPh sb="6" eb="8">
      <t>シヨウ</t>
    </rPh>
    <rPh sb="10" eb="12">
      <t>デンキ</t>
    </rPh>
    <rPh sb="13" eb="15">
      <t>チョウタツ</t>
    </rPh>
    <phoneticPr fontId="2"/>
  </si>
  <si>
    <t>香芝警察署で使用する電気の調達</t>
    <rPh sb="0" eb="2">
      <t>カシバ</t>
    </rPh>
    <rPh sb="2" eb="5">
      <t>ケイサツショ</t>
    </rPh>
    <rPh sb="6" eb="8">
      <t>シヨウ</t>
    </rPh>
    <rPh sb="10" eb="12">
      <t>デンキ</t>
    </rPh>
    <rPh sb="13" eb="15">
      <t>チョウタツ</t>
    </rPh>
    <phoneticPr fontId="2"/>
  </si>
  <si>
    <t>五條警察署で使用する電気の調達</t>
    <rPh sb="0" eb="2">
      <t>ゴジョウ</t>
    </rPh>
    <rPh sb="2" eb="5">
      <t>ケイサツショ</t>
    </rPh>
    <rPh sb="6" eb="8">
      <t>シヨウ</t>
    </rPh>
    <rPh sb="10" eb="12">
      <t>デンキ</t>
    </rPh>
    <rPh sb="13" eb="15">
      <t>チョウタツ</t>
    </rPh>
    <phoneticPr fontId="2"/>
  </si>
  <si>
    <t>五條警察署十津川警察庁舎で使用する電気の調達</t>
    <rPh sb="0" eb="2">
      <t>ゴジョウ</t>
    </rPh>
    <rPh sb="2" eb="5">
      <t>ケイサツショ</t>
    </rPh>
    <rPh sb="5" eb="8">
      <t>トツカワ</t>
    </rPh>
    <rPh sb="8" eb="10">
      <t>ケイサツ</t>
    </rPh>
    <rPh sb="10" eb="12">
      <t>チョウシャ</t>
    </rPh>
    <rPh sb="13" eb="15">
      <t>シヨウ</t>
    </rPh>
    <rPh sb="17" eb="19">
      <t>デンキ</t>
    </rPh>
    <rPh sb="20" eb="22">
      <t>チョウタツ</t>
    </rPh>
    <phoneticPr fontId="2"/>
  </si>
  <si>
    <t>吉野警察署で使用する電気の調達</t>
    <rPh sb="0" eb="2">
      <t>ヨシノ</t>
    </rPh>
    <rPh sb="2" eb="5">
      <t>ケイサツショ</t>
    </rPh>
    <rPh sb="6" eb="8">
      <t>シヨウ</t>
    </rPh>
    <rPh sb="10" eb="12">
      <t>デンキ</t>
    </rPh>
    <rPh sb="13" eb="15">
      <t>チョウタツ</t>
    </rPh>
    <phoneticPr fontId="2"/>
  </si>
  <si>
    <t>吉野警察署さくら警察庁舎で使用する電気の調達</t>
    <rPh sb="0" eb="2">
      <t>ヨシノ</t>
    </rPh>
    <rPh sb="2" eb="5">
      <t>ケイサツショ</t>
    </rPh>
    <rPh sb="8" eb="10">
      <t>ケイサツ</t>
    </rPh>
    <rPh sb="10" eb="12">
      <t>チョウシャ</t>
    </rPh>
    <rPh sb="13" eb="15">
      <t>シヨウ</t>
    </rPh>
    <rPh sb="17" eb="19">
      <t>デンキ</t>
    </rPh>
    <rPh sb="20" eb="22">
      <t>チョウタツ</t>
    </rPh>
    <phoneticPr fontId="2"/>
  </si>
  <si>
    <t>奈良県自治研修所で使用する電気の調達</t>
    <rPh sb="0" eb="3">
      <t>ナラケン</t>
    </rPh>
    <rPh sb="3" eb="5">
      <t>ジチ</t>
    </rPh>
    <rPh sb="5" eb="8">
      <t>ケンシュウショ</t>
    </rPh>
    <rPh sb="9" eb="11">
      <t>シヨウ</t>
    </rPh>
    <rPh sb="13" eb="15">
      <t>デンキ</t>
    </rPh>
    <rPh sb="16" eb="18">
      <t>チョウタツ</t>
    </rPh>
    <phoneticPr fontId="2"/>
  </si>
  <si>
    <t>一般競争入札が不落となり、再び入札を実施する暇がなかったため。</t>
    <rPh sb="0" eb="2">
      <t>イッパン</t>
    </rPh>
    <rPh sb="2" eb="4">
      <t>キョウソウ</t>
    </rPh>
    <rPh sb="4" eb="6">
      <t>ニュウサツ</t>
    </rPh>
    <rPh sb="7" eb="8">
      <t>フ</t>
    </rPh>
    <rPh sb="8" eb="9">
      <t>ラク</t>
    </rPh>
    <rPh sb="13" eb="14">
      <t>フタタ</t>
    </rPh>
    <rPh sb="15" eb="17">
      <t>ニュウサツ</t>
    </rPh>
    <rPh sb="18" eb="20">
      <t>ジッシ</t>
    </rPh>
    <rPh sb="22" eb="23">
      <t>ヒマ</t>
    </rPh>
    <phoneticPr fontId="2"/>
  </si>
  <si>
    <t>見積合わせにより選定</t>
    <rPh sb="0" eb="3">
      <t>ミツモリア</t>
    </rPh>
    <rPh sb="8" eb="10">
      <t>センテイ</t>
    </rPh>
    <phoneticPr fontId="2"/>
  </si>
  <si>
    <t>栃木県（平成29年度）</t>
    <rPh sb="0" eb="3">
      <t>トチギケン</t>
    </rPh>
    <rPh sb="4" eb="6">
      <t>ヘイセイ</t>
    </rPh>
    <rPh sb="8" eb="9">
      <t>ネン</t>
    </rPh>
    <rPh sb="9" eb="10">
      <t>ド</t>
    </rPh>
    <phoneticPr fontId="7"/>
  </si>
  <si>
    <t>27年度
28年度</t>
    <rPh sb="2" eb="4">
      <t>ネンド</t>
    </rPh>
    <rPh sb="7" eb="9">
      <t>ネンド</t>
    </rPh>
    <phoneticPr fontId="7"/>
  </si>
  <si>
    <t>・二酸化炭素排出係数
・未利用エネルギーの活用状況
・再生可能エネルギーの導入状況
・グリーン電力証書の栃木県への譲渡予定量
・需要家への省エネルギー・節電に関する情報提供の取組</t>
  </si>
  <si>
    <t>28,29</t>
  </si>
  <si>
    <t>三面発電所など水力発電所３か所の電力売却</t>
    <rPh sb="0" eb="2">
      <t>ミオモテ</t>
    </rPh>
    <rPh sb="2" eb="5">
      <t>ハツデンショ</t>
    </rPh>
    <rPh sb="7" eb="9">
      <t>スイリョク</t>
    </rPh>
    <rPh sb="9" eb="12">
      <t>ハツデンショ</t>
    </rPh>
    <rPh sb="14" eb="15">
      <t>ショ</t>
    </rPh>
    <rPh sb="16" eb="18">
      <t>デンリョク</t>
    </rPh>
    <rPh sb="18" eb="20">
      <t>バイキャク</t>
    </rPh>
    <phoneticPr fontId="2"/>
  </si>
  <si>
    <t>新潟県企業局</t>
    <rPh sb="0" eb="3">
      <t>ニイガタケン</t>
    </rPh>
    <rPh sb="3" eb="6">
      <t>キギョウキョク</t>
    </rPh>
    <phoneticPr fontId="2"/>
  </si>
  <si>
    <t>日本テクノ株式会社</t>
    <rPh sb="0" eb="2">
      <t>ニホン</t>
    </rPh>
    <rPh sb="5" eb="9">
      <t>カブシキガイシャ</t>
    </rPh>
    <phoneticPr fontId="2"/>
  </si>
  <si>
    <t>胎内第一発電所など水力発電所８か所の電力売却</t>
    <rPh sb="0" eb="2">
      <t>タイナイ</t>
    </rPh>
    <rPh sb="2" eb="4">
      <t>ダイイチ</t>
    </rPh>
    <rPh sb="4" eb="7">
      <t>ハツデンショ</t>
    </rPh>
    <rPh sb="9" eb="11">
      <t>スイリョク</t>
    </rPh>
    <rPh sb="11" eb="14">
      <t>ハツデンショ</t>
    </rPh>
    <rPh sb="16" eb="17">
      <t>ショ</t>
    </rPh>
    <rPh sb="18" eb="20">
      <t>デンリョク</t>
    </rPh>
    <rPh sb="20" eb="22">
      <t>バイキャク</t>
    </rPh>
    <phoneticPr fontId="2"/>
  </si>
  <si>
    <t>風倉発電所</t>
    <rPh sb="0" eb="1">
      <t>カザ</t>
    </rPh>
    <rPh sb="1" eb="2">
      <t>クラ</t>
    </rPh>
    <rPh sb="2" eb="5">
      <t>ハツデンショ</t>
    </rPh>
    <phoneticPr fontId="2"/>
  </si>
  <si>
    <t>焼峰発電所</t>
    <rPh sb="0" eb="1">
      <t>ヤ</t>
    </rPh>
    <rPh sb="1" eb="2">
      <t>ミネ</t>
    </rPh>
    <rPh sb="2" eb="5">
      <t>ハツデンショ</t>
    </rPh>
    <phoneticPr fontId="2"/>
  </si>
  <si>
    <t>大谷ダム</t>
    <rPh sb="0" eb="2">
      <t>オオタニ</t>
    </rPh>
    <phoneticPr fontId="2"/>
  </si>
  <si>
    <t>奥三管発電所</t>
    <rPh sb="0" eb="1">
      <t>オク</t>
    </rPh>
    <rPh sb="1" eb="2">
      <t>サン</t>
    </rPh>
    <rPh sb="2" eb="3">
      <t>カン</t>
    </rPh>
    <rPh sb="3" eb="5">
      <t>ハツデン</t>
    </rPh>
    <rPh sb="5" eb="6">
      <t>ショ</t>
    </rPh>
    <phoneticPr fontId="2"/>
  </si>
  <si>
    <t>水力発電所の電力売却</t>
    <rPh sb="0" eb="2">
      <t>スイリョク</t>
    </rPh>
    <rPh sb="2" eb="5">
      <t>ハツデンショ</t>
    </rPh>
    <rPh sb="6" eb="8">
      <t>デンリョク</t>
    </rPh>
    <rPh sb="8" eb="10">
      <t>バイキャク</t>
    </rPh>
    <phoneticPr fontId="2"/>
  </si>
  <si>
    <t>新潟東部太陽光発電所の電力売却</t>
    <rPh sb="0" eb="2">
      <t>ニイガタ</t>
    </rPh>
    <rPh sb="2" eb="4">
      <t>トウブ</t>
    </rPh>
    <rPh sb="4" eb="7">
      <t>タイヨウコウ</t>
    </rPh>
    <rPh sb="7" eb="10">
      <t>ハツデンショ</t>
    </rPh>
    <rPh sb="11" eb="13">
      <t>デンリョク</t>
    </rPh>
    <rPh sb="13" eb="15">
      <t>バイキャク</t>
    </rPh>
    <phoneticPr fontId="2"/>
  </si>
  <si>
    <t>北新潟太陽光発電所の電力売却</t>
    <rPh sb="0" eb="3">
      <t>キタニイガタ</t>
    </rPh>
    <rPh sb="3" eb="6">
      <t>タイヨウコウ</t>
    </rPh>
    <rPh sb="6" eb="9">
      <t>ハツデンショ</t>
    </rPh>
    <rPh sb="10" eb="12">
      <t>デンリョク</t>
    </rPh>
    <rPh sb="12" eb="14">
      <t>バイキャク</t>
    </rPh>
    <phoneticPr fontId="2"/>
  </si>
  <si>
    <t>発電管理センター太陽光発電所の余剰電力</t>
    <rPh sb="0" eb="2">
      <t>ハツデン</t>
    </rPh>
    <rPh sb="2" eb="4">
      <t>カンリ</t>
    </rPh>
    <rPh sb="8" eb="11">
      <t>タイヨウコウ</t>
    </rPh>
    <rPh sb="11" eb="14">
      <t>ハツデンショ</t>
    </rPh>
    <rPh sb="15" eb="17">
      <t>ヨジョウ</t>
    </rPh>
    <rPh sb="17" eb="19">
      <t>デンリョク</t>
    </rPh>
    <phoneticPr fontId="2"/>
  </si>
  <si>
    <t>毎年度</t>
    <rPh sb="0" eb="3">
      <t>マイネンド</t>
    </rPh>
    <phoneticPr fontId="2"/>
  </si>
  <si>
    <t>価格競争入札の参加条件としている（環境配慮契約法による裾切り方式）</t>
    <rPh sb="0" eb="2">
      <t>カカク</t>
    </rPh>
    <rPh sb="2" eb="4">
      <t>キョウソウ</t>
    </rPh>
    <rPh sb="4" eb="6">
      <t>ニュウサツ</t>
    </rPh>
    <rPh sb="7" eb="9">
      <t>サンカ</t>
    </rPh>
    <rPh sb="9" eb="11">
      <t>ジョウケン</t>
    </rPh>
    <rPh sb="17" eb="19">
      <t>カンキョウ</t>
    </rPh>
    <rPh sb="19" eb="21">
      <t>ハイリョ</t>
    </rPh>
    <rPh sb="21" eb="24">
      <t>ケイヤクホウ</t>
    </rPh>
    <rPh sb="27" eb="28">
      <t>スソ</t>
    </rPh>
    <rPh sb="28" eb="29">
      <t>キ</t>
    </rPh>
    <rPh sb="30" eb="32">
      <t>ホウシキ</t>
    </rPh>
    <phoneticPr fontId="2"/>
  </si>
  <si>
    <t>①二酸化炭素排出係数
②未利用エネルギーの活用状況
③再生可能エネルギーの導入状況
④需要家に対する省エネルギー・節電に関する情報提供の取組</t>
    <rPh sb="1" eb="4">
      <t>ニサンカ</t>
    </rPh>
    <rPh sb="4" eb="6">
      <t>タンソ</t>
    </rPh>
    <rPh sb="6" eb="8">
      <t>ハイシュツ</t>
    </rPh>
    <rPh sb="8" eb="10">
      <t>ケイスウ</t>
    </rPh>
    <rPh sb="12" eb="15">
      <t>ミリヨウ</t>
    </rPh>
    <rPh sb="21" eb="23">
      <t>カツヨウ</t>
    </rPh>
    <rPh sb="23" eb="25">
      <t>ジョウキョウ</t>
    </rPh>
    <rPh sb="27" eb="29">
      <t>サイセイ</t>
    </rPh>
    <rPh sb="29" eb="31">
      <t>カノウ</t>
    </rPh>
    <rPh sb="37" eb="39">
      <t>ドウニュウ</t>
    </rPh>
    <rPh sb="39" eb="41">
      <t>ジョウキョウ</t>
    </rPh>
    <rPh sb="43" eb="46">
      <t>ジュヨウカ</t>
    </rPh>
    <rPh sb="47" eb="48">
      <t>タイ</t>
    </rPh>
    <rPh sb="50" eb="51">
      <t>ショウ</t>
    </rPh>
    <rPh sb="57" eb="59">
      <t>セツデン</t>
    </rPh>
    <rPh sb="60" eb="61">
      <t>カン</t>
    </rPh>
    <rPh sb="63" eb="65">
      <t>ジョウホウ</t>
    </rPh>
    <rPh sb="65" eb="67">
      <t>テイキョウ</t>
    </rPh>
    <rPh sb="68" eb="70">
      <t>トリクミ</t>
    </rPh>
    <phoneticPr fontId="2"/>
  </si>
  <si>
    <t>115</t>
  </si>
  <si>
    <t>471,570</t>
  </si>
  <si>
    <t>滋賀県グリーン購入基本方針</t>
    <rPh sb="0" eb="3">
      <t>シガケン</t>
    </rPh>
    <rPh sb="7" eb="9">
      <t>コウニュウ</t>
    </rPh>
    <rPh sb="9" eb="11">
      <t>キホン</t>
    </rPh>
    <rPh sb="11" eb="13">
      <t>ホウシン</t>
    </rPh>
    <phoneticPr fontId="2"/>
  </si>
  <si>
    <t>入札は、特別高圧と高圧を対象として実施。（２８年度・２９年度）</t>
    <rPh sb="0" eb="2">
      <t>ニュウサツ</t>
    </rPh>
    <rPh sb="4" eb="6">
      <t>トクベツ</t>
    </rPh>
    <rPh sb="6" eb="8">
      <t>コウアツ</t>
    </rPh>
    <rPh sb="9" eb="11">
      <t>コウアツ</t>
    </rPh>
    <rPh sb="12" eb="14">
      <t>タイショウ</t>
    </rPh>
    <rPh sb="17" eb="19">
      <t>ジッシ</t>
    </rPh>
    <rPh sb="23" eb="25">
      <t>ネンド</t>
    </rPh>
    <rPh sb="28" eb="30">
      <t>ネンド</t>
    </rPh>
    <phoneticPr fontId="2"/>
  </si>
  <si>
    <t>設立していない</t>
    <rPh sb="0" eb="2">
      <t>セツリツ</t>
    </rPh>
    <phoneticPr fontId="2"/>
  </si>
  <si>
    <t>宮崎県</t>
    <rPh sb="0" eb="3">
      <t>ミヤザキケン</t>
    </rPh>
    <phoneticPr fontId="9"/>
  </si>
  <si>
    <t>山口県</t>
    <rPh sb="0" eb="3">
      <t>ヤマグチケン</t>
    </rPh>
    <phoneticPr fontId="7"/>
  </si>
  <si>
    <t>徳島県</t>
    <rPh sb="0" eb="3">
      <t>トクシマケン</t>
    </rPh>
    <phoneticPr fontId="2"/>
  </si>
  <si>
    <t>国の基準</t>
    <rPh sb="0" eb="1">
      <t>クニ</t>
    </rPh>
    <rPh sb="2" eb="4">
      <t>キジュン</t>
    </rPh>
    <phoneticPr fontId="2"/>
  </si>
  <si>
    <t>・二酸化炭素排出係数
・未利用エネルギー活用状況
・再生可能エネルギー導入状況
・グリーン電力証書の調達者への譲渡予定量</t>
    <rPh sb="1" eb="4">
      <t>ニサンカ</t>
    </rPh>
    <rPh sb="4" eb="6">
      <t>タンソ</t>
    </rPh>
    <rPh sb="6" eb="8">
      <t>ハイシュツ</t>
    </rPh>
    <rPh sb="8" eb="10">
      <t>ケイスウ</t>
    </rPh>
    <rPh sb="12" eb="15">
      <t>ミリヨウ</t>
    </rPh>
    <rPh sb="20" eb="22">
      <t>カツヨウ</t>
    </rPh>
    <rPh sb="22" eb="24">
      <t>ジョウキョウ</t>
    </rPh>
    <rPh sb="26" eb="28">
      <t>サイセイ</t>
    </rPh>
    <rPh sb="28" eb="30">
      <t>カノウ</t>
    </rPh>
    <rPh sb="35" eb="37">
      <t>ドウニュウ</t>
    </rPh>
    <rPh sb="37" eb="39">
      <t>ジョウキョウ</t>
    </rPh>
    <rPh sb="45" eb="47">
      <t>デンリョク</t>
    </rPh>
    <rPh sb="47" eb="49">
      <t>ショウショ</t>
    </rPh>
    <rPh sb="50" eb="52">
      <t>チョウタツ</t>
    </rPh>
    <rPh sb="52" eb="53">
      <t>シャ</t>
    </rPh>
    <rPh sb="55" eb="57">
      <t>ジョウト</t>
    </rPh>
    <rPh sb="57" eb="60">
      <t>ヨテイリョウ</t>
    </rPh>
    <phoneticPr fontId="2"/>
  </si>
  <si>
    <t>Ｈ２２～</t>
  </si>
  <si>
    <t>栃木県</t>
    <rPh sb="0" eb="3">
      <t>トチギケン</t>
    </rPh>
    <phoneticPr fontId="7"/>
  </si>
  <si>
    <t>合計</t>
    <rPh sb="0" eb="2">
      <t>ゴウケイ</t>
    </rPh>
    <phoneticPr fontId="1"/>
  </si>
  <si>
    <t>39都府県合計</t>
    <rPh sb="2" eb="5">
      <t>トフケン</t>
    </rPh>
    <rPh sb="5" eb="7">
      <t>ゴウケイ</t>
    </rPh>
    <phoneticPr fontId="1"/>
  </si>
  <si>
    <t>福島県・神奈川県・愛知県・長崎県・大分県を除いたもの</t>
    <rPh sb="0" eb="3">
      <t>フクシマケン</t>
    </rPh>
    <rPh sb="4" eb="8">
      <t>カナガワケン</t>
    </rPh>
    <rPh sb="9" eb="12">
      <t>アイチケン</t>
    </rPh>
    <rPh sb="13" eb="16">
      <t>ナガサキケン</t>
    </rPh>
    <rPh sb="17" eb="20">
      <t>オオイタケン</t>
    </rPh>
    <rPh sb="21" eb="22">
      <t>ノゾ</t>
    </rPh>
    <phoneticPr fontId="1"/>
  </si>
  <si>
    <t>4.2%減少</t>
    <rPh sb="4" eb="6">
      <t>ゲンショウ</t>
    </rPh>
    <phoneticPr fontId="1"/>
  </si>
  <si>
    <t>あり</t>
    <phoneticPr fontId="1"/>
  </si>
  <si>
    <t>あり</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</si>
</sst>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_);[Red]\(#,##0\)"/>
    <numFmt numFmtId="177" formatCode="0.0%"/>
    <numFmt numFmtId="178" formatCode="#,##0_ "/>
    <numFmt numFmtId="179" formatCode="0.0_);[Red]\(0.0\)"/>
    <numFmt numFmtId="180" formatCode="#,##0_ ;[Red]\-#,##0\ "/>
    <numFmt numFmtId="181" formatCode="0_);[Red]\(0\)"/>
    <numFmt numFmtId="182" formatCode="#,##0.0_);[Red]\(#,##0.0\)"/>
    <numFmt numFmtId="183" formatCode="0.0"/>
    <numFmt numFmtId="184" formatCode="#,##0,"/>
    <numFmt numFmtId="185" formatCode="#,##0;&quot;△ &quot;#,##0"/>
    <numFmt numFmtId="186" formatCode="0_ "/>
  </numFmts>
  <fonts count="5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u/>
      <sz val="11"/>
      <color indexed="12"/>
      <name val="ＭＳ Ｐゴシック"/>
      <family val="3"/>
      <charset val="128"/>
    </font>
    <font>
      <sz val="8"/>
      <name val="ＭＳ Ｐゴシック"/>
      <family val="3"/>
      <charset val="128"/>
    </font>
    <font>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6"/>
      <name val="ＭＳ Ｐゴシック"/>
      <family val="3"/>
      <charset val="128"/>
    </font>
    <font>
      <u/>
      <sz val="11"/>
      <color rgb="FF0000FF"/>
      <name val="ＭＳ Ｐゴシック"/>
      <family val="3"/>
      <charset val="128"/>
    </font>
    <font>
      <sz val="10"/>
      <color indexed="8"/>
      <name val="ＭＳ Ｐゴシック"/>
      <family val="3"/>
      <charset val="128"/>
      <scheme val="minor"/>
    </font>
    <font>
      <sz val="10"/>
      <name val="ＭＳ Ｐゴシック"/>
      <family val="3"/>
      <charset val="128"/>
    </font>
    <font>
      <sz val="9"/>
      <name val="ＭＳ Ｐゴシック"/>
      <family val="3"/>
      <charset val="128"/>
    </font>
    <font>
      <b/>
      <sz val="9"/>
      <color indexed="10"/>
      <name val="MS P ゴシック"/>
      <family val="3"/>
      <charset val="128"/>
    </font>
    <font>
      <b/>
      <sz val="9"/>
      <color indexed="81"/>
      <name val="MS P ゴシック"/>
      <family val="3"/>
      <charset val="128"/>
    </font>
    <font>
      <sz val="10"/>
      <color theme="1"/>
      <name val="ＭＳ Ｐゴシック"/>
      <family val="3"/>
      <charset val="128"/>
      <scheme val="minor"/>
    </font>
    <font>
      <sz val="11"/>
      <color theme="1"/>
      <name val="ＭＳ Ｐゴシック"/>
      <family val="3"/>
      <charset val="128"/>
      <scheme val="minor"/>
    </font>
    <font>
      <sz val="10"/>
      <color rgb="FF000000"/>
      <name val="ＭＳ Ｐゴシック"/>
      <family val="3"/>
      <charset val="128"/>
      <scheme val="major"/>
    </font>
    <font>
      <sz val="11"/>
      <name val="ＭＳ Ｐゴシック"/>
      <family val="3"/>
      <charset val="128"/>
      <scheme val="major"/>
    </font>
    <font>
      <sz val="11"/>
      <color theme="1"/>
      <name val="ＭＳ Ｐゴシック"/>
      <family val="3"/>
      <charset val="128"/>
      <scheme val="major"/>
    </font>
    <font>
      <sz val="10"/>
      <color indexed="8"/>
      <name val="ＭＳ Ｐゴシック"/>
      <family val="3"/>
      <charset val="128"/>
    </font>
    <font>
      <sz val="11"/>
      <color indexed="8"/>
      <name val="ＭＳ Ｐゴシック"/>
      <family val="3"/>
      <charset val="128"/>
    </font>
    <font>
      <sz val="12"/>
      <name val="ＭＳ Ｐゴシック"/>
      <family val="3"/>
      <charset val="128"/>
    </font>
    <font>
      <sz val="14"/>
      <name val="ＭＳ Ｐゴシック"/>
      <family val="3"/>
      <charset val="128"/>
    </font>
    <font>
      <b/>
      <sz val="48"/>
      <color rgb="FFFF0000"/>
      <name val="ＭＳ Ｐゴシック"/>
      <family val="3"/>
      <charset val="128"/>
    </font>
    <font>
      <sz val="9"/>
      <color rgb="FF000000"/>
      <name val="ＭＳ Ｐゴシック"/>
      <family val="3"/>
      <charset val="128"/>
    </font>
    <font>
      <sz val="9"/>
      <color indexed="81"/>
      <name val="ＭＳ Ｐゴシック"/>
      <family val="3"/>
      <charset val="128"/>
    </font>
    <font>
      <sz val="9.5"/>
      <name val="ＭＳ Ｐゴシック"/>
      <family val="3"/>
      <charset val="128"/>
    </font>
    <font>
      <sz val="10"/>
      <name val="ＭＳ ゴシック"/>
      <family val="3"/>
      <charset val="128"/>
    </font>
    <font>
      <sz val="9"/>
      <color theme="1"/>
      <name val="ＭＳ Ｐゴシック"/>
      <family val="3"/>
      <charset val="128"/>
      <scheme val="minor"/>
    </font>
    <font>
      <sz val="11"/>
      <color indexed="9"/>
      <name val="ＭＳ Ｐゴシック"/>
      <family val="3"/>
      <charset val="128"/>
    </font>
    <font>
      <sz val="11"/>
      <name val="ＭＳ Ｐゴシック"/>
      <family val="3"/>
      <charset val="128"/>
      <scheme val="minor"/>
    </font>
    <font>
      <sz val="11"/>
      <color theme="0" tint="-0.499984740745262"/>
      <name val="ＭＳ Ｐゴシック"/>
      <family val="3"/>
      <charset val="128"/>
    </font>
    <font>
      <sz val="6"/>
      <color theme="1"/>
      <name val="ＭＳ Ｐゴシック"/>
      <family val="3"/>
      <charset val="128"/>
      <scheme val="minor"/>
    </font>
    <font>
      <sz val="11"/>
      <name val="DejaVu Sans"/>
      <family val="2"/>
    </font>
    <font>
      <sz val="10"/>
      <color rgb="FFFF0000"/>
      <name val="ＭＳ Ｐゴシック"/>
      <family val="3"/>
      <charset val="128"/>
    </font>
    <font>
      <sz val="11"/>
      <name val="ＭＳ 明朝"/>
      <family val="1"/>
      <charset val="128"/>
    </font>
    <font>
      <sz val="11"/>
      <color theme="1"/>
      <name val="ＭＳ Ｐゴシック"/>
      <family val="2"/>
      <charset val="128"/>
      <scheme val="minor"/>
    </font>
    <font>
      <sz val="10"/>
      <name val="ＭＳ Ｐゴシック"/>
      <family val="3"/>
      <charset val="128"/>
      <scheme val="minor"/>
    </font>
    <font>
      <sz val="11"/>
      <color rgb="FFFF0000"/>
      <name val="ＭＳ Ｐゴシック"/>
      <family val="3"/>
      <charset val="128"/>
    </font>
  </fonts>
  <fills count="52">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0000"/>
        <bgColor indexed="64"/>
      </patternFill>
    </fill>
    <fill>
      <patternFill patternType="solid">
        <fgColor rgb="FFFDE9D9"/>
        <bgColor rgb="FF000000"/>
      </patternFill>
    </fill>
    <fill>
      <patternFill patternType="solid">
        <fgColor indexed="43"/>
        <bgColor indexed="64"/>
      </patternFill>
    </fill>
    <fill>
      <patternFill patternType="solid">
        <fgColor indexed="9"/>
        <bgColor indexed="64"/>
      </patternFill>
    </fill>
    <fill>
      <patternFill patternType="solid">
        <fgColor theme="3" tint="0.79992065187536243"/>
        <bgColor indexed="64"/>
      </patternFill>
    </fill>
    <fill>
      <patternFill patternType="solid">
        <fgColor rgb="FFC5D9F1"/>
        <bgColor rgb="FF000000"/>
      </patternFill>
    </fill>
    <fill>
      <patternFill patternType="solid">
        <fgColor theme="3" tint="0.79985961485641044"/>
        <bgColor indexed="64"/>
      </patternFill>
    </fill>
    <fill>
      <patternFill patternType="solid">
        <fgColor theme="0"/>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FFFCC"/>
        <bgColor rgb="FF000000"/>
      </patternFill>
    </fill>
    <fill>
      <patternFill patternType="solid">
        <fgColor indexed="31"/>
        <bgColor indexed="64"/>
      </patternFill>
    </fill>
    <fill>
      <patternFill patternType="solid">
        <fgColor indexed="55"/>
        <bgColor indexed="64"/>
      </patternFill>
    </fill>
    <fill>
      <patternFill patternType="solid">
        <fgColor indexed="43"/>
        <bgColor indexed="26"/>
      </patternFill>
    </fill>
    <fill>
      <patternFill patternType="solid">
        <fgColor indexed="9"/>
        <bgColor indexed="26"/>
      </patternFill>
    </fill>
    <fill>
      <patternFill patternType="solid">
        <fgColor indexed="31"/>
        <bgColor indexed="22"/>
      </patternFill>
    </fill>
    <fill>
      <patternFill patternType="solid">
        <fgColor rgb="FFFF0000"/>
        <bgColor rgb="FF000000"/>
      </patternFill>
    </fill>
    <fill>
      <patternFill patternType="solid">
        <fgColor theme="0" tint="-0.14999847407452621"/>
        <bgColor indexed="64"/>
      </patternFill>
    </fill>
    <fill>
      <patternFill patternType="solid">
        <fgColor theme="0" tint="-0.14999847407452621"/>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right/>
      <top/>
      <bottom style="thick">
        <color theme="4" tint="0.4999237037263100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diagonalUp="1">
      <left style="medium">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medium">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double">
        <color indexed="8"/>
      </bottom>
      <diagonal/>
    </border>
    <border>
      <left style="hair">
        <color indexed="64"/>
      </left>
      <right style="hair">
        <color indexed="64"/>
      </right>
      <top/>
      <bottom style="thin">
        <color indexed="64"/>
      </bottom>
      <diagonal/>
    </border>
    <border>
      <left style="thin">
        <color indexed="8"/>
      </left>
      <right style="thin">
        <color indexed="8"/>
      </right>
      <top/>
      <bottom style="thin">
        <color indexed="8"/>
      </bottom>
      <diagonal/>
    </border>
    <border>
      <left style="hair">
        <color indexed="64"/>
      </left>
      <right style="hair">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hair">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8"/>
      </left>
      <right style="thin">
        <color indexed="8"/>
      </right>
      <top style="thin">
        <color indexed="64"/>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style="thin">
        <color indexed="8"/>
      </left>
      <right style="thin">
        <color indexed="8"/>
      </right>
      <top style="double">
        <color indexed="8"/>
      </top>
      <bottom style="thin">
        <color indexed="8"/>
      </bottom>
      <diagonal/>
    </border>
  </borders>
  <cellStyleXfs count="54">
    <xf numFmtId="0" fontId="0" fillId="0" borderId="0">
      <alignment vertical="center"/>
    </xf>
    <xf numFmtId="0" fontId="3" fillId="0" borderId="0" applyNumberFormat="0" applyFill="0" applyBorder="0" applyAlignment="0" applyProtection="0">
      <alignment vertical="top"/>
      <protection locked="0"/>
    </xf>
    <xf numFmtId="0" fontId="5" fillId="0" borderId="0"/>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7" fillId="27" borderId="0" applyNumberFormat="0" applyBorder="0" applyAlignment="0" applyProtection="0">
      <alignment vertical="center"/>
    </xf>
    <xf numFmtId="0" fontId="8" fillId="0" borderId="0" applyNumberFormat="0" applyFill="0" applyBorder="0" applyAlignment="0" applyProtection="0">
      <alignment vertical="center"/>
    </xf>
    <xf numFmtId="0" fontId="9" fillId="28" borderId="8" applyNumberFormat="0" applyAlignment="0" applyProtection="0">
      <alignment vertical="center"/>
    </xf>
    <xf numFmtId="0" fontId="10" fillId="29"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alignment vertical="center"/>
    </xf>
    <xf numFmtId="0" fontId="5" fillId="3" borderId="9" applyNumberFormat="0" applyFont="0" applyAlignment="0" applyProtection="0">
      <alignment vertical="center"/>
    </xf>
    <xf numFmtId="0" fontId="11" fillId="0" borderId="7" applyNumberFormat="0" applyFill="0" applyAlignment="0" applyProtection="0">
      <alignment vertical="center"/>
    </xf>
    <xf numFmtId="0" fontId="12" fillId="30" borderId="0" applyNumberFormat="0" applyBorder="0" applyAlignment="0" applyProtection="0">
      <alignment vertical="center"/>
    </xf>
    <xf numFmtId="0" fontId="13" fillId="31" borderId="5" applyNumberFormat="0" applyAlignment="0" applyProtection="0">
      <alignment vertical="center"/>
    </xf>
    <xf numFmtId="0" fontId="14" fillId="0" borderId="0" applyNumberForma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0" fontId="15" fillId="0" borderId="3" applyNumberFormat="0" applyFill="0" applyAlignment="0" applyProtection="0">
      <alignment vertical="center"/>
    </xf>
    <xf numFmtId="0" fontId="16" fillId="0" borderId="14"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0" borderId="10" applyNumberFormat="0" applyFill="0" applyAlignment="0" applyProtection="0">
      <alignment vertical="center"/>
    </xf>
    <xf numFmtId="0" fontId="19" fillId="31" borderId="6" applyNumberFormat="0" applyAlignment="0" applyProtection="0">
      <alignment vertical="center"/>
    </xf>
    <xf numFmtId="0" fontId="20" fillId="0" borderId="0" applyNumberFormat="0" applyFill="0" applyBorder="0" applyAlignment="0" applyProtection="0">
      <alignment vertical="center"/>
    </xf>
    <xf numFmtId="0" fontId="21" fillId="2" borderId="5" applyNumberFormat="0" applyAlignment="0" applyProtection="0">
      <alignment vertical="center"/>
    </xf>
    <xf numFmtId="0" fontId="5" fillId="0" borderId="0">
      <alignment vertical="center"/>
    </xf>
    <xf numFmtId="0" fontId="22" fillId="3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2" fillId="0" borderId="0" applyFont="0" applyFill="0" applyBorder="0" applyAlignment="0" applyProtection="0">
      <alignment vertical="center"/>
    </xf>
    <xf numFmtId="9" fontId="52" fillId="0" borderId="0" applyFont="0" applyFill="0" applyBorder="0" applyAlignment="0" applyProtection="0">
      <alignment vertical="center"/>
    </xf>
  </cellStyleXfs>
  <cellXfs count="925">
    <xf numFmtId="0" fontId="0" fillId="0" borderId="0" xfId="0">
      <alignment vertical="center"/>
    </xf>
    <xf numFmtId="0" fontId="0" fillId="0" borderId="0" xfId="0" applyFill="1">
      <alignment vertical="center"/>
    </xf>
    <xf numFmtId="0" fontId="0" fillId="0" borderId="1" xfId="0" applyBorder="1">
      <alignment vertical="center"/>
    </xf>
    <xf numFmtId="0" fontId="0" fillId="0" borderId="1" xfId="0" applyFill="1" applyBorder="1">
      <alignment vertical="center"/>
    </xf>
    <xf numFmtId="38" fontId="5" fillId="0" borderId="1" xfId="37" applyFont="1" applyBorder="1" applyAlignment="1">
      <alignment vertical="center" wrapText="1"/>
    </xf>
    <xf numFmtId="38" fontId="5" fillId="0" borderId="1" xfId="37" applyFont="1" applyFill="1" applyBorder="1" applyAlignment="1">
      <alignment vertical="center" wrapText="1"/>
    </xf>
    <xf numFmtId="0" fontId="5" fillId="0" borderId="2" xfId="2" applyFont="1" applyFill="1" applyBorder="1" applyAlignment="1">
      <alignment horizontal="center" vertical="center" wrapText="1"/>
    </xf>
    <xf numFmtId="0" fontId="5" fillId="0" borderId="1" xfId="2" applyFill="1" applyBorder="1" applyAlignment="1">
      <alignment vertical="center" wrapText="1"/>
    </xf>
    <xf numFmtId="0" fontId="5" fillId="0" borderId="1" xfId="2" applyBorder="1" applyAlignment="1">
      <alignment vertical="center" wrapText="1"/>
    </xf>
    <xf numFmtId="0" fontId="0" fillId="33" borderId="1" xfId="0" applyFill="1" applyBorder="1">
      <alignment vertical="center"/>
    </xf>
    <xf numFmtId="49" fontId="5" fillId="34" borderId="16" xfId="0" applyNumberFormat="1" applyFont="1" applyFill="1" applyBorder="1" applyAlignment="1">
      <alignment horizontal="center" vertical="center" wrapText="1"/>
    </xf>
    <xf numFmtId="38" fontId="5" fillId="0" borderId="16" xfId="37" applyFont="1" applyFill="1" applyBorder="1" applyAlignment="1">
      <alignment vertical="center" wrapText="1"/>
    </xf>
    <xf numFmtId="177" fontId="5" fillId="0" borderId="18" xfId="30" applyNumberFormat="1" applyFont="1" applyFill="1" applyBorder="1" applyAlignment="1">
      <alignment vertical="center" wrapText="1"/>
    </xf>
    <xf numFmtId="38" fontId="5" fillId="0" borderId="15" xfId="37" applyFont="1" applyFill="1" applyBorder="1" applyAlignment="1">
      <alignment vertical="center" wrapText="1"/>
    </xf>
    <xf numFmtId="49" fontId="5" fillId="34" borderId="15" xfId="0" applyNumberFormat="1" applyFont="1" applyFill="1" applyBorder="1" applyAlignment="1">
      <alignment vertical="center"/>
    </xf>
    <xf numFmtId="49" fontId="5" fillId="34" borderId="16" xfId="0" applyNumberFormat="1" applyFont="1" applyFill="1" applyBorder="1" applyAlignment="1">
      <alignment vertical="center" wrapText="1"/>
    </xf>
    <xf numFmtId="49" fontId="5" fillId="34" borderId="18" xfId="0" applyNumberFormat="1" applyFont="1" applyFill="1" applyBorder="1" applyAlignment="1">
      <alignment vertical="center" wrapText="1"/>
    </xf>
    <xf numFmtId="49" fontId="5" fillId="34" borderId="15" xfId="37" applyNumberFormat="1" applyFont="1" applyFill="1" applyBorder="1" applyAlignment="1">
      <alignment vertical="center" wrapText="1"/>
    </xf>
    <xf numFmtId="49" fontId="5" fillId="34" borderId="16" xfId="37" applyNumberFormat="1" applyFont="1" applyFill="1" applyBorder="1" applyAlignment="1">
      <alignment vertical="center" wrapText="1"/>
    </xf>
    <xf numFmtId="49" fontId="5" fillId="34" borderId="18" xfId="37" applyNumberFormat="1" applyFont="1" applyFill="1" applyBorder="1" applyAlignment="1">
      <alignment vertical="center" wrapText="1"/>
    </xf>
    <xf numFmtId="38" fontId="5" fillId="0" borderId="18" xfId="37" applyFont="1" applyFill="1" applyBorder="1" applyAlignment="1">
      <alignment vertical="center" wrapText="1"/>
    </xf>
    <xf numFmtId="49" fontId="5" fillId="34" borderId="19" xfId="37" applyNumberFormat="1" applyFont="1" applyFill="1" applyBorder="1" applyAlignment="1">
      <alignment vertical="center" wrapText="1"/>
    </xf>
    <xf numFmtId="49" fontId="5" fillId="34" borderId="19" xfId="0" applyNumberFormat="1" applyFont="1" applyFill="1" applyBorder="1" applyAlignment="1">
      <alignment vertical="center" wrapText="1"/>
    </xf>
    <xf numFmtId="0" fontId="5" fillId="0" borderId="0" xfId="0" applyFont="1" applyFill="1" applyBorder="1" applyAlignment="1"/>
    <xf numFmtId="0" fontId="5" fillId="0" borderId="0" xfId="47">
      <alignment vertical="center"/>
    </xf>
    <xf numFmtId="49" fontId="5" fillId="35" borderId="2" xfId="47" applyNumberFormat="1" applyFill="1" applyBorder="1">
      <alignment vertical="center"/>
    </xf>
    <xf numFmtId="0" fontId="5" fillId="0" borderId="0" xfId="47" applyFill="1" applyBorder="1">
      <alignment vertical="center"/>
    </xf>
    <xf numFmtId="0" fontId="5" fillId="0" borderId="0" xfId="47" applyAlignment="1">
      <alignment vertical="center" wrapText="1"/>
    </xf>
    <xf numFmtId="0" fontId="5" fillId="36" borderId="20" xfId="47" applyFill="1" applyBorder="1">
      <alignment vertical="center"/>
    </xf>
    <xf numFmtId="38" fontId="0" fillId="0" borderId="1" xfId="38" applyFont="1" applyBorder="1" applyAlignment="1">
      <alignment vertical="center"/>
    </xf>
    <xf numFmtId="38" fontId="0" fillId="0" borderId="11" xfId="38" applyFont="1" applyBorder="1" applyAlignment="1">
      <alignment vertical="center"/>
    </xf>
    <xf numFmtId="0" fontId="5" fillId="0" borderId="0" xfId="47" applyBorder="1">
      <alignment vertical="center"/>
    </xf>
    <xf numFmtId="0" fontId="5" fillId="36" borderId="0" xfId="47" applyFill="1" applyBorder="1">
      <alignment vertical="center"/>
    </xf>
    <xf numFmtId="177" fontId="0" fillId="0" borderId="1" xfId="31" applyNumberFormat="1" applyFont="1" applyBorder="1" applyAlignment="1">
      <alignment vertical="center"/>
    </xf>
    <xf numFmtId="0" fontId="5" fillId="0" borderId="0" xfId="47" applyBorder="1" applyAlignment="1">
      <alignment vertical="center" wrapText="1"/>
    </xf>
    <xf numFmtId="0" fontId="5" fillId="0" borderId="21" xfId="47" applyFill="1" applyBorder="1">
      <alignment vertical="center"/>
    </xf>
    <xf numFmtId="0" fontId="5" fillId="0" borderId="22" xfId="47" applyFill="1" applyBorder="1" applyAlignment="1">
      <alignment horizontal="center" vertical="center" wrapText="1"/>
    </xf>
    <xf numFmtId="38" fontId="0" fillId="0" borderId="22" xfId="38" applyFont="1" applyFill="1" applyBorder="1" applyAlignment="1">
      <alignment vertical="center"/>
    </xf>
    <xf numFmtId="38" fontId="0" fillId="0" borderId="21" xfId="38" applyFont="1" applyFill="1" applyBorder="1" applyAlignment="1">
      <alignment vertical="center"/>
    </xf>
    <xf numFmtId="0" fontId="5" fillId="0" borderId="0" xfId="47" applyFill="1" applyBorder="1" applyAlignment="1">
      <alignment vertical="center" wrapText="1"/>
    </xf>
    <xf numFmtId="0" fontId="5" fillId="0" borderId="0" xfId="47" applyFill="1" applyAlignment="1">
      <alignment vertical="center" wrapText="1"/>
    </xf>
    <xf numFmtId="0" fontId="5" fillId="0" borderId="1" xfId="47" applyBorder="1">
      <alignment vertical="center"/>
    </xf>
    <xf numFmtId="0" fontId="5" fillId="0" borderId="1" xfId="47" applyBorder="1" applyAlignment="1">
      <alignment vertical="center" wrapText="1"/>
    </xf>
    <xf numFmtId="0" fontId="5" fillId="0" borderId="1" xfId="47" applyFill="1" applyBorder="1">
      <alignment vertical="center"/>
    </xf>
    <xf numFmtId="0" fontId="0" fillId="0" borderId="1" xfId="47" applyFont="1" applyBorder="1" applyAlignment="1">
      <alignment vertical="center" wrapText="1"/>
    </xf>
    <xf numFmtId="0" fontId="5" fillId="0" borderId="1" xfId="47" applyFill="1" applyBorder="1" applyAlignment="1">
      <alignment vertical="center" wrapText="1"/>
    </xf>
    <xf numFmtId="0" fontId="5" fillId="37" borderId="0" xfId="47" applyFill="1">
      <alignment vertical="center"/>
    </xf>
    <xf numFmtId="0" fontId="5" fillId="37" borderId="23" xfId="47" applyFill="1" applyBorder="1">
      <alignment vertical="center"/>
    </xf>
    <xf numFmtId="3" fontId="5" fillId="37" borderId="23" xfId="47" applyNumberFormat="1" applyFill="1" applyBorder="1">
      <alignment vertical="center"/>
    </xf>
    <xf numFmtId="177" fontId="5" fillId="37" borderId="23" xfId="31" applyNumberFormat="1" applyFont="1" applyFill="1" applyBorder="1" applyAlignment="1">
      <alignment vertical="center"/>
    </xf>
    <xf numFmtId="38" fontId="5" fillId="37" borderId="23" xfId="47" applyNumberFormat="1" applyFill="1" applyBorder="1" applyAlignment="1">
      <alignment vertical="center" wrapText="1"/>
    </xf>
    <xf numFmtId="178" fontId="5" fillId="37" borderId="23" xfId="47" applyNumberFormat="1" applyFill="1" applyBorder="1" applyAlignment="1">
      <alignment vertical="center" wrapText="1"/>
    </xf>
    <xf numFmtId="0" fontId="5" fillId="37" borderId="1" xfId="47" applyFill="1" applyBorder="1">
      <alignment vertical="center"/>
    </xf>
    <xf numFmtId="0" fontId="25" fillId="0" borderId="1" xfId="2" applyFont="1" applyBorder="1" applyAlignment="1">
      <alignment vertical="center" shrinkToFit="1"/>
    </xf>
    <xf numFmtId="0" fontId="5" fillId="0" borderId="1" xfId="2" applyFont="1" applyBorder="1" applyAlignment="1">
      <alignment vertical="center"/>
    </xf>
    <xf numFmtId="0" fontId="5" fillId="0" borderId="1" xfId="2" applyFont="1" applyBorder="1" applyAlignment="1">
      <alignment vertical="center" shrinkToFit="1"/>
    </xf>
    <xf numFmtId="38" fontId="6" fillId="0" borderId="1" xfId="38" applyFont="1" applyBorder="1" applyAlignment="1">
      <alignment vertical="center"/>
    </xf>
    <xf numFmtId="176" fontId="6" fillId="0" borderId="1" xfId="38" applyNumberFormat="1" applyFont="1" applyBorder="1" applyAlignment="1">
      <alignment vertical="center"/>
    </xf>
    <xf numFmtId="176" fontId="5" fillId="0" borderId="1" xfId="2" applyNumberFormat="1" applyFont="1" applyBorder="1" applyAlignment="1">
      <alignment vertical="center"/>
    </xf>
    <xf numFmtId="177" fontId="0" fillId="0" borderId="1" xfId="31" applyNumberFormat="1" applyFont="1" applyFill="1" applyBorder="1" applyAlignment="1">
      <alignment vertical="center"/>
    </xf>
    <xf numFmtId="178" fontId="5" fillId="0" borderId="24" xfId="2" applyNumberFormat="1" applyBorder="1" applyAlignment="1">
      <alignment vertical="center"/>
    </xf>
    <xf numFmtId="0" fontId="25" fillId="0" borderId="1" xfId="2" applyFont="1" applyBorder="1" applyAlignment="1">
      <alignment vertical="center" wrapText="1" shrinkToFit="1"/>
    </xf>
    <xf numFmtId="0" fontId="5" fillId="0" borderId="1" xfId="2" applyBorder="1" applyAlignment="1">
      <alignment vertical="center"/>
    </xf>
    <xf numFmtId="178" fontId="5" fillId="0" borderId="1" xfId="2" applyNumberFormat="1" applyBorder="1" applyAlignment="1">
      <alignment vertical="center"/>
    </xf>
    <xf numFmtId="0" fontId="5" fillId="0" borderId="1" xfId="2" applyFont="1" applyBorder="1" applyAlignment="1">
      <alignment vertical="center" wrapText="1"/>
    </xf>
    <xf numFmtId="0" fontId="5" fillId="0" borderId="0" xfId="47" applyFill="1">
      <alignment vertical="center"/>
    </xf>
    <xf numFmtId="0" fontId="5" fillId="0" borderId="25" xfId="2" applyBorder="1" applyAlignment="1">
      <alignment vertical="center"/>
    </xf>
    <xf numFmtId="0" fontId="5" fillId="0" borderId="1" xfId="2" applyFill="1" applyBorder="1" applyAlignment="1">
      <alignment vertical="center"/>
    </xf>
    <xf numFmtId="176" fontId="5" fillId="0" borderId="26" xfId="2" applyNumberFormat="1" applyBorder="1" applyAlignment="1">
      <alignment vertical="center"/>
    </xf>
    <xf numFmtId="176" fontId="5" fillId="0" borderId="25" xfId="2" applyNumberFormat="1" applyBorder="1" applyAlignment="1">
      <alignment vertical="center"/>
    </xf>
    <xf numFmtId="0" fontId="5" fillId="0" borderId="25" xfId="47" applyBorder="1">
      <alignment vertical="center"/>
    </xf>
    <xf numFmtId="3" fontId="5" fillId="0" borderId="26" xfId="47" applyNumberFormat="1" applyBorder="1">
      <alignment vertical="center"/>
    </xf>
    <xf numFmtId="3" fontId="5" fillId="0" borderId="25" xfId="47" applyNumberFormat="1" applyBorder="1">
      <alignment vertical="center"/>
    </xf>
    <xf numFmtId="3" fontId="5" fillId="0" borderId="0" xfId="47" applyNumberFormat="1">
      <alignment vertical="center"/>
    </xf>
    <xf numFmtId="177" fontId="0" fillId="0" borderId="0" xfId="31" applyNumberFormat="1" applyFont="1" applyAlignment="1">
      <alignment vertical="center"/>
    </xf>
    <xf numFmtId="49" fontId="5" fillId="0" borderId="2" xfId="47" applyNumberFormat="1" applyFill="1" applyBorder="1">
      <alignment vertical="center"/>
    </xf>
    <xf numFmtId="0" fontId="5" fillId="0" borderId="20" xfId="47" applyFill="1" applyBorder="1">
      <alignment vertical="center"/>
    </xf>
    <xf numFmtId="9" fontId="0" fillId="0" borderId="1" xfId="31" applyFont="1" applyFill="1" applyBorder="1" applyAlignment="1">
      <alignment vertical="center"/>
    </xf>
    <xf numFmtId="38" fontId="0" fillId="0" borderId="0" xfId="38" applyFont="1" applyFill="1" applyBorder="1" applyAlignment="1">
      <alignment vertical="center"/>
    </xf>
    <xf numFmtId="0" fontId="5" fillId="37" borderId="23" xfId="47" applyFill="1" applyBorder="1" applyAlignment="1">
      <alignment vertical="center" wrapText="1"/>
    </xf>
    <xf numFmtId="38" fontId="5" fillId="37" borderId="1" xfId="38" applyFont="1" applyFill="1" applyBorder="1" applyAlignment="1">
      <alignment vertical="center"/>
    </xf>
    <xf numFmtId="0" fontId="5" fillId="0" borderId="25" xfId="2" applyBorder="1" applyAlignment="1">
      <alignment vertical="center" wrapText="1"/>
    </xf>
    <xf numFmtId="0" fontId="5" fillId="0" borderId="1" xfId="2" applyFont="1" applyFill="1" applyBorder="1" applyAlignment="1">
      <alignment vertical="center" wrapText="1"/>
    </xf>
    <xf numFmtId="3" fontId="5" fillId="0" borderId="26" xfId="2" applyNumberFormat="1" applyFont="1" applyBorder="1" applyAlignment="1">
      <alignment vertical="center" wrapText="1"/>
    </xf>
    <xf numFmtId="3" fontId="5" fillId="0" borderId="25" xfId="2" applyNumberFormat="1" applyFont="1" applyBorder="1" applyAlignment="1">
      <alignment vertical="center"/>
    </xf>
    <xf numFmtId="176" fontId="5" fillId="0" borderId="24" xfId="2" applyNumberFormat="1" applyBorder="1" applyAlignment="1">
      <alignment vertical="center" wrapText="1"/>
    </xf>
    <xf numFmtId="0" fontId="5" fillId="0" borderId="24" xfId="2" applyBorder="1" applyAlignment="1">
      <alignment vertical="center" wrapText="1"/>
    </xf>
    <xf numFmtId="178" fontId="5" fillId="0" borderId="27" xfId="2" applyNumberFormat="1" applyBorder="1" applyAlignment="1">
      <alignment vertical="center"/>
    </xf>
    <xf numFmtId="176" fontId="5" fillId="0" borderId="24" xfId="2" applyNumberFormat="1" applyFont="1" applyBorder="1" applyAlignment="1">
      <alignment vertical="center" wrapText="1"/>
    </xf>
    <xf numFmtId="0" fontId="6" fillId="0" borderId="1" xfId="2" applyFont="1" applyBorder="1" applyAlignment="1">
      <alignment vertical="center" wrapText="1" shrinkToFit="1"/>
    </xf>
    <xf numFmtId="38" fontId="6" fillId="0" borderId="1" xfId="38" applyFont="1" applyFill="1" applyBorder="1" applyAlignment="1">
      <alignment vertical="center"/>
    </xf>
    <xf numFmtId="178" fontId="5" fillId="0" borderId="1" xfId="2" applyNumberFormat="1" applyFont="1" applyBorder="1" applyAlignment="1">
      <alignment vertical="center"/>
    </xf>
    <xf numFmtId="176" fontId="5" fillId="0" borderId="1" xfId="2" applyNumberFormat="1" applyFont="1" applyBorder="1" applyAlignment="1">
      <alignment horizontal="right" vertical="center"/>
    </xf>
    <xf numFmtId="176" fontId="5" fillId="0" borderId="1" xfId="2" applyNumberFormat="1" applyBorder="1" applyAlignment="1">
      <alignment vertical="center" wrapText="1"/>
    </xf>
    <xf numFmtId="176" fontId="0" fillId="0" borderId="24" xfId="38" applyNumberFormat="1" applyFont="1" applyBorder="1" applyAlignment="1">
      <alignment vertical="center" wrapText="1"/>
    </xf>
    <xf numFmtId="3" fontId="5" fillId="0" borderId="26" xfId="2" applyNumberFormat="1" applyBorder="1" applyAlignment="1">
      <alignment vertical="center" wrapText="1"/>
    </xf>
    <xf numFmtId="3" fontId="5" fillId="0" borderId="25" xfId="2" applyNumberFormat="1" applyBorder="1" applyAlignment="1">
      <alignment vertical="center"/>
    </xf>
    <xf numFmtId="176" fontId="0" fillId="0" borderId="1" xfId="38" applyNumberFormat="1" applyFont="1" applyBorder="1" applyAlignment="1">
      <alignment vertical="center" wrapText="1"/>
    </xf>
    <xf numFmtId="0" fontId="5" fillId="36" borderId="1" xfId="2" applyFill="1" applyBorder="1" applyAlignment="1">
      <alignment vertical="center" wrapText="1"/>
    </xf>
    <xf numFmtId="3" fontId="5" fillId="0" borderId="1" xfId="2" applyNumberFormat="1" applyBorder="1" applyAlignment="1">
      <alignment vertical="center" wrapText="1"/>
    </xf>
    <xf numFmtId="3" fontId="5" fillId="0" borderId="1" xfId="2" applyNumberFormat="1" applyBorder="1" applyAlignment="1">
      <alignment vertical="center"/>
    </xf>
    <xf numFmtId="0" fontId="5" fillId="36" borderId="1" xfId="2" applyFill="1" applyBorder="1" applyAlignment="1">
      <alignment vertical="center"/>
    </xf>
    <xf numFmtId="3" fontId="5" fillId="0" borderId="26" xfId="2" applyNumberFormat="1" applyBorder="1" applyAlignment="1">
      <alignment vertical="center"/>
    </xf>
    <xf numFmtId="0" fontId="6" fillId="0" borderId="1" xfId="2" applyFont="1" applyBorder="1" applyAlignment="1">
      <alignment vertical="center" wrapText="1"/>
    </xf>
    <xf numFmtId="176" fontId="5" fillId="0" borderId="1" xfId="2" applyNumberFormat="1" applyFill="1" applyBorder="1" applyAlignment="1">
      <alignment vertical="center" wrapText="1"/>
    </xf>
    <xf numFmtId="176" fontId="0" fillId="0" borderId="1" xfId="38" applyNumberFormat="1" applyFont="1" applyFill="1" applyBorder="1" applyAlignment="1">
      <alignment vertical="center" wrapText="1"/>
    </xf>
    <xf numFmtId="176" fontId="5" fillId="0" borderId="1" xfId="2" applyNumberFormat="1" applyBorder="1" applyAlignment="1">
      <alignment horizontal="right" vertical="center" wrapText="1"/>
    </xf>
    <xf numFmtId="0" fontId="5" fillId="0" borderId="1" xfId="2" applyBorder="1" applyAlignment="1">
      <alignment vertical="center" shrinkToFit="1"/>
    </xf>
    <xf numFmtId="0" fontId="5" fillId="0" borderId="21" xfId="47" applyFill="1" applyBorder="1" applyAlignment="1">
      <alignment horizontal="center" vertical="center" wrapText="1"/>
    </xf>
    <xf numFmtId="38" fontId="0" fillId="0" borderId="1" xfId="38" applyFont="1" applyBorder="1" applyAlignment="1">
      <alignment vertical="center" wrapText="1"/>
    </xf>
    <xf numFmtId="179" fontId="0" fillId="0" borderId="1" xfId="38" applyNumberFormat="1" applyFont="1" applyBorder="1" applyAlignment="1">
      <alignment vertical="center" wrapText="1"/>
    </xf>
    <xf numFmtId="38" fontId="5" fillId="37" borderId="23" xfId="38" applyFont="1" applyFill="1" applyBorder="1" applyAlignment="1">
      <alignment vertical="center"/>
    </xf>
    <xf numFmtId="0" fontId="5" fillId="0" borderId="1" xfId="2" applyBorder="1" applyAlignment="1">
      <alignment horizontal="right" vertical="center"/>
    </xf>
    <xf numFmtId="38" fontId="0" fillId="0" borderId="1" xfId="38" applyFont="1" applyFill="1" applyBorder="1" applyAlignment="1">
      <alignment vertical="center"/>
    </xf>
    <xf numFmtId="0" fontId="5" fillId="0" borderId="22" xfId="47" applyFill="1" applyBorder="1">
      <alignment vertical="center"/>
    </xf>
    <xf numFmtId="38" fontId="26" fillId="37" borderId="23" xfId="38" applyFont="1" applyFill="1" applyBorder="1" applyAlignment="1">
      <alignment vertical="center"/>
    </xf>
    <xf numFmtId="0" fontId="26" fillId="37" borderId="23" xfId="47" applyFont="1" applyFill="1" applyBorder="1">
      <alignment vertical="center"/>
    </xf>
    <xf numFmtId="0" fontId="4" fillId="0" borderId="1" xfId="2" applyFont="1" applyBorder="1" applyAlignment="1">
      <alignment vertical="center"/>
    </xf>
    <xf numFmtId="0" fontId="27" fillId="0" borderId="1" xfId="2" applyFont="1" applyBorder="1" applyAlignment="1">
      <alignment vertical="center"/>
    </xf>
    <xf numFmtId="176" fontId="26" fillId="0" borderId="1" xfId="38" applyNumberFormat="1" applyFont="1" applyBorder="1" applyAlignment="1">
      <alignment vertical="center"/>
    </xf>
    <xf numFmtId="0" fontId="26" fillId="0" borderId="1" xfId="47" applyFont="1" applyBorder="1">
      <alignment vertical="center"/>
    </xf>
    <xf numFmtId="176" fontId="26" fillId="0" borderId="1" xfId="38" applyNumberFormat="1" applyFont="1" applyBorder="1" applyAlignment="1">
      <alignment vertical="center" wrapText="1"/>
    </xf>
    <xf numFmtId="176" fontId="5" fillId="0" borderId="1" xfId="2" applyNumberFormat="1" applyBorder="1" applyAlignment="1">
      <alignment vertical="center"/>
    </xf>
    <xf numFmtId="0" fontId="5" fillId="38" borderId="1" xfId="0" applyFont="1" applyFill="1" applyBorder="1" applyAlignment="1">
      <alignment vertical="center" wrapText="1"/>
    </xf>
    <xf numFmtId="49" fontId="0" fillId="35" borderId="2" xfId="47" applyNumberFormat="1" applyFont="1" applyFill="1" applyBorder="1">
      <alignment vertical="center"/>
    </xf>
    <xf numFmtId="0" fontId="5" fillId="39" borderId="0" xfId="47" applyFill="1">
      <alignment vertical="center"/>
    </xf>
    <xf numFmtId="0" fontId="5" fillId="39" borderId="23" xfId="47" applyFill="1" applyBorder="1">
      <alignment vertical="center"/>
    </xf>
    <xf numFmtId="3" fontId="5" fillId="39" borderId="23" xfId="47" applyNumberFormat="1" applyFill="1" applyBorder="1">
      <alignment vertical="center"/>
    </xf>
    <xf numFmtId="177" fontId="5" fillId="39" borderId="23" xfId="31" applyNumberFormat="1" applyFont="1" applyFill="1" applyBorder="1" applyAlignment="1">
      <alignment vertical="center"/>
    </xf>
    <xf numFmtId="38" fontId="5" fillId="39" borderId="23" xfId="47" applyNumberFormat="1" applyFill="1" applyBorder="1" applyAlignment="1">
      <alignment vertical="center" wrapText="1"/>
    </xf>
    <xf numFmtId="178" fontId="5" fillId="39" borderId="23" xfId="47" applyNumberFormat="1" applyFill="1" applyBorder="1" applyAlignment="1">
      <alignment vertical="center" wrapText="1"/>
    </xf>
    <xf numFmtId="0" fontId="5" fillId="39" borderId="1" xfId="47" applyFill="1" applyBorder="1">
      <alignment vertical="center"/>
    </xf>
    <xf numFmtId="180" fontId="6" fillId="0" borderId="1" xfId="38" applyNumberFormat="1" applyFont="1" applyBorder="1" applyAlignment="1">
      <alignment vertical="center"/>
    </xf>
    <xf numFmtId="0" fontId="25" fillId="0" borderId="1" xfId="2" applyFont="1" applyBorder="1" applyAlignment="1">
      <alignment vertical="center" wrapText="1"/>
    </xf>
    <xf numFmtId="181" fontId="5" fillId="0" borderId="1" xfId="2" applyNumberFormat="1" applyFont="1" applyBorder="1" applyAlignment="1">
      <alignment vertical="center"/>
    </xf>
    <xf numFmtId="180" fontId="6" fillId="0" borderId="1" xfId="37" applyNumberFormat="1" applyFont="1" applyBorder="1" applyAlignment="1">
      <alignment vertical="center"/>
    </xf>
    <xf numFmtId="0" fontId="5" fillId="39" borderId="23" xfId="47" applyFill="1" applyBorder="1" applyAlignment="1">
      <alignment vertical="center" wrapText="1"/>
    </xf>
    <xf numFmtId="38" fontId="5" fillId="39" borderId="1" xfId="38" applyFont="1" applyFill="1" applyBorder="1" applyAlignment="1">
      <alignment vertical="center"/>
    </xf>
    <xf numFmtId="38" fontId="5" fillId="39" borderId="23" xfId="38" applyFont="1" applyFill="1" applyBorder="1" applyAlignment="1">
      <alignment vertical="center"/>
    </xf>
    <xf numFmtId="0" fontId="5" fillId="0" borderId="1" xfId="2" applyBorder="1" applyAlignment="1">
      <alignment horizontal="left" vertical="center"/>
    </xf>
    <xf numFmtId="176" fontId="0" fillId="0" borderId="1" xfId="38" applyNumberFormat="1" applyFont="1" applyBorder="1" applyAlignment="1">
      <alignment vertical="center"/>
    </xf>
    <xf numFmtId="0" fontId="5" fillId="40" borderId="20" xfId="47" applyFill="1" applyBorder="1">
      <alignment vertical="center"/>
    </xf>
    <xf numFmtId="38" fontId="0" fillId="0" borderId="1" xfId="38" applyFont="1" applyBorder="1">
      <alignment vertical="center"/>
    </xf>
    <xf numFmtId="38" fontId="0" fillId="0" borderId="11" xfId="38" applyFont="1" applyBorder="1">
      <alignment vertical="center"/>
    </xf>
    <xf numFmtId="0" fontId="5" fillId="40" borderId="0" xfId="47" applyFill="1" applyBorder="1">
      <alignment vertical="center"/>
    </xf>
    <xf numFmtId="177" fontId="0" fillId="0" borderId="1" xfId="31" applyNumberFormat="1" applyFont="1" applyBorder="1">
      <alignment vertical="center"/>
    </xf>
    <xf numFmtId="38" fontId="0" fillId="0" borderId="22" xfId="38" applyFont="1" applyFill="1" applyBorder="1">
      <alignment vertical="center"/>
    </xf>
    <xf numFmtId="38" fontId="0" fillId="0" borderId="21" xfId="38" applyFont="1" applyFill="1" applyBorder="1">
      <alignment vertical="center"/>
    </xf>
    <xf numFmtId="0" fontId="5" fillId="41" borderId="0" xfId="47" applyFill="1">
      <alignment vertical="center"/>
    </xf>
    <xf numFmtId="0" fontId="5" fillId="41" borderId="23" xfId="47" applyFill="1" applyBorder="1">
      <alignment vertical="center"/>
    </xf>
    <xf numFmtId="3" fontId="5" fillId="41" borderId="23" xfId="47" applyNumberFormat="1" applyFill="1" applyBorder="1">
      <alignment vertical="center"/>
    </xf>
    <xf numFmtId="177" fontId="5" fillId="41" borderId="23" xfId="31" applyNumberFormat="1" applyFont="1" applyFill="1" applyBorder="1">
      <alignment vertical="center"/>
    </xf>
    <xf numFmtId="38" fontId="5" fillId="41" borderId="23" xfId="47" applyNumberFormat="1" applyFill="1" applyBorder="1" applyAlignment="1">
      <alignment vertical="center" wrapText="1"/>
    </xf>
    <xf numFmtId="178" fontId="5" fillId="41" borderId="23" xfId="47" applyNumberFormat="1" applyFill="1" applyBorder="1" applyAlignment="1">
      <alignment vertical="center" wrapText="1"/>
    </xf>
    <xf numFmtId="0" fontId="5" fillId="41" borderId="1" xfId="47" applyFill="1" applyBorder="1">
      <alignment vertical="center"/>
    </xf>
    <xf numFmtId="0" fontId="30" fillId="0" borderId="1" xfId="2" applyFont="1" applyBorder="1" applyAlignment="1">
      <alignment vertical="center" shrinkToFit="1"/>
    </xf>
    <xf numFmtId="38" fontId="31" fillId="0" borderId="1" xfId="38" applyFont="1" applyBorder="1">
      <alignment vertical="center"/>
    </xf>
    <xf numFmtId="176" fontId="31" fillId="0" borderId="1" xfId="38" applyNumberFormat="1" applyFont="1" applyBorder="1">
      <alignment vertical="center"/>
    </xf>
    <xf numFmtId="177" fontId="0" fillId="0" borderId="1" xfId="31" applyNumberFormat="1" applyFont="1" applyFill="1" applyBorder="1">
      <alignment vertical="center"/>
    </xf>
    <xf numFmtId="0" fontId="30" fillId="0" borderId="1" xfId="2" applyFont="1" applyBorder="1" applyAlignment="1">
      <alignment vertical="center" wrapText="1" shrinkToFit="1"/>
    </xf>
    <xf numFmtId="177" fontId="0" fillId="0" borderId="0" xfId="31" applyNumberFormat="1" applyFont="1">
      <alignment vertical="center"/>
    </xf>
    <xf numFmtId="9" fontId="0" fillId="0" borderId="1" xfId="31" applyFont="1" applyFill="1" applyBorder="1">
      <alignment vertical="center"/>
    </xf>
    <xf numFmtId="38" fontId="0" fillId="0" borderId="0" xfId="38" applyFont="1" applyFill="1" applyBorder="1">
      <alignment vertical="center"/>
    </xf>
    <xf numFmtId="0" fontId="5" fillId="41" borderId="23" xfId="47" applyFill="1" applyBorder="1" applyAlignment="1">
      <alignment vertical="center" wrapText="1"/>
    </xf>
    <xf numFmtId="38" fontId="5" fillId="41" borderId="1" xfId="38" applyFont="1" applyFill="1" applyBorder="1">
      <alignment vertical="center"/>
    </xf>
    <xf numFmtId="0" fontId="31" fillId="0" borderId="1" xfId="2" applyFont="1" applyBorder="1" applyAlignment="1">
      <alignment vertical="center" wrapText="1" shrinkToFit="1"/>
    </xf>
    <xf numFmtId="38" fontId="31" fillId="0" borderId="1" xfId="38" applyFont="1" applyFill="1" applyBorder="1">
      <alignment vertical="center"/>
    </xf>
    <xf numFmtId="0" fontId="5" fillId="40" borderId="1" xfId="2" applyFill="1" applyBorder="1" applyAlignment="1">
      <alignment vertical="center" wrapText="1"/>
    </xf>
    <xf numFmtId="0" fontId="5" fillId="40" borderId="1" xfId="2" applyFill="1" applyBorder="1" applyAlignment="1">
      <alignment vertical="center"/>
    </xf>
    <xf numFmtId="0" fontId="31" fillId="0" borderId="1" xfId="2" applyFont="1" applyBorder="1" applyAlignment="1">
      <alignment vertical="center" wrapText="1"/>
    </xf>
    <xf numFmtId="38" fontId="5" fillId="41" borderId="23" xfId="38" applyFont="1" applyFill="1" applyBorder="1">
      <alignment vertical="center"/>
    </xf>
    <xf numFmtId="38" fontId="0" fillId="0" borderId="1" xfId="38" applyFont="1" applyFill="1" applyBorder="1">
      <alignment vertical="center"/>
    </xf>
    <xf numFmtId="0" fontId="5" fillId="0" borderId="1" xfId="47" applyFont="1" applyBorder="1" applyAlignment="1">
      <alignment vertical="center" wrapText="1"/>
    </xf>
    <xf numFmtId="176" fontId="0" fillId="0" borderId="1" xfId="38" applyNumberFormat="1" applyFont="1" applyBorder="1">
      <alignment vertical="center"/>
    </xf>
    <xf numFmtId="49" fontId="5" fillId="35" borderId="2" xfId="47" applyNumberFormat="1" applyFill="1" applyBorder="1" applyAlignment="1">
      <alignment vertical="center" wrapText="1"/>
    </xf>
    <xf numFmtId="0" fontId="5" fillId="36" borderId="20" xfId="47" applyFill="1" applyBorder="1" applyAlignment="1">
      <alignment vertical="center" wrapText="1"/>
    </xf>
    <xf numFmtId="0" fontId="5" fillId="36" borderId="0" xfId="47" applyFill="1" applyBorder="1" applyAlignment="1">
      <alignment vertical="center" wrapText="1"/>
    </xf>
    <xf numFmtId="0" fontId="5" fillId="0" borderId="21" xfId="47" applyFill="1" applyBorder="1" applyAlignment="1">
      <alignment vertical="center" wrapText="1"/>
    </xf>
    <xf numFmtId="0" fontId="5" fillId="39" borderId="1" xfId="47" applyFill="1" applyBorder="1" applyAlignment="1">
      <alignment horizontal="right" vertical="center"/>
    </xf>
    <xf numFmtId="0" fontId="5" fillId="0" borderId="1" xfId="2" applyFont="1" applyBorder="1" applyAlignment="1">
      <alignment vertical="center" wrapText="1" shrinkToFit="1"/>
    </xf>
    <xf numFmtId="178" fontId="5" fillId="0" borderId="24" xfId="2" applyNumberFormat="1" applyBorder="1" applyAlignment="1">
      <alignment horizontal="right" vertical="center"/>
    </xf>
    <xf numFmtId="178" fontId="5" fillId="0" borderId="1" xfId="2" applyNumberFormat="1" applyBorder="1" applyAlignment="1">
      <alignment horizontal="right" vertical="center"/>
    </xf>
    <xf numFmtId="0" fontId="0" fillId="0" borderId="1" xfId="49" applyFont="1" applyBorder="1" applyAlignment="1">
      <alignment vertical="center" wrapText="1"/>
    </xf>
    <xf numFmtId="0" fontId="0" fillId="0" borderId="1" xfId="49" applyFont="1" applyBorder="1" applyAlignment="1">
      <alignment vertical="center"/>
    </xf>
    <xf numFmtId="0" fontId="5" fillId="0" borderId="25" xfId="49" applyBorder="1" applyAlignment="1">
      <alignment vertical="center"/>
    </xf>
    <xf numFmtId="0" fontId="0" fillId="0" borderId="25" xfId="49" applyFont="1" applyBorder="1" applyAlignment="1">
      <alignment vertical="center" wrapText="1"/>
    </xf>
    <xf numFmtId="0" fontId="0" fillId="0" borderId="1" xfId="49" applyFont="1" applyFill="1" applyBorder="1" applyAlignment="1">
      <alignment vertical="center" wrapText="1"/>
    </xf>
    <xf numFmtId="3" fontId="0" fillId="0" borderId="26" xfId="49" applyNumberFormat="1" applyFont="1" applyBorder="1" applyAlignment="1">
      <alignment vertical="center" wrapText="1"/>
    </xf>
    <xf numFmtId="0" fontId="5" fillId="0" borderId="1" xfId="49" applyBorder="1" applyAlignment="1">
      <alignment vertical="center" wrapText="1"/>
    </xf>
    <xf numFmtId="0" fontId="5" fillId="0" borderId="1" xfId="49" applyBorder="1" applyAlignment="1">
      <alignment vertical="center"/>
    </xf>
    <xf numFmtId="0" fontId="5" fillId="0" borderId="1" xfId="49" applyFill="1" applyBorder="1" applyAlignment="1">
      <alignment vertical="center"/>
    </xf>
    <xf numFmtId="3" fontId="5" fillId="0" borderId="26" xfId="49" applyNumberFormat="1" applyBorder="1" applyAlignment="1">
      <alignment vertical="center" wrapText="1"/>
    </xf>
    <xf numFmtId="0" fontId="5" fillId="0" borderId="1" xfId="50" applyBorder="1" applyAlignment="1">
      <alignment vertical="center"/>
    </xf>
    <xf numFmtId="0" fontId="5" fillId="0" borderId="1" xfId="50" applyBorder="1" applyAlignment="1">
      <alignment horizontal="left" vertical="center"/>
    </xf>
    <xf numFmtId="0" fontId="5" fillId="0" borderId="25" xfId="50" applyBorder="1" applyAlignment="1">
      <alignment vertical="center"/>
    </xf>
    <xf numFmtId="0" fontId="5" fillId="42" borderId="1" xfId="0" applyFont="1" applyFill="1" applyBorder="1" applyAlignment="1">
      <alignment vertical="center"/>
    </xf>
    <xf numFmtId="0" fontId="5" fillId="42" borderId="1" xfId="0" applyFont="1" applyFill="1" applyBorder="1" applyAlignment="1">
      <alignment vertical="center" wrapText="1"/>
    </xf>
    <xf numFmtId="3" fontId="5" fillId="42" borderId="1" xfId="0" applyNumberFormat="1" applyFont="1" applyFill="1" applyBorder="1" applyAlignment="1">
      <alignment vertical="center" wrapText="1"/>
    </xf>
    <xf numFmtId="0" fontId="24" fillId="42" borderId="1" xfId="1" applyFont="1" applyFill="1" applyBorder="1" applyAlignment="1" applyProtection="1">
      <alignment vertical="center" wrapText="1"/>
    </xf>
    <xf numFmtId="0" fontId="32" fillId="0" borderId="1" xfId="2" applyFont="1" applyBorder="1" applyAlignment="1">
      <alignment vertical="center" wrapText="1"/>
    </xf>
    <xf numFmtId="0" fontId="33" fillId="0" borderId="1" xfId="2" applyFont="1" applyBorder="1" applyAlignment="1">
      <alignment vertical="center"/>
    </xf>
    <xf numFmtId="0" fontId="33" fillId="0" borderId="1" xfId="2" applyFont="1" applyBorder="1" applyAlignment="1">
      <alignment vertical="center" shrinkToFit="1"/>
    </xf>
    <xf numFmtId="38" fontId="34" fillId="0" borderId="1" xfId="38" applyFont="1" applyBorder="1">
      <alignment vertical="center"/>
    </xf>
    <xf numFmtId="178" fontId="33" fillId="0" borderId="1" xfId="2" applyNumberFormat="1" applyFont="1" applyBorder="1" applyAlignment="1">
      <alignment vertical="center"/>
    </xf>
    <xf numFmtId="178" fontId="5" fillId="0" borderId="1" xfId="2" applyNumberFormat="1" applyBorder="1" applyAlignment="1">
      <alignment vertical="center" wrapText="1"/>
    </xf>
    <xf numFmtId="178" fontId="5" fillId="0" borderId="1" xfId="2" applyNumberFormat="1" applyFill="1" applyBorder="1" applyAlignment="1">
      <alignment vertical="center" wrapText="1"/>
    </xf>
    <xf numFmtId="49" fontId="5" fillId="34" borderId="15" xfId="0" applyNumberFormat="1" applyFont="1" applyFill="1" applyBorder="1" applyAlignment="1">
      <alignment vertical="center" wrapText="1"/>
    </xf>
    <xf numFmtId="38" fontId="5" fillId="34" borderId="16" xfId="37" applyFont="1" applyFill="1" applyBorder="1" applyAlignment="1">
      <alignment vertical="center" wrapText="1"/>
    </xf>
    <xf numFmtId="49" fontId="24" fillId="34" borderId="18" xfId="1" applyNumberFormat="1" applyFont="1" applyFill="1" applyBorder="1" applyAlignment="1" applyProtection="1">
      <alignment vertical="center" wrapText="1"/>
    </xf>
    <xf numFmtId="178" fontId="5" fillId="37" borderId="1" xfId="47" applyNumberFormat="1" applyFill="1" applyBorder="1">
      <alignment vertical="center"/>
    </xf>
    <xf numFmtId="38" fontId="6" fillId="0" borderId="1" xfId="38" applyNumberFormat="1" applyFont="1" applyBorder="1" applyAlignment="1">
      <alignment vertical="center"/>
    </xf>
    <xf numFmtId="38" fontId="5" fillId="0" borderId="1" xfId="2" applyNumberFormat="1" applyFont="1" applyBorder="1" applyAlignment="1">
      <alignment vertical="center"/>
    </xf>
    <xf numFmtId="49" fontId="0" fillId="0" borderId="2" xfId="47" applyNumberFormat="1" applyFont="1" applyFill="1" applyBorder="1">
      <alignment vertical="center"/>
    </xf>
    <xf numFmtId="0" fontId="0" fillId="0" borderId="0" xfId="47" applyFont="1">
      <alignment vertical="center"/>
    </xf>
    <xf numFmtId="0" fontId="5" fillId="0" borderId="0" xfId="47" applyFont="1" applyAlignment="1">
      <alignment vertical="center" wrapText="1"/>
    </xf>
    <xf numFmtId="0" fontId="5" fillId="0" borderId="1" xfId="2" applyFont="1" applyBorder="1" applyAlignment="1">
      <alignment horizontal="right" vertical="center" wrapText="1"/>
    </xf>
    <xf numFmtId="0" fontId="5" fillId="0" borderId="25" xfId="2" applyFont="1" applyBorder="1" applyAlignment="1">
      <alignment vertical="center" wrapText="1"/>
    </xf>
    <xf numFmtId="38" fontId="5" fillId="0" borderId="1" xfId="38" applyNumberFormat="1" applyFont="1" applyBorder="1" applyAlignment="1">
      <alignment vertical="center" wrapText="1"/>
    </xf>
    <xf numFmtId="49" fontId="5" fillId="43" borderId="16" xfId="0" applyNumberFormat="1" applyFont="1" applyFill="1" applyBorder="1" applyAlignment="1">
      <alignment horizontal="center" vertical="center" wrapText="1"/>
    </xf>
    <xf numFmtId="49" fontId="5" fillId="43" borderId="15" xfId="0" applyNumberFormat="1" applyFont="1" applyFill="1" applyBorder="1" applyAlignment="1">
      <alignment vertical="center"/>
    </xf>
    <xf numFmtId="49" fontId="5" fillId="43" borderId="16" xfId="0" applyNumberFormat="1" applyFont="1" applyFill="1" applyBorder="1" applyAlignment="1">
      <alignment vertical="center" wrapText="1"/>
    </xf>
    <xf numFmtId="49" fontId="5" fillId="43" borderId="18" xfId="0" applyNumberFormat="1" applyFont="1" applyFill="1" applyBorder="1" applyAlignment="1">
      <alignment vertical="center" wrapText="1"/>
    </xf>
    <xf numFmtId="49" fontId="5" fillId="43" borderId="15" xfId="37" applyNumberFormat="1" applyFont="1" applyFill="1" applyBorder="1" applyAlignment="1">
      <alignment vertical="center" wrapText="1"/>
    </xf>
    <xf numFmtId="49" fontId="5" fillId="43" borderId="16" xfId="37" applyNumberFormat="1" applyFont="1" applyFill="1" applyBorder="1" applyAlignment="1">
      <alignment vertical="center" wrapText="1"/>
    </xf>
    <xf numFmtId="49" fontId="5" fillId="43" borderId="18" xfId="37" applyNumberFormat="1" applyFont="1" applyFill="1" applyBorder="1" applyAlignment="1">
      <alignment vertical="center" wrapText="1"/>
    </xf>
    <xf numFmtId="49" fontId="5" fillId="43" borderId="19" xfId="37" applyNumberFormat="1" applyFont="1" applyFill="1" applyBorder="1" applyAlignment="1">
      <alignment vertical="center" wrapText="1"/>
    </xf>
    <xf numFmtId="49" fontId="5" fillId="43" borderId="19" xfId="0" applyNumberFormat="1" applyFont="1" applyFill="1" applyBorder="1" applyAlignment="1">
      <alignment vertical="center" wrapText="1"/>
    </xf>
    <xf numFmtId="49" fontId="5" fillId="35" borderId="2" xfId="47" applyNumberFormat="1" applyFill="1" applyBorder="1" applyAlignment="1">
      <alignment vertical="center" shrinkToFit="1"/>
    </xf>
    <xf numFmtId="0" fontId="5" fillId="0" borderId="0" xfId="47" applyAlignment="1">
      <alignment vertical="center" shrinkToFit="1"/>
    </xf>
    <xf numFmtId="0" fontId="5" fillId="36" borderId="20" xfId="47" applyFill="1" applyBorder="1" applyAlignment="1">
      <alignment vertical="center" shrinkToFit="1"/>
    </xf>
    <xf numFmtId="0" fontId="5" fillId="0" borderId="0" xfId="47" applyFill="1" applyBorder="1" applyAlignment="1">
      <alignment vertical="center" shrinkToFit="1"/>
    </xf>
    <xf numFmtId="0" fontId="5" fillId="36" borderId="0" xfId="47" applyFill="1" applyBorder="1" applyAlignment="1">
      <alignment vertical="center" shrinkToFit="1"/>
    </xf>
    <xf numFmtId="0" fontId="5" fillId="0" borderId="0" xfId="47" applyBorder="1" applyAlignment="1">
      <alignment vertical="center" shrinkToFit="1"/>
    </xf>
    <xf numFmtId="0" fontId="5" fillId="0" borderId="21" xfId="47" applyFill="1" applyBorder="1" applyAlignment="1">
      <alignment vertical="center" shrinkToFit="1"/>
    </xf>
    <xf numFmtId="0" fontId="5" fillId="0" borderId="0" xfId="47" applyFill="1" applyBorder="1" applyAlignment="1">
      <alignment vertical="top"/>
    </xf>
    <xf numFmtId="0" fontId="5" fillId="0" borderId="1" xfId="47" applyBorder="1" applyAlignment="1">
      <alignment vertical="center" shrinkToFit="1"/>
    </xf>
    <xf numFmtId="0" fontId="5" fillId="44" borderId="0" xfId="47" applyFill="1">
      <alignment vertical="center"/>
    </xf>
    <xf numFmtId="0" fontId="5" fillId="44" borderId="23" xfId="47" applyFill="1" applyBorder="1" applyAlignment="1">
      <alignment vertical="center" shrinkToFit="1"/>
    </xf>
    <xf numFmtId="0" fontId="5" fillId="44" borderId="23" xfId="47" applyFill="1" applyBorder="1">
      <alignment vertical="center"/>
    </xf>
    <xf numFmtId="3" fontId="5" fillId="44" borderId="23" xfId="47" applyNumberFormat="1" applyFill="1" applyBorder="1">
      <alignment vertical="center"/>
    </xf>
    <xf numFmtId="177" fontId="0" fillId="44" borderId="23" xfId="31" applyNumberFormat="1" applyFont="1" applyFill="1" applyBorder="1" applyAlignment="1">
      <alignment vertical="center"/>
    </xf>
    <xf numFmtId="38" fontId="5" fillId="44" borderId="23" xfId="47" applyNumberFormat="1" applyFill="1" applyBorder="1" applyAlignment="1">
      <alignment vertical="center" wrapText="1"/>
    </xf>
    <xf numFmtId="178" fontId="5" fillId="44" borderId="23" xfId="47" applyNumberFormat="1" applyFill="1" applyBorder="1" applyAlignment="1">
      <alignment vertical="center" wrapText="1"/>
    </xf>
    <xf numFmtId="0" fontId="5" fillId="44" borderId="1" xfId="47" applyFill="1" applyBorder="1">
      <alignment vertical="center"/>
    </xf>
    <xf numFmtId="0" fontId="35" fillId="0" borderId="1" xfId="2" applyFont="1" applyBorder="1" applyAlignment="1">
      <alignment vertical="center" shrinkToFit="1"/>
    </xf>
    <xf numFmtId="38" fontId="36" fillId="0" borderId="1" xfId="38" applyFont="1" applyBorder="1" applyAlignment="1">
      <alignment vertical="center"/>
    </xf>
    <xf numFmtId="176" fontId="36" fillId="0" borderId="1" xfId="38" applyNumberFormat="1" applyFont="1" applyBorder="1" applyAlignment="1">
      <alignment vertical="center"/>
    </xf>
    <xf numFmtId="0" fontId="0" fillId="0" borderId="1" xfId="47" applyFont="1" applyBorder="1" applyAlignment="1">
      <alignment vertical="center" shrinkToFit="1"/>
    </xf>
    <xf numFmtId="0" fontId="5" fillId="44" borderId="23" xfId="47" applyFill="1" applyBorder="1" applyAlignment="1">
      <alignment vertical="center" wrapText="1"/>
    </xf>
    <xf numFmtId="38" fontId="0" fillId="44" borderId="1" xfId="38" applyFont="1" applyFill="1" applyBorder="1" applyAlignment="1">
      <alignment vertical="center"/>
    </xf>
    <xf numFmtId="0" fontId="35" fillId="0" borderId="1" xfId="2" applyFont="1" applyBorder="1" applyAlignment="1">
      <alignment vertical="center" wrapText="1" shrinkToFit="1"/>
    </xf>
    <xf numFmtId="0" fontId="36" fillId="0" borderId="1" xfId="2" applyFont="1" applyBorder="1" applyAlignment="1">
      <alignment vertical="center" wrapText="1" shrinkToFit="1"/>
    </xf>
    <xf numFmtId="38" fontId="36" fillId="0" borderId="1" xfId="38" applyFont="1" applyFill="1" applyBorder="1" applyAlignment="1">
      <alignment vertical="center"/>
    </xf>
    <xf numFmtId="0" fontId="36" fillId="0" borderId="1" xfId="2" applyFont="1" applyBorder="1" applyAlignment="1">
      <alignment vertical="center" wrapText="1"/>
    </xf>
    <xf numFmtId="38" fontId="0" fillId="44" borderId="23" xfId="38" applyFont="1" applyFill="1" applyBorder="1" applyAlignment="1">
      <alignment vertical="center"/>
    </xf>
    <xf numFmtId="49" fontId="5" fillId="43" borderId="29" xfId="37" applyNumberFormat="1" applyFont="1" applyFill="1" applyBorder="1" applyAlignment="1">
      <alignment vertical="center" wrapText="1"/>
    </xf>
    <xf numFmtId="49" fontId="5" fillId="43" borderId="30" xfId="37" applyNumberFormat="1" applyFont="1" applyFill="1" applyBorder="1" applyAlignment="1">
      <alignment vertical="center" wrapText="1"/>
    </xf>
    <xf numFmtId="49" fontId="5" fillId="43" borderId="31" xfId="37" applyNumberFormat="1" applyFont="1" applyFill="1" applyBorder="1" applyAlignment="1">
      <alignment vertical="center" wrapText="1"/>
    </xf>
    <xf numFmtId="49" fontId="5" fillId="43" borderId="32" xfId="37" applyNumberFormat="1" applyFont="1" applyFill="1" applyBorder="1" applyAlignment="1">
      <alignment vertical="center" wrapText="1"/>
    </xf>
    <xf numFmtId="49" fontId="5" fillId="43" borderId="32" xfId="0" applyNumberFormat="1" applyFont="1" applyFill="1" applyBorder="1" applyAlignment="1">
      <alignment vertical="center" wrapText="1"/>
    </xf>
    <xf numFmtId="176" fontId="5" fillId="0" borderId="33" xfId="2" applyNumberFormat="1" applyFont="1" applyFill="1" applyBorder="1" applyAlignment="1">
      <alignment horizontal="right" vertical="center"/>
    </xf>
    <xf numFmtId="178" fontId="5" fillId="0" borderId="33" xfId="2" applyNumberFormat="1" applyFont="1" applyBorder="1" applyAlignment="1">
      <alignment vertical="center"/>
    </xf>
    <xf numFmtId="0" fontId="26" fillId="0" borderId="1" xfId="2" applyFont="1" applyBorder="1" applyAlignment="1">
      <alignment vertical="center" wrapText="1" shrinkToFit="1"/>
    </xf>
    <xf numFmtId="176" fontId="5" fillId="0" borderId="34" xfId="2" applyNumberFormat="1" applyFont="1" applyFill="1" applyBorder="1" applyAlignment="1">
      <alignment horizontal="right" vertical="center"/>
    </xf>
    <xf numFmtId="178" fontId="5" fillId="0" borderId="34" xfId="2" applyNumberFormat="1" applyFont="1" applyBorder="1" applyAlignment="1">
      <alignment vertical="center"/>
    </xf>
    <xf numFmtId="176" fontId="0" fillId="0" borderId="1" xfId="37" applyNumberFormat="1" applyFont="1" applyFill="1" applyBorder="1" applyAlignment="1">
      <alignment horizontal="right" vertical="center" shrinkToFit="1"/>
    </xf>
    <xf numFmtId="176" fontId="0" fillId="0" borderId="24" xfId="38" applyNumberFormat="1" applyFont="1" applyBorder="1" applyAlignment="1">
      <alignment vertical="center"/>
    </xf>
    <xf numFmtId="0" fontId="5" fillId="0" borderId="25" xfId="2" applyFont="1" applyBorder="1" applyAlignment="1">
      <alignment vertical="center"/>
    </xf>
    <xf numFmtId="0" fontId="5" fillId="0" borderId="1" xfId="2" applyFont="1" applyFill="1" applyBorder="1" applyAlignment="1">
      <alignment vertical="center"/>
    </xf>
    <xf numFmtId="176" fontId="5" fillId="0" borderId="26" xfId="2" applyNumberFormat="1" applyFont="1" applyBorder="1" applyAlignment="1">
      <alignment vertical="center"/>
    </xf>
    <xf numFmtId="176" fontId="5" fillId="0" borderId="1" xfId="2" applyNumberFormat="1" applyFont="1" applyBorder="1" applyAlignment="1">
      <alignment horizontal="right" vertical="center" shrinkToFit="1"/>
    </xf>
    <xf numFmtId="176" fontId="5" fillId="0" borderId="1" xfId="2" applyNumberFormat="1" applyFill="1" applyBorder="1" applyAlignment="1">
      <alignment vertical="center"/>
    </xf>
    <xf numFmtId="0" fontId="5" fillId="0" borderId="25" xfId="2" applyFont="1" applyFill="1" applyBorder="1" applyAlignment="1">
      <alignment vertical="center"/>
    </xf>
    <xf numFmtId="0" fontId="5" fillId="45" borderId="1" xfId="2" applyFont="1" applyFill="1" applyBorder="1" applyAlignment="1">
      <alignment vertical="center" wrapText="1"/>
    </xf>
    <xf numFmtId="3" fontId="5" fillId="45" borderId="26" xfId="2" applyNumberFormat="1" applyFont="1" applyFill="1" applyBorder="1" applyAlignment="1">
      <alignment vertical="center" wrapText="1"/>
    </xf>
    <xf numFmtId="3" fontId="5" fillId="45" borderId="25" xfId="2" applyNumberFormat="1" applyFont="1" applyFill="1" applyBorder="1" applyAlignment="1">
      <alignment vertical="center"/>
    </xf>
    <xf numFmtId="177" fontId="0" fillId="45" borderId="1" xfId="31" applyNumberFormat="1" applyFont="1" applyFill="1" applyBorder="1" applyAlignment="1">
      <alignment vertical="center"/>
    </xf>
    <xf numFmtId="176" fontId="5" fillId="45" borderId="24" xfId="2" applyNumberFormat="1" applyFont="1" applyFill="1" applyBorder="1" applyAlignment="1">
      <alignment vertical="center" wrapText="1"/>
    </xf>
    <xf numFmtId="0" fontId="5" fillId="45" borderId="24" xfId="2" applyFont="1" applyFill="1" applyBorder="1" applyAlignment="1">
      <alignment vertical="center" wrapText="1"/>
    </xf>
    <xf numFmtId="38" fontId="36" fillId="45" borderId="1" xfId="38" applyFont="1" applyFill="1" applyBorder="1" applyAlignment="1">
      <alignment vertical="center"/>
    </xf>
    <xf numFmtId="178" fontId="5" fillId="45" borderId="1" xfId="2" applyNumberFormat="1" applyFont="1" applyFill="1" applyBorder="1" applyAlignment="1">
      <alignment vertical="center"/>
    </xf>
    <xf numFmtId="176" fontId="5" fillId="45" borderId="1" xfId="2" applyNumberFormat="1" applyFont="1" applyFill="1" applyBorder="1" applyAlignment="1">
      <alignment horizontal="right" vertical="center"/>
    </xf>
    <xf numFmtId="176" fontId="5" fillId="45" borderId="1" xfId="2" applyNumberFormat="1" applyFont="1" applyFill="1" applyBorder="1" applyAlignment="1">
      <alignment vertical="center" wrapText="1"/>
    </xf>
    <xf numFmtId="176" fontId="0" fillId="45" borderId="24" xfId="38" applyNumberFormat="1" applyFont="1" applyFill="1" applyBorder="1" applyAlignment="1">
      <alignment vertical="center" wrapText="1"/>
    </xf>
    <xf numFmtId="0" fontId="5" fillId="45" borderId="1" xfId="2" applyFont="1" applyFill="1" applyBorder="1" applyAlignment="1">
      <alignment vertical="center"/>
    </xf>
    <xf numFmtId="176" fontId="0" fillId="45" borderId="1" xfId="38" applyNumberFormat="1" applyFont="1" applyFill="1" applyBorder="1" applyAlignment="1">
      <alignment vertical="center" wrapText="1"/>
    </xf>
    <xf numFmtId="0" fontId="5" fillId="0" borderId="1" xfId="2" applyFont="1" applyFill="1" applyBorder="1" applyAlignment="1">
      <alignment vertical="center" shrinkToFit="1"/>
    </xf>
    <xf numFmtId="0" fontId="5" fillId="0" borderId="34" xfId="2" applyBorder="1" applyAlignment="1">
      <alignment horizontal="left" vertical="center"/>
    </xf>
    <xf numFmtId="176" fontId="5" fillId="0" borderId="25" xfId="2" applyNumberFormat="1" applyBorder="1" applyAlignment="1">
      <alignment horizontal="right" vertical="center"/>
    </xf>
    <xf numFmtId="176" fontId="5" fillId="0" borderId="1" xfId="2" applyNumberFormat="1" applyBorder="1" applyAlignment="1">
      <alignment horizontal="right" vertical="center"/>
    </xf>
    <xf numFmtId="176" fontId="5" fillId="0" borderId="1" xfId="2" applyNumberFormat="1" applyFont="1" applyBorder="1" applyAlignment="1">
      <alignment vertical="center" wrapText="1"/>
    </xf>
    <xf numFmtId="0" fontId="0" fillId="0" borderId="1" xfId="47" applyFont="1" applyBorder="1">
      <alignment vertical="center"/>
    </xf>
    <xf numFmtId="0" fontId="23" fillId="0" borderId="1" xfId="0" applyFont="1" applyFill="1" applyBorder="1" applyAlignment="1">
      <alignment horizontal="center" vertical="center" wrapText="1"/>
    </xf>
    <xf numFmtId="9" fontId="23"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5" fillId="0" borderId="1" xfId="0" applyFont="1" applyFill="1" applyBorder="1" applyAlignment="1"/>
    <xf numFmtId="0" fontId="5" fillId="41" borderId="2" xfId="47" applyFill="1" applyBorder="1">
      <alignment vertical="center"/>
    </xf>
    <xf numFmtId="0" fontId="5" fillId="0" borderId="1" xfId="2" applyBorder="1" applyAlignment="1">
      <alignment horizontal="center" vertical="center" wrapText="1"/>
    </xf>
    <xf numFmtId="49" fontId="38" fillId="0" borderId="2" xfId="47" applyNumberFormat="1" applyFont="1" applyFill="1" applyBorder="1">
      <alignment vertical="center"/>
    </xf>
    <xf numFmtId="0" fontId="39" fillId="0" borderId="0" xfId="47" applyFont="1" applyFill="1" applyBorder="1">
      <alignment vertical="center"/>
    </xf>
    <xf numFmtId="0" fontId="5" fillId="0" borderId="1" xfId="2" applyFill="1" applyBorder="1" applyAlignment="1">
      <alignment horizontal="right" vertical="center"/>
    </xf>
    <xf numFmtId="0" fontId="5" fillId="0" borderId="25" xfId="2" applyFill="1" applyBorder="1" applyAlignment="1">
      <alignment vertical="center"/>
    </xf>
    <xf numFmtId="176" fontId="5" fillId="0" borderId="1" xfId="38" applyNumberFormat="1" applyFont="1" applyFill="1" applyBorder="1">
      <alignment vertical="center"/>
    </xf>
    <xf numFmtId="0" fontId="5" fillId="0" borderId="25" xfId="2" applyBorder="1" applyAlignment="1">
      <alignment horizontal="right" vertical="center"/>
    </xf>
    <xf numFmtId="3" fontId="5" fillId="0" borderId="25" xfId="2" applyNumberFormat="1" applyBorder="1" applyAlignment="1">
      <alignment horizontal="right" vertical="center"/>
    </xf>
    <xf numFmtId="0" fontId="5" fillId="0" borderId="1" xfId="2" applyBorder="1" applyAlignment="1">
      <alignment horizontal="right" vertical="center" wrapText="1"/>
    </xf>
    <xf numFmtId="0" fontId="5" fillId="0" borderId="1" xfId="2" applyBorder="1" applyAlignment="1">
      <alignment vertical="top" wrapText="1"/>
    </xf>
    <xf numFmtId="3" fontId="5" fillId="0" borderId="1" xfId="2" applyNumberFormat="1" applyBorder="1" applyAlignment="1">
      <alignment horizontal="right" vertical="center"/>
    </xf>
    <xf numFmtId="0" fontId="5" fillId="0" borderId="1" xfId="2" applyBorder="1" applyAlignment="1">
      <alignment horizontal="center" vertical="center"/>
    </xf>
    <xf numFmtId="49" fontId="5" fillId="34" borderId="19" xfId="37" applyNumberFormat="1" applyFont="1" applyFill="1" applyBorder="1" applyAlignment="1">
      <alignment horizontal="center" vertical="center" wrapText="1"/>
    </xf>
    <xf numFmtId="0" fontId="5" fillId="0" borderId="1" xfId="2" applyFont="1" applyBorder="1" applyAlignment="1" applyProtection="1">
      <alignment vertical="center" wrapText="1" shrinkToFit="1"/>
      <protection locked="0"/>
    </xf>
    <xf numFmtId="0" fontId="5" fillId="0" borderId="1" xfId="2" applyFont="1" applyBorder="1" applyAlignment="1" applyProtection="1">
      <alignment vertical="center" shrinkToFit="1"/>
      <protection locked="0"/>
    </xf>
    <xf numFmtId="0" fontId="5" fillId="0" borderId="1" xfId="2" applyFont="1" applyBorder="1" applyAlignment="1" applyProtection="1">
      <alignment vertical="center"/>
      <protection locked="0"/>
    </xf>
    <xf numFmtId="38" fontId="6" fillId="0" borderId="1" xfId="38" applyFont="1" applyBorder="1" applyAlignment="1" applyProtection="1">
      <alignment vertical="center"/>
      <protection locked="0"/>
    </xf>
    <xf numFmtId="176" fontId="6" fillId="0" borderId="1" xfId="38" applyNumberFormat="1" applyFont="1" applyBorder="1" applyAlignment="1" applyProtection="1">
      <alignment vertical="center"/>
      <protection locked="0"/>
    </xf>
    <xf numFmtId="176" fontId="5" fillId="0" borderId="1" xfId="2" applyNumberFormat="1" applyFont="1" applyBorder="1" applyAlignment="1" applyProtection="1">
      <alignment horizontal="center" vertical="center"/>
      <protection locked="0"/>
    </xf>
    <xf numFmtId="177" fontId="5" fillId="0" borderId="1" xfId="31" applyNumberFormat="1" applyFont="1" applyFill="1" applyBorder="1" applyAlignment="1">
      <alignment vertical="center"/>
    </xf>
    <xf numFmtId="176" fontId="5" fillId="0" borderId="1" xfId="2" applyNumberFormat="1" applyFont="1" applyBorder="1" applyAlignment="1" applyProtection="1">
      <alignment vertical="center"/>
      <protection locked="0"/>
    </xf>
    <xf numFmtId="178" fontId="5" fillId="0" borderId="24" xfId="2" applyNumberFormat="1" applyBorder="1" applyAlignment="1" applyProtection="1">
      <alignment vertical="center"/>
      <protection locked="0"/>
    </xf>
    <xf numFmtId="0" fontId="5" fillId="0" borderId="1" xfId="2" applyBorder="1" applyAlignment="1" applyProtection="1">
      <alignment vertical="center"/>
      <protection locked="0"/>
    </xf>
    <xf numFmtId="0" fontId="5" fillId="0" borderId="1" xfId="2" applyBorder="1" applyAlignment="1" applyProtection="1">
      <alignment vertical="center" wrapText="1" shrinkToFit="1"/>
      <protection locked="0"/>
    </xf>
    <xf numFmtId="176" fontId="5" fillId="0" borderId="26" xfId="2" applyNumberFormat="1" applyBorder="1" applyAlignment="1" applyProtection="1">
      <alignment vertical="center"/>
      <protection locked="0"/>
    </xf>
    <xf numFmtId="0" fontId="25" fillId="0" borderId="1" xfId="2" applyFont="1" applyBorder="1" applyAlignment="1" applyProtection="1">
      <alignment vertical="center" shrinkToFit="1"/>
      <protection locked="0"/>
    </xf>
    <xf numFmtId="178" fontId="5" fillId="0" borderId="1" xfId="2" applyNumberFormat="1" applyBorder="1" applyAlignment="1" applyProtection="1">
      <alignment vertical="center"/>
      <protection locked="0"/>
    </xf>
    <xf numFmtId="0" fontId="25" fillId="0" borderId="1" xfId="2" applyFont="1" applyBorder="1" applyAlignment="1" applyProtection="1">
      <alignment vertical="center" wrapText="1" shrinkToFit="1"/>
      <protection locked="0"/>
    </xf>
    <xf numFmtId="0" fontId="5" fillId="0" borderId="1" xfId="2" applyBorder="1" applyAlignment="1" applyProtection="1">
      <alignment vertical="center" shrinkToFit="1"/>
      <protection locked="0"/>
    </xf>
    <xf numFmtId="0" fontId="5" fillId="0" borderId="1" xfId="2" applyFont="1" applyBorder="1" applyAlignment="1" applyProtection="1">
      <alignment vertical="center" wrapText="1"/>
      <protection locked="0"/>
    </xf>
    <xf numFmtId="0" fontId="5" fillId="0" borderId="25" xfId="2" applyBorder="1" applyAlignment="1" applyProtection="1">
      <alignment vertical="center"/>
      <protection locked="0"/>
    </xf>
    <xf numFmtId="0" fontId="5" fillId="0" borderId="25" xfId="2" applyBorder="1" applyAlignment="1" applyProtection="1">
      <alignment vertical="center" wrapText="1"/>
      <protection locked="0"/>
    </xf>
    <xf numFmtId="0" fontId="5" fillId="0" borderId="1" xfId="2" applyFont="1" applyFill="1" applyBorder="1" applyAlignment="1" applyProtection="1">
      <alignment vertical="center" wrapText="1"/>
      <protection locked="0"/>
    </xf>
    <xf numFmtId="3" fontId="5" fillId="0" borderId="26" xfId="2" applyNumberFormat="1" applyFont="1" applyBorder="1" applyAlignment="1" applyProtection="1">
      <alignment vertical="center" wrapText="1"/>
      <protection locked="0"/>
    </xf>
    <xf numFmtId="3" fontId="5" fillId="0" borderId="25" xfId="2" applyNumberFormat="1" applyFont="1" applyBorder="1" applyAlignment="1" applyProtection="1">
      <alignment vertical="center"/>
      <protection locked="0"/>
    </xf>
    <xf numFmtId="176" fontId="5" fillId="0" borderId="24" xfId="2" applyNumberFormat="1" applyBorder="1" applyAlignment="1" applyProtection="1">
      <alignment vertical="center" wrapText="1"/>
      <protection locked="0"/>
    </xf>
    <xf numFmtId="0" fontId="5" fillId="0" borderId="1" xfId="2" applyFill="1" applyBorder="1" applyAlignment="1" applyProtection="1">
      <alignment vertical="center" shrinkToFit="1"/>
      <protection locked="0"/>
    </xf>
    <xf numFmtId="0" fontId="6" fillId="0" borderId="1" xfId="2" applyFont="1" applyBorder="1" applyAlignment="1" applyProtection="1">
      <alignment vertical="center" wrapText="1" shrinkToFit="1"/>
      <protection locked="0"/>
    </xf>
    <xf numFmtId="38" fontId="6" fillId="0" borderId="1" xfId="38" applyFont="1" applyFill="1" applyBorder="1" applyAlignment="1" applyProtection="1">
      <alignment vertical="center"/>
      <protection locked="0"/>
    </xf>
    <xf numFmtId="178" fontId="5" fillId="0" borderId="1" xfId="2" applyNumberFormat="1" applyFont="1" applyBorder="1" applyAlignment="1" applyProtection="1">
      <alignment vertical="center"/>
      <protection locked="0"/>
    </xf>
    <xf numFmtId="176" fontId="5" fillId="0" borderId="1" xfId="2" applyNumberFormat="1" applyFont="1" applyBorder="1" applyAlignment="1" applyProtection="1">
      <alignment horizontal="right" vertical="center"/>
      <protection locked="0"/>
    </xf>
    <xf numFmtId="0" fontId="5" fillId="0" borderId="1" xfId="2" applyBorder="1" applyAlignment="1" applyProtection="1">
      <alignment vertical="center" wrapText="1"/>
      <protection locked="0"/>
    </xf>
    <xf numFmtId="0" fontId="5" fillId="0" borderId="1" xfId="2" applyFill="1" applyBorder="1" applyAlignment="1" applyProtection="1">
      <alignment vertical="center"/>
      <protection locked="0"/>
    </xf>
    <xf numFmtId="3" fontId="5" fillId="0" borderId="26" xfId="2" applyNumberFormat="1" applyBorder="1" applyAlignment="1" applyProtection="1">
      <alignment vertical="center" wrapText="1"/>
      <protection locked="0"/>
    </xf>
    <xf numFmtId="3" fontId="5" fillId="0" borderId="25" xfId="2" applyNumberFormat="1" applyBorder="1" applyAlignment="1" applyProtection="1">
      <alignment vertical="center"/>
      <protection locked="0"/>
    </xf>
    <xf numFmtId="176" fontId="5" fillId="0" borderId="1" xfId="2" applyNumberFormat="1" applyBorder="1" applyAlignment="1" applyProtection="1">
      <alignment vertical="center" wrapText="1"/>
      <protection locked="0"/>
    </xf>
    <xf numFmtId="0" fontId="5" fillId="0" borderId="1" xfId="2" applyBorder="1" applyAlignment="1" applyProtection="1">
      <alignment horizontal="right" vertical="center"/>
      <protection locked="0"/>
    </xf>
    <xf numFmtId="176" fontId="0" fillId="0" borderId="1" xfId="38" applyNumberFormat="1" applyFont="1" applyBorder="1" applyAlignment="1" applyProtection="1">
      <alignment vertical="center"/>
      <protection locked="0"/>
    </xf>
    <xf numFmtId="49" fontId="5" fillId="34" borderId="19" xfId="37" applyNumberFormat="1" applyFont="1" applyFill="1" applyBorder="1" applyAlignment="1">
      <alignment horizontal="right" vertical="center" wrapText="1"/>
    </xf>
    <xf numFmtId="0" fontId="5" fillId="0" borderId="25" xfId="2" applyBorder="1" applyAlignment="1">
      <alignment horizontal="center" vertical="center"/>
    </xf>
    <xf numFmtId="0" fontId="5" fillId="0" borderId="1" xfId="47" applyBorder="1" applyAlignment="1">
      <alignment vertical="center"/>
    </xf>
    <xf numFmtId="0" fontId="5" fillId="0" borderId="1" xfId="47" applyBorder="1" applyAlignment="1">
      <alignment vertical="center" wrapText="1" shrinkToFit="1"/>
    </xf>
    <xf numFmtId="176" fontId="5" fillId="34" borderId="16" xfId="37" applyNumberFormat="1" applyFont="1" applyFill="1" applyBorder="1" applyAlignment="1">
      <alignment vertical="center" wrapText="1"/>
    </xf>
    <xf numFmtId="176" fontId="5" fillId="40" borderId="1" xfId="2" applyNumberFormat="1" applyFill="1" applyBorder="1" applyAlignment="1">
      <alignment vertical="center"/>
    </xf>
    <xf numFmtId="176" fontId="6" fillId="0" borderId="1" xfId="38" applyNumberFormat="1" applyFont="1" applyFill="1" applyBorder="1" applyAlignment="1">
      <alignment vertical="center"/>
    </xf>
    <xf numFmtId="176" fontId="5" fillId="0" borderId="1" xfId="2" applyNumberFormat="1" applyFont="1" applyFill="1" applyBorder="1" applyAlignment="1">
      <alignment vertical="center"/>
    </xf>
    <xf numFmtId="178" fontId="5" fillId="0" borderId="1" xfId="2" applyNumberFormat="1" applyFill="1" applyBorder="1" applyAlignment="1">
      <alignment vertical="center"/>
    </xf>
    <xf numFmtId="38" fontId="5" fillId="0" borderId="1" xfId="38" applyFont="1" applyFill="1" applyBorder="1">
      <alignment vertical="center"/>
    </xf>
    <xf numFmtId="0" fontId="5" fillId="0" borderId="35" xfId="0" applyFont="1" applyFill="1" applyBorder="1" applyAlignment="1">
      <alignment vertical="center"/>
    </xf>
    <xf numFmtId="0" fontId="5" fillId="0" borderId="1" xfId="0" applyFont="1" applyFill="1" applyBorder="1" applyAlignment="1">
      <alignment vertical="center" wrapText="1"/>
    </xf>
    <xf numFmtId="3" fontId="5" fillId="0" borderId="1" xfId="0" applyNumberFormat="1" applyFont="1" applyFill="1" applyBorder="1" applyAlignment="1">
      <alignment vertical="center" wrapText="1"/>
    </xf>
    <xf numFmtId="0" fontId="5" fillId="0" borderId="25" xfId="0" applyFont="1" applyFill="1" applyBorder="1" applyAlignment="1">
      <alignment vertical="center" wrapText="1"/>
    </xf>
    <xf numFmtId="0" fontId="24" fillId="0" borderId="25" xfId="1" applyFont="1" applyFill="1" applyBorder="1" applyAlignment="1" applyProtection="1">
      <alignment vertical="center" wrapText="1"/>
    </xf>
    <xf numFmtId="0" fontId="5" fillId="0" borderId="1" xfId="2" applyBorder="1" applyAlignment="1">
      <alignment horizontal="left" vertical="center" wrapText="1"/>
    </xf>
    <xf numFmtId="0" fontId="5" fillId="0" borderId="24" xfId="2" applyBorder="1" applyAlignment="1">
      <alignment vertical="center" shrinkToFit="1"/>
    </xf>
    <xf numFmtId="0" fontId="5" fillId="0" borderId="24" xfId="2" applyBorder="1" applyAlignment="1">
      <alignment vertical="center"/>
    </xf>
    <xf numFmtId="0" fontId="5" fillId="0" borderId="1" xfId="2" applyBorder="1" applyAlignment="1">
      <alignment vertical="center" wrapText="1" shrinkToFit="1"/>
    </xf>
    <xf numFmtId="49" fontId="5" fillId="34" borderId="38" xfId="37" applyNumberFormat="1" applyFont="1" applyFill="1" applyBorder="1" applyAlignment="1">
      <alignment vertical="center" wrapText="1"/>
    </xf>
    <xf numFmtId="49" fontId="5" fillId="34" borderId="38" xfId="0" applyNumberFormat="1" applyFont="1" applyFill="1" applyBorder="1" applyAlignment="1">
      <alignment vertical="center"/>
    </xf>
    <xf numFmtId="38" fontId="5" fillId="41" borderId="23" xfId="38" applyFont="1" applyFill="1" applyBorder="1" applyAlignment="1">
      <alignment vertical="center" wrapText="1"/>
    </xf>
    <xf numFmtId="0" fontId="26" fillId="0" borderId="1" xfId="2" applyFont="1" applyBorder="1" applyAlignment="1">
      <alignment vertical="center"/>
    </xf>
    <xf numFmtId="38" fontId="5" fillId="41" borderId="1" xfId="37" applyFill="1" applyBorder="1" applyAlignment="1">
      <alignment vertical="center"/>
    </xf>
    <xf numFmtId="0" fontId="42" fillId="0" borderId="1" xfId="2" applyFont="1" applyFill="1" applyBorder="1" applyAlignment="1">
      <alignment vertical="center"/>
    </xf>
    <xf numFmtId="0" fontId="42" fillId="0" borderId="1" xfId="2" applyFont="1" applyFill="1" applyBorder="1" applyAlignment="1">
      <alignment vertical="center" wrapText="1"/>
    </xf>
    <xf numFmtId="0" fontId="30" fillId="0" borderId="1" xfId="2" applyFont="1" applyBorder="1" applyAlignment="1">
      <alignment vertical="center" wrapText="1"/>
    </xf>
    <xf numFmtId="3" fontId="5" fillId="0" borderId="26" xfId="2" applyNumberFormat="1" applyFill="1" applyBorder="1" applyAlignment="1">
      <alignment vertical="center"/>
    </xf>
    <xf numFmtId="3" fontId="5" fillId="0" borderId="40" xfId="2" applyNumberFormat="1" applyFill="1" applyBorder="1" applyAlignment="1">
      <alignment vertical="center"/>
    </xf>
    <xf numFmtId="177" fontId="0" fillId="0" borderId="2" xfId="31" applyNumberFormat="1" applyFont="1" applyFill="1" applyBorder="1">
      <alignment vertical="center"/>
    </xf>
    <xf numFmtId="3" fontId="5" fillId="0" borderId="13" xfId="2" applyNumberFormat="1" applyBorder="1" applyAlignment="1">
      <alignment vertical="center" wrapText="1"/>
    </xf>
    <xf numFmtId="0" fontId="5" fillId="0" borderId="13" xfId="2" applyBorder="1" applyAlignment="1">
      <alignment vertical="center" wrapText="1"/>
    </xf>
    <xf numFmtId="0" fontId="5" fillId="0" borderId="13" xfId="2" applyBorder="1" applyAlignment="1">
      <alignment vertical="center"/>
    </xf>
    <xf numFmtId="3" fontId="5" fillId="0" borderId="1" xfId="2" applyNumberFormat="1" applyFont="1" applyBorder="1" applyAlignment="1">
      <alignment vertical="center"/>
    </xf>
    <xf numFmtId="0" fontId="27" fillId="0" borderId="1" xfId="2" applyFont="1" applyBorder="1" applyAlignment="1">
      <alignment vertical="center" wrapText="1"/>
    </xf>
    <xf numFmtId="176" fontId="5" fillId="0" borderId="24" xfId="2" applyNumberFormat="1" applyBorder="1" applyAlignment="1">
      <alignment horizontal="right" vertical="center" wrapText="1"/>
    </xf>
    <xf numFmtId="0" fontId="5" fillId="0" borderId="1" xfId="2" applyBorder="1" applyAlignment="1">
      <alignment horizontal="right" vertical="center" shrinkToFit="1"/>
    </xf>
    <xf numFmtId="0" fontId="5" fillId="0" borderId="25" xfId="2" applyBorder="1" applyAlignment="1">
      <alignment vertical="center" shrinkToFit="1"/>
    </xf>
    <xf numFmtId="176" fontId="0" fillId="0" borderId="1" xfId="38" applyNumberFormat="1" applyFont="1" applyBorder="1" applyAlignment="1">
      <alignment vertical="center" shrinkToFit="1"/>
    </xf>
    <xf numFmtId="0" fontId="5" fillId="40" borderId="1" xfId="2" applyFont="1" applyFill="1" applyBorder="1" applyAlignment="1">
      <alignment vertical="center"/>
    </xf>
    <xf numFmtId="0" fontId="5" fillId="40" borderId="1" xfId="2" applyFont="1" applyFill="1" applyBorder="1" applyAlignment="1">
      <alignment vertical="center" shrinkToFit="1"/>
    </xf>
    <xf numFmtId="38" fontId="31" fillId="40" borderId="1" xfId="38" applyFont="1" applyFill="1" applyBorder="1">
      <alignment vertical="center"/>
    </xf>
    <xf numFmtId="3" fontId="5" fillId="41" borderId="23" xfId="47" applyNumberFormat="1" applyFill="1" applyBorder="1" applyAlignment="1">
      <alignment vertical="center" shrinkToFit="1"/>
    </xf>
    <xf numFmtId="177" fontId="5" fillId="41" borderId="23" xfId="31" applyNumberFormat="1" applyFont="1" applyFill="1" applyBorder="1" applyAlignment="1">
      <alignment vertical="center" shrinkToFit="1"/>
    </xf>
    <xf numFmtId="38" fontId="5" fillId="41" borderId="23" xfId="47" applyNumberFormat="1" applyFill="1" applyBorder="1" applyAlignment="1">
      <alignment vertical="center" shrinkToFit="1"/>
    </xf>
    <xf numFmtId="178" fontId="5" fillId="41" borderId="23" xfId="47" applyNumberFormat="1" applyFill="1" applyBorder="1" applyAlignment="1">
      <alignment vertical="center" shrinkToFit="1"/>
    </xf>
    <xf numFmtId="38" fontId="5" fillId="41" borderId="23" xfId="37" applyFill="1" applyBorder="1" applyAlignment="1">
      <alignment vertical="center" shrinkToFit="1"/>
    </xf>
    <xf numFmtId="0" fontId="26" fillId="0" borderId="1" xfId="2" applyFont="1" applyBorder="1" applyAlignment="1">
      <alignment vertical="center" wrapText="1"/>
    </xf>
    <xf numFmtId="0" fontId="27" fillId="0" borderId="1" xfId="47" applyFont="1" applyFill="1" applyBorder="1" applyAlignment="1">
      <alignment vertical="center" wrapText="1"/>
    </xf>
    <xf numFmtId="176" fontId="31" fillId="0" borderId="1" xfId="38" applyNumberFormat="1" applyFont="1" applyBorder="1" applyAlignment="1">
      <alignment vertical="center" shrinkToFit="1"/>
    </xf>
    <xf numFmtId="176" fontId="5" fillId="0" borderId="1" xfId="2" applyNumberFormat="1" applyFont="1" applyBorder="1" applyAlignment="1">
      <alignment vertical="center" shrinkToFit="1"/>
    </xf>
    <xf numFmtId="177" fontId="0" fillId="0" borderId="1" xfId="31" applyNumberFormat="1" applyFont="1" applyFill="1" applyBorder="1" applyAlignment="1">
      <alignment vertical="center" shrinkToFit="1"/>
    </xf>
    <xf numFmtId="176" fontId="31" fillId="0" borderId="24" xfId="38" applyNumberFormat="1" applyFont="1" applyBorder="1" applyAlignment="1">
      <alignment vertical="center" shrinkToFit="1"/>
    </xf>
    <xf numFmtId="177" fontId="0" fillId="0" borderId="1" xfId="31" applyNumberFormat="1" applyFont="1" applyBorder="1" applyAlignment="1">
      <alignment vertical="center" shrinkToFit="1"/>
    </xf>
    <xf numFmtId="0" fontId="27" fillId="0" borderId="1" xfId="2" applyFont="1" applyBorder="1" applyAlignment="1">
      <alignment vertical="center" shrinkToFit="1"/>
    </xf>
    <xf numFmtId="178" fontId="5" fillId="0" borderId="1" xfId="2" applyNumberFormat="1" applyBorder="1" applyAlignment="1">
      <alignment vertical="center" shrinkToFit="1"/>
    </xf>
    <xf numFmtId="176" fontId="5" fillId="0" borderId="26" xfId="2" applyNumberFormat="1" applyBorder="1" applyAlignment="1">
      <alignment vertical="center" shrinkToFit="1"/>
    </xf>
    <xf numFmtId="176" fontId="5" fillId="0" borderId="25" xfId="2" applyNumberFormat="1" applyBorder="1" applyAlignment="1">
      <alignment vertical="center" shrinkToFit="1"/>
    </xf>
    <xf numFmtId="176" fontId="5" fillId="0" borderId="1" xfId="2" applyNumberFormat="1" applyFont="1" applyFill="1" applyBorder="1" applyAlignment="1">
      <alignment vertical="center" shrinkToFit="1"/>
    </xf>
    <xf numFmtId="0" fontId="27" fillId="0" borderId="1" xfId="47" applyFont="1" applyBorder="1">
      <alignment vertical="center"/>
    </xf>
    <xf numFmtId="178" fontId="5" fillId="41" borderId="1" xfId="47" applyNumberFormat="1" applyFill="1" applyBorder="1">
      <alignment vertical="center"/>
    </xf>
    <xf numFmtId="0" fontId="44" fillId="0" borderId="1" xfId="2" applyFont="1" applyBorder="1" applyAlignment="1">
      <alignment vertical="center" wrapText="1" shrinkToFit="1"/>
    </xf>
    <xf numFmtId="182" fontId="31" fillId="0" borderId="1" xfId="38" applyNumberFormat="1" applyFont="1" applyBorder="1">
      <alignment vertical="center"/>
    </xf>
    <xf numFmtId="176" fontId="26" fillId="0" borderId="1" xfId="2" applyNumberFormat="1" applyFont="1" applyBorder="1" applyAlignment="1">
      <alignment vertical="center" wrapText="1"/>
    </xf>
    <xf numFmtId="182" fontId="31" fillId="0" borderId="1" xfId="38" applyNumberFormat="1" applyFont="1" applyFill="1" applyBorder="1">
      <alignment vertical="center"/>
    </xf>
    <xf numFmtId="49" fontId="5" fillId="35" borderId="2" xfId="47" applyNumberFormat="1" applyFill="1" applyBorder="1" applyAlignment="1">
      <alignment vertical="center"/>
    </xf>
    <xf numFmtId="0" fontId="4" fillId="0" borderId="0" xfId="47" applyFont="1" applyAlignment="1">
      <alignment vertical="center" wrapText="1"/>
    </xf>
    <xf numFmtId="0" fontId="5" fillId="40" borderId="20" xfId="47" applyFill="1" applyBorder="1" applyAlignment="1">
      <alignment vertical="center"/>
    </xf>
    <xf numFmtId="0" fontId="5" fillId="0" borderId="0" xfId="47" applyFill="1" applyBorder="1" applyAlignment="1">
      <alignment vertical="center"/>
    </xf>
    <xf numFmtId="0" fontId="5" fillId="40" borderId="0" xfId="47" applyFill="1" applyBorder="1" applyAlignment="1">
      <alignment vertical="center"/>
    </xf>
    <xf numFmtId="0" fontId="4" fillId="0" borderId="0" xfId="47" applyFont="1" applyBorder="1" applyAlignment="1">
      <alignment vertical="center" wrapText="1"/>
    </xf>
    <xf numFmtId="0" fontId="5" fillId="0" borderId="21" xfId="47" applyFill="1" applyBorder="1" applyAlignment="1">
      <alignment vertical="center"/>
    </xf>
    <xf numFmtId="0" fontId="4" fillId="0" borderId="0" xfId="47" applyFont="1" applyFill="1" applyBorder="1" applyAlignment="1">
      <alignment vertical="center" wrapText="1"/>
    </xf>
    <xf numFmtId="0" fontId="5" fillId="41" borderId="23" xfId="47" applyFill="1" applyBorder="1" applyAlignment="1">
      <alignment vertical="center"/>
    </xf>
    <xf numFmtId="0" fontId="4" fillId="41" borderId="0" xfId="47" applyFont="1" applyFill="1" applyAlignment="1">
      <alignment vertical="center" wrapText="1"/>
    </xf>
    <xf numFmtId="178" fontId="5" fillId="0" borderId="24" xfId="2" applyNumberFormat="1" applyBorder="1" applyAlignment="1">
      <alignment vertical="center" wrapText="1"/>
    </xf>
    <xf numFmtId="0" fontId="4" fillId="0" borderId="0" xfId="47" applyFont="1" applyFill="1" applyAlignment="1">
      <alignment vertical="center" wrapText="1"/>
    </xf>
    <xf numFmtId="176" fontId="5" fillId="0" borderId="25" xfId="2" applyNumberFormat="1" applyBorder="1" applyAlignment="1">
      <alignment vertical="center" wrapText="1"/>
    </xf>
    <xf numFmtId="3" fontId="5" fillId="0" borderId="25" xfId="47" applyNumberFormat="1" applyBorder="1" applyAlignment="1">
      <alignment vertical="center" wrapText="1"/>
    </xf>
    <xf numFmtId="0" fontId="5" fillId="0" borderId="0" xfId="47" applyAlignment="1">
      <alignment vertical="center"/>
    </xf>
    <xf numFmtId="3" fontId="5" fillId="0" borderId="1" xfId="2" applyNumberFormat="1" applyFill="1" applyBorder="1" applyAlignment="1">
      <alignment vertical="center"/>
    </xf>
    <xf numFmtId="3" fontId="5" fillId="0" borderId="13" xfId="2" applyNumberFormat="1" applyFill="1" applyBorder="1" applyAlignment="1">
      <alignment vertical="center"/>
    </xf>
    <xf numFmtId="38" fontId="0" fillId="0" borderId="1" xfId="38" applyFont="1" applyBorder="1" applyAlignment="1">
      <alignment vertical="center" shrinkToFit="1"/>
    </xf>
    <xf numFmtId="38" fontId="0" fillId="0" borderId="25" xfId="38" applyFont="1" applyFill="1" applyBorder="1">
      <alignment vertical="center"/>
    </xf>
    <xf numFmtId="38" fontId="0" fillId="0" borderId="1" xfId="38" applyFont="1" applyFill="1" applyBorder="1" applyAlignment="1">
      <alignment vertical="center" wrapText="1"/>
    </xf>
    <xf numFmtId="0" fontId="5" fillId="40" borderId="1" xfId="2" applyFill="1" applyBorder="1" applyAlignment="1">
      <alignment vertical="center" shrinkToFit="1"/>
    </xf>
    <xf numFmtId="0" fontId="5" fillId="0" borderId="13" xfId="2" applyFill="1" applyBorder="1" applyAlignment="1">
      <alignment vertical="center"/>
    </xf>
    <xf numFmtId="38" fontId="0" fillId="0" borderId="0" xfId="38" applyFont="1" applyFill="1" applyBorder="1" applyAlignment="1">
      <alignment horizontal="right" vertical="center"/>
    </xf>
    <xf numFmtId="38" fontId="0" fillId="0" borderId="1" xfId="38" applyFont="1" applyFill="1" applyBorder="1" applyAlignment="1">
      <alignment horizontal="center" vertical="center"/>
    </xf>
    <xf numFmtId="3" fontId="5" fillId="0" borderId="1" xfId="2" applyNumberFormat="1" applyFill="1" applyBorder="1" applyAlignment="1">
      <alignment vertical="center" wrapText="1"/>
    </xf>
    <xf numFmtId="38" fontId="0" fillId="0" borderId="1" xfId="38" applyFont="1" applyFill="1" applyBorder="1" applyAlignment="1">
      <alignment horizontal="right" vertical="center"/>
    </xf>
    <xf numFmtId="0" fontId="5" fillId="0" borderId="1" xfId="2" applyFill="1" applyBorder="1" applyAlignment="1">
      <alignment vertical="center" wrapText="1" shrinkToFit="1"/>
    </xf>
    <xf numFmtId="0" fontId="5" fillId="0" borderId="25" xfId="2" applyFill="1" applyBorder="1" applyAlignment="1">
      <alignment vertical="center" shrinkToFit="1"/>
    </xf>
    <xf numFmtId="3" fontId="5" fillId="0" borderId="26" xfId="2" applyNumberFormat="1" applyFill="1" applyBorder="1" applyAlignment="1">
      <alignment vertical="center" wrapText="1"/>
    </xf>
    <xf numFmtId="38" fontId="0" fillId="0" borderId="25" xfId="38" applyFont="1" applyFill="1" applyBorder="1" applyAlignment="1">
      <alignment horizontal="right" vertical="center"/>
    </xf>
    <xf numFmtId="0" fontId="5" fillId="0" borderId="1" xfId="2" applyFill="1" applyBorder="1" applyAlignment="1">
      <alignment vertical="center" shrinkToFit="1"/>
    </xf>
    <xf numFmtId="3" fontId="5" fillId="0" borderId="25" xfId="2" applyNumberFormat="1" applyBorder="1" applyAlignment="1">
      <alignment vertical="center" shrinkToFit="1"/>
    </xf>
    <xf numFmtId="3" fontId="5" fillId="0" borderId="1" xfId="2" applyNumberFormat="1" applyBorder="1" applyAlignment="1">
      <alignment vertical="center" shrinkToFit="1"/>
    </xf>
    <xf numFmtId="0" fontId="26" fillId="0" borderId="1" xfId="2" applyFont="1" applyFill="1" applyBorder="1" applyAlignment="1">
      <alignment vertical="center" wrapText="1" shrinkToFit="1"/>
    </xf>
    <xf numFmtId="3" fontId="5" fillId="0" borderId="25" xfId="2" applyNumberFormat="1" applyFill="1" applyBorder="1" applyAlignment="1">
      <alignment vertical="center"/>
    </xf>
    <xf numFmtId="3" fontId="5" fillId="0" borderId="0" xfId="2" applyNumberFormat="1" applyFill="1" applyAlignment="1">
      <alignment vertical="center"/>
    </xf>
    <xf numFmtId="38" fontId="0" fillId="0" borderId="26" xfId="38" applyFont="1" applyFill="1" applyBorder="1">
      <alignment vertical="center"/>
    </xf>
    <xf numFmtId="183" fontId="5" fillId="0" borderId="1" xfId="2" applyNumberFormat="1" applyBorder="1" applyAlignment="1">
      <alignment vertical="center"/>
    </xf>
    <xf numFmtId="38" fontId="5" fillId="0" borderId="0" xfId="38" applyFont="1" applyFill="1">
      <alignment vertical="center"/>
    </xf>
    <xf numFmtId="183" fontId="5" fillId="0" borderId="1" xfId="2" applyNumberFormat="1" applyFill="1" applyBorder="1" applyAlignment="1">
      <alignment vertical="center"/>
    </xf>
    <xf numFmtId="49" fontId="5" fillId="35" borderId="2" xfId="47" applyNumberFormat="1" applyFont="1" applyFill="1" applyBorder="1">
      <alignment vertical="center"/>
    </xf>
    <xf numFmtId="38" fontId="5" fillId="0" borderId="0" xfId="37" applyAlignment="1">
      <alignment vertical="center" wrapText="1"/>
    </xf>
    <xf numFmtId="38" fontId="5" fillId="0" borderId="0" xfId="37" applyAlignment="1">
      <alignment vertical="center"/>
    </xf>
    <xf numFmtId="0" fontId="5" fillId="36" borderId="20" xfId="47" applyFont="1" applyFill="1" applyBorder="1">
      <alignment vertical="center"/>
    </xf>
    <xf numFmtId="0" fontId="5" fillId="0" borderId="0" xfId="47" applyFont="1" applyFill="1" applyBorder="1">
      <alignment vertical="center"/>
    </xf>
    <xf numFmtId="0" fontId="5" fillId="36" borderId="0" xfId="47" applyFont="1" applyFill="1" applyBorder="1">
      <alignment vertical="center"/>
    </xf>
    <xf numFmtId="38" fontId="5" fillId="0" borderId="0" xfId="37" applyBorder="1" applyAlignment="1">
      <alignment vertical="center" wrapText="1"/>
    </xf>
    <xf numFmtId="38" fontId="5" fillId="0" borderId="0" xfId="37" applyBorder="1" applyAlignment="1">
      <alignment vertical="center"/>
    </xf>
    <xf numFmtId="0" fontId="5" fillId="0" borderId="21" xfId="47" applyFont="1" applyFill="1" applyBorder="1">
      <alignment vertical="center"/>
    </xf>
    <xf numFmtId="38" fontId="5" fillId="0" borderId="0" xfId="37" applyFill="1" applyBorder="1" applyAlignment="1">
      <alignment vertical="center" wrapText="1"/>
    </xf>
    <xf numFmtId="38" fontId="5" fillId="0" borderId="0" xfId="37" applyFill="1" applyBorder="1" applyAlignment="1">
      <alignment vertical="center"/>
    </xf>
    <xf numFmtId="0" fontId="5" fillId="0" borderId="1" xfId="47" applyFont="1" applyBorder="1">
      <alignment vertical="center"/>
    </xf>
    <xf numFmtId="38" fontId="5" fillId="0" borderId="1" xfId="37" applyBorder="1" applyAlignment="1">
      <alignment vertical="center" wrapText="1"/>
    </xf>
    <xf numFmtId="38" fontId="5" fillId="0" borderId="1" xfId="37" applyFill="1" applyBorder="1" applyAlignment="1">
      <alignment vertical="center" wrapText="1"/>
    </xf>
    <xf numFmtId="0" fontId="5" fillId="37" borderId="23" xfId="47" applyFont="1" applyFill="1" applyBorder="1">
      <alignment vertical="center"/>
    </xf>
    <xf numFmtId="38" fontId="5" fillId="37" borderId="23" xfId="37" applyFill="1" applyBorder="1" applyAlignment="1">
      <alignment vertical="center" wrapText="1"/>
    </xf>
    <xf numFmtId="38" fontId="5" fillId="37" borderId="1" xfId="37" applyFill="1" applyBorder="1" applyAlignment="1">
      <alignment vertical="center"/>
    </xf>
    <xf numFmtId="0" fontId="5" fillId="0" borderId="0" xfId="47" applyFont="1">
      <alignment vertical="center"/>
    </xf>
    <xf numFmtId="0" fontId="5" fillId="0" borderId="27" xfId="2" applyFont="1" applyBorder="1" applyAlignment="1">
      <alignment vertical="center"/>
    </xf>
    <xf numFmtId="0" fontId="5" fillId="0" borderId="27" xfId="2" applyFont="1" applyBorder="1" applyAlignment="1">
      <alignment vertical="center" shrinkToFit="1"/>
    </xf>
    <xf numFmtId="0" fontId="5" fillId="0" borderId="41" xfId="2" applyFont="1" applyBorder="1" applyAlignment="1">
      <alignment vertical="center"/>
    </xf>
    <xf numFmtId="0" fontId="5" fillId="0" borderId="27" xfId="2" applyFont="1" applyFill="1" applyBorder="1" applyAlignment="1">
      <alignment vertical="center"/>
    </xf>
    <xf numFmtId="3" fontId="5" fillId="0" borderId="42" xfId="2" applyNumberFormat="1" applyFont="1" applyBorder="1" applyAlignment="1">
      <alignment vertical="center"/>
    </xf>
    <xf numFmtId="3" fontId="5" fillId="0" borderId="27" xfId="2" applyNumberFormat="1" applyFont="1" applyBorder="1" applyAlignment="1">
      <alignment vertical="center"/>
    </xf>
    <xf numFmtId="38" fontId="5" fillId="0" borderId="1" xfId="37" applyFont="1" applyBorder="1" applyAlignment="1">
      <alignment vertical="center"/>
    </xf>
    <xf numFmtId="38" fontId="5" fillId="0" borderId="24" xfId="37" applyFont="1" applyBorder="1" applyAlignment="1">
      <alignment vertical="center"/>
    </xf>
    <xf numFmtId="3" fontId="5" fillId="0" borderId="26" xfId="2" applyNumberFormat="1" applyFont="1" applyBorder="1" applyAlignment="1">
      <alignment vertical="center"/>
    </xf>
    <xf numFmtId="38" fontId="5" fillId="0" borderId="1" xfId="37" applyFont="1" applyFill="1" applyBorder="1" applyAlignment="1">
      <alignment vertical="center"/>
    </xf>
    <xf numFmtId="0" fontId="46" fillId="0" borderId="1" xfId="2" applyFont="1" applyBorder="1" applyAlignment="1">
      <alignment vertical="center" wrapText="1" shrinkToFit="1"/>
    </xf>
    <xf numFmtId="177" fontId="5" fillId="0" borderId="1" xfId="31" applyNumberFormat="1" applyFont="1" applyBorder="1" applyAlignment="1">
      <alignment vertical="center"/>
    </xf>
    <xf numFmtId="0" fontId="46" fillId="0" borderId="1" xfId="2" applyFont="1" applyBorder="1" applyAlignment="1">
      <alignment vertical="center" wrapText="1"/>
    </xf>
    <xf numFmtId="0" fontId="5" fillId="0" borderId="0" xfId="47" applyFont="1" applyFill="1">
      <alignment vertical="center"/>
    </xf>
    <xf numFmtId="0" fontId="5" fillId="40" borderId="25" xfId="2" applyFont="1" applyFill="1" applyBorder="1" applyAlignment="1">
      <alignment vertical="center"/>
    </xf>
    <xf numFmtId="3" fontId="5" fillId="40" borderId="26" xfId="2" applyNumberFormat="1" applyFont="1" applyFill="1" applyBorder="1" applyAlignment="1">
      <alignment vertical="center"/>
    </xf>
    <xf numFmtId="3" fontId="5" fillId="40" borderId="25" xfId="2" applyNumberFormat="1" applyFont="1" applyFill="1" applyBorder="1" applyAlignment="1">
      <alignment vertical="center"/>
    </xf>
    <xf numFmtId="3" fontId="47" fillId="40" borderId="25" xfId="2" applyNumberFormat="1" applyFont="1" applyFill="1" applyBorder="1" applyAlignment="1">
      <alignment vertical="center"/>
    </xf>
    <xf numFmtId="38" fontId="0" fillId="0" borderId="1" xfId="37" applyFont="1" applyBorder="1" applyAlignment="1">
      <alignment vertical="center"/>
    </xf>
    <xf numFmtId="3" fontId="5" fillId="0" borderId="26" xfId="2" applyNumberFormat="1" applyFont="1" applyFill="1" applyBorder="1" applyAlignment="1">
      <alignment vertical="center"/>
    </xf>
    <xf numFmtId="3" fontId="5" fillId="0" borderId="25" xfId="2" applyNumberFormat="1" applyFont="1" applyFill="1" applyBorder="1" applyAlignment="1">
      <alignment vertical="center"/>
    </xf>
    <xf numFmtId="0" fontId="5" fillId="0" borderId="24" xfId="2" applyFont="1" applyBorder="1" applyAlignment="1">
      <alignment vertical="center" shrinkToFit="1"/>
    </xf>
    <xf numFmtId="3" fontId="5" fillId="40" borderId="1" xfId="2" applyNumberFormat="1" applyFont="1" applyFill="1" applyBorder="1" applyAlignment="1">
      <alignment vertical="center"/>
    </xf>
    <xf numFmtId="0" fontId="46" fillId="0" borderId="24" xfId="2" applyFont="1" applyBorder="1" applyAlignment="1">
      <alignment vertical="center" wrapText="1" shrinkToFit="1"/>
    </xf>
    <xf numFmtId="0" fontId="5" fillId="0" borderId="24" xfId="2" applyFont="1" applyBorder="1" applyAlignment="1">
      <alignment horizontal="left" vertical="center"/>
    </xf>
    <xf numFmtId="0" fontId="5" fillId="0" borderId="24" xfId="2" applyFont="1" applyBorder="1" applyAlignment="1">
      <alignment horizontal="left" vertical="center" shrinkToFit="1"/>
    </xf>
    <xf numFmtId="0" fontId="5" fillId="0" borderId="43" xfId="2" applyFont="1" applyBorder="1" applyAlignment="1">
      <alignment horizontal="left" vertical="center" shrinkToFit="1"/>
    </xf>
    <xf numFmtId="0" fontId="5" fillId="0" borderId="43" xfId="2" applyFont="1" applyBorder="1" applyAlignment="1">
      <alignment horizontal="left" vertical="center"/>
    </xf>
    <xf numFmtId="38" fontId="46" fillId="0" borderId="24" xfId="38" applyFont="1" applyBorder="1" applyAlignment="1">
      <alignment horizontal="right" vertical="center"/>
    </xf>
    <xf numFmtId="38" fontId="46" fillId="0" borderId="44" xfId="38" applyFont="1" applyBorder="1" applyAlignment="1">
      <alignment horizontal="right" vertical="center"/>
    </xf>
    <xf numFmtId="0" fontId="5" fillId="0" borderId="1" xfId="2" applyFont="1" applyFill="1" applyBorder="1" applyAlignment="1">
      <alignment vertical="center" wrapText="1" shrinkToFit="1"/>
    </xf>
    <xf numFmtId="3" fontId="47" fillId="0" borderId="25" xfId="2" applyNumberFormat="1" applyFont="1" applyFill="1" applyBorder="1" applyAlignment="1">
      <alignment vertical="center"/>
    </xf>
    <xf numFmtId="38" fontId="5" fillId="0" borderId="1" xfId="37" applyBorder="1" applyAlignment="1">
      <alignment vertical="center"/>
    </xf>
    <xf numFmtId="0" fontId="5" fillId="41" borderId="23" xfId="47" applyFill="1" applyBorder="1" applyAlignment="1">
      <alignment vertical="center" shrinkToFit="1"/>
    </xf>
    <xf numFmtId="38" fontId="5" fillId="0" borderId="1" xfId="2" applyNumberFormat="1" applyFill="1" applyBorder="1" applyAlignment="1">
      <alignment vertical="center"/>
    </xf>
    <xf numFmtId="38" fontId="5" fillId="0" borderId="40" xfId="2" applyNumberFormat="1" applyBorder="1" applyAlignment="1">
      <alignment vertical="center"/>
    </xf>
    <xf numFmtId="178" fontId="5" fillId="0" borderId="45" xfId="2" applyNumberFormat="1" applyBorder="1" applyAlignment="1">
      <alignment vertical="center"/>
    </xf>
    <xf numFmtId="0" fontId="5" fillId="0" borderId="24" xfId="2" applyFill="1" applyBorder="1" applyAlignment="1">
      <alignment vertical="center"/>
    </xf>
    <xf numFmtId="0" fontId="5" fillId="0" borderId="43" xfId="2" applyFill="1" applyBorder="1" applyAlignment="1">
      <alignment vertical="center"/>
    </xf>
    <xf numFmtId="0" fontId="5" fillId="0" borderId="24" xfId="31" applyNumberFormat="1" applyFont="1" applyFill="1" applyBorder="1">
      <alignment vertical="center"/>
    </xf>
    <xf numFmtId="0" fontId="5" fillId="0" borderId="25" xfId="47" applyBorder="1" applyAlignment="1">
      <alignment vertical="center" wrapText="1"/>
    </xf>
    <xf numFmtId="38" fontId="5" fillId="0" borderId="1" xfId="47" applyNumberFormat="1" applyFill="1" applyBorder="1">
      <alignment vertical="center"/>
    </xf>
    <xf numFmtId="38" fontId="5" fillId="0" borderId="26" xfId="47" applyNumberFormat="1" applyBorder="1">
      <alignment vertical="center"/>
    </xf>
    <xf numFmtId="178" fontId="5" fillId="0" borderId="25" xfId="47" applyNumberFormat="1" applyBorder="1">
      <alignment vertical="center"/>
    </xf>
    <xf numFmtId="176" fontId="5" fillId="0" borderId="1" xfId="47" applyNumberFormat="1" applyBorder="1" applyAlignment="1">
      <alignment vertical="center" wrapText="1"/>
    </xf>
    <xf numFmtId="178" fontId="5" fillId="0" borderId="1" xfId="47" applyNumberFormat="1" applyBorder="1">
      <alignment vertical="center"/>
    </xf>
    <xf numFmtId="0" fontId="48" fillId="0" borderId="1" xfId="2" applyFont="1" applyBorder="1" applyAlignment="1">
      <alignment vertical="center" wrapText="1" shrinkToFit="1"/>
    </xf>
    <xf numFmtId="0" fontId="2" fillId="0" borderId="1" xfId="2" applyFont="1" applyBorder="1" applyAlignment="1">
      <alignment vertical="center"/>
    </xf>
    <xf numFmtId="176" fontId="5" fillId="0" borderId="26" xfId="2" applyNumberFormat="1" applyBorder="1" applyAlignment="1">
      <alignment vertical="center" wrapText="1"/>
    </xf>
    <xf numFmtId="38" fontId="5" fillId="0" borderId="26" xfId="2" applyNumberFormat="1" applyBorder="1" applyAlignment="1">
      <alignment vertical="center" wrapText="1"/>
    </xf>
    <xf numFmtId="178" fontId="5" fillId="0" borderId="25" xfId="2" applyNumberFormat="1" applyBorder="1" applyAlignment="1">
      <alignment vertical="center"/>
    </xf>
    <xf numFmtId="178" fontId="5" fillId="0" borderId="2" xfId="2" applyNumberFormat="1" applyBorder="1" applyAlignment="1">
      <alignment vertical="center"/>
    </xf>
    <xf numFmtId="0" fontId="4" fillId="0" borderId="1" xfId="2" applyFont="1" applyBorder="1" applyAlignment="1">
      <alignment horizontal="left" vertical="center" wrapText="1"/>
    </xf>
    <xf numFmtId="0" fontId="27" fillId="0" borderId="1" xfId="2" applyFont="1" applyBorder="1" applyAlignment="1">
      <alignment horizontal="left" vertical="center"/>
    </xf>
    <xf numFmtId="0" fontId="26" fillId="0" borderId="1" xfId="2" applyFont="1" applyBorder="1" applyAlignment="1">
      <alignment horizontal="left" vertical="center" shrinkToFit="1"/>
    </xf>
    <xf numFmtId="0" fontId="26" fillId="0" borderId="1" xfId="2" applyFont="1" applyBorder="1" applyAlignment="1">
      <alignment horizontal="left" vertical="center"/>
    </xf>
    <xf numFmtId="0" fontId="5" fillId="0" borderId="25" xfId="2" applyBorder="1" applyAlignment="1">
      <alignment horizontal="left" vertical="center"/>
    </xf>
    <xf numFmtId="38" fontId="0" fillId="0" borderId="1" xfId="38" applyFont="1" applyBorder="1" applyAlignment="1">
      <alignment horizontal="right" vertical="center"/>
    </xf>
    <xf numFmtId="0" fontId="5" fillId="0" borderId="1" xfId="47" applyBorder="1" applyAlignment="1">
      <alignment horizontal="right" vertical="center"/>
    </xf>
    <xf numFmtId="0" fontId="49" fillId="0" borderId="0" xfId="51" applyFont="1">
      <alignment vertical="center"/>
    </xf>
    <xf numFmtId="49" fontId="5" fillId="46" borderId="46" xfId="51" applyNumberFormat="1" applyFill="1" applyBorder="1">
      <alignment vertical="center"/>
    </xf>
    <xf numFmtId="0" fontId="5" fillId="0" borderId="0" xfId="2"/>
    <xf numFmtId="0" fontId="49" fillId="0" borderId="0" xfId="51" applyFont="1" applyAlignment="1">
      <alignment vertical="center" wrapText="1"/>
    </xf>
    <xf numFmtId="38" fontId="0" fillId="0" borderId="0" xfId="38" applyFont="1" applyAlignment="1"/>
    <xf numFmtId="0" fontId="5" fillId="0" borderId="0" xfId="2" applyFill="1" applyBorder="1"/>
    <xf numFmtId="184" fontId="0" fillId="0" borderId="0" xfId="38" applyNumberFormat="1" applyFont="1" applyFill="1" applyBorder="1" applyAlignment="1"/>
    <xf numFmtId="0" fontId="5" fillId="0" borderId="0" xfId="51">
      <alignment vertical="center"/>
    </xf>
    <xf numFmtId="0" fontId="5" fillId="47" borderId="47" xfId="51" applyFill="1" applyBorder="1">
      <alignment vertical="center"/>
    </xf>
    <xf numFmtId="38" fontId="0" fillId="0" borderId="48" xfId="38" applyFont="1" applyBorder="1" applyAlignment="1" applyProtection="1">
      <alignment vertical="center"/>
    </xf>
    <xf numFmtId="0" fontId="5" fillId="0" borderId="49" xfId="2" applyFont="1" applyBorder="1" applyAlignment="1" applyProtection="1">
      <alignment vertical="center"/>
    </xf>
    <xf numFmtId="0" fontId="5" fillId="0" borderId="0" xfId="51" applyAlignment="1">
      <alignment vertical="center" wrapText="1"/>
    </xf>
    <xf numFmtId="0" fontId="5" fillId="0" borderId="0" xfId="51" applyBorder="1">
      <alignment vertical="center"/>
    </xf>
    <xf numFmtId="0" fontId="5" fillId="47" borderId="0" xfId="51" applyFill="1" applyBorder="1">
      <alignment vertical="center"/>
    </xf>
    <xf numFmtId="177" fontId="5" fillId="0" borderId="48" xfId="2" applyNumberFormat="1" applyFont="1" applyBorder="1" applyAlignment="1" applyProtection="1">
      <alignment vertical="center"/>
    </xf>
    <xf numFmtId="0" fontId="5" fillId="0" borderId="0" xfId="51" applyBorder="1" applyAlignment="1">
      <alignment vertical="center" wrapText="1"/>
    </xf>
    <xf numFmtId="38" fontId="5" fillId="0" borderId="0" xfId="38" applyBorder="1">
      <alignment vertical="center"/>
    </xf>
    <xf numFmtId="0" fontId="5" fillId="0" borderId="0" xfId="51" applyFill="1" applyBorder="1">
      <alignment vertical="center"/>
    </xf>
    <xf numFmtId="184" fontId="5" fillId="0" borderId="0" xfId="38" applyNumberFormat="1" applyFill="1" applyBorder="1">
      <alignment vertical="center"/>
    </xf>
    <xf numFmtId="0" fontId="5" fillId="0" borderId="50" xfId="51" applyBorder="1">
      <alignment vertical="center"/>
    </xf>
    <xf numFmtId="0" fontId="5" fillId="0" borderId="51" xfId="51" applyBorder="1" applyAlignment="1">
      <alignment horizontal="center" vertical="center" wrapText="1"/>
    </xf>
    <xf numFmtId="0" fontId="5" fillId="0" borderId="51" xfId="2" applyFont="1" applyBorder="1" applyAlignment="1" applyProtection="1">
      <alignment vertical="center"/>
    </xf>
    <xf numFmtId="0" fontId="5" fillId="0" borderId="50" xfId="2" applyFont="1" applyBorder="1" applyAlignment="1" applyProtection="1">
      <alignment vertical="center"/>
    </xf>
    <xf numFmtId="0" fontId="49" fillId="0" borderId="48" xfId="51" applyFont="1" applyBorder="1">
      <alignment vertical="center"/>
    </xf>
    <xf numFmtId="0" fontId="0" fillId="0" borderId="48" xfId="51" applyFont="1" applyBorder="1" applyAlignment="1">
      <alignment vertical="center" wrapText="1"/>
    </xf>
    <xf numFmtId="0" fontId="49" fillId="0" borderId="48" xfId="51" applyFont="1" applyBorder="1" applyAlignment="1">
      <alignment vertical="center" wrapText="1"/>
    </xf>
    <xf numFmtId="38" fontId="0" fillId="0" borderId="48" xfId="38" applyFont="1" applyBorder="1" applyAlignment="1">
      <alignment vertical="center" wrapText="1"/>
    </xf>
    <xf numFmtId="0" fontId="5" fillId="48" borderId="0" xfId="51" applyFill="1">
      <alignment vertical="center"/>
    </xf>
    <xf numFmtId="0" fontId="49" fillId="48" borderId="52" xfId="51" applyFont="1" applyFill="1" applyBorder="1">
      <alignment vertical="center"/>
    </xf>
    <xf numFmtId="3" fontId="5" fillId="48" borderId="52" xfId="51" applyNumberFormat="1" applyFill="1" applyBorder="1">
      <alignment vertical="center"/>
    </xf>
    <xf numFmtId="177" fontId="5" fillId="48" borderId="52" xfId="2" applyNumberFormat="1" applyFont="1" applyFill="1" applyBorder="1" applyAlignment="1" applyProtection="1">
      <alignment vertical="center"/>
    </xf>
    <xf numFmtId="176" fontId="5" fillId="48" borderId="52" xfId="51" applyNumberFormat="1" applyFill="1" applyBorder="1" applyAlignment="1">
      <alignment vertical="center" wrapText="1"/>
    </xf>
    <xf numFmtId="178" fontId="5" fillId="48" borderId="52" xfId="51" applyNumberFormat="1" applyFill="1" applyBorder="1" applyAlignment="1">
      <alignment vertical="center" wrapText="1"/>
    </xf>
    <xf numFmtId="38" fontId="5" fillId="48" borderId="48" xfId="38" applyFill="1" applyBorder="1">
      <alignment vertical="center"/>
    </xf>
    <xf numFmtId="49" fontId="26" fillId="0" borderId="27" xfId="2" applyNumberFormat="1" applyFont="1" applyFill="1" applyBorder="1" applyAlignment="1">
      <alignment vertical="center" shrinkToFit="1"/>
    </xf>
    <xf numFmtId="0" fontId="5" fillId="0" borderId="48" xfId="2" applyFont="1" applyBorder="1" applyAlignment="1">
      <alignment vertical="center"/>
    </xf>
    <xf numFmtId="0" fontId="27" fillId="0" borderId="27" xfId="2" applyFont="1" applyFill="1" applyBorder="1" applyAlignment="1">
      <alignment vertical="center" wrapText="1" shrinkToFit="1"/>
    </xf>
    <xf numFmtId="0" fontId="5" fillId="0" borderId="48" xfId="2" applyFont="1" applyBorder="1" applyAlignment="1">
      <alignment vertical="center" shrinkToFit="1"/>
    </xf>
    <xf numFmtId="0" fontId="36" fillId="0" borderId="48" xfId="2" applyFont="1" applyBorder="1" applyAlignment="1" applyProtection="1">
      <alignment vertical="center"/>
    </xf>
    <xf numFmtId="3" fontId="26" fillId="0" borderId="27" xfId="2" applyNumberFormat="1" applyFont="1" applyFill="1" applyBorder="1" applyAlignment="1">
      <alignment vertical="center" shrinkToFit="1"/>
    </xf>
    <xf numFmtId="176" fontId="26" fillId="0" borderId="53" xfId="2" applyNumberFormat="1" applyFont="1" applyFill="1" applyBorder="1" applyAlignment="1">
      <alignment horizontal="right" vertical="center" shrinkToFit="1"/>
    </xf>
    <xf numFmtId="176" fontId="5" fillId="0" borderId="48" xfId="2" applyNumberFormat="1" applyFont="1" applyBorder="1" applyAlignment="1">
      <alignment vertical="center"/>
    </xf>
    <xf numFmtId="38" fontId="0" fillId="0" borderId="48" xfId="38" applyFont="1" applyBorder="1" applyAlignment="1">
      <alignment vertical="center"/>
    </xf>
    <xf numFmtId="38" fontId="0" fillId="0" borderId="54" xfId="38" applyFont="1" applyBorder="1" applyAlignment="1">
      <alignment vertical="center"/>
    </xf>
    <xf numFmtId="184" fontId="26" fillId="0" borderId="0" xfId="2" applyNumberFormat="1" applyFont="1" applyFill="1" applyBorder="1" applyAlignment="1">
      <alignment vertical="center"/>
    </xf>
    <xf numFmtId="3" fontId="0" fillId="0" borderId="0" xfId="38" applyNumberFormat="1" applyFont="1" applyFill="1" applyBorder="1" applyAlignment="1"/>
    <xf numFmtId="49" fontId="26" fillId="0" borderId="1" xfId="2" applyNumberFormat="1" applyFont="1" applyFill="1" applyBorder="1" applyAlignment="1">
      <alignment vertical="center" wrapText="1" shrinkToFit="1"/>
    </xf>
    <xf numFmtId="0" fontId="27" fillId="0" borderId="1" xfId="2" applyFont="1" applyFill="1" applyBorder="1" applyAlignment="1">
      <alignment vertical="center" wrapText="1" shrinkToFit="1"/>
    </xf>
    <xf numFmtId="3" fontId="26" fillId="0" borderId="1" xfId="2" applyNumberFormat="1" applyFont="1" applyFill="1" applyBorder="1" applyAlignment="1">
      <alignment vertical="center" shrinkToFit="1"/>
    </xf>
    <xf numFmtId="176" fontId="26" fillId="0" borderId="55" xfId="2" applyNumberFormat="1" applyFont="1" applyFill="1" applyBorder="1" applyAlignment="1">
      <alignment horizontal="right" vertical="center" shrinkToFit="1"/>
    </xf>
    <xf numFmtId="49" fontId="26" fillId="0" borderId="1" xfId="2" applyNumberFormat="1" applyFont="1" applyFill="1" applyBorder="1" applyAlignment="1">
      <alignment vertical="center" shrinkToFit="1"/>
    </xf>
    <xf numFmtId="0" fontId="5" fillId="0" borderId="48" xfId="2" applyBorder="1" applyAlignment="1">
      <alignment vertical="center"/>
    </xf>
    <xf numFmtId="49" fontId="26" fillId="0" borderId="2" xfId="2" applyNumberFormat="1" applyFont="1" applyFill="1" applyBorder="1" applyAlignment="1">
      <alignment vertical="center" wrapText="1" shrinkToFit="1"/>
    </xf>
    <xf numFmtId="0" fontId="5" fillId="0" borderId="46" xfId="2" applyBorder="1" applyAlignment="1">
      <alignment vertical="center"/>
    </xf>
    <xf numFmtId="0" fontId="27" fillId="0" borderId="2" xfId="2" applyFont="1" applyFill="1" applyBorder="1" applyAlignment="1">
      <alignment vertical="center" wrapText="1" shrinkToFit="1"/>
    </xf>
    <xf numFmtId="0" fontId="5" fillId="0" borderId="56" xfId="2" applyBorder="1" applyAlignment="1">
      <alignment vertical="center"/>
    </xf>
    <xf numFmtId="0" fontId="27" fillId="0" borderId="57" xfId="2" applyFont="1" applyFill="1" applyBorder="1" applyAlignment="1">
      <alignment vertical="center" wrapText="1" shrinkToFit="1"/>
    </xf>
    <xf numFmtId="176" fontId="26" fillId="0" borderId="58" xfId="2" applyNumberFormat="1" applyFont="1" applyFill="1" applyBorder="1" applyAlignment="1">
      <alignment horizontal="right" vertical="center" shrinkToFit="1"/>
    </xf>
    <xf numFmtId="38" fontId="5" fillId="0" borderId="48" xfId="38" applyFont="1" applyBorder="1" applyAlignment="1">
      <alignment vertical="center"/>
    </xf>
    <xf numFmtId="0" fontId="5" fillId="0" borderId="48" xfId="51" applyFont="1" applyBorder="1">
      <alignment vertical="center"/>
    </xf>
    <xf numFmtId="38" fontId="5" fillId="0" borderId="48" xfId="38" applyFont="1" applyBorder="1">
      <alignment vertical="center"/>
    </xf>
    <xf numFmtId="3" fontId="26" fillId="0" borderId="59" xfId="2" applyNumberFormat="1" applyFont="1" applyFill="1" applyBorder="1" applyAlignment="1">
      <alignment vertical="center" shrinkToFit="1"/>
    </xf>
    <xf numFmtId="0" fontId="0" fillId="0" borderId="56" xfId="51" applyFont="1" applyBorder="1">
      <alignment vertical="center"/>
    </xf>
    <xf numFmtId="3" fontId="26" fillId="0" borderId="48" xfId="2" applyNumberFormat="1" applyFont="1" applyFill="1" applyBorder="1" applyAlignment="1">
      <alignment vertical="center" shrinkToFit="1"/>
    </xf>
    <xf numFmtId="0" fontId="26" fillId="0" borderId="1" xfId="2" applyFont="1" applyFill="1" applyBorder="1" applyAlignment="1">
      <alignment vertical="center"/>
    </xf>
    <xf numFmtId="0" fontId="27" fillId="0" borderId="57" xfId="2" applyFont="1" applyFill="1" applyBorder="1" applyAlignment="1">
      <alignment vertical="center" wrapText="1"/>
    </xf>
    <xf numFmtId="3" fontId="26" fillId="0" borderId="48" xfId="38" applyNumberFormat="1" applyFont="1" applyFill="1" applyBorder="1">
      <alignment vertical="center"/>
    </xf>
    <xf numFmtId="0" fontId="26" fillId="0" borderId="58" xfId="2" applyFont="1" applyFill="1" applyBorder="1" applyAlignment="1">
      <alignment vertical="center" shrinkToFit="1"/>
    </xf>
    <xf numFmtId="184" fontId="26" fillId="0" borderId="0" xfId="38" applyNumberFormat="1" applyFont="1" applyFill="1" applyBorder="1">
      <alignment vertical="center"/>
    </xf>
    <xf numFmtId="38" fontId="26" fillId="0" borderId="58" xfId="38" applyFont="1" applyFill="1" applyBorder="1" applyAlignment="1">
      <alignment vertical="center" shrinkToFit="1"/>
    </xf>
    <xf numFmtId="38" fontId="26" fillId="0" borderId="58" xfId="38" applyFont="1" applyFill="1" applyBorder="1">
      <alignment vertical="center"/>
    </xf>
    <xf numFmtId="3" fontId="26" fillId="0" borderId="60" xfId="2" applyNumberFormat="1" applyFont="1" applyFill="1" applyBorder="1" applyAlignment="1">
      <alignment vertical="center" shrinkToFit="1"/>
    </xf>
    <xf numFmtId="3" fontId="26" fillId="0" borderId="24" xfId="2" applyNumberFormat="1" applyFont="1" applyFill="1" applyBorder="1" applyAlignment="1">
      <alignment vertical="center" shrinkToFit="1"/>
    </xf>
    <xf numFmtId="0" fontId="5" fillId="0" borderId="46" xfId="51" applyFont="1" applyBorder="1">
      <alignment vertical="center"/>
    </xf>
    <xf numFmtId="0" fontId="5" fillId="0" borderId="61" xfId="2" applyFont="1" applyBorder="1" applyAlignment="1">
      <alignment vertical="center"/>
    </xf>
    <xf numFmtId="3" fontId="26" fillId="0" borderId="62" xfId="2" applyNumberFormat="1" applyFont="1" applyFill="1" applyBorder="1" applyAlignment="1">
      <alignment vertical="center" shrinkToFit="1"/>
    </xf>
    <xf numFmtId="3" fontId="0" fillId="0" borderId="56" xfId="51" applyNumberFormat="1" applyFont="1" applyBorder="1">
      <alignment vertical="center"/>
    </xf>
    <xf numFmtId="184" fontId="26" fillId="0" borderId="0" xfId="2" applyNumberFormat="1" applyFont="1" applyFill="1" applyBorder="1" applyAlignment="1">
      <alignment vertical="center" shrinkToFit="1"/>
    </xf>
    <xf numFmtId="49" fontId="26" fillId="0" borderId="24" xfId="2" applyNumberFormat="1" applyFont="1" applyFill="1" applyBorder="1" applyAlignment="1">
      <alignment vertical="center" shrinkToFit="1"/>
    </xf>
    <xf numFmtId="0" fontId="0" fillId="0" borderId="54" xfId="51" applyFont="1" applyBorder="1">
      <alignment vertical="center"/>
    </xf>
    <xf numFmtId="0" fontId="27" fillId="0" borderId="24" xfId="2" applyFont="1" applyFill="1" applyBorder="1" applyAlignment="1">
      <alignment vertical="center" wrapText="1" shrinkToFit="1"/>
    </xf>
    <xf numFmtId="0" fontId="0" fillId="0" borderId="48" xfId="51" applyFont="1" applyBorder="1">
      <alignment vertical="center"/>
    </xf>
    <xf numFmtId="3" fontId="26" fillId="0" borderId="63" xfId="2" applyNumberFormat="1" applyFont="1" applyFill="1" applyBorder="1" applyAlignment="1">
      <alignment vertical="center" shrinkToFit="1"/>
    </xf>
    <xf numFmtId="3" fontId="26" fillId="0" borderId="26" xfId="2" applyNumberFormat="1" applyFont="1" applyFill="1" applyBorder="1" applyAlignment="1">
      <alignment vertical="center" shrinkToFit="1"/>
    </xf>
    <xf numFmtId="0" fontId="27" fillId="0" borderId="1" xfId="2" applyFont="1" applyFill="1" applyBorder="1" applyAlignment="1">
      <alignment vertical="center" wrapText="1"/>
    </xf>
    <xf numFmtId="3" fontId="26" fillId="0" borderId="26" xfId="38" applyNumberFormat="1" applyFont="1" applyFill="1" applyBorder="1" applyAlignment="1">
      <alignment vertical="center"/>
    </xf>
    <xf numFmtId="184" fontId="26" fillId="0" borderId="0" xfId="38" applyNumberFormat="1" applyFont="1" applyFill="1" applyBorder="1" applyAlignment="1">
      <alignment vertical="center"/>
    </xf>
    <xf numFmtId="0" fontId="26" fillId="0" borderId="2" xfId="2" applyFont="1" applyFill="1" applyBorder="1" applyAlignment="1">
      <alignment vertical="center" shrinkToFit="1"/>
    </xf>
    <xf numFmtId="0" fontId="0" fillId="0" borderId="46" xfId="51" applyFont="1" applyBorder="1">
      <alignment vertical="center"/>
    </xf>
    <xf numFmtId="0" fontId="27" fillId="0" borderId="2" xfId="2" applyFont="1" applyFill="1" applyBorder="1" applyAlignment="1">
      <alignment vertical="center" wrapText="1"/>
    </xf>
    <xf numFmtId="0" fontId="5" fillId="0" borderId="46" xfId="2" applyFont="1" applyBorder="1" applyAlignment="1">
      <alignment vertical="center" shrinkToFit="1"/>
    </xf>
    <xf numFmtId="0" fontId="5" fillId="0" borderId="64" xfId="2" applyFont="1" applyBorder="1" applyAlignment="1">
      <alignment vertical="center"/>
    </xf>
    <xf numFmtId="0" fontId="26" fillId="0" borderId="2" xfId="2" applyFont="1" applyFill="1" applyBorder="1" applyAlignment="1">
      <alignment vertical="center"/>
    </xf>
    <xf numFmtId="3" fontId="26" fillId="0" borderId="40" xfId="38" applyNumberFormat="1" applyFont="1" applyFill="1" applyBorder="1" applyAlignment="1">
      <alignment vertical="center"/>
    </xf>
    <xf numFmtId="3" fontId="0" fillId="0" borderId="65" xfId="51" applyNumberFormat="1" applyFont="1" applyBorder="1">
      <alignment vertical="center"/>
    </xf>
    <xf numFmtId="177" fontId="5" fillId="0" borderId="46" xfId="2" applyNumberFormat="1" applyFont="1" applyBorder="1" applyAlignment="1" applyProtection="1">
      <alignment vertical="center"/>
    </xf>
    <xf numFmtId="0" fontId="0" fillId="0" borderId="46" xfId="51" applyFont="1" applyBorder="1" applyAlignment="1">
      <alignment vertical="center" wrapText="1"/>
    </xf>
    <xf numFmtId="38" fontId="0" fillId="0" borderId="46" xfId="38" applyFont="1" applyBorder="1" applyAlignment="1">
      <alignment vertical="center" wrapText="1"/>
    </xf>
    <xf numFmtId="38" fontId="5" fillId="0" borderId="46" xfId="38" applyFont="1" applyBorder="1">
      <alignment vertical="center"/>
    </xf>
    <xf numFmtId="0" fontId="5" fillId="0" borderId="61" xfId="51" applyBorder="1">
      <alignment vertical="center"/>
    </xf>
    <xf numFmtId="3" fontId="5" fillId="0" borderId="62" xfId="51" applyNumberFormat="1" applyBorder="1">
      <alignment vertical="center"/>
    </xf>
    <xf numFmtId="3" fontId="0" fillId="0" borderId="48" xfId="51" applyNumberFormat="1" applyFont="1" applyBorder="1">
      <alignment vertical="center"/>
    </xf>
    <xf numFmtId="184" fontId="5" fillId="0" borderId="0" xfId="51" applyNumberFormat="1" applyFill="1" applyBorder="1">
      <alignment vertical="center"/>
    </xf>
    <xf numFmtId="0" fontId="49" fillId="0" borderId="54" xfId="51" applyFont="1" applyBorder="1">
      <alignment vertical="center"/>
    </xf>
    <xf numFmtId="0" fontId="5" fillId="0" borderId="66" xfId="51" applyBorder="1">
      <alignment vertical="center"/>
    </xf>
    <xf numFmtId="0" fontId="5" fillId="0" borderId="54" xfId="51" applyFont="1" applyBorder="1">
      <alignment vertical="center"/>
    </xf>
    <xf numFmtId="3" fontId="5" fillId="0" borderId="67" xfId="51" applyNumberFormat="1" applyBorder="1">
      <alignment vertical="center"/>
    </xf>
    <xf numFmtId="3" fontId="0" fillId="0" borderId="68" xfId="51" applyNumberFormat="1" applyFont="1" applyBorder="1">
      <alignment vertical="center"/>
    </xf>
    <xf numFmtId="177" fontId="5" fillId="0" borderId="54" xfId="2" applyNumberFormat="1" applyFont="1" applyBorder="1" applyAlignment="1" applyProtection="1">
      <alignment vertical="center"/>
    </xf>
    <xf numFmtId="0" fontId="0" fillId="0" borderId="54" xfId="51" applyFont="1" applyBorder="1" applyAlignment="1">
      <alignment vertical="center" wrapText="1"/>
    </xf>
    <xf numFmtId="38" fontId="0" fillId="0" borderId="54" xfId="38" applyFont="1" applyBorder="1" applyAlignment="1">
      <alignment vertical="center" wrapText="1"/>
    </xf>
    <xf numFmtId="38" fontId="5" fillId="0" borderId="54" xfId="38" applyFont="1" applyBorder="1">
      <alignment vertical="center"/>
    </xf>
    <xf numFmtId="0" fontId="51" fillId="0" borderId="48" xfId="51" applyFont="1" applyBorder="1">
      <alignment vertical="center"/>
    </xf>
    <xf numFmtId="3" fontId="0" fillId="0" borderId="66" xfId="51" applyNumberFormat="1" applyFont="1" applyBorder="1">
      <alignment vertical="center"/>
    </xf>
    <xf numFmtId="3" fontId="0" fillId="0" borderId="61" xfId="51" applyNumberFormat="1" applyFont="1" applyBorder="1">
      <alignment vertical="center"/>
    </xf>
    <xf numFmtId="38" fontId="49" fillId="0" borderId="48" xfId="38" applyFont="1" applyBorder="1">
      <alignment vertical="center"/>
    </xf>
    <xf numFmtId="3" fontId="5" fillId="0" borderId="61" xfId="51" applyNumberFormat="1" applyBorder="1">
      <alignment vertical="center"/>
    </xf>
    <xf numFmtId="38" fontId="5" fillId="0" borderId="0" xfId="38">
      <alignment vertical="center"/>
    </xf>
    <xf numFmtId="49" fontId="5" fillId="0" borderId="46" xfId="51" applyNumberFormat="1" applyBorder="1">
      <alignment vertical="center"/>
    </xf>
    <xf numFmtId="0" fontId="5" fillId="0" borderId="47" xfId="51" applyBorder="1">
      <alignment vertical="center"/>
    </xf>
    <xf numFmtId="0" fontId="5" fillId="0" borderId="48" xfId="2" applyFont="1" applyBorder="1" applyAlignment="1" applyProtection="1">
      <alignment vertical="center"/>
    </xf>
    <xf numFmtId="0" fontId="5" fillId="0" borderId="0" xfId="2" applyFont="1" applyBorder="1" applyAlignment="1" applyProtection="1">
      <alignment vertical="center"/>
    </xf>
    <xf numFmtId="0" fontId="5" fillId="48" borderId="52" xfId="51" applyFill="1" applyBorder="1" applyAlignment="1">
      <alignment vertical="center" wrapText="1"/>
    </xf>
    <xf numFmtId="0" fontId="5" fillId="48" borderId="48" xfId="2" applyFont="1" applyFill="1" applyBorder="1" applyAlignment="1" applyProtection="1">
      <alignment vertical="center"/>
    </xf>
    <xf numFmtId="0" fontId="5" fillId="0" borderId="48" xfId="2" applyFont="1" applyBorder="1" applyAlignment="1">
      <alignment vertical="center" wrapText="1"/>
    </xf>
    <xf numFmtId="0" fontId="5" fillId="0" borderId="61" xfId="2" applyBorder="1" applyAlignment="1">
      <alignment vertical="center"/>
    </xf>
    <xf numFmtId="0" fontId="5" fillId="0" borderId="61" xfId="2" applyBorder="1" applyAlignment="1">
      <alignment vertical="center" wrapText="1"/>
    </xf>
    <xf numFmtId="3" fontId="5" fillId="0" borderId="62" xfId="2" applyNumberFormat="1" applyFont="1" applyBorder="1" applyAlignment="1">
      <alignment vertical="center" wrapText="1"/>
    </xf>
    <xf numFmtId="3" fontId="5" fillId="0" borderId="61" xfId="2" applyNumberFormat="1" applyFont="1" applyBorder="1" applyAlignment="1">
      <alignment vertical="center"/>
    </xf>
    <xf numFmtId="176" fontId="5" fillId="0" borderId="54" xfId="2" applyNumberFormat="1" applyBorder="1" applyAlignment="1">
      <alignment vertical="center" wrapText="1"/>
    </xf>
    <xf numFmtId="0" fontId="5" fillId="0" borderId="54" xfId="2" applyBorder="1" applyAlignment="1">
      <alignment vertical="center" wrapText="1"/>
    </xf>
    <xf numFmtId="178" fontId="5" fillId="0" borderId="69" xfId="2" applyNumberFormat="1" applyBorder="1" applyAlignment="1">
      <alignment vertical="center"/>
    </xf>
    <xf numFmtId="178" fontId="5" fillId="0" borderId="48" xfId="2" applyNumberFormat="1" applyBorder="1" applyAlignment="1">
      <alignment vertical="center"/>
    </xf>
    <xf numFmtId="0" fontId="35" fillId="0" borderId="48" xfId="2" applyFont="1" applyBorder="1" applyAlignment="1">
      <alignment vertical="center" wrapText="1" shrinkToFit="1"/>
    </xf>
    <xf numFmtId="0" fontId="5" fillId="0" borderId="48" xfId="2" applyBorder="1" applyAlignment="1">
      <alignment vertical="center" wrapText="1"/>
    </xf>
    <xf numFmtId="176" fontId="5" fillId="0" borderId="54" xfId="2" applyNumberFormat="1" applyFont="1" applyBorder="1" applyAlignment="1">
      <alignment vertical="center" wrapText="1"/>
    </xf>
    <xf numFmtId="0" fontId="36" fillId="0" borderId="48" xfId="2" applyFont="1" applyBorder="1" applyAlignment="1">
      <alignment vertical="center" wrapText="1" shrinkToFit="1"/>
    </xf>
    <xf numFmtId="178" fontId="5" fillId="0" borderId="48" xfId="2" applyNumberFormat="1" applyFont="1" applyBorder="1" applyAlignment="1">
      <alignment vertical="center"/>
    </xf>
    <xf numFmtId="176" fontId="5" fillId="0" borderId="48" xfId="2" applyNumberFormat="1" applyFont="1" applyBorder="1" applyAlignment="1">
      <alignment horizontal="right" vertical="center"/>
    </xf>
    <xf numFmtId="176" fontId="5" fillId="0" borderId="48" xfId="2" applyNumberFormat="1" applyBorder="1" applyAlignment="1">
      <alignment vertical="center" wrapText="1"/>
    </xf>
    <xf numFmtId="176" fontId="5" fillId="0" borderId="54" xfId="2" applyNumberFormat="1" applyFont="1" applyBorder="1" applyAlignment="1" applyProtection="1">
      <alignment vertical="center" wrapText="1"/>
    </xf>
    <xf numFmtId="3" fontId="5" fillId="0" borderId="62" xfId="2" applyNumberFormat="1" applyBorder="1" applyAlignment="1">
      <alignment vertical="center" wrapText="1"/>
    </xf>
    <xf numFmtId="3" fontId="5" fillId="0" borderId="61" xfId="2" applyNumberFormat="1" applyBorder="1" applyAlignment="1">
      <alignment vertical="center"/>
    </xf>
    <xf numFmtId="176" fontId="5" fillId="0" borderId="48" xfId="2" applyNumberFormat="1" applyFont="1" applyBorder="1" applyAlignment="1" applyProtection="1">
      <alignment vertical="center" wrapText="1"/>
    </xf>
    <xf numFmtId="0" fontId="5" fillId="47" borderId="48" xfId="2" applyFill="1" applyBorder="1" applyAlignment="1">
      <alignment vertical="center" wrapText="1"/>
    </xf>
    <xf numFmtId="3" fontId="5" fillId="0" borderId="48" xfId="2" applyNumberFormat="1" applyBorder="1" applyAlignment="1">
      <alignment vertical="center" wrapText="1"/>
    </xf>
    <xf numFmtId="3" fontId="5" fillId="0" borderId="48" xfId="2" applyNumberFormat="1" applyBorder="1" applyAlignment="1">
      <alignment vertical="center"/>
    </xf>
    <xf numFmtId="0" fontId="5" fillId="47" borderId="48" xfId="2" applyFill="1" applyBorder="1" applyAlignment="1">
      <alignment vertical="center"/>
    </xf>
    <xf numFmtId="3" fontId="5" fillId="0" borderId="62" xfId="2" applyNumberFormat="1" applyBorder="1" applyAlignment="1">
      <alignment vertical="center"/>
    </xf>
    <xf numFmtId="0" fontId="36" fillId="0" borderId="48" xfId="2" applyFont="1" applyBorder="1" applyAlignment="1">
      <alignment vertical="center" wrapText="1"/>
    </xf>
    <xf numFmtId="176" fontId="5" fillId="0" borderId="48" xfId="2" applyNumberFormat="1" applyBorder="1" applyAlignment="1">
      <alignment horizontal="right" vertical="center" wrapText="1"/>
    </xf>
    <xf numFmtId="0" fontId="5" fillId="0" borderId="48" xfId="2" applyBorder="1" applyAlignment="1">
      <alignment vertical="center" shrinkToFit="1"/>
    </xf>
    <xf numFmtId="0" fontId="5" fillId="0" borderId="50" xfId="51" applyBorder="1" applyAlignment="1">
      <alignment horizontal="center" vertical="center" wrapText="1"/>
    </xf>
    <xf numFmtId="0" fontId="5" fillId="0" borderId="48" xfId="2" applyFont="1" applyBorder="1" applyAlignment="1" applyProtection="1">
      <alignment vertical="center" wrapText="1"/>
    </xf>
    <xf numFmtId="179" fontId="5" fillId="0" borderId="48" xfId="2" applyNumberFormat="1" applyFont="1" applyBorder="1" applyAlignment="1" applyProtection="1">
      <alignment vertical="center" wrapText="1"/>
    </xf>
    <xf numFmtId="0" fontId="5" fillId="48" borderId="52" xfId="2" applyFont="1" applyFill="1" applyBorder="1" applyAlignment="1" applyProtection="1">
      <alignment vertical="center"/>
    </xf>
    <xf numFmtId="0" fontId="5" fillId="0" borderId="48" xfId="2" applyBorder="1" applyAlignment="1">
      <alignment horizontal="right" vertical="center"/>
    </xf>
    <xf numFmtId="0" fontId="5" fillId="0" borderId="51" xfId="51" applyBorder="1">
      <alignment vertical="center"/>
    </xf>
    <xf numFmtId="0" fontId="49" fillId="0" borderId="48" xfId="2" applyFont="1" applyBorder="1" applyAlignment="1" applyProtection="1">
      <alignment vertical="center" wrapText="1"/>
    </xf>
    <xf numFmtId="176" fontId="5" fillId="0" borderId="48" xfId="2" applyNumberFormat="1" applyFont="1" applyBorder="1" applyAlignment="1" applyProtection="1">
      <alignment vertical="center" shrinkToFit="1"/>
    </xf>
    <xf numFmtId="176" fontId="5" fillId="0" borderId="48" xfId="2" applyNumberFormat="1" applyBorder="1" applyAlignment="1">
      <alignment vertical="center" shrinkToFit="1"/>
    </xf>
    <xf numFmtId="176" fontId="5" fillId="0" borderId="48" xfId="2" applyNumberFormat="1" applyBorder="1" applyAlignment="1">
      <alignment vertical="center"/>
    </xf>
    <xf numFmtId="0" fontId="26" fillId="0" borderId="1" xfId="2" applyFont="1" applyBorder="1" applyAlignment="1">
      <alignment horizontal="left" vertical="center" wrapText="1"/>
    </xf>
    <xf numFmtId="0" fontId="5" fillId="0" borderId="2" xfId="2" applyFont="1" applyBorder="1" applyAlignment="1">
      <alignment vertical="center" shrinkToFit="1"/>
    </xf>
    <xf numFmtId="0" fontId="5" fillId="0" borderId="24" xfId="2" applyFont="1" applyBorder="1" applyAlignment="1">
      <alignment vertical="center"/>
    </xf>
    <xf numFmtId="0" fontId="5" fillId="0" borderId="2" xfId="2" applyFont="1" applyBorder="1" applyAlignment="1">
      <alignment vertical="center"/>
    </xf>
    <xf numFmtId="0" fontId="5" fillId="0" borderId="43" xfId="2" applyBorder="1" applyAlignment="1">
      <alignment vertical="center"/>
    </xf>
    <xf numFmtId="176" fontId="5" fillId="0" borderId="44" xfId="2" applyNumberFormat="1" applyBorder="1" applyAlignment="1">
      <alignment vertical="center"/>
    </xf>
    <xf numFmtId="176" fontId="5" fillId="0" borderId="43" xfId="2" applyNumberFormat="1" applyBorder="1" applyAlignment="1">
      <alignment vertical="center"/>
    </xf>
    <xf numFmtId="176" fontId="5" fillId="0" borderId="24" xfId="2" applyNumberFormat="1" applyFont="1" applyBorder="1" applyAlignment="1">
      <alignment vertical="center"/>
    </xf>
    <xf numFmtId="38" fontId="0" fillId="0" borderId="0" xfId="38" applyFont="1" applyBorder="1">
      <alignment vertical="center"/>
    </xf>
    <xf numFmtId="38" fontId="5" fillId="41" borderId="23" xfId="37" applyFill="1" applyBorder="1" applyAlignment="1">
      <alignment vertical="center"/>
    </xf>
    <xf numFmtId="0" fontId="30" fillId="0" borderId="2" xfId="2" applyFont="1" applyBorder="1" applyAlignment="1">
      <alignment vertical="center" shrinkToFit="1"/>
    </xf>
    <xf numFmtId="38" fontId="31" fillId="0" borderId="2" xfId="38" applyFont="1" applyBorder="1">
      <alignment vertical="center"/>
    </xf>
    <xf numFmtId="176" fontId="31" fillId="0" borderId="2" xfId="38" applyNumberFormat="1" applyFont="1" applyBorder="1">
      <alignment vertical="center"/>
    </xf>
    <xf numFmtId="176" fontId="5" fillId="0" borderId="2" xfId="2" applyNumberFormat="1" applyFont="1" applyBorder="1" applyAlignment="1">
      <alignment vertical="center"/>
    </xf>
    <xf numFmtId="0" fontId="53" fillId="0" borderId="1" xfId="2" applyFont="1" applyBorder="1" applyAlignment="1">
      <alignment vertical="center"/>
    </xf>
    <xf numFmtId="0" fontId="46" fillId="0" borderId="1" xfId="2" applyFont="1" applyBorder="1" applyAlignment="1">
      <alignment vertical="center"/>
    </xf>
    <xf numFmtId="38" fontId="46" fillId="0" borderId="1" xfId="38" applyFont="1" applyBorder="1">
      <alignment vertical="center"/>
    </xf>
    <xf numFmtId="38" fontId="0" fillId="0" borderId="25" xfId="38" applyFont="1" applyFill="1" applyBorder="1" applyAlignment="1">
      <alignment vertical="center" wrapText="1"/>
    </xf>
    <xf numFmtId="38" fontId="46" fillId="0" borderId="1" xfId="38" applyFont="1" applyFill="1" applyBorder="1">
      <alignment vertical="center"/>
    </xf>
    <xf numFmtId="0" fontId="5" fillId="0" borderId="0" xfId="2" applyAlignment="1">
      <alignment vertical="center"/>
    </xf>
    <xf numFmtId="180" fontId="46" fillId="0" borderId="1" xfId="38" applyNumberFormat="1" applyFont="1" applyBorder="1">
      <alignment vertical="center"/>
    </xf>
    <xf numFmtId="178" fontId="5" fillId="0" borderId="44" xfId="2" applyNumberFormat="1" applyBorder="1" applyAlignment="1">
      <alignment vertical="center"/>
    </xf>
    <xf numFmtId="0" fontId="30" fillId="0" borderId="24" xfId="2" applyFont="1" applyBorder="1" applyAlignment="1">
      <alignment vertical="center" shrinkToFit="1"/>
    </xf>
    <xf numFmtId="38" fontId="31" fillId="0" borderId="24" xfId="38" applyFont="1" applyBorder="1">
      <alignment vertical="center"/>
    </xf>
    <xf numFmtId="176" fontId="31" fillId="0" borderId="24" xfId="38" applyNumberFormat="1" applyFont="1" applyBorder="1">
      <alignment vertical="center"/>
    </xf>
    <xf numFmtId="177" fontId="0" fillId="0" borderId="24" xfId="31" applyNumberFormat="1" applyFont="1" applyFill="1" applyBorder="1">
      <alignment vertical="center"/>
    </xf>
    <xf numFmtId="178" fontId="5" fillId="0" borderId="13" xfId="2" applyNumberFormat="1" applyBorder="1" applyAlignment="1">
      <alignment vertical="center"/>
    </xf>
    <xf numFmtId="0" fontId="30" fillId="0" borderId="1" xfId="2" applyFont="1" applyBorder="1" applyAlignment="1">
      <alignment vertical="center"/>
    </xf>
    <xf numFmtId="177" fontId="5" fillId="0" borderId="22" xfId="2" applyNumberFormat="1" applyFont="1" applyFill="1" applyBorder="1" applyAlignment="1">
      <alignment vertical="center"/>
    </xf>
    <xf numFmtId="178" fontId="5" fillId="0" borderId="1" xfId="2" applyNumberFormat="1" applyFont="1" applyFill="1" applyBorder="1" applyAlignment="1">
      <alignment vertical="center" wrapText="1"/>
    </xf>
    <xf numFmtId="176" fontId="0" fillId="0" borderId="25" xfId="38" applyNumberFormat="1" applyFont="1" applyFill="1" applyBorder="1" applyAlignment="1">
      <alignment vertical="center" wrapText="1"/>
    </xf>
    <xf numFmtId="178" fontId="5" fillId="0" borderId="1" xfId="2" applyNumberFormat="1" applyFont="1" applyBorder="1" applyAlignment="1">
      <alignment vertical="center" wrapText="1"/>
    </xf>
    <xf numFmtId="176" fontId="0" fillId="0" borderId="25" xfId="38" applyNumberFormat="1" applyFont="1" applyBorder="1" applyAlignment="1">
      <alignment vertical="center" wrapText="1"/>
    </xf>
    <xf numFmtId="3" fontId="5" fillId="0" borderId="22" xfId="2" applyNumberFormat="1" applyFont="1" applyFill="1" applyBorder="1" applyAlignment="1">
      <alignment vertical="center"/>
    </xf>
    <xf numFmtId="177" fontId="54" fillId="0" borderId="1" xfId="31" applyNumberFormat="1" applyFont="1" applyFill="1" applyBorder="1">
      <alignment vertical="center"/>
    </xf>
    <xf numFmtId="0" fontId="31" fillId="0" borderId="1" xfId="2" applyFont="1" applyBorder="1" applyAlignment="1">
      <alignment vertical="center" shrinkToFit="1"/>
    </xf>
    <xf numFmtId="38" fontId="31" fillId="0" borderId="1" xfId="38" applyFont="1" applyBorder="1" applyAlignment="1">
      <alignment vertical="center" shrinkToFit="1"/>
    </xf>
    <xf numFmtId="176" fontId="5" fillId="0" borderId="22" xfId="2" applyNumberFormat="1" applyBorder="1" applyAlignment="1">
      <alignment vertical="center"/>
    </xf>
    <xf numFmtId="0" fontId="31" fillId="0" borderId="1" xfId="2" applyFont="1" applyFill="1" applyBorder="1" applyAlignment="1">
      <alignment vertical="center" shrinkToFit="1"/>
    </xf>
    <xf numFmtId="176" fontId="31" fillId="0" borderId="1" xfId="38" applyNumberFormat="1" applyFont="1" applyFill="1" applyBorder="1">
      <alignment vertical="center"/>
    </xf>
    <xf numFmtId="177" fontId="5" fillId="0" borderId="1" xfId="31" applyNumberFormat="1" applyFont="1" applyFill="1" applyBorder="1">
      <alignment vertical="center"/>
    </xf>
    <xf numFmtId="178" fontId="5" fillId="0" borderId="24" xfId="2" applyNumberFormat="1" applyFill="1" applyBorder="1" applyAlignment="1">
      <alignment vertical="center"/>
    </xf>
    <xf numFmtId="49" fontId="5" fillId="0" borderId="1" xfId="2" applyNumberFormat="1" applyFont="1" applyBorder="1" applyAlignment="1">
      <alignment vertical="center" shrinkToFit="1"/>
    </xf>
    <xf numFmtId="176" fontId="5" fillId="0" borderId="1" xfId="2" applyNumberFormat="1" applyFont="1" applyBorder="1" applyAlignment="1">
      <alignment horizontal="center" vertical="center"/>
    </xf>
    <xf numFmtId="0" fontId="44" fillId="0" borderId="1" xfId="2" applyFont="1" applyBorder="1" applyAlignment="1">
      <alignment vertical="center" wrapText="1"/>
    </xf>
    <xf numFmtId="0" fontId="5" fillId="0" borderId="0" xfId="2" applyFill="1" applyAlignment="1">
      <alignment vertical="center"/>
    </xf>
    <xf numFmtId="57" fontId="5" fillId="0" borderId="24" xfId="2" applyNumberFormat="1" applyBorder="1" applyAlignment="1">
      <alignment vertical="center" wrapText="1"/>
    </xf>
    <xf numFmtId="57" fontId="5" fillId="0" borderId="1" xfId="2" applyNumberFormat="1" applyBorder="1" applyAlignment="1">
      <alignment vertical="center" wrapText="1"/>
    </xf>
    <xf numFmtId="9" fontId="0" fillId="0" borderId="0" xfId="31" applyFont="1" applyFill="1" applyBorder="1">
      <alignment vertical="center"/>
    </xf>
    <xf numFmtId="0" fontId="5" fillId="0" borderId="2" xfId="2" applyBorder="1" applyAlignment="1">
      <alignment horizontal="center" vertical="center" wrapText="1"/>
    </xf>
    <xf numFmtId="3" fontId="5" fillId="0" borderId="22" xfId="2" applyNumberFormat="1" applyFont="1" applyBorder="1" applyAlignment="1">
      <alignment vertical="center" wrapText="1"/>
    </xf>
    <xf numFmtId="3" fontId="5" fillId="0" borderId="22" xfId="2" applyNumberFormat="1" applyBorder="1" applyAlignment="1">
      <alignment vertical="center" wrapText="1"/>
    </xf>
    <xf numFmtId="3" fontId="5" fillId="0" borderId="25" xfId="2" applyNumberFormat="1" applyBorder="1" applyAlignment="1">
      <alignment vertical="center" wrapText="1"/>
    </xf>
    <xf numFmtId="3" fontId="5" fillId="0" borderId="22" xfId="2" applyNumberFormat="1" applyBorder="1" applyAlignment="1">
      <alignment vertical="center"/>
    </xf>
    <xf numFmtId="3" fontId="5" fillId="0" borderId="22" xfId="47" applyNumberFormat="1" applyBorder="1">
      <alignment vertical="center"/>
    </xf>
    <xf numFmtId="185" fontId="5" fillId="41" borderId="23" xfId="47" applyNumberFormat="1" applyFill="1" applyBorder="1" applyAlignment="1">
      <alignment vertical="center" wrapText="1" shrinkToFit="1"/>
    </xf>
    <xf numFmtId="0" fontId="31" fillId="0" borderId="1" xfId="2" applyFont="1" applyBorder="1" applyAlignment="1">
      <alignment horizontal="center" vertical="center" shrinkToFit="1"/>
    </xf>
    <xf numFmtId="178" fontId="5" fillId="0" borderId="24" xfId="2" applyNumberFormat="1" applyBorder="1" applyAlignment="1">
      <alignment horizontal="center" vertical="center"/>
    </xf>
    <xf numFmtId="38" fontId="31" fillId="0" borderId="1" xfId="38" applyFont="1" applyBorder="1" applyAlignment="1">
      <alignment vertical="center" wrapText="1"/>
    </xf>
    <xf numFmtId="176" fontId="31" fillId="0" borderId="1" xfId="38" applyNumberFormat="1" applyFont="1" applyBorder="1" applyAlignment="1">
      <alignment vertical="center" wrapText="1"/>
    </xf>
    <xf numFmtId="178" fontId="5" fillId="0" borderId="1" xfId="2" applyNumberFormat="1" applyFont="1" applyBorder="1" applyAlignment="1">
      <alignment horizontal="right" vertical="center" wrapText="1"/>
    </xf>
    <xf numFmtId="0" fontId="5" fillId="0" borderId="24" xfId="2" applyFont="1" applyBorder="1" applyAlignment="1">
      <alignment vertical="center" wrapText="1"/>
    </xf>
    <xf numFmtId="178" fontId="5" fillId="0" borderId="27" xfId="2" applyNumberFormat="1" applyFont="1" applyBorder="1" applyAlignment="1">
      <alignment vertical="center"/>
    </xf>
    <xf numFmtId="0" fontId="26" fillId="0" borderId="24" xfId="2" applyFont="1" applyBorder="1" applyAlignment="1">
      <alignment vertical="center" wrapText="1"/>
    </xf>
    <xf numFmtId="186" fontId="53" fillId="40" borderId="22" xfId="2" applyNumberFormat="1" applyFont="1" applyFill="1" applyBorder="1" applyAlignment="1">
      <alignment horizontal="left" vertical="center" wrapText="1"/>
    </xf>
    <xf numFmtId="176" fontId="0" fillId="0" borderId="1" xfId="38" applyNumberFormat="1" applyFont="1" applyBorder="1" applyAlignment="1">
      <alignment horizontal="right" vertical="center" shrinkToFit="1"/>
    </xf>
    <xf numFmtId="0" fontId="38" fillId="36" borderId="19" xfId="47" applyFont="1" applyFill="1" applyBorder="1" applyAlignment="1">
      <alignment horizontal="center" vertical="center"/>
    </xf>
    <xf numFmtId="38" fontId="5" fillId="0" borderId="1" xfId="52" applyFont="1" applyFill="1" applyBorder="1" applyAlignment="1">
      <alignment vertical="center" wrapText="1"/>
    </xf>
    <xf numFmtId="38" fontId="5" fillId="0" borderId="1" xfId="52" applyFont="1" applyBorder="1" applyAlignment="1">
      <alignment vertical="center" wrapText="1"/>
    </xf>
    <xf numFmtId="38" fontId="0" fillId="0" borderId="1" xfId="52" applyFont="1" applyBorder="1">
      <alignment vertical="center"/>
    </xf>
    <xf numFmtId="38" fontId="5" fillId="0" borderId="16" xfId="52" applyFont="1" applyFill="1" applyBorder="1" applyAlignment="1">
      <alignment vertical="center" wrapText="1"/>
    </xf>
    <xf numFmtId="38" fontId="0" fillId="0" borderId="1" xfId="52" applyFont="1" applyFill="1" applyBorder="1">
      <alignment vertical="center"/>
    </xf>
    <xf numFmtId="38" fontId="23" fillId="0" borderId="1" xfId="52" applyFont="1" applyFill="1" applyBorder="1" applyAlignment="1">
      <alignment horizontal="center" vertical="center" wrapText="1"/>
    </xf>
    <xf numFmtId="38" fontId="0" fillId="0" borderId="0" xfId="52" applyFont="1">
      <alignment vertical="center"/>
    </xf>
    <xf numFmtId="38" fontId="5" fillId="0" borderId="12" xfId="52" applyFont="1" applyFill="1" applyBorder="1" applyAlignment="1">
      <alignment horizontal="left" vertical="center"/>
    </xf>
    <xf numFmtId="38" fontId="5" fillId="0" borderId="13" xfId="52" applyFont="1" applyFill="1" applyBorder="1" applyAlignment="1">
      <alignment horizontal="left" vertical="center"/>
    </xf>
    <xf numFmtId="38" fontId="5" fillId="0" borderId="11" xfId="52" applyFont="1" applyFill="1" applyBorder="1" applyAlignment="1">
      <alignment horizontal="left" vertical="center" wrapText="1"/>
    </xf>
    <xf numFmtId="38" fontId="5" fillId="0" borderId="1" xfId="52" applyFont="1" applyFill="1" applyBorder="1" applyAlignment="1">
      <alignment horizontal="left" vertical="center" wrapText="1"/>
    </xf>
    <xf numFmtId="38" fontId="5" fillId="0" borderId="1" xfId="52" applyFont="1" applyBorder="1" applyAlignment="1">
      <alignment horizontal="left" vertical="center" wrapText="1"/>
    </xf>
    <xf numFmtId="38" fontId="0" fillId="0" borderId="1" xfId="52" applyFont="1" applyBorder="1" applyAlignment="1">
      <alignment horizontal="left" vertical="center"/>
    </xf>
    <xf numFmtId="38" fontId="5" fillId="34" borderId="16" xfId="52" applyFont="1" applyFill="1" applyBorder="1" applyAlignment="1">
      <alignment horizontal="left" vertical="center" wrapText="1"/>
    </xf>
    <xf numFmtId="38" fontId="5" fillId="0" borderId="17" xfId="52" applyFont="1" applyFill="1" applyBorder="1" applyAlignment="1">
      <alignment horizontal="left" vertical="center" wrapText="1"/>
    </xf>
    <xf numFmtId="38" fontId="5" fillId="0" borderId="15" xfId="52" applyFont="1" applyFill="1" applyBorder="1" applyAlignment="1">
      <alignment horizontal="left" vertical="center"/>
    </xf>
    <xf numFmtId="38" fontId="5" fillId="0" borderId="16" xfId="52" applyFont="1" applyFill="1" applyBorder="1" applyAlignment="1">
      <alignment horizontal="left" vertical="center" wrapText="1"/>
    </xf>
    <xf numFmtId="38" fontId="5" fillId="34" borderId="36" xfId="52" applyFont="1" applyFill="1" applyBorder="1" applyAlignment="1">
      <alignment horizontal="left" vertical="center" wrapText="1"/>
    </xf>
    <xf numFmtId="38" fontId="5" fillId="0" borderId="37" xfId="52" applyFont="1" applyFill="1" applyBorder="1" applyAlignment="1">
      <alignment horizontal="left" vertical="center" wrapText="1"/>
    </xf>
    <xf numFmtId="38" fontId="5" fillId="34" borderId="15" xfId="52" applyFont="1" applyFill="1" applyBorder="1" applyAlignment="1">
      <alignment horizontal="left" vertical="center" wrapText="1"/>
    </xf>
    <xf numFmtId="38" fontId="0" fillId="0" borderId="1" xfId="52" applyFont="1" applyFill="1" applyBorder="1" applyAlignment="1">
      <alignment horizontal="left" vertical="center"/>
    </xf>
    <xf numFmtId="38" fontId="5" fillId="43" borderId="16" xfId="52" applyFont="1" applyFill="1" applyBorder="1" applyAlignment="1">
      <alignment horizontal="left" vertical="center" wrapText="1"/>
    </xf>
    <xf numFmtId="38" fontId="23" fillId="0" borderId="1" xfId="52" applyFont="1" applyFill="1" applyBorder="1" applyAlignment="1">
      <alignment horizontal="left" vertical="center" wrapText="1"/>
    </xf>
    <xf numFmtId="38" fontId="5" fillId="34" borderId="28" xfId="52" applyFont="1" applyFill="1" applyBorder="1" applyAlignment="1">
      <alignment horizontal="left" vertical="center" wrapText="1"/>
    </xf>
    <xf numFmtId="38" fontId="5" fillId="0" borderId="17" xfId="52" applyFont="1" applyFill="1" applyBorder="1" applyAlignment="1">
      <alignment horizontal="left" vertical="center" shrinkToFit="1"/>
    </xf>
    <xf numFmtId="38" fontId="0" fillId="0" borderId="0" xfId="52" applyFont="1" applyAlignment="1">
      <alignment horizontal="left" vertical="center"/>
    </xf>
    <xf numFmtId="9" fontId="5" fillId="0" borderId="1" xfId="53" applyFont="1" applyBorder="1" applyAlignment="1">
      <alignment vertical="center" wrapText="1"/>
    </xf>
    <xf numFmtId="9" fontId="0" fillId="0" borderId="1" xfId="53" applyFont="1" applyBorder="1">
      <alignment vertical="center"/>
    </xf>
    <xf numFmtId="9" fontId="0" fillId="0" borderId="1" xfId="53" applyFont="1" applyFill="1" applyBorder="1">
      <alignment vertical="center"/>
    </xf>
    <xf numFmtId="9" fontId="23" fillId="0" borderId="1" xfId="53" applyFont="1" applyFill="1" applyBorder="1" applyAlignment="1">
      <alignment horizontal="center" vertical="center" wrapText="1"/>
    </xf>
    <xf numFmtId="9" fontId="0" fillId="0" borderId="0" xfId="53" applyFont="1">
      <alignment vertical="center"/>
    </xf>
    <xf numFmtId="177" fontId="5" fillId="0" borderId="1" xfId="53" applyNumberFormat="1" applyFont="1" applyBorder="1" applyAlignment="1">
      <alignment vertical="center" wrapText="1"/>
    </xf>
    <xf numFmtId="177" fontId="0" fillId="0" borderId="1" xfId="53" applyNumberFormat="1" applyFont="1" applyBorder="1">
      <alignment vertical="center"/>
    </xf>
    <xf numFmtId="177" fontId="5" fillId="0" borderId="16" xfId="53" applyNumberFormat="1" applyFont="1" applyFill="1" applyBorder="1" applyAlignment="1">
      <alignment vertical="center" wrapText="1"/>
    </xf>
    <xf numFmtId="177" fontId="0" fillId="0" borderId="1" xfId="53" applyNumberFormat="1" applyFont="1" applyFill="1" applyBorder="1">
      <alignment vertical="center"/>
    </xf>
    <xf numFmtId="177" fontId="23" fillId="0" borderId="1" xfId="53" applyNumberFormat="1" applyFont="1" applyFill="1" applyBorder="1" applyAlignment="1">
      <alignment horizontal="center" vertical="center" wrapText="1"/>
    </xf>
    <xf numFmtId="177" fontId="0" fillId="0" borderId="0" xfId="53" applyNumberFormat="1" applyFont="1">
      <alignment vertical="center"/>
    </xf>
    <xf numFmtId="9" fontId="5" fillId="0" borderId="18" xfId="53" applyFont="1" applyFill="1" applyBorder="1" applyAlignment="1">
      <alignment vertical="center" wrapText="1"/>
    </xf>
    <xf numFmtId="38" fontId="5" fillId="0" borderId="15" xfId="52" applyFont="1" applyFill="1" applyBorder="1" applyAlignment="1">
      <alignment vertical="center" wrapText="1"/>
    </xf>
    <xf numFmtId="177" fontId="5" fillId="0" borderId="1" xfId="53" applyNumberFormat="1" applyFont="1" applyFill="1" applyBorder="1" applyAlignment="1">
      <alignment vertical="center" wrapText="1"/>
    </xf>
    <xf numFmtId="177" fontId="5" fillId="0" borderId="18" xfId="53" applyNumberFormat="1" applyFont="1" applyFill="1" applyBorder="1" applyAlignment="1">
      <alignment vertical="center" wrapText="1"/>
    </xf>
    <xf numFmtId="38" fontId="0" fillId="33" borderId="1" xfId="52" applyFont="1" applyFill="1" applyBorder="1" applyAlignment="1">
      <alignment horizontal="left" vertical="center"/>
    </xf>
    <xf numFmtId="177" fontId="0" fillId="33" borderId="1" xfId="53" applyNumberFormat="1" applyFont="1" applyFill="1" applyBorder="1">
      <alignment vertical="center"/>
    </xf>
    <xf numFmtId="38" fontId="0" fillId="33" borderId="1" xfId="52" applyFont="1" applyFill="1" applyBorder="1">
      <alignment vertical="center"/>
    </xf>
    <xf numFmtId="9" fontId="0" fillId="33" borderId="1" xfId="53" applyFont="1" applyFill="1" applyBorder="1">
      <alignment vertical="center"/>
    </xf>
    <xf numFmtId="0" fontId="0" fillId="33" borderId="0" xfId="0" applyFill="1">
      <alignment vertical="center"/>
    </xf>
    <xf numFmtId="38" fontId="5" fillId="49" borderId="36" xfId="52" applyFont="1" applyFill="1" applyBorder="1" applyAlignment="1">
      <alignment horizontal="left" vertical="center" wrapText="1"/>
    </xf>
    <xf numFmtId="0" fontId="0" fillId="0" borderId="1" xfId="0" applyFill="1" applyBorder="1" applyAlignment="1">
      <alignment horizontal="left" vertical="center"/>
    </xf>
    <xf numFmtId="0" fontId="0" fillId="0" borderId="0" xfId="0" applyFill="1" applyAlignment="1">
      <alignment horizontal="left" vertical="center"/>
    </xf>
    <xf numFmtId="0" fontId="31" fillId="0" borderId="1" xfId="0" applyFont="1" applyFill="1" applyBorder="1" applyAlignment="1">
      <alignment horizontal="left" vertical="center"/>
    </xf>
    <xf numFmtId="0" fontId="5" fillId="0" borderId="1" xfId="0" applyFont="1" applyFill="1" applyBorder="1" applyAlignment="1">
      <alignment horizontal="left" vertical="center" wrapText="1"/>
    </xf>
    <xf numFmtId="0" fontId="31" fillId="0" borderId="0" xfId="0" applyFont="1" applyFill="1" applyAlignment="1">
      <alignment horizontal="left" vertical="center"/>
    </xf>
    <xf numFmtId="0" fontId="31" fillId="50" borderId="1" xfId="0" applyFont="1" applyFill="1" applyBorder="1" applyAlignment="1">
      <alignment horizontal="left" vertical="center"/>
    </xf>
    <xf numFmtId="38" fontId="0" fillId="50" borderId="1" xfId="52" applyFont="1" applyFill="1" applyBorder="1" applyAlignment="1">
      <alignment horizontal="left" vertical="center"/>
    </xf>
    <xf numFmtId="177" fontId="0" fillId="50" borderId="1" xfId="53" applyNumberFormat="1" applyFont="1" applyFill="1" applyBorder="1">
      <alignment vertical="center"/>
    </xf>
    <xf numFmtId="38" fontId="0" fillId="50" borderId="1" xfId="52" applyFont="1" applyFill="1" applyBorder="1">
      <alignment vertical="center"/>
    </xf>
    <xf numFmtId="0" fontId="0" fillId="50" borderId="0" xfId="0" applyFill="1">
      <alignment vertical="center"/>
    </xf>
    <xf numFmtId="38" fontId="0" fillId="0" borderId="1" xfId="52" applyFont="1" applyFill="1" applyBorder="1" applyAlignment="1">
      <alignment horizontal="right" vertical="center"/>
    </xf>
    <xf numFmtId="38" fontId="0" fillId="0" borderId="1" xfId="52" applyFont="1" applyBorder="1" applyAlignment="1">
      <alignment horizontal="right" vertical="center"/>
    </xf>
    <xf numFmtId="177" fontId="0" fillId="0" borderId="1" xfId="53" applyNumberFormat="1" applyFont="1" applyBorder="1" applyAlignment="1">
      <alignment horizontal="right" vertical="center"/>
    </xf>
    <xf numFmtId="38" fontId="0" fillId="50" borderId="1" xfId="52" applyFont="1" applyFill="1" applyBorder="1" applyAlignment="1">
      <alignment horizontal="right" vertical="center"/>
    </xf>
    <xf numFmtId="177" fontId="0" fillId="50" borderId="1" xfId="53" applyNumberFormat="1" applyFont="1" applyFill="1" applyBorder="1" applyAlignment="1">
      <alignment horizontal="right" vertical="center"/>
    </xf>
    <xf numFmtId="177" fontId="0" fillId="0" borderId="1" xfId="53" applyNumberFormat="1" applyFont="1" applyFill="1" applyBorder="1" applyAlignment="1">
      <alignment horizontal="right" vertical="center"/>
    </xf>
    <xf numFmtId="38" fontId="5" fillId="0" borderId="1" xfId="52" applyFont="1" applyFill="1" applyBorder="1" applyAlignment="1">
      <alignment horizontal="right" vertical="center" wrapText="1"/>
    </xf>
    <xf numFmtId="177" fontId="5" fillId="0" borderId="1" xfId="53" applyNumberFormat="1" applyFont="1" applyFill="1" applyBorder="1" applyAlignment="1">
      <alignment horizontal="right" vertical="center" wrapText="1"/>
    </xf>
    <xf numFmtId="3" fontId="5" fillId="0" borderId="0" xfId="2" applyNumberFormat="1"/>
    <xf numFmtId="0" fontId="5" fillId="0" borderId="1" xfId="2" applyFont="1" applyFill="1" applyBorder="1" applyAlignment="1">
      <alignment horizontal="left" vertical="center" wrapText="1"/>
    </xf>
    <xf numFmtId="38" fontId="5" fillId="0" borderId="1" xfId="52" applyFont="1" applyFill="1" applyBorder="1" applyAlignment="1">
      <alignment horizontal="left" vertical="center"/>
    </xf>
    <xf numFmtId="38" fontId="5" fillId="0" borderId="1" xfId="52" applyFont="1" applyFill="1" applyBorder="1" applyAlignment="1">
      <alignment horizontal="right" vertical="center"/>
    </xf>
    <xf numFmtId="49" fontId="5" fillId="0" borderId="1" xfId="0" applyNumberFormat="1" applyFont="1" applyFill="1" applyBorder="1" applyAlignment="1">
      <alignment horizontal="left" vertical="center" wrapText="1"/>
    </xf>
    <xf numFmtId="38" fontId="5" fillId="51" borderId="1" xfId="52" applyFont="1" applyFill="1" applyBorder="1" applyAlignment="1">
      <alignment horizontal="right" vertical="center" wrapText="1"/>
    </xf>
    <xf numFmtId="38" fontId="5" fillId="0" borderId="1" xfId="52" applyFont="1" applyFill="1" applyBorder="1" applyAlignment="1">
      <alignment horizontal="right" vertical="center" shrinkToFit="1"/>
    </xf>
    <xf numFmtId="38" fontId="5" fillId="50" borderId="1" xfId="52" applyFont="1" applyFill="1" applyBorder="1" applyAlignment="1">
      <alignment horizontal="right" vertical="center" wrapText="1"/>
    </xf>
    <xf numFmtId="38" fontId="0" fillId="0" borderId="24" xfId="52" applyFont="1" applyBorder="1" applyAlignment="1">
      <alignment horizontal="left" vertical="center"/>
    </xf>
    <xf numFmtId="177" fontId="0" fillId="0" borderId="24" xfId="53" applyNumberFormat="1" applyFont="1" applyFill="1" applyBorder="1" applyAlignment="1">
      <alignment horizontal="right" vertical="center"/>
    </xf>
    <xf numFmtId="38" fontId="0" fillId="0" borderId="24" xfId="52" applyFont="1" applyBorder="1">
      <alignment vertical="center"/>
    </xf>
    <xf numFmtId="0" fontId="31" fillId="0" borderId="23" xfId="0" applyFont="1" applyFill="1" applyBorder="1" applyAlignment="1">
      <alignment horizontal="left" vertical="center"/>
    </xf>
    <xf numFmtId="38" fontId="0" fillId="0" borderId="23" xfId="52" applyFont="1" applyBorder="1" applyAlignment="1">
      <alignment horizontal="right" vertical="center"/>
    </xf>
    <xf numFmtId="177" fontId="0" fillId="0" borderId="23" xfId="53" applyNumberFormat="1" applyFont="1" applyFill="1" applyBorder="1" applyAlignment="1">
      <alignment horizontal="right" vertical="center"/>
    </xf>
    <xf numFmtId="38" fontId="0" fillId="0" borderId="23" xfId="52" applyFont="1" applyFill="1" applyBorder="1" applyAlignment="1">
      <alignment horizontal="right" vertical="center"/>
    </xf>
    <xf numFmtId="38" fontId="0" fillId="0" borderId="24" xfId="52" applyFont="1" applyBorder="1" applyAlignment="1">
      <alignment horizontal="right" vertical="center"/>
    </xf>
    <xf numFmtId="177" fontId="0" fillId="0" borderId="1" xfId="53" applyNumberFormat="1" applyFont="1" applyFill="1" applyBorder="1" applyAlignment="1">
      <alignment horizontal="right" vertical="center"/>
    </xf>
    <xf numFmtId="38" fontId="0" fillId="0" borderId="0" xfId="52" applyFont="1" applyAlignment="1">
      <alignment horizontal="right" vertical="center"/>
    </xf>
    <xf numFmtId="38" fontId="31" fillId="0" borderId="1" xfId="52" applyFont="1" applyBorder="1" applyAlignment="1">
      <alignment horizontal="right" vertical="center"/>
    </xf>
    <xf numFmtId="38" fontId="31" fillId="0" borderId="1" xfId="52" applyFont="1" applyFill="1" applyBorder="1" applyAlignment="1">
      <alignment horizontal="right" vertical="center"/>
    </xf>
    <xf numFmtId="0" fontId="0" fillId="50" borderId="1" xfId="0" applyFill="1" applyBorder="1" applyAlignment="1">
      <alignment horizontal="left" vertical="center"/>
    </xf>
    <xf numFmtId="38" fontId="31" fillId="50" borderId="1" xfId="52" applyFont="1" applyFill="1" applyBorder="1" applyAlignment="1">
      <alignment horizontal="right" vertical="center"/>
    </xf>
    <xf numFmtId="177" fontId="31" fillId="50" borderId="1" xfId="53" applyNumberFormat="1" applyFont="1" applyFill="1" applyBorder="1" applyAlignment="1">
      <alignment horizontal="right" vertical="center"/>
    </xf>
    <xf numFmtId="0" fontId="5" fillId="0" borderId="26" xfId="0" applyFont="1" applyFill="1" applyBorder="1" applyAlignment="1"/>
    <xf numFmtId="0" fontId="0" fillId="0" borderId="24" xfId="0" applyFill="1" applyBorder="1" applyAlignment="1">
      <alignment horizontal="left" vertical="center"/>
    </xf>
    <xf numFmtId="177" fontId="5" fillId="0" borderId="24" xfId="53" applyNumberFormat="1" applyFont="1" applyFill="1" applyBorder="1" applyAlignment="1">
      <alignment horizontal="right" vertical="center" wrapText="1"/>
    </xf>
    <xf numFmtId="0" fontId="0" fillId="0" borderId="23" xfId="0" applyFill="1" applyBorder="1" applyAlignment="1">
      <alignment horizontal="left" vertical="center"/>
    </xf>
    <xf numFmtId="38" fontId="31" fillId="0" borderId="23" xfId="52" applyFont="1" applyBorder="1" applyAlignment="1">
      <alignment horizontal="right" vertical="center"/>
    </xf>
    <xf numFmtId="177" fontId="5" fillId="0" borderId="23" xfId="53" applyNumberFormat="1" applyFont="1" applyFill="1" applyBorder="1" applyAlignment="1">
      <alignment horizontal="right" vertical="center" wrapText="1"/>
    </xf>
    <xf numFmtId="0" fontId="5" fillId="0" borderId="1" xfId="53" applyNumberFormat="1" applyFont="1" applyFill="1" applyBorder="1" applyAlignment="1">
      <alignment horizontal="right" vertical="center" wrapText="1"/>
    </xf>
    <xf numFmtId="177" fontId="5" fillId="50" borderId="1" xfId="53" applyNumberFormat="1" applyFont="1" applyFill="1" applyBorder="1" applyAlignment="1">
      <alignment horizontal="right" vertical="center" wrapText="1"/>
    </xf>
    <xf numFmtId="177" fontId="0" fillId="0" borderId="1" xfId="53" applyNumberFormat="1" applyFont="1" applyFill="1" applyBorder="1" applyAlignment="1">
      <alignment horizontal="right" vertical="center"/>
    </xf>
    <xf numFmtId="38" fontId="0" fillId="0" borderId="24" xfId="52" applyFont="1" applyBorder="1" applyAlignment="1">
      <alignment horizontal="center" vertical="center"/>
    </xf>
    <xf numFmtId="38" fontId="0" fillId="0" borderId="1" xfId="52" applyFont="1" applyBorder="1" applyAlignment="1">
      <alignment horizontal="center" vertical="center" wrapText="1"/>
    </xf>
    <xf numFmtId="38" fontId="0" fillId="0" borderId="1" xfId="52" applyFont="1" applyBorder="1" applyAlignment="1">
      <alignment horizontal="right" vertical="center"/>
    </xf>
    <xf numFmtId="0" fontId="5" fillId="0" borderId="1" xfId="47" applyFill="1" applyBorder="1" applyAlignment="1">
      <alignment horizontal="center" vertical="center" wrapText="1"/>
    </xf>
    <xf numFmtId="0" fontId="0" fillId="0" borderId="1" xfId="47" applyFont="1" applyFill="1" applyBorder="1" applyAlignment="1">
      <alignment horizontal="center" vertical="center" wrapText="1"/>
    </xf>
    <xf numFmtId="0" fontId="25" fillId="0" borderId="39" xfId="2" applyFont="1" applyBorder="1" applyAlignment="1">
      <alignment horizontal="center" vertical="center" shrinkToFit="1"/>
    </xf>
    <xf numFmtId="0" fontId="25" fillId="0" borderId="13" xfId="2" applyFont="1" applyBorder="1" applyAlignment="1">
      <alignment horizontal="center" vertical="center" shrinkToFit="1"/>
    </xf>
    <xf numFmtId="0" fontId="25" fillId="0" borderId="24" xfId="2" applyFont="1" applyBorder="1" applyAlignment="1">
      <alignment horizontal="center" vertical="center" shrinkToFit="1"/>
    </xf>
    <xf numFmtId="0" fontId="5" fillId="0" borderId="39" xfId="2" applyFont="1" applyBorder="1" applyAlignment="1">
      <alignment horizontal="center" vertical="center" shrinkToFit="1"/>
    </xf>
    <xf numFmtId="0" fontId="5" fillId="0" borderId="13" xfId="2" applyFont="1" applyBorder="1" applyAlignment="1">
      <alignment horizontal="center" vertical="center" shrinkToFit="1"/>
    </xf>
    <xf numFmtId="0" fontId="5" fillId="0" borderId="24" xfId="2" applyFont="1" applyBorder="1" applyAlignment="1">
      <alignment horizontal="center" vertical="center" shrinkToFit="1"/>
    </xf>
    <xf numFmtId="0" fontId="5" fillId="0" borderId="39" xfId="2" applyFont="1" applyBorder="1" applyAlignment="1">
      <alignment horizontal="center" vertical="center"/>
    </xf>
    <xf numFmtId="0" fontId="5" fillId="0" borderId="13" xfId="2" applyFont="1" applyBorder="1" applyAlignment="1">
      <alignment horizontal="center" vertical="center"/>
    </xf>
    <xf numFmtId="0" fontId="5" fillId="0" borderId="24" xfId="2" applyFont="1" applyBorder="1" applyAlignment="1">
      <alignment horizontal="center" vertical="center"/>
    </xf>
    <xf numFmtId="38" fontId="6" fillId="0" borderId="39" xfId="38" applyFont="1" applyBorder="1" applyAlignment="1">
      <alignment horizontal="center" vertical="center"/>
    </xf>
    <xf numFmtId="38" fontId="6" fillId="0" borderId="13" xfId="38" applyFont="1" applyBorder="1" applyAlignment="1">
      <alignment horizontal="center" vertical="center"/>
    </xf>
    <xf numFmtId="38" fontId="6" fillId="0" borderId="24" xfId="38" applyFont="1" applyBorder="1" applyAlignment="1">
      <alignment horizontal="center" vertical="center"/>
    </xf>
    <xf numFmtId="176" fontId="6" fillId="0" borderId="39" xfId="38" applyNumberFormat="1" applyFont="1" applyBorder="1" applyAlignment="1">
      <alignment horizontal="center" vertical="center"/>
    </xf>
    <xf numFmtId="176" fontId="6" fillId="0" borderId="13" xfId="38" applyNumberFormat="1" applyFont="1" applyBorder="1" applyAlignment="1">
      <alignment horizontal="center" vertical="center"/>
    </xf>
    <xf numFmtId="176" fontId="6" fillId="0" borderId="24" xfId="38" applyNumberFormat="1" applyFont="1" applyBorder="1" applyAlignment="1">
      <alignment horizontal="center" vertical="center"/>
    </xf>
    <xf numFmtId="176" fontId="5" fillId="0" borderId="39" xfId="2" applyNumberFormat="1" applyFont="1" applyBorder="1" applyAlignment="1">
      <alignment horizontal="center" vertical="center"/>
    </xf>
    <xf numFmtId="176" fontId="5" fillId="0" borderId="13" xfId="2" applyNumberFormat="1" applyFont="1" applyBorder="1" applyAlignment="1">
      <alignment horizontal="center" vertical="center"/>
    </xf>
    <xf numFmtId="176" fontId="5" fillId="0" borderId="24" xfId="2" applyNumberFormat="1" applyFont="1" applyBorder="1" applyAlignment="1">
      <alignment horizontal="center" vertical="center"/>
    </xf>
    <xf numFmtId="0" fontId="26" fillId="0" borderId="2" xfId="2" applyFont="1" applyBorder="1" applyAlignment="1">
      <alignment horizontal="center" vertical="center" shrinkToFit="1"/>
    </xf>
    <xf numFmtId="0" fontId="26" fillId="0" borderId="13" xfId="2" applyFont="1" applyBorder="1" applyAlignment="1">
      <alignment horizontal="center" vertical="center" shrinkToFit="1"/>
    </xf>
    <xf numFmtId="0" fontId="26" fillId="0" borderId="24" xfId="2" applyFont="1" applyBorder="1" applyAlignment="1">
      <alignment horizontal="center" vertical="center" shrinkToFit="1"/>
    </xf>
    <xf numFmtId="0" fontId="5" fillId="0" borderId="2" xfId="2" applyBorder="1" applyAlignment="1">
      <alignment horizontal="center" vertical="center"/>
    </xf>
    <xf numFmtId="0" fontId="5" fillId="0" borderId="13" xfId="2" applyBorder="1" applyAlignment="1">
      <alignment horizontal="center" vertical="center"/>
    </xf>
    <xf numFmtId="0" fontId="5" fillId="0" borderId="24" xfId="2" applyBorder="1" applyAlignment="1">
      <alignment horizontal="center" vertical="center"/>
    </xf>
    <xf numFmtId="0" fontId="5" fillId="0" borderId="2" xfId="2" applyFill="1" applyBorder="1" applyAlignment="1">
      <alignment horizontal="center" vertical="center"/>
    </xf>
    <xf numFmtId="0" fontId="5" fillId="0" borderId="13" xfId="2" applyFill="1" applyBorder="1" applyAlignment="1">
      <alignment horizontal="center" vertical="center"/>
    </xf>
    <xf numFmtId="0" fontId="5" fillId="0" borderId="24" xfId="2" applyFill="1" applyBorder="1" applyAlignment="1">
      <alignment horizontal="center" vertical="center"/>
    </xf>
    <xf numFmtId="176" fontId="5" fillId="0" borderId="2" xfId="2" applyNumberFormat="1" applyBorder="1" applyAlignment="1">
      <alignment horizontal="center" vertical="center"/>
    </xf>
    <xf numFmtId="176" fontId="5" fillId="0" borderId="13" xfId="2" applyNumberFormat="1" applyBorder="1" applyAlignment="1">
      <alignment horizontal="center" vertical="center"/>
    </xf>
    <xf numFmtId="176" fontId="5" fillId="0" borderId="24" xfId="2" applyNumberFormat="1" applyBorder="1" applyAlignment="1">
      <alignment horizontal="center" vertical="center"/>
    </xf>
    <xf numFmtId="38" fontId="5" fillId="0" borderId="2" xfId="2" applyNumberFormat="1" applyFill="1" applyBorder="1" applyAlignment="1">
      <alignment horizontal="right" vertical="center"/>
    </xf>
    <xf numFmtId="38" fontId="5" fillId="0" borderId="24" xfId="2" applyNumberFormat="1" applyFill="1" applyBorder="1" applyAlignment="1">
      <alignment horizontal="right" vertical="center"/>
    </xf>
    <xf numFmtId="0" fontId="5" fillId="0" borderId="13" xfId="2" applyFont="1" applyBorder="1" applyAlignment="1">
      <alignment horizontal="left" vertical="center"/>
    </xf>
    <xf numFmtId="0" fontId="5" fillId="0" borderId="24" xfId="2" applyFont="1" applyBorder="1" applyAlignment="1">
      <alignment horizontal="left" vertical="center"/>
    </xf>
    <xf numFmtId="0" fontId="5" fillId="0" borderId="13" xfId="2" applyFont="1" applyBorder="1" applyAlignment="1">
      <alignment horizontal="left" vertical="center" shrinkToFit="1"/>
    </xf>
    <xf numFmtId="0" fontId="5" fillId="0" borderId="24" xfId="2" applyFont="1" applyBorder="1" applyAlignment="1">
      <alignment horizontal="left" vertical="center" shrinkToFit="1"/>
    </xf>
    <xf numFmtId="38" fontId="46" fillId="0" borderId="13" xfId="38" applyFont="1" applyBorder="1" applyAlignment="1">
      <alignment horizontal="right" vertical="center"/>
    </xf>
    <xf numFmtId="38" fontId="46" fillId="0" borderId="24" xfId="38" applyFont="1" applyBorder="1" applyAlignment="1">
      <alignment horizontal="right" vertical="center"/>
    </xf>
    <xf numFmtId="178" fontId="5" fillId="0" borderId="13" xfId="2" applyNumberFormat="1" applyFont="1" applyBorder="1" applyAlignment="1">
      <alignment horizontal="right" vertical="center"/>
    </xf>
    <xf numFmtId="178" fontId="5" fillId="0" borderId="24" xfId="2" applyNumberFormat="1" applyFont="1" applyBorder="1" applyAlignment="1">
      <alignment horizontal="right" vertical="center"/>
    </xf>
    <xf numFmtId="0" fontId="5" fillId="0" borderId="2" xfId="2" applyFont="1" applyBorder="1" applyAlignment="1">
      <alignment horizontal="left" vertical="center"/>
    </xf>
    <xf numFmtId="0" fontId="5" fillId="0" borderId="2" xfId="2" applyFont="1" applyBorder="1" applyAlignment="1">
      <alignment horizontal="left" vertical="center" shrinkToFit="1"/>
    </xf>
    <xf numFmtId="0" fontId="5" fillId="0" borderId="2" xfId="2" applyFont="1" applyBorder="1" applyAlignment="1">
      <alignment horizontal="right" vertical="center"/>
    </xf>
    <xf numFmtId="0" fontId="5" fillId="0" borderId="13" xfId="2" applyFont="1" applyBorder="1" applyAlignment="1">
      <alignment horizontal="right" vertical="center"/>
    </xf>
    <xf numFmtId="0" fontId="5" fillId="0" borderId="24" xfId="2" applyFont="1" applyBorder="1" applyAlignment="1">
      <alignment horizontal="right" vertical="center"/>
    </xf>
    <xf numFmtId="38" fontId="46" fillId="0" borderId="2" xfId="38" applyFont="1" applyBorder="1" applyAlignment="1">
      <alignment horizontal="right" vertical="center"/>
    </xf>
    <xf numFmtId="178" fontId="5" fillId="0" borderId="2" xfId="2" applyNumberFormat="1" applyFont="1" applyBorder="1" applyAlignment="1">
      <alignment horizontal="right" vertical="center"/>
    </xf>
    <xf numFmtId="178" fontId="5" fillId="0" borderId="13" xfId="2" applyNumberFormat="1" applyFont="1" applyFill="1" applyBorder="1" applyAlignment="1">
      <alignment horizontal="right" vertical="center"/>
    </xf>
    <xf numFmtId="178" fontId="5" fillId="0" borderId="24" xfId="2" applyNumberFormat="1" applyFont="1" applyFill="1" applyBorder="1" applyAlignment="1">
      <alignment horizontal="right" vertical="center"/>
    </xf>
    <xf numFmtId="0" fontId="5" fillId="0" borderId="13" xfId="2" applyFont="1" applyFill="1" applyBorder="1" applyAlignment="1">
      <alignment horizontal="left" vertical="center" shrinkToFit="1"/>
    </xf>
    <xf numFmtId="0" fontId="5" fillId="0" borderId="24" xfId="2" applyFont="1" applyFill="1" applyBorder="1" applyAlignment="1">
      <alignment horizontal="left" vertical="center" shrinkToFit="1"/>
    </xf>
    <xf numFmtId="0" fontId="5" fillId="0" borderId="13" xfId="2" applyFont="1" applyFill="1" applyBorder="1" applyAlignment="1">
      <alignment horizontal="left" vertical="center"/>
    </xf>
    <xf numFmtId="0" fontId="5" fillId="0" borderId="24" xfId="2" applyFont="1" applyFill="1" applyBorder="1" applyAlignment="1">
      <alignment horizontal="left" vertical="center"/>
    </xf>
    <xf numFmtId="38" fontId="46" fillId="0" borderId="13" xfId="38" applyFont="1" applyFill="1" applyBorder="1" applyAlignment="1">
      <alignment horizontal="right" vertical="center"/>
    </xf>
    <xf numFmtId="38" fontId="46" fillId="0" borderId="24" xfId="38" applyFont="1" applyFill="1" applyBorder="1" applyAlignment="1">
      <alignment horizontal="right" vertical="center"/>
    </xf>
    <xf numFmtId="0" fontId="5" fillId="0" borderId="2" xfId="2" applyFont="1" applyBorder="1" applyAlignment="1">
      <alignment horizontal="center" vertical="center"/>
    </xf>
    <xf numFmtId="0" fontId="5" fillId="0" borderId="2" xfId="2" applyFont="1" applyBorder="1" applyAlignment="1">
      <alignment vertical="center" shrinkToFit="1"/>
    </xf>
    <xf numFmtId="0" fontId="5" fillId="0" borderId="24" xfId="2" applyFont="1" applyBorder="1" applyAlignment="1">
      <alignment vertical="center"/>
    </xf>
    <xf numFmtId="0" fontId="5" fillId="0" borderId="2" xfId="2" applyFont="1" applyBorder="1" applyAlignment="1">
      <alignment vertical="center"/>
    </xf>
    <xf numFmtId="0" fontId="5" fillId="0" borderId="2" xfId="2" applyFont="1" applyFill="1" applyBorder="1" applyAlignment="1">
      <alignment vertical="center"/>
    </xf>
    <xf numFmtId="3" fontId="5" fillId="0" borderId="2" xfId="2" applyNumberFormat="1" applyFont="1" applyFill="1" applyBorder="1" applyAlignment="1">
      <alignment vertical="center"/>
    </xf>
    <xf numFmtId="3" fontId="5" fillId="0" borderId="2" xfId="2" applyNumberFormat="1" applyFont="1" applyBorder="1" applyAlignment="1">
      <alignment vertical="center"/>
    </xf>
    <xf numFmtId="0" fontId="30" fillId="0" borderId="39" xfId="2" applyFont="1" applyBorder="1" applyAlignment="1">
      <alignment vertical="center" wrapText="1" shrinkToFit="1"/>
    </xf>
    <xf numFmtId="0" fontId="5" fillId="0" borderId="24" xfId="2" applyBorder="1" applyAlignment="1">
      <alignment vertical="center" wrapText="1" shrinkToFit="1"/>
    </xf>
    <xf numFmtId="0" fontId="5" fillId="0" borderId="39" xfId="2" applyFont="1" applyBorder="1" applyAlignment="1">
      <alignment vertical="center" shrinkToFit="1"/>
    </xf>
    <xf numFmtId="0" fontId="5" fillId="0" borderId="24" xfId="2" applyBorder="1" applyAlignment="1">
      <alignment vertical="center"/>
    </xf>
    <xf numFmtId="0" fontId="49" fillId="0" borderId="48" xfId="51" applyFont="1" applyBorder="1" applyAlignment="1">
      <alignment horizontal="center" vertical="center" wrapText="1"/>
    </xf>
  </cellXfs>
  <cellStyles count="54">
    <cellStyle name="20% - アクセント 1 2" xfId="3"/>
    <cellStyle name="20% - アクセント 2 2" xfId="4"/>
    <cellStyle name="20% - アクセント 3 2" xfId="5"/>
    <cellStyle name="20% - アクセント 4 2" xfId="6"/>
    <cellStyle name="20% - アクセント 5 2" xfId="7"/>
    <cellStyle name="20% - アクセント 6 2" xfId="8"/>
    <cellStyle name="40% - アクセント 1 2" xfId="9"/>
    <cellStyle name="40% - アクセント 2 2" xfId="10"/>
    <cellStyle name="40% - アクセント 3 2" xfId="11"/>
    <cellStyle name="40% - アクセント 4 2" xfId="12"/>
    <cellStyle name="40% - アクセント 5 2" xfId="13"/>
    <cellStyle name="40% - アクセント 6 2" xfId="14"/>
    <cellStyle name="60% - アクセント 1 2" xfId="15"/>
    <cellStyle name="60% - アクセント 2 2" xfId="16"/>
    <cellStyle name="60% - アクセント 3 2" xfId="17"/>
    <cellStyle name="60% - アクセント 4 2" xfId="18"/>
    <cellStyle name="60% - アクセント 5 2" xfId="19"/>
    <cellStyle name="60% - アクセント 6 2" xfId="20"/>
    <cellStyle name="Excel Built-in Explanatory Text" xfId="51"/>
    <cellStyle name="アクセント 1 2" xfId="21"/>
    <cellStyle name="アクセント 2 2" xfId="22"/>
    <cellStyle name="アクセント 3 2" xfId="23"/>
    <cellStyle name="アクセント 4 2" xfId="24"/>
    <cellStyle name="アクセント 5 2" xfId="25"/>
    <cellStyle name="アクセント 6 2" xfId="26"/>
    <cellStyle name="タイトル 2" xfId="27"/>
    <cellStyle name="チェック セル 2" xfId="28"/>
    <cellStyle name="どちらでもない 2" xfId="29"/>
    <cellStyle name="パーセント" xfId="53" builtinId="5"/>
    <cellStyle name="パーセント 2" xfId="31"/>
    <cellStyle name="パーセント 3" xfId="30"/>
    <cellStyle name="ハイパーリンク" xfId="1" builtinId="8"/>
    <cellStyle name="メモ 2" xfId="32"/>
    <cellStyle name="リンク セル 2" xfId="33"/>
    <cellStyle name="悪い 2" xfId="34"/>
    <cellStyle name="計算 2" xfId="35"/>
    <cellStyle name="警告文 2" xfId="36"/>
    <cellStyle name="桁区切り" xfId="52" builtinId="6"/>
    <cellStyle name="桁区切り 2" xfId="38"/>
    <cellStyle name="桁区切り 3" xfId="37"/>
    <cellStyle name="見出し 1 2" xfId="39"/>
    <cellStyle name="見出し 2 2" xfId="40"/>
    <cellStyle name="見出し 3 2" xfId="41"/>
    <cellStyle name="見出し 4 2" xfId="42"/>
    <cellStyle name="集計 2" xfId="43"/>
    <cellStyle name="出力 2" xfId="44"/>
    <cellStyle name="説明文 2" xfId="45"/>
    <cellStyle name="入力 2" xfId="46"/>
    <cellStyle name="標準" xfId="0" builtinId="0"/>
    <cellStyle name="標準 2" xfId="47"/>
    <cellStyle name="標準 3" xfId="2"/>
    <cellStyle name="標準 3 2" xfId="49"/>
    <cellStyle name="標準 4" xfId="50"/>
    <cellStyle name="良い 2" xfId="48"/>
  </cellStyles>
  <dxfs count="12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color rgb="FFFF0000"/>
      </font>
    </dxf>
    <dxf>
      <font>
        <b val="0"/>
        <i val="0"/>
        <color rgb="FFFF0000"/>
      </font>
    </dxf>
    <dxf>
      <font>
        <b val="0"/>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color rgb="FFFF0000"/>
      </font>
    </dxf>
    <dxf>
      <font>
        <b val="0"/>
        <i val="0"/>
        <color rgb="FFFF0000"/>
      </font>
    </dxf>
    <dxf>
      <font>
        <b val="0"/>
        <i val="0"/>
        <color rgb="FFFF0000"/>
      </font>
    </dxf>
    <dxf>
      <font>
        <b val="0"/>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color rgb="FFFF0000"/>
      </font>
    </dxf>
    <dxf>
      <font>
        <color rgb="FFFF0000"/>
      </font>
    </dxf>
    <dxf>
      <font>
        <color rgb="FFFF0000"/>
      </font>
    </dxf>
    <dxf>
      <font>
        <color rgb="FFFF0000"/>
      </font>
      <fill>
        <patternFill patternType="none">
          <fgColor indexed="64"/>
          <bgColor auto="1"/>
        </patternFill>
      </fill>
    </dxf>
    <dxf>
      <font>
        <b val="0"/>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gColor indexed="64"/>
          <bgColor auto="1"/>
        </patternFill>
      </fill>
    </dxf>
    <dxf>
      <font>
        <b val="0"/>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externalLink" Target="externalLinks/externalLink3.xml"/><Relationship Id="rId191" Type="http://schemas.openxmlformats.org/officeDocument/2006/relationships/externalLink" Target="externalLinks/externalLink24.xml"/><Relationship Id="rId205" Type="http://schemas.openxmlformats.org/officeDocument/2006/relationships/externalLink" Target="externalLinks/externalLink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14.xml"/><Relationship Id="rId186" Type="http://schemas.openxmlformats.org/officeDocument/2006/relationships/externalLink" Target="externalLinks/externalLink1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externalLink" Target="externalLinks/externalLink4.xml"/><Relationship Id="rId176" Type="http://schemas.openxmlformats.org/officeDocument/2006/relationships/externalLink" Target="externalLinks/externalLink9.xml"/><Relationship Id="rId192" Type="http://schemas.openxmlformats.org/officeDocument/2006/relationships/externalLink" Target="externalLinks/externalLink25.xml"/><Relationship Id="rId197" Type="http://schemas.openxmlformats.org/officeDocument/2006/relationships/externalLink" Target="externalLinks/externalLink30.xml"/><Relationship Id="rId206" Type="http://schemas.openxmlformats.org/officeDocument/2006/relationships/externalLink" Target="externalLinks/externalLink39.xml"/><Relationship Id="rId201" Type="http://schemas.openxmlformats.org/officeDocument/2006/relationships/externalLink" Target="externalLinks/externalLink3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15.xml"/><Relationship Id="rId187"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externalLink" Target="externalLinks/externalLink10.xml"/><Relationship Id="rId198" Type="http://schemas.openxmlformats.org/officeDocument/2006/relationships/externalLink" Target="externalLinks/externalLink31.xml"/><Relationship Id="rId172" Type="http://schemas.openxmlformats.org/officeDocument/2006/relationships/externalLink" Target="externalLinks/externalLink5.xml"/><Relationship Id="rId193" Type="http://schemas.openxmlformats.org/officeDocument/2006/relationships/externalLink" Target="externalLinks/externalLink26.xml"/><Relationship Id="rId202" Type="http://schemas.openxmlformats.org/officeDocument/2006/relationships/externalLink" Target="externalLinks/externalLink35.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1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externalLink" Target="externalLinks/externalLink6.xml"/><Relationship Id="rId194" Type="http://schemas.openxmlformats.org/officeDocument/2006/relationships/externalLink" Target="externalLinks/externalLink27.xml"/><Relationship Id="rId199" Type="http://schemas.openxmlformats.org/officeDocument/2006/relationships/externalLink" Target="externalLinks/externalLink32.xml"/><Relationship Id="rId203" Type="http://schemas.openxmlformats.org/officeDocument/2006/relationships/externalLink" Target="externalLinks/externalLink36.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17.xml"/><Relationship Id="rId189" Type="http://schemas.openxmlformats.org/officeDocument/2006/relationships/externalLink" Target="externalLinks/externalLink2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7.xml"/><Relationship Id="rId179" Type="http://schemas.openxmlformats.org/officeDocument/2006/relationships/externalLink" Target="externalLinks/externalLink12.xml"/><Relationship Id="rId195" Type="http://schemas.openxmlformats.org/officeDocument/2006/relationships/externalLink" Target="externalLinks/externalLink28.xml"/><Relationship Id="rId209" Type="http://schemas.openxmlformats.org/officeDocument/2006/relationships/sharedStrings" Target="sharedStrings.xml"/><Relationship Id="rId190" Type="http://schemas.openxmlformats.org/officeDocument/2006/relationships/externalLink" Target="externalLinks/externalLink23.xml"/><Relationship Id="rId204" Type="http://schemas.openxmlformats.org/officeDocument/2006/relationships/externalLink" Target="externalLinks/externalLink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externalLink" Target="externalLinks/externalLink2.xml"/><Relationship Id="rId185" Type="http://schemas.openxmlformats.org/officeDocument/2006/relationships/externalLink" Target="externalLinks/externalLink1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8.xml"/><Relationship Id="rId196" Type="http://schemas.openxmlformats.org/officeDocument/2006/relationships/externalLink" Target="externalLinks/externalLink29.xml"/><Relationship Id="rId200" Type="http://schemas.openxmlformats.org/officeDocument/2006/relationships/externalLink" Target="externalLinks/externalLink33.xml"/></Relationships>
</file>

<file path=xl/drawings/drawing1.xml><?xml version="1.0" encoding="utf-8"?>
<xdr:wsDr xmlns:xdr="http://schemas.openxmlformats.org/drawingml/2006/spreadsheetDrawing" xmlns:a="http://schemas.openxmlformats.org/drawingml/2006/main">
  <xdr:twoCellAnchor>
    <xdr:from>
      <xdr:col>6</xdr:col>
      <xdr:colOff>361950</xdr:colOff>
      <xdr:row>51</xdr:row>
      <xdr:rowOff>9525</xdr:rowOff>
    </xdr:from>
    <xdr:to>
      <xdr:col>9</xdr:col>
      <xdr:colOff>857250</xdr:colOff>
      <xdr:row>52</xdr:row>
      <xdr:rowOff>133350</xdr:rowOff>
    </xdr:to>
    <xdr:sp macro="" textlink="">
      <xdr:nvSpPr>
        <xdr:cNvPr id="2" name="上カーブ矢印 1"/>
        <xdr:cNvSpPr/>
      </xdr:nvSpPr>
      <xdr:spPr>
        <a:xfrm>
          <a:off x="6048375" y="9286875"/>
          <a:ext cx="3771900" cy="29527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295275</xdr:colOff>
      <xdr:row>6</xdr:row>
      <xdr:rowOff>38100</xdr:rowOff>
    </xdr:from>
    <xdr:to>
      <xdr:col>7</xdr:col>
      <xdr:colOff>9579</xdr:colOff>
      <xdr:row>8</xdr:row>
      <xdr:rowOff>135288</xdr:rowOff>
    </xdr:to>
    <xdr:sp macro="" textlink="">
      <xdr:nvSpPr>
        <xdr:cNvPr id="2" name="テキスト ボックス 1"/>
        <xdr:cNvSpPr txBox="1"/>
      </xdr:nvSpPr>
      <xdr:spPr>
        <a:xfrm>
          <a:off x="2901315" y="2057400"/>
          <a:ext cx="2739444" cy="43246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該　当　な　し</a:t>
          </a:r>
          <a:endParaRPr kumimoji="1" lang="en-US" altLang="ja-JP" sz="18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275590</xdr:colOff>
      <xdr:row>6</xdr:row>
      <xdr:rowOff>25400</xdr:rowOff>
    </xdr:from>
    <xdr:to>
      <xdr:col>4</xdr:col>
      <xdr:colOff>239407</xdr:colOff>
      <xdr:row>9</xdr:row>
      <xdr:rowOff>3175</xdr:rowOff>
    </xdr:to>
    <xdr:sp macro="" textlink="">
      <xdr:nvSpPr>
        <xdr:cNvPr id="2" name="テキスト ボックス 1"/>
        <xdr:cNvSpPr txBox="1"/>
      </xdr:nvSpPr>
      <xdr:spPr>
        <a:xfrm>
          <a:off x="2264410" y="3187700"/>
          <a:ext cx="1975497" cy="4959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該当なし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481330</xdr:colOff>
      <xdr:row>6</xdr:row>
      <xdr:rowOff>98425</xdr:rowOff>
    </xdr:from>
    <xdr:to>
      <xdr:col>4</xdr:col>
      <xdr:colOff>445147</xdr:colOff>
      <xdr:row>9</xdr:row>
      <xdr:rowOff>79375</xdr:rowOff>
    </xdr:to>
    <xdr:sp macro="" textlink="">
      <xdr:nvSpPr>
        <xdr:cNvPr id="2" name="テキスト ボックス 1"/>
        <xdr:cNvSpPr txBox="1"/>
      </xdr:nvSpPr>
      <xdr:spPr>
        <a:xfrm>
          <a:off x="2470150" y="3192145"/>
          <a:ext cx="1975497" cy="499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該当なし</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993775</xdr:colOff>
      <xdr:row>3</xdr:row>
      <xdr:rowOff>607060</xdr:rowOff>
    </xdr:from>
    <xdr:to>
      <xdr:col>4</xdr:col>
      <xdr:colOff>376645</xdr:colOff>
      <xdr:row>6</xdr:row>
      <xdr:rowOff>87497</xdr:rowOff>
    </xdr:to>
    <xdr:sp macro="" textlink="">
      <xdr:nvSpPr>
        <xdr:cNvPr id="2" name="テキスト ボックス 1"/>
        <xdr:cNvSpPr txBox="1"/>
      </xdr:nvSpPr>
      <xdr:spPr>
        <a:xfrm>
          <a:off x="1610995" y="1605280"/>
          <a:ext cx="1988910" cy="501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該当なし</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834391</xdr:colOff>
      <xdr:row>8</xdr:row>
      <xdr:rowOff>125731</xdr:rowOff>
    </xdr:from>
    <xdr:to>
      <xdr:col>5</xdr:col>
      <xdr:colOff>255271</xdr:colOff>
      <xdr:row>12</xdr:row>
      <xdr:rowOff>55</xdr:rowOff>
    </xdr:to>
    <xdr:sp macro="" textlink="">
      <xdr:nvSpPr>
        <xdr:cNvPr id="2" name="正方形/長方形 1"/>
        <xdr:cNvSpPr/>
      </xdr:nvSpPr>
      <xdr:spPr bwMode="auto">
        <a:xfrm>
          <a:off x="3577591" y="3569971"/>
          <a:ext cx="1577340" cy="5448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該当はありません。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401955</xdr:colOff>
      <xdr:row>8</xdr:row>
      <xdr:rowOff>49530</xdr:rowOff>
    </xdr:from>
    <xdr:to>
      <xdr:col>5</xdr:col>
      <xdr:colOff>470535</xdr:colOff>
      <xdr:row>11</xdr:row>
      <xdr:rowOff>87630</xdr:rowOff>
    </xdr:to>
    <xdr:sp macro="" textlink="">
      <xdr:nvSpPr>
        <xdr:cNvPr id="2" name="正方形/長方形 1"/>
        <xdr:cNvSpPr/>
      </xdr:nvSpPr>
      <xdr:spPr bwMode="auto">
        <a:xfrm>
          <a:off x="3007995" y="2404110"/>
          <a:ext cx="1577340" cy="54102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該当はありません。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07&#31119;&#23798;&#3047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14&#31070;&#22856;&#24029;&#30476;&#32207;&#21209;&#23616;&#32207;&#21209;&#23460;&#12305;&#38651;&#21147;&#36092;&#20837;&#12539;&#22770;&#21364;&#22238;&#3157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15&#26032;&#28511;&#3047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16&#23500;&#23665;&#3047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17&#30707;&#24029;&#304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19&#23665;&#26792;&#3047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1&#23696;&#38428;&#3047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22&#38745;&#23713;&#3047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3&#24859;&#30693;&#3047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5&#28363;&#36032;&#3047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6&#20140;&#37117;&#24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02&#38738;&#26862;&#304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7&#22823;&#38442;&#24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8&#20853;&#24235;&#3047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29&#22856;&#33391;&#3047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30&#21644;&#27468;&#23665;&#3047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31&#40165;&#21462;&#304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33&#23713;&#23665;&#304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34&#24195;&#23798;&#3047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35&#23665;&#21475;&#3047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36&#24499;&#23798;&#3047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37&#39321;&#24029;&#304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03&#23721;&#25163;&#3047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38&#24859;&#23195;&#30476;&#6528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39&#39640;&#30693;&#3047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40&#31119;&#23713;&#3047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41&#20304;&#36032;&#3047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42&#38263;&#23822;&#3047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43&#29066;&#26412;&#3047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44&#22823;&#20998;&#3047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45&#23470;&#23822;&#3047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46&#40575;&#20816;&#23798;&#3047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47&#27798;&#32260;&#3047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04&#23470;&#22478;&#3047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05&#31179;&#30000;&#3047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70361\Desktop\&#38651;&#21147;&#36092;&#20837;&#12539;&#22770;&#21364;&#22238;&#31572;&#27396;&#12304;&#22238;&#31572;&#123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R8000\AppData\Local\Temp\&#37117;&#36947;&#24220;&#30476;&#20803;&#12456;&#12463;&#12475;&#12523;\11&#22524;&#29577;&#3047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R8000\AppData\Local\Temp\&#38651;&#21147;&#36092;&#20837;&#12539;&#22770;&#21364;&#22238;&#31572;&#27396;%20(002)&#20840;&#203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9734;&#31532;25&#22238;&#20840;&#22269;&#22823;&#20250;/&#38651;&#27671;/&#38651;&#21147;180727/&#37117;&#36947;&#24220;&#30476;&#20803;&#12456;&#12463;&#12475;&#12523;/13&#26481;&#20140;&#371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efreshError="1">
        <row r="3">
          <cell r="C3" t="str">
            <v>福島県</v>
          </cell>
        </row>
      </sheetData>
      <sheetData sheetId="1" refreshError="1">
        <row r="7">
          <cell r="H7">
            <v>73295</v>
          </cell>
        </row>
        <row r="8">
          <cell r="H8">
            <v>72147</v>
          </cell>
        </row>
      </sheetData>
      <sheetData sheetId="2" refreshError="1">
        <row r="7">
          <cell r="H7">
            <v>0</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新潟県</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富山県</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石川県</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山梨県</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岐阜県</v>
          </cell>
        </row>
      </sheetData>
      <sheetData sheetId="1">
        <row r="24">
          <cell r="H24">
            <v>924</v>
          </cell>
        </row>
      </sheetData>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静岡県</v>
          </cell>
        </row>
      </sheetData>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愛知県</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滋賀県</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京都府</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青森県</v>
          </cell>
        </row>
      </sheetData>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大阪府</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別紙"/>
      <sheetName val="（２）【別表1】電気購入入札詳細"/>
      <sheetName val="（３）【別表2】電気購入随意契約詳細"/>
      <sheetName val="（６）【別表３】電気売却入札詳細"/>
      <sheetName val="（７）【別表４】電気売却随意契約詳細 "/>
    </sheetNames>
    <sheetDataSet>
      <sheetData sheetId="0">
        <row r="3">
          <cell r="C3" t="str">
            <v>兵庫県</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奈良県</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和歌山県</v>
          </cell>
        </row>
      </sheetData>
      <sheetData sheetId="1"/>
      <sheetData sheetId="2"/>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鳥取県</v>
          </cell>
        </row>
      </sheetData>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岡山県</v>
          </cell>
        </row>
      </sheetData>
      <sheetData sheetId="1"/>
      <sheetData sheetId="2"/>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広島県</v>
          </cell>
        </row>
      </sheetData>
      <sheetData sheetId="1"/>
      <sheetData sheetId="2"/>
      <sheetData sheetId="3"/>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山口県</v>
          </cell>
        </row>
      </sheetData>
      <sheetData sheetId="1">
        <row r="37">
          <cell r="H37">
            <v>14674</v>
          </cell>
        </row>
      </sheetData>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徳島県</v>
          </cell>
        </row>
      </sheetData>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香川県</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岩手県</v>
          </cell>
        </row>
      </sheetData>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愛媛県</v>
          </cell>
        </row>
      </sheetData>
      <sheetData sheetId="1"/>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高知県</v>
          </cell>
        </row>
      </sheetData>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福岡県</v>
          </cell>
        </row>
      </sheetData>
      <sheetData sheetId="1"/>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佐賀県</v>
          </cell>
        </row>
      </sheetData>
      <sheetData sheetId="1"/>
      <sheetData sheetId="2"/>
      <sheetData sheetId="3"/>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長崎県</v>
          </cell>
        </row>
      </sheetData>
      <sheetData sheetId="1"/>
      <sheetData sheetId="2"/>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熊本県</v>
          </cell>
        </row>
      </sheetData>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大分県</v>
          </cell>
        </row>
      </sheetData>
      <sheetData sheetId="1"/>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宮崎県</v>
          </cell>
        </row>
      </sheetData>
      <sheetData sheetId="1"/>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鹿児島県</v>
          </cell>
        </row>
      </sheetData>
      <sheetData sheetId="1"/>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沖縄県</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宮城県</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秋田県</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秋田県(H29年度)【公営企業課】</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埼玉県</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s>
    <sheetDataSet>
      <sheetData sheetId="0">
        <row r="3">
          <cell r="C3" t="str">
            <v>千葉県</v>
          </cell>
        </row>
      </sheetData>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計"/>
      <sheetName val="（２）【別表1】電気購入入札詳細"/>
      <sheetName val="（３）【別表2】電気購入随意契約詳細"/>
      <sheetName val="（６）【別表３】電気売却入札詳細"/>
      <sheetName val="（７）【別表４】電気売却随意契約詳細 "/>
      <sheetName val="Sheet1"/>
    </sheetNames>
    <sheetDataSet>
      <sheetData sheetId="0">
        <row r="3">
          <cell r="C3" t="str">
            <v>東京都</v>
          </cell>
        </row>
      </sheetData>
      <sheetData sheetId="1"/>
      <sheetData sheetId="2"/>
      <sheetData sheetId="3"/>
      <sheetData sheetId="4"/>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www.pref.yamanashi.jp/zaisankanri/denryoku-nyuusatsu.html" TargetMode="External"/><Relationship Id="rId2" Type="http://schemas.openxmlformats.org/officeDocument/2006/relationships/hyperlink" Target="http://www.pref.kagawa.lg.jp/content/etc/subsite/chikyu/ecooffice/denryoku_choutatsu.shtml" TargetMode="External"/><Relationship Id="rId1" Type="http://schemas.openxmlformats.org/officeDocument/2006/relationships/hyperlink" Target="https://www.pref.wakayama.lg.jp/prefg/032000/index.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I1" sqref="I1"/>
    </sheetView>
  </sheetViews>
  <sheetFormatPr defaultColWidth="38.375" defaultRowHeight="13.5"/>
  <cols>
    <col min="1" max="1" width="9" style="804" bestFit="1" customWidth="1"/>
    <col min="2" max="2" width="19" style="762" customWidth="1"/>
    <col min="3" max="3" width="17" style="762" customWidth="1"/>
    <col min="4" max="4" width="28.75" style="762" customWidth="1"/>
    <col min="5" max="5" width="24.375" style="762" customWidth="1"/>
    <col min="6" max="6" width="18.25" style="762" customWidth="1"/>
    <col min="7" max="7" width="21.875" style="762" customWidth="1"/>
    <col min="8" max="8" width="18.625" style="762" customWidth="1"/>
    <col min="9" max="9" width="24.875" style="792" customWidth="1"/>
  </cols>
  <sheetData>
    <row r="1" spans="1:9" ht="40.5">
      <c r="A1" s="822" t="s">
        <v>0</v>
      </c>
      <c r="B1" s="757" t="s">
        <v>56</v>
      </c>
      <c r="C1" s="757" t="s">
        <v>57</v>
      </c>
      <c r="D1" s="757" t="s">
        <v>58</v>
      </c>
      <c r="E1" s="757" t="s">
        <v>59</v>
      </c>
      <c r="F1" s="757" t="s">
        <v>60</v>
      </c>
      <c r="G1" s="757" t="s">
        <v>61</v>
      </c>
      <c r="H1" s="757" t="s">
        <v>62</v>
      </c>
      <c r="I1" s="787" t="s">
        <v>63</v>
      </c>
    </row>
    <row r="2" spans="1:9" s="812" customFormat="1" ht="15" customHeight="1">
      <c r="A2" s="841" t="s">
        <v>1</v>
      </c>
      <c r="B2" s="811"/>
      <c r="C2" s="811"/>
      <c r="D2" s="811"/>
      <c r="E2" s="811"/>
      <c r="F2" s="811"/>
      <c r="G2" s="811"/>
      <c r="H2" s="811"/>
      <c r="I2" s="810"/>
    </row>
    <row r="3" spans="1:9" s="23" customFormat="1" ht="15" customHeight="1">
      <c r="A3" s="806" t="s">
        <v>610</v>
      </c>
      <c r="B3" s="819">
        <v>241373556</v>
      </c>
      <c r="C3" s="819">
        <v>8959672</v>
      </c>
      <c r="D3" s="819">
        <v>241373556</v>
      </c>
      <c r="E3" s="819">
        <v>39105393</v>
      </c>
      <c r="F3" s="819">
        <v>3915544</v>
      </c>
      <c r="G3" s="819">
        <v>0</v>
      </c>
      <c r="H3" s="819">
        <v>241373556</v>
      </c>
      <c r="I3" s="820">
        <f>H3/(B3+E3)</f>
        <v>0.86057637074217641</v>
      </c>
    </row>
    <row r="4" spans="1:9" s="23" customFormat="1" ht="15" customHeight="1">
      <c r="A4" s="825" t="s">
        <v>2</v>
      </c>
      <c r="B4" s="819">
        <v>29613344</v>
      </c>
      <c r="C4" s="819">
        <v>1021150</v>
      </c>
      <c r="D4" s="819">
        <v>0</v>
      </c>
      <c r="E4" s="819">
        <v>5234827644</v>
      </c>
      <c r="F4" s="819">
        <v>609023790</v>
      </c>
      <c r="G4" s="819">
        <v>0</v>
      </c>
      <c r="H4" s="819">
        <v>0</v>
      </c>
      <c r="I4" s="820">
        <f t="shared" ref="I4:I49" si="0">H4/(B4+E4)</f>
        <v>0</v>
      </c>
    </row>
    <row r="5" spans="1:9" ht="15" customHeight="1">
      <c r="A5" s="803" t="s">
        <v>3</v>
      </c>
      <c r="B5" s="839">
        <v>0</v>
      </c>
      <c r="C5" s="839">
        <v>0</v>
      </c>
      <c r="D5" s="839">
        <v>0</v>
      </c>
      <c r="E5" s="839">
        <v>11386520</v>
      </c>
      <c r="F5" s="839">
        <v>1138652</v>
      </c>
      <c r="G5" s="839">
        <v>0</v>
      </c>
      <c r="H5" s="839">
        <v>0</v>
      </c>
      <c r="I5" s="820">
        <f t="shared" si="0"/>
        <v>0</v>
      </c>
    </row>
    <row r="6" spans="1:9" s="23" customFormat="1" ht="15" customHeight="1">
      <c r="A6" s="825" t="s">
        <v>69</v>
      </c>
      <c r="B6" s="819">
        <v>0</v>
      </c>
      <c r="C6" s="819">
        <v>0</v>
      </c>
      <c r="D6" s="819">
        <v>0</v>
      </c>
      <c r="E6" s="819">
        <v>3366901447</v>
      </c>
      <c r="F6" s="819">
        <v>437716537</v>
      </c>
      <c r="G6" s="819">
        <v>0</v>
      </c>
      <c r="H6" s="819">
        <v>0</v>
      </c>
      <c r="I6" s="820">
        <f t="shared" si="0"/>
        <v>0</v>
      </c>
    </row>
    <row r="7" spans="1:9" s="812" customFormat="1" ht="15" customHeight="1">
      <c r="A7" s="841" t="s">
        <v>5</v>
      </c>
      <c r="B7" s="842"/>
      <c r="C7" s="842"/>
      <c r="D7" s="842"/>
      <c r="E7" s="842"/>
      <c r="F7" s="842"/>
      <c r="G7" s="842"/>
      <c r="H7" s="842"/>
      <c r="I7" s="843"/>
    </row>
    <row r="8" spans="1:9" s="23" customFormat="1" ht="15" customHeight="1">
      <c r="A8" s="825" t="s">
        <v>6</v>
      </c>
      <c r="B8" s="819">
        <v>0</v>
      </c>
      <c r="C8" s="819">
        <v>0</v>
      </c>
      <c r="D8" s="819">
        <v>0</v>
      </c>
      <c r="E8" s="819">
        <v>0</v>
      </c>
      <c r="F8" s="819">
        <v>0</v>
      </c>
      <c r="G8" s="819">
        <v>0</v>
      </c>
      <c r="H8" s="819">
        <v>0</v>
      </c>
      <c r="I8" s="850">
        <v>0</v>
      </c>
    </row>
    <row r="9" spans="1:9" s="812" customFormat="1" ht="15" customHeight="1">
      <c r="A9" s="841" t="s">
        <v>7</v>
      </c>
      <c r="B9" s="842"/>
      <c r="C9" s="842"/>
      <c r="D9" s="842"/>
      <c r="E9" s="842"/>
      <c r="F9" s="842"/>
      <c r="G9" s="842"/>
      <c r="H9" s="842"/>
      <c r="I9" s="843"/>
    </row>
    <row r="10" spans="1:9" ht="15" customHeight="1">
      <c r="A10" s="803" t="s">
        <v>2315</v>
      </c>
      <c r="B10" s="839">
        <v>274555662</v>
      </c>
      <c r="C10" s="839">
        <v>7058571</v>
      </c>
      <c r="D10" s="839">
        <v>274555662</v>
      </c>
      <c r="E10" s="839">
        <v>0</v>
      </c>
      <c r="F10" s="839">
        <v>0</v>
      </c>
      <c r="G10" s="839">
        <v>0</v>
      </c>
      <c r="H10" s="839">
        <v>274555662</v>
      </c>
      <c r="I10" s="820">
        <f t="shared" si="0"/>
        <v>1</v>
      </c>
    </row>
    <row r="11" spans="1:9" s="812" customFormat="1" ht="15" customHeight="1">
      <c r="A11" s="841" t="s">
        <v>8</v>
      </c>
      <c r="B11" s="842"/>
      <c r="C11" s="842"/>
      <c r="D11" s="842"/>
      <c r="E11" s="842"/>
      <c r="F11" s="842"/>
      <c r="G11" s="842"/>
      <c r="H11" s="842"/>
      <c r="I11" s="843"/>
    </row>
    <row r="12" spans="1:9" s="23" customFormat="1" ht="15" customHeight="1">
      <c r="A12" s="825" t="s">
        <v>30</v>
      </c>
      <c r="B12" s="819">
        <v>0</v>
      </c>
      <c r="C12" s="819">
        <v>0</v>
      </c>
      <c r="D12" s="819">
        <v>0</v>
      </c>
      <c r="E12" s="819">
        <v>152259399</v>
      </c>
      <c r="F12" s="819">
        <v>4758105</v>
      </c>
      <c r="G12" s="819">
        <v>0</v>
      </c>
      <c r="H12" s="819">
        <v>0</v>
      </c>
      <c r="I12" s="820">
        <f t="shared" si="0"/>
        <v>0</v>
      </c>
    </row>
    <row r="13" spans="1:9" ht="15" customHeight="1">
      <c r="A13" s="803" t="s">
        <v>9</v>
      </c>
      <c r="B13" s="839">
        <v>0</v>
      </c>
      <c r="C13" s="839">
        <v>0</v>
      </c>
      <c r="D13" s="839">
        <v>0</v>
      </c>
      <c r="E13" s="839">
        <v>0</v>
      </c>
      <c r="F13" s="839">
        <v>0</v>
      </c>
      <c r="G13" s="839">
        <v>0</v>
      </c>
      <c r="H13" s="839">
        <v>0</v>
      </c>
      <c r="I13" s="850">
        <v>0</v>
      </c>
    </row>
    <row r="14" spans="1:9" ht="15" customHeight="1">
      <c r="A14" s="803" t="s">
        <v>822</v>
      </c>
      <c r="B14" s="839">
        <v>1446073398</v>
      </c>
      <c r="C14" s="839">
        <v>92578323</v>
      </c>
      <c r="D14" s="839">
        <v>1446073398</v>
      </c>
      <c r="E14" s="839">
        <v>5678760</v>
      </c>
      <c r="F14" s="839">
        <v>141969</v>
      </c>
      <c r="G14" s="839">
        <v>0</v>
      </c>
      <c r="H14" s="839">
        <v>1446073398</v>
      </c>
      <c r="I14" s="820">
        <f t="shared" si="0"/>
        <v>0.99608834058299367</v>
      </c>
    </row>
    <row r="15" spans="1:9" ht="15" customHeight="1">
      <c r="A15" s="803" t="s">
        <v>10</v>
      </c>
      <c r="B15" s="839">
        <v>0</v>
      </c>
      <c r="C15" s="839">
        <v>0</v>
      </c>
      <c r="D15" s="839">
        <v>0</v>
      </c>
      <c r="E15" s="839">
        <v>0</v>
      </c>
      <c r="F15" s="839">
        <v>0</v>
      </c>
      <c r="G15" s="839">
        <v>0</v>
      </c>
      <c r="H15" s="839">
        <v>0</v>
      </c>
      <c r="I15" s="850">
        <v>0</v>
      </c>
    </row>
    <row r="16" spans="1:9" ht="15" customHeight="1">
      <c r="A16" s="803" t="s">
        <v>11</v>
      </c>
      <c r="B16" s="839">
        <v>6617219592</v>
      </c>
      <c r="C16" s="839">
        <v>563962194</v>
      </c>
      <c r="D16" s="839">
        <v>6617219592</v>
      </c>
      <c r="E16" s="839">
        <v>1541384122</v>
      </c>
      <c r="F16" s="839">
        <v>55275712</v>
      </c>
      <c r="G16" s="839">
        <v>0</v>
      </c>
      <c r="H16" s="839">
        <v>6617219592</v>
      </c>
      <c r="I16" s="820">
        <f t="shared" si="0"/>
        <v>0.81107255897782904</v>
      </c>
    </row>
    <row r="17" spans="1:10" ht="15" customHeight="1">
      <c r="A17" s="803" t="s">
        <v>12</v>
      </c>
      <c r="B17" s="839">
        <v>0</v>
      </c>
      <c r="C17" s="839">
        <v>0</v>
      </c>
      <c r="D17" s="839">
        <v>0</v>
      </c>
      <c r="E17" s="839">
        <v>4724729502</v>
      </c>
      <c r="F17" s="839">
        <v>577160529</v>
      </c>
      <c r="G17" s="839">
        <v>0</v>
      </c>
      <c r="H17" s="839">
        <v>0</v>
      </c>
      <c r="I17" s="820">
        <f t="shared" si="0"/>
        <v>0</v>
      </c>
    </row>
    <row r="18" spans="1:10" s="23" customFormat="1" ht="15" customHeight="1">
      <c r="A18" s="825" t="s">
        <v>13</v>
      </c>
      <c r="B18" s="819">
        <v>0</v>
      </c>
      <c r="C18" s="819">
        <v>0</v>
      </c>
      <c r="D18" s="819">
        <v>0</v>
      </c>
      <c r="E18" s="819">
        <v>141295498</v>
      </c>
      <c r="F18" s="819">
        <v>4308259</v>
      </c>
      <c r="G18" s="819">
        <v>0</v>
      </c>
      <c r="H18" s="819">
        <v>0</v>
      </c>
      <c r="I18" s="820">
        <f t="shared" si="0"/>
        <v>0</v>
      </c>
    </row>
    <row r="19" spans="1:10" s="812" customFormat="1" ht="15" customHeight="1">
      <c r="A19" s="841" t="s">
        <v>14</v>
      </c>
      <c r="B19" s="842"/>
      <c r="C19" s="842"/>
      <c r="D19" s="842"/>
      <c r="E19" s="842"/>
      <c r="F19" s="842"/>
      <c r="G19" s="842"/>
      <c r="H19" s="842"/>
      <c r="I19" s="843"/>
    </row>
    <row r="20" spans="1:10" s="23" customFormat="1" ht="15" customHeight="1">
      <c r="A20" s="825" t="s">
        <v>704</v>
      </c>
      <c r="B20" s="819">
        <v>2200420</v>
      </c>
      <c r="C20" s="819">
        <v>59632</v>
      </c>
      <c r="D20" s="819">
        <v>2200420</v>
      </c>
      <c r="E20" s="819">
        <v>3759136482</v>
      </c>
      <c r="F20" s="819">
        <v>414505876</v>
      </c>
      <c r="G20" s="819">
        <v>0</v>
      </c>
      <c r="H20" s="819">
        <v>2200420</v>
      </c>
      <c r="I20" s="820">
        <f t="shared" si="0"/>
        <v>5.850100794826382E-4</v>
      </c>
    </row>
    <row r="21" spans="1:10" s="812" customFormat="1" ht="15" customHeight="1">
      <c r="A21" s="841" t="s">
        <v>15</v>
      </c>
      <c r="B21" s="842"/>
      <c r="C21" s="842"/>
      <c r="D21" s="842"/>
      <c r="E21" s="842"/>
      <c r="F21" s="842"/>
      <c r="G21" s="842"/>
      <c r="H21" s="842"/>
      <c r="I21" s="843"/>
    </row>
    <row r="22" spans="1:10" s="1" customFormat="1" ht="15" customHeight="1">
      <c r="A22" s="803" t="s">
        <v>16</v>
      </c>
      <c r="B22" s="840">
        <v>0</v>
      </c>
      <c r="C22" s="840">
        <v>0</v>
      </c>
      <c r="D22" s="840">
        <v>0</v>
      </c>
      <c r="E22" s="840">
        <v>16980096</v>
      </c>
      <c r="F22" s="840">
        <v>571293</v>
      </c>
      <c r="G22" s="840">
        <v>0</v>
      </c>
      <c r="H22" s="840">
        <v>0</v>
      </c>
      <c r="I22" s="820">
        <f t="shared" si="0"/>
        <v>0</v>
      </c>
    </row>
    <row r="23" spans="1:10" s="23" customFormat="1" ht="15" customHeight="1">
      <c r="A23" s="825" t="s">
        <v>382</v>
      </c>
      <c r="B23" s="819">
        <v>0</v>
      </c>
      <c r="C23" s="819">
        <v>0</v>
      </c>
      <c r="D23" s="819">
        <v>0</v>
      </c>
      <c r="E23" s="819">
        <v>8159289</v>
      </c>
      <c r="F23" s="819">
        <v>222203</v>
      </c>
      <c r="G23" s="819">
        <v>0</v>
      </c>
      <c r="H23" s="819">
        <v>0</v>
      </c>
      <c r="I23" s="820">
        <f t="shared" si="0"/>
        <v>0</v>
      </c>
    </row>
    <row r="24" spans="1:10" ht="15" customHeight="1">
      <c r="A24" s="803" t="s">
        <v>17</v>
      </c>
      <c r="B24" s="839">
        <v>0</v>
      </c>
      <c r="C24" s="839">
        <v>0</v>
      </c>
      <c r="D24" s="839">
        <v>0</v>
      </c>
      <c r="E24" s="839">
        <v>0</v>
      </c>
      <c r="F24" s="839">
        <v>0</v>
      </c>
      <c r="G24" s="839">
        <v>0</v>
      </c>
      <c r="H24" s="839">
        <v>0</v>
      </c>
      <c r="I24" s="850">
        <v>0</v>
      </c>
    </row>
    <row r="25" spans="1:10" s="23" customFormat="1" ht="15" customHeight="1">
      <c r="A25" s="806" t="s">
        <v>537</v>
      </c>
      <c r="B25" s="819">
        <v>536781043</v>
      </c>
      <c r="C25" s="819">
        <v>40518268</v>
      </c>
      <c r="D25" s="819">
        <v>536781043</v>
      </c>
      <c r="E25" s="819">
        <v>25160619</v>
      </c>
      <c r="F25" s="819">
        <v>1024995</v>
      </c>
      <c r="G25" s="819">
        <v>0</v>
      </c>
      <c r="H25" s="819">
        <v>536781043</v>
      </c>
      <c r="I25" s="820">
        <f t="shared" si="0"/>
        <v>0.95522556752519272</v>
      </c>
      <c r="J25" s="844"/>
    </row>
    <row r="26" spans="1:10" s="1" customFormat="1" ht="15" customHeight="1">
      <c r="A26" s="803" t="s">
        <v>18</v>
      </c>
      <c r="B26" s="840">
        <v>0</v>
      </c>
      <c r="C26" s="840">
        <v>0</v>
      </c>
      <c r="D26" s="840">
        <v>0</v>
      </c>
      <c r="E26" s="840">
        <v>1069400</v>
      </c>
      <c r="F26" s="840">
        <v>48123</v>
      </c>
      <c r="G26" s="840">
        <v>0</v>
      </c>
      <c r="H26" s="840">
        <v>0</v>
      </c>
      <c r="I26" s="820">
        <f t="shared" si="0"/>
        <v>0</v>
      </c>
    </row>
    <row r="27" spans="1:10" ht="15" customHeight="1">
      <c r="A27" s="803" t="s">
        <v>19</v>
      </c>
      <c r="B27" s="839">
        <v>0</v>
      </c>
      <c r="C27" s="839">
        <v>0</v>
      </c>
      <c r="D27" s="839">
        <v>0</v>
      </c>
      <c r="E27" s="839">
        <v>366169418</v>
      </c>
      <c r="F27" s="839">
        <v>33876882</v>
      </c>
      <c r="G27" s="839">
        <v>0</v>
      </c>
      <c r="H27" s="839">
        <v>0</v>
      </c>
      <c r="I27" s="820">
        <f t="shared" si="0"/>
        <v>0</v>
      </c>
    </row>
    <row r="28" spans="1:10" ht="15" customHeight="1">
      <c r="A28" s="803" t="s">
        <v>20</v>
      </c>
      <c r="B28" s="839">
        <v>0</v>
      </c>
      <c r="C28" s="839">
        <v>0</v>
      </c>
      <c r="D28" s="839">
        <v>0</v>
      </c>
      <c r="E28" s="839">
        <v>574520072</v>
      </c>
      <c r="F28" s="839">
        <v>16451656</v>
      </c>
      <c r="G28" s="839">
        <v>0</v>
      </c>
      <c r="H28" s="839">
        <v>0</v>
      </c>
      <c r="I28" s="820">
        <f t="shared" si="0"/>
        <v>0</v>
      </c>
    </row>
    <row r="29" spans="1:10" s="1" customFormat="1" ht="15" customHeight="1">
      <c r="A29" s="803" t="s">
        <v>21</v>
      </c>
      <c r="B29" s="840">
        <v>0</v>
      </c>
      <c r="C29" s="840">
        <v>0</v>
      </c>
      <c r="D29" s="840">
        <v>0</v>
      </c>
      <c r="E29" s="840">
        <v>1415570885</v>
      </c>
      <c r="F29" s="840">
        <v>38367531</v>
      </c>
      <c r="G29" s="840">
        <v>0</v>
      </c>
      <c r="H29" s="840">
        <v>0</v>
      </c>
      <c r="I29" s="820">
        <f t="shared" si="0"/>
        <v>0</v>
      </c>
    </row>
    <row r="30" spans="1:10" s="1" customFormat="1" ht="15" customHeight="1">
      <c r="A30" s="803" t="s">
        <v>22</v>
      </c>
      <c r="B30" s="840">
        <v>0</v>
      </c>
      <c r="C30" s="840">
        <v>0</v>
      </c>
      <c r="D30" s="840">
        <v>0</v>
      </c>
      <c r="E30" s="840">
        <v>0</v>
      </c>
      <c r="F30" s="840">
        <v>0</v>
      </c>
      <c r="G30" s="840">
        <v>0</v>
      </c>
      <c r="H30" s="840">
        <v>0</v>
      </c>
      <c r="I30" s="850">
        <v>0</v>
      </c>
    </row>
    <row r="31" spans="1:10" s="23" customFormat="1" ht="15" customHeight="1">
      <c r="A31" s="825" t="s">
        <v>171</v>
      </c>
      <c r="B31" s="819">
        <v>0</v>
      </c>
      <c r="C31" s="819">
        <v>0</v>
      </c>
      <c r="D31" s="819">
        <v>0</v>
      </c>
      <c r="E31" s="819">
        <v>0</v>
      </c>
      <c r="F31" s="819">
        <v>0</v>
      </c>
      <c r="G31" s="819">
        <v>0</v>
      </c>
      <c r="H31" s="819">
        <v>0</v>
      </c>
      <c r="I31" s="850">
        <v>0</v>
      </c>
    </row>
    <row r="32" spans="1:10" s="23" customFormat="1" ht="15" customHeight="1">
      <c r="A32" s="825" t="s">
        <v>23</v>
      </c>
      <c r="B32" s="819">
        <v>0</v>
      </c>
      <c r="C32" s="819">
        <v>0</v>
      </c>
      <c r="D32" s="819">
        <v>0</v>
      </c>
      <c r="E32" s="819">
        <v>1874752507.6799998</v>
      </c>
      <c r="F32" s="819">
        <v>142913262</v>
      </c>
      <c r="G32" s="819">
        <v>0</v>
      </c>
      <c r="H32" s="819">
        <v>0</v>
      </c>
      <c r="I32" s="820">
        <f t="shared" si="0"/>
        <v>0</v>
      </c>
    </row>
    <row r="33" spans="1:9" s="23" customFormat="1" ht="15" customHeight="1">
      <c r="A33" s="806" t="s">
        <v>120</v>
      </c>
      <c r="B33" s="819">
        <v>8401352</v>
      </c>
      <c r="C33" s="819">
        <v>823662</v>
      </c>
      <c r="D33" s="819">
        <v>8401352</v>
      </c>
      <c r="E33" s="819">
        <v>2542375840</v>
      </c>
      <c r="F33" s="819">
        <v>162199579</v>
      </c>
      <c r="G33" s="819">
        <v>0</v>
      </c>
      <c r="H33" s="819">
        <v>8401352</v>
      </c>
      <c r="I33" s="820">
        <f t="shared" si="0"/>
        <v>3.2936440024433147E-3</v>
      </c>
    </row>
    <row r="34" spans="1:9" s="23" customFormat="1" ht="15" customHeight="1">
      <c r="A34" s="825" t="s">
        <v>443</v>
      </c>
      <c r="B34" s="819">
        <v>0</v>
      </c>
      <c r="C34" s="819">
        <v>0</v>
      </c>
      <c r="D34" s="819">
        <v>0</v>
      </c>
      <c r="E34" s="819">
        <v>3003035407</v>
      </c>
      <c r="F34" s="819">
        <v>236700864</v>
      </c>
      <c r="G34" s="819">
        <v>0</v>
      </c>
      <c r="H34" s="819">
        <v>0</v>
      </c>
      <c r="I34" s="820">
        <f t="shared" si="0"/>
        <v>0</v>
      </c>
    </row>
    <row r="35" spans="1:9" ht="15" customHeight="1">
      <c r="A35" s="803" t="s">
        <v>25</v>
      </c>
      <c r="B35" s="839">
        <v>0</v>
      </c>
      <c r="C35" s="839">
        <v>0</v>
      </c>
      <c r="D35" s="839">
        <v>0</v>
      </c>
      <c r="E35" s="840">
        <v>133135980</v>
      </c>
      <c r="F35" s="840">
        <v>4547796</v>
      </c>
      <c r="G35" s="839">
        <v>0</v>
      </c>
      <c r="H35" s="839">
        <v>0</v>
      </c>
      <c r="I35" s="820">
        <f t="shared" si="0"/>
        <v>0</v>
      </c>
    </row>
    <row r="36" spans="1:9" ht="15" customHeight="1">
      <c r="A36" s="803" t="s">
        <v>2310</v>
      </c>
      <c r="B36" s="839">
        <v>0</v>
      </c>
      <c r="C36" s="839">
        <v>0</v>
      </c>
      <c r="D36" s="839">
        <v>0</v>
      </c>
      <c r="E36" s="840">
        <v>1546608691</v>
      </c>
      <c r="F36" s="840">
        <v>159317642</v>
      </c>
      <c r="G36" s="839">
        <v>0</v>
      </c>
      <c r="H36" s="839">
        <v>0</v>
      </c>
      <c r="I36" s="820">
        <f t="shared" si="0"/>
        <v>0</v>
      </c>
    </row>
    <row r="37" spans="1:9" ht="15" customHeight="1">
      <c r="A37" s="803" t="s">
        <v>2311</v>
      </c>
      <c r="B37" s="839">
        <v>0</v>
      </c>
      <c r="C37" s="839">
        <v>0</v>
      </c>
      <c r="D37" s="839">
        <v>0</v>
      </c>
      <c r="E37" s="840">
        <v>2991320463</v>
      </c>
      <c r="F37" s="840">
        <v>323391305</v>
      </c>
      <c r="G37" s="839">
        <v>0</v>
      </c>
      <c r="H37" s="839">
        <v>0</v>
      </c>
      <c r="I37" s="820">
        <f t="shared" si="0"/>
        <v>0</v>
      </c>
    </row>
    <row r="38" spans="1:9" s="23" customFormat="1" ht="15" customHeight="1">
      <c r="A38" s="825" t="s">
        <v>202</v>
      </c>
      <c r="B38" s="819">
        <v>0</v>
      </c>
      <c r="C38" s="819">
        <v>0</v>
      </c>
      <c r="D38" s="819">
        <v>0</v>
      </c>
      <c r="E38" s="819">
        <v>781320</v>
      </c>
      <c r="F38" s="819">
        <v>19533</v>
      </c>
      <c r="G38" s="819">
        <v>0</v>
      </c>
      <c r="H38" s="819">
        <v>0</v>
      </c>
      <c r="I38" s="820">
        <f t="shared" si="0"/>
        <v>0</v>
      </c>
    </row>
    <row r="39" spans="1:9" ht="15" customHeight="1">
      <c r="A39" s="803" t="s">
        <v>26</v>
      </c>
      <c r="B39" s="839">
        <v>0</v>
      </c>
      <c r="C39" s="839">
        <v>0</v>
      </c>
      <c r="D39" s="839">
        <v>0</v>
      </c>
      <c r="E39" s="839">
        <v>2901745191</v>
      </c>
      <c r="F39" s="839">
        <v>264698432</v>
      </c>
      <c r="G39" s="839">
        <v>0</v>
      </c>
      <c r="H39" s="839">
        <v>0</v>
      </c>
      <c r="I39" s="820">
        <f t="shared" si="0"/>
        <v>0</v>
      </c>
    </row>
    <row r="40" spans="1:9" s="23" customFormat="1" ht="15" customHeight="1">
      <c r="A40" s="825" t="s">
        <v>220</v>
      </c>
      <c r="B40" s="819">
        <v>0</v>
      </c>
      <c r="C40" s="819">
        <v>0</v>
      </c>
      <c r="D40" s="819">
        <v>0</v>
      </c>
      <c r="E40" s="819">
        <v>1487905624</v>
      </c>
      <c r="F40" s="819">
        <v>168411895</v>
      </c>
      <c r="G40" s="819">
        <v>0</v>
      </c>
      <c r="H40" s="819">
        <v>0</v>
      </c>
      <c r="I40" s="820">
        <f t="shared" si="0"/>
        <v>0</v>
      </c>
    </row>
    <row r="41" spans="1:9" ht="15" customHeight="1">
      <c r="A41" s="803" t="s">
        <v>27</v>
      </c>
      <c r="B41" s="839">
        <v>0</v>
      </c>
      <c r="C41" s="839">
        <v>0</v>
      </c>
      <c r="D41" s="839">
        <v>0</v>
      </c>
      <c r="E41" s="839">
        <v>475163958</v>
      </c>
      <c r="F41" s="839">
        <v>46273958</v>
      </c>
      <c r="G41" s="839">
        <v>0</v>
      </c>
      <c r="H41" s="839">
        <v>0</v>
      </c>
      <c r="I41" s="820">
        <f t="shared" si="0"/>
        <v>0</v>
      </c>
    </row>
    <row r="42" spans="1:9" s="23" customFormat="1" ht="15" customHeight="1">
      <c r="A42" s="825" t="s">
        <v>141</v>
      </c>
      <c r="B42" s="819">
        <v>0</v>
      </c>
      <c r="C42" s="819">
        <v>0</v>
      </c>
      <c r="D42" s="819">
        <v>0</v>
      </c>
      <c r="E42" s="819">
        <v>7777801</v>
      </c>
      <c r="F42" s="819">
        <v>216050</v>
      </c>
      <c r="G42" s="819">
        <v>0</v>
      </c>
      <c r="H42" s="819">
        <v>0</v>
      </c>
      <c r="I42" s="820">
        <f t="shared" si="0"/>
        <v>0</v>
      </c>
    </row>
    <row r="43" spans="1:9" s="1" customFormat="1" ht="15" customHeight="1">
      <c r="A43" s="803" t="s">
        <v>813</v>
      </c>
      <c r="B43" s="840">
        <v>0</v>
      </c>
      <c r="C43" s="840">
        <v>0</v>
      </c>
      <c r="D43" s="840">
        <v>0</v>
      </c>
      <c r="E43" s="840">
        <v>0</v>
      </c>
      <c r="F43" s="840">
        <v>0</v>
      </c>
      <c r="G43" s="840">
        <v>0</v>
      </c>
      <c r="H43" s="840">
        <v>0</v>
      </c>
      <c r="I43" s="850">
        <v>0</v>
      </c>
    </row>
    <row r="44" spans="1:9" s="23" customFormat="1" ht="15" customHeight="1">
      <c r="A44" s="825" t="s">
        <v>28</v>
      </c>
      <c r="B44" s="819">
        <v>0</v>
      </c>
      <c r="C44" s="819">
        <v>0</v>
      </c>
      <c r="D44" s="819">
        <v>0</v>
      </c>
      <c r="E44" s="819">
        <v>1563576848</v>
      </c>
      <c r="F44" s="819">
        <v>169746768</v>
      </c>
      <c r="G44" s="819">
        <v>0</v>
      </c>
      <c r="H44" s="819">
        <v>0</v>
      </c>
      <c r="I44" s="820">
        <f t="shared" si="0"/>
        <v>0</v>
      </c>
    </row>
    <row r="45" spans="1:9" s="23" customFormat="1" ht="15" customHeight="1">
      <c r="A45" s="825" t="s">
        <v>155</v>
      </c>
      <c r="B45" s="819">
        <v>0</v>
      </c>
      <c r="C45" s="819">
        <v>0</v>
      </c>
      <c r="D45" s="819">
        <v>0</v>
      </c>
      <c r="E45" s="819">
        <v>2209963444</v>
      </c>
      <c r="F45" s="819">
        <v>261533504</v>
      </c>
      <c r="G45" s="819">
        <v>0</v>
      </c>
      <c r="H45" s="819">
        <v>0</v>
      </c>
      <c r="I45" s="820">
        <f t="shared" si="0"/>
        <v>0</v>
      </c>
    </row>
    <row r="46" spans="1:9" ht="15" customHeight="1">
      <c r="A46" s="803" t="s">
        <v>2309</v>
      </c>
      <c r="B46" s="839">
        <v>0</v>
      </c>
      <c r="C46" s="839">
        <v>0</v>
      </c>
      <c r="D46" s="839">
        <v>0</v>
      </c>
      <c r="E46" s="839">
        <v>4406507193</v>
      </c>
      <c r="F46" s="839">
        <v>543567879</v>
      </c>
      <c r="G46" s="839">
        <v>0</v>
      </c>
      <c r="H46" s="839">
        <v>0</v>
      </c>
      <c r="I46" s="820">
        <f t="shared" si="0"/>
        <v>0</v>
      </c>
    </row>
    <row r="47" spans="1:9" ht="15" customHeight="1">
      <c r="A47" s="803" t="s">
        <v>29</v>
      </c>
      <c r="B47" s="839">
        <v>0</v>
      </c>
      <c r="C47" s="839">
        <v>0</v>
      </c>
      <c r="D47" s="839">
        <v>0</v>
      </c>
      <c r="E47" s="839">
        <v>0</v>
      </c>
      <c r="F47" s="839">
        <v>0</v>
      </c>
      <c r="G47" s="839">
        <v>0</v>
      </c>
      <c r="H47" s="839">
        <v>0</v>
      </c>
      <c r="I47" s="850">
        <v>0</v>
      </c>
    </row>
    <row r="48" spans="1:9" ht="15" customHeight="1" thickBot="1">
      <c r="A48" s="847" t="s">
        <v>31</v>
      </c>
      <c r="B48" s="848">
        <v>0</v>
      </c>
      <c r="C48" s="848">
        <v>0</v>
      </c>
      <c r="D48" s="848">
        <v>0</v>
      </c>
      <c r="E48" s="848">
        <v>50251896</v>
      </c>
      <c r="F48" s="848">
        <v>1732824</v>
      </c>
      <c r="G48" s="848">
        <v>0</v>
      </c>
      <c r="H48" s="848">
        <v>0</v>
      </c>
      <c r="I48" s="849">
        <f t="shared" si="0"/>
        <v>0</v>
      </c>
    </row>
    <row r="49" spans="1:9" ht="15" customHeight="1" thickTop="1">
      <c r="A49" s="845" t="s">
        <v>2316</v>
      </c>
      <c r="B49" s="831">
        <f>SUM(B2:B48)</f>
        <v>9156218367</v>
      </c>
      <c r="C49" s="831">
        <f t="shared" ref="C49:H49" si="1">SUM(C2:C48)</f>
        <v>714981472</v>
      </c>
      <c r="D49" s="831">
        <f t="shared" si="1"/>
        <v>9126605023</v>
      </c>
      <c r="E49" s="831">
        <f t="shared" si="1"/>
        <v>46579236709.68</v>
      </c>
      <c r="F49" s="831">
        <f t="shared" si="1"/>
        <v>4683778947</v>
      </c>
      <c r="G49" s="831">
        <f t="shared" si="1"/>
        <v>0</v>
      </c>
      <c r="H49" s="831">
        <f t="shared" si="1"/>
        <v>9126605023</v>
      </c>
      <c r="I49" s="846">
        <f t="shared" si="0"/>
        <v>0.16374864097626465</v>
      </c>
    </row>
  </sheetData>
  <phoneticPr fontId="1"/>
  <pageMargins left="0.70866141732283472" right="0.70866141732283472" top="0.55118110236220474" bottom="0.55118110236220474" header="0.31496062992125984" footer="0.31496062992125984"/>
  <pageSetup paperSize="9" scale="72" orientation="landscape" r:id="rId1"/>
  <headerFooter>
    <oddHeader>&amp;C自治体における平成29年度の電力の売却額&amp;R単位：円　税抜き</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8" sqref="H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[3]合計!C3</f>
        <v>岩手県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29613344</v>
      </c>
      <c r="I5" s="170">
        <f>SUM(I6:I65)</f>
        <v>1021150</v>
      </c>
      <c r="J5" s="149">
        <f>H5/I5</f>
        <v>28.999994124271655</v>
      </c>
    </row>
    <row r="6" spans="1:10" ht="14.25" thickTop="1">
      <c r="A6" s="24">
        <v>1</v>
      </c>
      <c r="B6" s="62" t="s">
        <v>597</v>
      </c>
      <c r="C6" s="62" t="s">
        <v>184</v>
      </c>
      <c r="D6" s="62" t="s">
        <v>124</v>
      </c>
      <c r="E6" s="62">
        <v>1</v>
      </c>
      <c r="F6" s="62" t="s">
        <v>598</v>
      </c>
      <c r="G6" s="8" t="s">
        <v>589</v>
      </c>
      <c r="H6" s="100">
        <v>29613344</v>
      </c>
      <c r="I6" s="100">
        <v>1021150</v>
      </c>
      <c r="J6" s="41">
        <f t="shared" ref="J6:J65" si="0">H6/I6</f>
        <v>28.999994124271655</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4" zoomScaleNormal="100" workbookViewId="0">
      <selection activeCell="H19" sqref="H19"/>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[24]合計!C3</f>
        <v>鳥取県</v>
      </c>
      <c r="I1" s="24" t="s">
        <v>70</v>
      </c>
      <c r="K1" s="27" t="s">
        <v>71</v>
      </c>
    </row>
    <row r="2" spans="1:13" ht="54" customHeight="1">
      <c r="B2" s="28"/>
      <c r="E2" s="856" t="s">
        <v>72</v>
      </c>
      <c r="F2" s="856"/>
      <c r="G2" s="856"/>
      <c r="H2" s="29">
        <f>SUMIF(E8:E357,"PPS",H8:H357)</f>
        <v>165984</v>
      </c>
      <c r="I2" s="30"/>
      <c r="J2" s="27"/>
    </row>
    <row r="3" spans="1:13" ht="57" customHeight="1">
      <c r="B3" s="26"/>
      <c r="E3" s="856" t="s">
        <v>73</v>
      </c>
      <c r="F3" s="856"/>
      <c r="G3" s="856"/>
      <c r="H3" s="29">
        <f>M7</f>
        <v>414416</v>
      </c>
      <c r="I3" s="30"/>
      <c r="J3" s="31"/>
    </row>
    <row r="4" spans="1:13" s="31" customFormat="1" ht="55.5" customHeight="1">
      <c r="B4" s="32"/>
      <c r="E4" s="856" t="s">
        <v>615</v>
      </c>
      <c r="F4" s="856"/>
      <c r="G4" s="856"/>
      <c r="H4" s="33">
        <f>H3/I7</f>
        <v>0.9590365572287135</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428591</v>
      </c>
      <c r="I7" s="127">
        <f>SUM(I8:I357)</f>
        <v>432117</v>
      </c>
      <c r="J7" s="128">
        <f>H7/I7</f>
        <v>0.99184017291613147</v>
      </c>
      <c r="K7" s="129">
        <f>SUM(K8:K357)</f>
        <v>11218</v>
      </c>
      <c r="L7" s="130">
        <f>SUM(L8:L357)</f>
        <v>27270793</v>
      </c>
      <c r="M7" s="126">
        <f>SUM(M8:M357)</f>
        <v>414416</v>
      </c>
    </row>
    <row r="8" spans="1:13" ht="14.25" thickTop="1">
      <c r="A8" s="24">
        <v>1</v>
      </c>
      <c r="B8" s="53" t="s">
        <v>582</v>
      </c>
      <c r="C8" s="54" t="s">
        <v>680</v>
      </c>
      <c r="D8" s="55" t="s">
        <v>681</v>
      </c>
      <c r="E8" s="55" t="s">
        <v>117</v>
      </c>
      <c r="F8" s="67" t="s">
        <v>124</v>
      </c>
      <c r="G8" s="56">
        <v>4</v>
      </c>
      <c r="H8" s="350">
        <v>53667</v>
      </c>
      <c r="I8" s="350">
        <v>53667</v>
      </c>
      <c r="J8" s="59">
        <f t="shared" ref="J8:J71" si="0">H8/I8</f>
        <v>1</v>
      </c>
      <c r="K8" s="58">
        <v>1166</v>
      </c>
      <c r="L8" s="58">
        <v>3058740</v>
      </c>
      <c r="M8" s="63">
        <v>53667</v>
      </c>
    </row>
    <row r="9" spans="1:13">
      <c r="A9" s="24">
        <v>2</v>
      </c>
      <c r="B9" s="61" t="s">
        <v>682</v>
      </c>
      <c r="C9" s="54" t="s">
        <v>680</v>
      </c>
      <c r="D9" s="62" t="s">
        <v>681</v>
      </c>
      <c r="E9" s="55" t="s">
        <v>117</v>
      </c>
      <c r="F9" s="67" t="s">
        <v>124</v>
      </c>
      <c r="G9" s="56">
        <v>1</v>
      </c>
      <c r="H9" s="351">
        <v>15726</v>
      </c>
      <c r="I9" s="352">
        <v>15726</v>
      </c>
      <c r="J9" s="33">
        <f t="shared" si="0"/>
        <v>1</v>
      </c>
      <c r="K9" s="58">
        <v>333</v>
      </c>
      <c r="L9" s="352">
        <v>905580</v>
      </c>
      <c r="M9" s="63">
        <v>5242</v>
      </c>
    </row>
    <row r="10" spans="1:13">
      <c r="A10" s="24">
        <v>3</v>
      </c>
      <c r="B10" s="61" t="s">
        <v>683</v>
      </c>
      <c r="C10" s="54" t="s">
        <v>683</v>
      </c>
      <c r="D10" s="55" t="s">
        <v>681</v>
      </c>
      <c r="E10" s="55" t="s">
        <v>117</v>
      </c>
      <c r="F10" s="67" t="s">
        <v>124</v>
      </c>
      <c r="G10" s="56">
        <v>3</v>
      </c>
      <c r="H10" s="351">
        <v>5537</v>
      </c>
      <c r="I10" s="352">
        <v>5537</v>
      </c>
      <c r="J10" s="33">
        <f t="shared" si="0"/>
        <v>1</v>
      </c>
      <c r="K10" s="58">
        <v>180</v>
      </c>
      <c r="L10" s="352">
        <v>325900</v>
      </c>
      <c r="M10" s="63">
        <v>1846</v>
      </c>
    </row>
    <row r="11" spans="1:13">
      <c r="A11" s="24">
        <v>4</v>
      </c>
      <c r="B11" s="61" t="s">
        <v>684</v>
      </c>
      <c r="C11" s="54" t="s">
        <v>684</v>
      </c>
      <c r="D11" s="55" t="s">
        <v>685</v>
      </c>
      <c r="E11" s="55" t="s">
        <v>128</v>
      </c>
      <c r="F11" s="67" t="s">
        <v>124</v>
      </c>
      <c r="G11" s="56">
        <v>2</v>
      </c>
      <c r="H11" s="351">
        <v>7435</v>
      </c>
      <c r="I11" s="352">
        <v>7640</v>
      </c>
      <c r="J11" s="33">
        <f t="shared" si="0"/>
        <v>0.97316753926701571</v>
      </c>
      <c r="K11" s="58">
        <v>206</v>
      </c>
      <c r="L11" s="352">
        <v>384300</v>
      </c>
      <c r="M11" s="353">
        <v>7435</v>
      </c>
    </row>
    <row r="12" spans="1:13">
      <c r="A12" s="24">
        <v>5</v>
      </c>
      <c r="B12" s="268" t="s">
        <v>584</v>
      </c>
      <c r="C12" s="54" t="s">
        <v>420</v>
      </c>
      <c r="D12" s="55" t="s">
        <v>681</v>
      </c>
      <c r="E12" s="55" t="s">
        <v>117</v>
      </c>
      <c r="F12" s="67" t="s">
        <v>124</v>
      </c>
      <c r="G12" s="56">
        <v>1</v>
      </c>
      <c r="H12" s="350">
        <v>31871</v>
      </c>
      <c r="I12" s="350">
        <v>31871</v>
      </c>
      <c r="J12" s="33">
        <f t="shared" si="0"/>
        <v>1</v>
      </c>
      <c r="K12" s="58">
        <v>560</v>
      </c>
      <c r="L12" s="58">
        <v>1990944</v>
      </c>
      <c r="M12" s="63">
        <v>31871</v>
      </c>
    </row>
    <row r="13" spans="1:13" s="65" customFormat="1">
      <c r="A13" s="65">
        <v>6</v>
      </c>
      <c r="B13" s="67" t="s">
        <v>686</v>
      </c>
      <c r="C13" s="54" t="s">
        <v>687</v>
      </c>
      <c r="D13" s="55" t="s">
        <v>681</v>
      </c>
      <c r="E13" s="55" t="s">
        <v>117</v>
      </c>
      <c r="F13" s="67" t="s">
        <v>124</v>
      </c>
      <c r="G13" s="56">
        <v>1</v>
      </c>
      <c r="H13" s="271">
        <v>77109</v>
      </c>
      <c r="I13" s="271">
        <v>77109</v>
      </c>
      <c r="J13" s="59">
        <f t="shared" si="0"/>
        <v>1</v>
      </c>
      <c r="K13" s="58">
        <v>1274</v>
      </c>
      <c r="L13" s="58">
        <v>5196348</v>
      </c>
      <c r="M13" s="63">
        <v>77109</v>
      </c>
    </row>
    <row r="14" spans="1:13" s="65" customFormat="1">
      <c r="A14" s="65">
        <v>7</v>
      </c>
      <c r="B14" s="67" t="s">
        <v>688</v>
      </c>
      <c r="C14" s="54" t="s">
        <v>687</v>
      </c>
      <c r="D14" s="64" t="s">
        <v>681</v>
      </c>
      <c r="E14" s="55" t="s">
        <v>117</v>
      </c>
      <c r="F14" s="67" t="s">
        <v>124</v>
      </c>
      <c r="G14" s="56">
        <v>2</v>
      </c>
      <c r="H14" s="57">
        <v>55838</v>
      </c>
      <c r="I14" s="58">
        <v>55838</v>
      </c>
      <c r="J14" s="59">
        <f t="shared" si="0"/>
        <v>1</v>
      </c>
      <c r="K14" s="58">
        <v>1027</v>
      </c>
      <c r="L14" s="352">
        <v>4358136</v>
      </c>
      <c r="M14" s="63">
        <v>55838</v>
      </c>
    </row>
    <row r="15" spans="1:13">
      <c r="A15" s="24">
        <v>8</v>
      </c>
      <c r="B15" s="268" t="s">
        <v>689</v>
      </c>
      <c r="C15" s="54" t="s">
        <v>165</v>
      </c>
      <c r="D15" s="64" t="s">
        <v>681</v>
      </c>
      <c r="E15" s="55" t="s">
        <v>117</v>
      </c>
      <c r="F15" s="268" t="s">
        <v>124</v>
      </c>
      <c r="G15" s="56">
        <v>2</v>
      </c>
      <c r="H15" s="352">
        <v>13409</v>
      </c>
      <c r="I15" s="352">
        <v>13409</v>
      </c>
      <c r="J15" s="33">
        <f t="shared" si="0"/>
        <v>1</v>
      </c>
      <c r="K15" s="58">
        <v>242</v>
      </c>
      <c r="L15" s="58">
        <v>867072</v>
      </c>
      <c r="M15" s="63">
        <v>13409</v>
      </c>
    </row>
    <row r="16" spans="1:13">
      <c r="A16" s="24">
        <v>9</v>
      </c>
      <c r="B16" s="268" t="s">
        <v>690</v>
      </c>
      <c r="C16" s="62" t="s">
        <v>165</v>
      </c>
      <c r="D16" s="62" t="s">
        <v>681</v>
      </c>
      <c r="E16" s="55" t="s">
        <v>117</v>
      </c>
      <c r="F16" s="268" t="s">
        <v>124</v>
      </c>
      <c r="G16" s="67">
        <v>1</v>
      </c>
      <c r="H16" s="352">
        <v>9450</v>
      </c>
      <c r="I16" s="352">
        <v>9450</v>
      </c>
      <c r="J16" s="59">
        <f t="shared" si="0"/>
        <v>1</v>
      </c>
      <c r="K16" s="58">
        <v>182</v>
      </c>
      <c r="L16" s="58">
        <v>600462</v>
      </c>
      <c r="M16" s="63">
        <v>9450</v>
      </c>
    </row>
    <row r="17" spans="1:13">
      <c r="A17" s="24">
        <v>10</v>
      </c>
      <c r="B17" s="268" t="s">
        <v>691</v>
      </c>
      <c r="C17" s="62" t="s">
        <v>680</v>
      </c>
      <c r="D17" s="62" t="s">
        <v>692</v>
      </c>
      <c r="E17" s="66" t="s">
        <v>128</v>
      </c>
      <c r="F17" s="268" t="s">
        <v>124</v>
      </c>
      <c r="G17" s="67">
        <v>4</v>
      </c>
      <c r="H17" s="68">
        <v>38042</v>
      </c>
      <c r="I17" s="69">
        <v>38825</v>
      </c>
      <c r="J17" s="59">
        <f t="shared" si="0"/>
        <v>0.97983258209916291</v>
      </c>
      <c r="K17" s="58">
        <v>1876</v>
      </c>
      <c r="L17" s="58">
        <v>2143254</v>
      </c>
      <c r="M17" s="63">
        <v>38042</v>
      </c>
    </row>
    <row r="18" spans="1:13">
      <c r="A18" s="24">
        <v>11</v>
      </c>
      <c r="B18" s="268" t="s">
        <v>693</v>
      </c>
      <c r="C18" s="62" t="s">
        <v>680</v>
      </c>
      <c r="D18" s="62" t="s">
        <v>692</v>
      </c>
      <c r="E18" s="66" t="s">
        <v>128</v>
      </c>
      <c r="F18" s="268" t="s">
        <v>124</v>
      </c>
      <c r="G18" s="67">
        <v>5</v>
      </c>
      <c r="H18" s="68">
        <v>34344</v>
      </c>
      <c r="I18" s="69">
        <v>34827</v>
      </c>
      <c r="J18" s="33">
        <f t="shared" si="0"/>
        <v>0.98613144973727285</v>
      </c>
      <c r="K18" s="58">
        <v>1123</v>
      </c>
      <c r="L18" s="58">
        <v>2134145</v>
      </c>
      <c r="M18" s="63">
        <v>34344</v>
      </c>
    </row>
    <row r="19" spans="1:13">
      <c r="A19" s="24">
        <v>12</v>
      </c>
      <c r="B19" s="268" t="s">
        <v>694</v>
      </c>
      <c r="C19" s="62" t="s">
        <v>680</v>
      </c>
      <c r="D19" s="62" t="s">
        <v>695</v>
      </c>
      <c r="E19" s="66" t="s">
        <v>128</v>
      </c>
      <c r="F19" s="268" t="s">
        <v>124</v>
      </c>
      <c r="G19" s="67">
        <v>6</v>
      </c>
      <c r="H19" s="68">
        <v>38574</v>
      </c>
      <c r="I19" s="69">
        <v>39566</v>
      </c>
      <c r="J19" s="33">
        <f t="shared" si="0"/>
        <v>0.97492796845776675</v>
      </c>
      <c r="K19" s="58">
        <v>1337</v>
      </c>
      <c r="L19" s="58">
        <v>2393004</v>
      </c>
      <c r="M19" s="63">
        <v>38574</v>
      </c>
    </row>
    <row r="20" spans="1:13">
      <c r="A20" s="24">
        <v>13</v>
      </c>
      <c r="B20" s="268" t="s">
        <v>696</v>
      </c>
      <c r="C20" s="62" t="s">
        <v>680</v>
      </c>
      <c r="D20" s="62" t="s">
        <v>695</v>
      </c>
      <c r="E20" s="66" t="s">
        <v>128</v>
      </c>
      <c r="F20" s="268" t="s">
        <v>124</v>
      </c>
      <c r="G20" s="67">
        <v>6</v>
      </c>
      <c r="H20" s="68">
        <v>47589</v>
      </c>
      <c r="I20" s="69">
        <v>48652</v>
      </c>
      <c r="J20" s="33">
        <f t="shared" si="0"/>
        <v>0.97815094960124971</v>
      </c>
      <c r="K20" s="58">
        <v>1712</v>
      </c>
      <c r="L20" s="58">
        <v>2912908</v>
      </c>
      <c r="M20" s="63">
        <v>47589</v>
      </c>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zoomScaleNormal="100" workbookViewId="0">
      <selection activeCell="H19" sqref="H19"/>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[24]合計!C3</f>
        <v>鳥取県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646</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t="s">
        <v>575</v>
      </c>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19" sqref="H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[24]合計!C3</f>
        <v>鳥取県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62"/>
      <c r="F6" s="62"/>
      <c r="G6" s="66"/>
      <c r="H6" s="142"/>
      <c r="I6" s="142"/>
      <c r="J6" s="41" t="e">
        <f t="shared" ref="J6:J65" si="0">H6/I6</f>
        <v>#DIV/0!</v>
      </c>
    </row>
    <row r="7" spans="1:10">
      <c r="A7" s="24">
        <v>2</v>
      </c>
      <c r="B7" s="62" t="s">
        <v>575</v>
      </c>
      <c r="C7" s="62"/>
      <c r="D7" s="62"/>
      <c r="E7" s="62"/>
      <c r="F7" s="62"/>
      <c r="G7" s="66"/>
      <c r="H7" s="142"/>
      <c r="I7" s="142"/>
      <c r="J7" s="41" t="e">
        <f t="shared" si="0"/>
        <v>#DIV/0!</v>
      </c>
    </row>
    <row r="8" spans="1:10">
      <c r="A8" s="24">
        <v>3</v>
      </c>
      <c r="B8" s="62"/>
      <c r="C8" s="62"/>
      <c r="D8" s="62"/>
      <c r="E8" s="62"/>
      <c r="F8" s="62"/>
      <c r="G8" s="66"/>
      <c r="H8" s="142"/>
      <c r="I8" s="142"/>
      <c r="J8" s="41" t="e">
        <f t="shared" si="0"/>
        <v>#DIV/0!</v>
      </c>
    </row>
    <row r="9" spans="1:10">
      <c r="A9" s="24">
        <v>4</v>
      </c>
      <c r="B9" s="62"/>
      <c r="C9" s="62"/>
      <c r="D9" s="62"/>
      <c r="E9" s="62"/>
      <c r="F9" s="62"/>
      <c r="G9" s="66"/>
      <c r="H9" s="142"/>
      <c r="I9" s="142"/>
      <c r="J9" s="41" t="e">
        <f t="shared" si="0"/>
        <v>#DIV/0!</v>
      </c>
    </row>
    <row r="10" spans="1:10">
      <c r="A10" s="24">
        <v>5</v>
      </c>
      <c r="B10" s="62"/>
      <c r="C10" s="62"/>
      <c r="D10" s="62"/>
      <c r="E10" s="62"/>
      <c r="F10" s="62"/>
      <c r="G10" s="66"/>
      <c r="H10" s="142"/>
      <c r="I10" s="142"/>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19" sqref="H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2.125" style="24" bestFit="1" customWidth="1"/>
    <col min="9" max="9" width="11"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2.125" style="24" bestFit="1" customWidth="1"/>
    <col min="265" max="265" width="11"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2.125" style="24" bestFit="1" customWidth="1"/>
    <col min="521" max="521" width="11"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2.125" style="24" bestFit="1" customWidth="1"/>
    <col min="777" max="777" width="11"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2.125" style="24" bestFit="1" customWidth="1"/>
    <col min="1033" max="1033" width="11"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2.125" style="24" bestFit="1" customWidth="1"/>
    <col min="1289" max="1289" width="11"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2.125" style="24" bestFit="1" customWidth="1"/>
    <col min="1545" max="1545" width="11"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2.125" style="24" bestFit="1" customWidth="1"/>
    <col min="1801" max="1801" width="11"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2.125" style="24" bestFit="1" customWidth="1"/>
    <col min="2057" max="2057" width="11"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2.125" style="24" bestFit="1" customWidth="1"/>
    <col min="2313" max="2313" width="11"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2.125" style="24" bestFit="1" customWidth="1"/>
    <col min="2569" max="2569" width="11"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2.125" style="24" bestFit="1" customWidth="1"/>
    <col min="2825" max="2825" width="11"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2.125" style="24" bestFit="1" customWidth="1"/>
    <col min="3081" max="3081" width="11"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2.125" style="24" bestFit="1" customWidth="1"/>
    <col min="3337" max="3337" width="11"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2.125" style="24" bestFit="1" customWidth="1"/>
    <col min="3593" max="3593" width="11"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2.125" style="24" bestFit="1" customWidth="1"/>
    <col min="3849" max="3849" width="11"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2.125" style="24" bestFit="1" customWidth="1"/>
    <col min="4105" max="4105" width="11"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2.125" style="24" bestFit="1" customWidth="1"/>
    <col min="4361" max="4361" width="11"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2.125" style="24" bestFit="1" customWidth="1"/>
    <col min="4617" max="4617" width="11"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2.125" style="24" bestFit="1" customWidth="1"/>
    <col min="4873" max="4873" width="11"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2.125" style="24" bestFit="1" customWidth="1"/>
    <col min="5129" max="5129" width="11"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2.125" style="24" bestFit="1" customWidth="1"/>
    <col min="5385" max="5385" width="11"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2.125" style="24" bestFit="1" customWidth="1"/>
    <col min="5641" max="5641" width="11"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2.125" style="24" bestFit="1" customWidth="1"/>
    <col min="5897" max="5897" width="11"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2.125" style="24" bestFit="1" customWidth="1"/>
    <col min="6153" max="6153" width="11"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2.125" style="24" bestFit="1" customWidth="1"/>
    <col min="6409" max="6409" width="11"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2.125" style="24" bestFit="1" customWidth="1"/>
    <col min="6665" max="6665" width="11"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2.125" style="24" bestFit="1" customWidth="1"/>
    <col min="6921" max="6921" width="11"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2.125" style="24" bestFit="1" customWidth="1"/>
    <col min="7177" max="7177" width="11"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2.125" style="24" bestFit="1" customWidth="1"/>
    <col min="7433" max="7433" width="11"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2.125" style="24" bestFit="1" customWidth="1"/>
    <col min="7689" max="7689" width="11"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2.125" style="24" bestFit="1" customWidth="1"/>
    <col min="7945" max="7945" width="11"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2.125" style="24" bestFit="1" customWidth="1"/>
    <col min="8201" max="8201" width="11"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2.125" style="24" bestFit="1" customWidth="1"/>
    <col min="8457" max="8457" width="11"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2.125" style="24" bestFit="1" customWidth="1"/>
    <col min="8713" max="8713" width="11"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2.125" style="24" bestFit="1" customWidth="1"/>
    <col min="8969" max="8969" width="11"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2.125" style="24" bestFit="1" customWidth="1"/>
    <col min="9225" max="9225" width="11"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2.125" style="24" bestFit="1" customWidth="1"/>
    <col min="9481" max="9481" width="11"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2.125" style="24" bestFit="1" customWidth="1"/>
    <col min="9737" max="9737" width="11"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2.125" style="24" bestFit="1" customWidth="1"/>
    <col min="9993" max="9993" width="11"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2.125" style="24" bestFit="1" customWidth="1"/>
    <col min="10249" max="10249" width="11"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2.125" style="24" bestFit="1" customWidth="1"/>
    <col min="10505" max="10505" width="11"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2.125" style="24" bestFit="1" customWidth="1"/>
    <col min="10761" max="10761" width="11"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2.125" style="24" bestFit="1" customWidth="1"/>
    <col min="11017" max="11017" width="11"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2.125" style="24" bestFit="1" customWidth="1"/>
    <col min="11273" max="11273" width="11"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2.125" style="24" bestFit="1" customWidth="1"/>
    <col min="11529" max="11529" width="11"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2.125" style="24" bestFit="1" customWidth="1"/>
    <col min="11785" max="11785" width="11"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2.125" style="24" bestFit="1" customWidth="1"/>
    <col min="12041" max="12041" width="11"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2.125" style="24" bestFit="1" customWidth="1"/>
    <col min="12297" max="12297" width="11"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2.125" style="24" bestFit="1" customWidth="1"/>
    <col min="12553" max="12553" width="11"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2.125" style="24" bestFit="1" customWidth="1"/>
    <col min="12809" max="12809" width="11"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2.125" style="24" bestFit="1" customWidth="1"/>
    <col min="13065" max="13065" width="11"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2.125" style="24" bestFit="1" customWidth="1"/>
    <col min="13321" max="13321" width="11"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2.125" style="24" bestFit="1" customWidth="1"/>
    <col min="13577" max="13577" width="11"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2.125" style="24" bestFit="1" customWidth="1"/>
    <col min="13833" max="13833" width="11"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2.125" style="24" bestFit="1" customWidth="1"/>
    <col min="14089" max="14089" width="11"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2.125" style="24" bestFit="1" customWidth="1"/>
    <col min="14345" max="14345" width="11"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2.125" style="24" bestFit="1" customWidth="1"/>
    <col min="14601" max="14601" width="11"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2.125" style="24" bestFit="1" customWidth="1"/>
    <col min="14857" max="14857" width="11"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2.125" style="24" bestFit="1" customWidth="1"/>
    <col min="15113" max="15113" width="11"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2.125" style="24" bestFit="1" customWidth="1"/>
    <col min="15369" max="15369" width="11"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2.125" style="24" bestFit="1" customWidth="1"/>
    <col min="15625" max="15625" width="11"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2.125" style="24" bestFit="1" customWidth="1"/>
    <col min="15881" max="15881" width="11"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[24]合計!C3</f>
        <v>鳥取県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1874752507.6799998</v>
      </c>
      <c r="I5" s="138">
        <f>SUM(I6:I65)</f>
        <v>142913262</v>
      </c>
      <c r="J5" s="126">
        <f>H5/I5</f>
        <v>13.118114312442184</v>
      </c>
    </row>
    <row r="6" spans="1:10" ht="14.25" thickTop="1">
      <c r="A6" s="24">
        <v>1</v>
      </c>
      <c r="B6" s="62" t="s">
        <v>697</v>
      </c>
      <c r="C6" s="62" t="s">
        <v>165</v>
      </c>
      <c r="D6" s="62" t="s">
        <v>137</v>
      </c>
      <c r="E6" s="62">
        <v>1</v>
      </c>
      <c r="F6" s="62" t="s">
        <v>462</v>
      </c>
      <c r="G6" s="66" t="s">
        <v>117</v>
      </c>
      <c r="H6" s="354">
        <v>1436759501.6799998</v>
      </c>
      <c r="I6" s="354">
        <v>128370737.00000001</v>
      </c>
      <c r="J6" s="41">
        <f t="shared" ref="J6:J65" si="0">H6/I6</f>
        <v>11.192266518497901</v>
      </c>
    </row>
    <row r="7" spans="1:10">
      <c r="A7" s="24">
        <v>2</v>
      </c>
      <c r="B7" s="62" t="s">
        <v>698</v>
      </c>
      <c r="C7" s="62" t="s">
        <v>165</v>
      </c>
      <c r="D7" s="62" t="s">
        <v>137</v>
      </c>
      <c r="E7" s="62">
        <v>1</v>
      </c>
      <c r="F7" s="62" t="s">
        <v>462</v>
      </c>
      <c r="G7" s="66" t="s">
        <v>117</v>
      </c>
      <c r="H7" s="354">
        <v>94561366</v>
      </c>
      <c r="I7" s="354">
        <v>4957586</v>
      </c>
      <c r="J7" s="41">
        <f t="shared" si="0"/>
        <v>19.074074761385884</v>
      </c>
    </row>
    <row r="8" spans="1:10">
      <c r="A8" s="24">
        <v>3</v>
      </c>
      <c r="B8" s="62" t="s">
        <v>699</v>
      </c>
      <c r="C8" s="62" t="s">
        <v>165</v>
      </c>
      <c r="D8" s="62" t="s">
        <v>137</v>
      </c>
      <c r="E8" s="62">
        <v>1</v>
      </c>
      <c r="F8" s="62" t="s">
        <v>462</v>
      </c>
      <c r="G8" s="66" t="s">
        <v>117</v>
      </c>
      <c r="H8" s="354">
        <v>329560680</v>
      </c>
      <c r="I8" s="354">
        <v>9204558</v>
      </c>
      <c r="J8" s="41">
        <f t="shared" si="0"/>
        <v>35.804074459631849</v>
      </c>
    </row>
    <row r="9" spans="1:10">
      <c r="A9" s="24">
        <v>4</v>
      </c>
      <c r="B9" s="62" t="s">
        <v>700</v>
      </c>
      <c r="C9" s="62" t="s">
        <v>701</v>
      </c>
      <c r="D9" s="62" t="s">
        <v>137</v>
      </c>
      <c r="E9" s="62">
        <v>1</v>
      </c>
      <c r="F9" s="62" t="s">
        <v>462</v>
      </c>
      <c r="G9" s="66" t="s">
        <v>117</v>
      </c>
      <c r="H9" s="354">
        <v>614422</v>
      </c>
      <c r="I9" s="354">
        <v>17067</v>
      </c>
      <c r="J9" s="41">
        <f t="shared" si="0"/>
        <v>36.000585926056132</v>
      </c>
    </row>
    <row r="10" spans="1:10">
      <c r="A10" s="24">
        <v>5</v>
      </c>
      <c r="B10" s="62" t="s">
        <v>702</v>
      </c>
      <c r="C10" s="62" t="s">
        <v>701</v>
      </c>
      <c r="D10" s="62" t="s">
        <v>137</v>
      </c>
      <c r="E10" s="62">
        <v>1</v>
      </c>
      <c r="F10" s="62" t="s">
        <v>462</v>
      </c>
      <c r="G10" s="66" t="s">
        <v>117</v>
      </c>
      <c r="H10" s="354">
        <v>571840</v>
      </c>
      <c r="I10" s="354">
        <v>17870</v>
      </c>
      <c r="J10" s="41">
        <f t="shared" si="0"/>
        <v>32</v>
      </c>
    </row>
    <row r="11" spans="1:10">
      <c r="A11" s="65">
        <v>6</v>
      </c>
      <c r="B11" s="62" t="s">
        <v>703</v>
      </c>
      <c r="C11" s="62" t="s">
        <v>184</v>
      </c>
      <c r="D11" s="62" t="s">
        <v>137</v>
      </c>
      <c r="E11" s="62">
        <v>1</v>
      </c>
      <c r="F11" s="62" t="s">
        <v>462</v>
      </c>
      <c r="G11" s="66" t="s">
        <v>117</v>
      </c>
      <c r="H11" s="354">
        <v>12684698</v>
      </c>
      <c r="I11" s="354">
        <v>345444</v>
      </c>
      <c r="J11" s="41">
        <f t="shared" si="0"/>
        <v>36.719983557392801</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O359"/>
  <sheetViews>
    <sheetView view="pageBreakPreview" zoomScaleNormal="100" zoomScaleSheetLayoutView="100" workbookViewId="0">
      <selection activeCell="H3" sqref="H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5">
      <c r="A1" s="24" t="s">
        <v>0</v>
      </c>
      <c r="B1" s="124" t="s">
        <v>24</v>
      </c>
      <c r="I1" s="24" t="s">
        <v>70</v>
      </c>
      <c r="K1" s="27" t="s">
        <v>71</v>
      </c>
    </row>
    <row r="2" spans="1:15" ht="54" customHeight="1">
      <c r="B2" s="28"/>
      <c r="E2" s="856" t="s">
        <v>72</v>
      </c>
      <c r="F2" s="856"/>
      <c r="G2" s="856"/>
      <c r="H2" s="29">
        <f>SUMIF(E8:E357,"PPS",H8:H357)</f>
        <v>70553.792000000001</v>
      </c>
      <c r="I2" s="30"/>
      <c r="J2" s="27"/>
    </row>
    <row r="3" spans="1:15" ht="57" customHeight="1">
      <c r="B3" s="26"/>
      <c r="E3" s="856" t="s">
        <v>73</v>
      </c>
      <c r="F3" s="856"/>
      <c r="G3" s="856"/>
      <c r="H3" s="29">
        <f>M7</f>
        <v>262667.79200000002</v>
      </c>
      <c r="I3" s="30"/>
      <c r="J3" s="31"/>
    </row>
    <row r="4" spans="1:15" s="31" customFormat="1" ht="55.5" customHeight="1">
      <c r="B4" s="32"/>
      <c r="E4" s="856" t="s">
        <v>74</v>
      </c>
      <c r="F4" s="856"/>
      <c r="G4" s="856"/>
      <c r="H4" s="33">
        <f>H3/I7</f>
        <v>0.98358623167961623</v>
      </c>
      <c r="I4" s="30"/>
      <c r="K4" s="34"/>
      <c r="L4" s="34"/>
    </row>
    <row r="5" spans="1:15" s="26" customFormat="1" ht="17.25" customHeight="1">
      <c r="B5" s="35"/>
      <c r="E5" s="36"/>
      <c r="F5" s="36"/>
      <c r="G5" s="36"/>
      <c r="H5" s="37"/>
      <c r="I5" s="38"/>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125" customFormat="1" ht="14.25" thickBot="1">
      <c r="B7" s="126" t="s">
        <v>88</v>
      </c>
      <c r="C7" s="126"/>
      <c r="D7" s="126"/>
      <c r="E7" s="126"/>
      <c r="F7" s="126"/>
      <c r="G7" s="126"/>
      <c r="H7" s="127">
        <f>SUM(H8:H357)</f>
        <v>262667.79200000002</v>
      </c>
      <c r="I7" s="127">
        <f>SUM(I8:I357)</f>
        <v>267051.10700000002</v>
      </c>
      <c r="J7" s="128">
        <f>H7/I7</f>
        <v>0.98358623167961623</v>
      </c>
      <c r="K7" s="129">
        <f>SUM(K8:K357)</f>
        <v>1039</v>
      </c>
      <c r="L7" s="130">
        <f>SUM(L8:L357)</f>
        <v>5499000</v>
      </c>
      <c r="M7" s="131">
        <f>SUM(M8:M357)</f>
        <v>262667.79200000002</v>
      </c>
    </row>
    <row r="8" spans="1:15" ht="24.75" thickTop="1">
      <c r="A8" s="24">
        <v>1</v>
      </c>
      <c r="B8" s="61" t="s">
        <v>121</v>
      </c>
      <c r="C8" s="54" t="s">
        <v>122</v>
      </c>
      <c r="D8" s="55" t="s">
        <v>123</v>
      </c>
      <c r="E8" s="55" t="s">
        <v>117</v>
      </c>
      <c r="F8" s="54" t="s">
        <v>124</v>
      </c>
      <c r="G8" s="56">
        <v>4</v>
      </c>
      <c r="H8" s="56">
        <v>192114</v>
      </c>
      <c r="I8" s="91">
        <v>192114</v>
      </c>
      <c r="J8" s="33">
        <f>H8/I8</f>
        <v>1</v>
      </c>
      <c r="K8" s="91"/>
      <c r="L8" s="91"/>
      <c r="M8" s="29">
        <f>IF(ISBLANK(I8),"",H8)</f>
        <v>192114</v>
      </c>
    </row>
    <row r="9" spans="1:15">
      <c r="A9" s="24">
        <v>2</v>
      </c>
      <c r="B9" s="61" t="s">
        <v>125</v>
      </c>
      <c r="C9" s="54" t="s">
        <v>126</v>
      </c>
      <c r="D9" s="55" t="s">
        <v>127</v>
      </c>
      <c r="E9" s="55" t="s">
        <v>128</v>
      </c>
      <c r="F9" s="54" t="s">
        <v>129</v>
      </c>
      <c r="G9" s="56">
        <v>3</v>
      </c>
      <c r="H9" s="132">
        <v>34469.108</v>
      </c>
      <c r="I9" s="91">
        <v>35464.892999999996</v>
      </c>
      <c r="J9" s="59">
        <f>H9/I9</f>
        <v>0.97192195109682145</v>
      </c>
      <c r="K9" s="91">
        <v>500</v>
      </c>
      <c r="L9" s="91">
        <v>2702000</v>
      </c>
      <c r="M9" s="132">
        <v>34469.108</v>
      </c>
      <c r="N9" s="24">
        <f>H9/1000</f>
        <v>34.469107999999999</v>
      </c>
      <c r="O9" s="24">
        <f>I9/1000</f>
        <v>35.464892999999996</v>
      </c>
    </row>
    <row r="10" spans="1:15">
      <c r="A10" s="24">
        <v>3</v>
      </c>
      <c r="B10" s="61" t="s">
        <v>130</v>
      </c>
      <c r="C10" s="54" t="s">
        <v>126</v>
      </c>
      <c r="D10" s="55" t="s">
        <v>127</v>
      </c>
      <c r="E10" s="55" t="s">
        <v>128</v>
      </c>
      <c r="F10" s="54" t="s">
        <v>129</v>
      </c>
      <c r="G10" s="56">
        <v>3</v>
      </c>
      <c r="H10" s="132">
        <v>14932.33</v>
      </c>
      <c r="I10" s="91">
        <v>16387.710999999999</v>
      </c>
      <c r="J10" s="33">
        <f>H10/I10</f>
        <v>0.91119070869629082</v>
      </c>
      <c r="K10" s="91">
        <v>219</v>
      </c>
      <c r="L10" s="91">
        <v>1162000</v>
      </c>
      <c r="M10" s="132">
        <v>14932.33</v>
      </c>
      <c r="N10" s="24">
        <f t="shared" ref="N10:O11" si="0">H10/1000</f>
        <v>14.93233</v>
      </c>
      <c r="O10" s="24">
        <f t="shared" si="0"/>
        <v>16.387710999999999</v>
      </c>
    </row>
    <row r="11" spans="1:15">
      <c r="A11" s="24">
        <v>4</v>
      </c>
      <c r="B11" s="133" t="s">
        <v>131</v>
      </c>
      <c r="C11" s="54" t="s">
        <v>126</v>
      </c>
      <c r="D11" s="55" t="s">
        <v>127</v>
      </c>
      <c r="E11" s="55" t="s">
        <v>128</v>
      </c>
      <c r="F11" s="54" t="s">
        <v>129</v>
      </c>
      <c r="G11" s="56">
        <v>3</v>
      </c>
      <c r="H11" s="132">
        <v>21152.353999999999</v>
      </c>
      <c r="I11" s="57">
        <v>23084.503000000001</v>
      </c>
      <c r="J11" s="33">
        <f>H11/I11</f>
        <v>0.91630103537425078</v>
      </c>
      <c r="K11" s="134">
        <v>320</v>
      </c>
      <c r="L11" s="135">
        <v>1635000</v>
      </c>
      <c r="M11" s="132">
        <v>21152.353999999999</v>
      </c>
      <c r="N11" s="24">
        <f t="shared" si="0"/>
        <v>21.152353999999999</v>
      </c>
      <c r="O11" s="24">
        <f t="shared" si="0"/>
        <v>23.084503000000002</v>
      </c>
    </row>
    <row r="12" spans="1:15">
      <c r="A12" s="24">
        <v>5</v>
      </c>
      <c r="B12" s="61"/>
      <c r="C12" s="54"/>
      <c r="D12" s="55"/>
      <c r="E12" s="55"/>
      <c r="F12" s="54"/>
      <c r="G12" s="56"/>
      <c r="H12" s="57"/>
      <c r="I12" s="58"/>
      <c r="J12" s="33" t="e">
        <f t="shared" ref="J12:J75" si="1">H12/I12</f>
        <v>#DIV/0!</v>
      </c>
      <c r="K12" s="58"/>
      <c r="L12" s="58"/>
      <c r="M12" s="63"/>
    </row>
    <row r="13" spans="1:15" s="65" customFormat="1">
      <c r="A13" s="65">
        <v>6</v>
      </c>
      <c r="B13" s="61"/>
      <c r="C13" s="54"/>
      <c r="D13" s="55"/>
      <c r="E13" s="55"/>
      <c r="F13" s="54"/>
      <c r="G13" s="56"/>
      <c r="H13" s="57"/>
      <c r="I13" s="58"/>
      <c r="J13" s="59" t="e">
        <f t="shared" si="1"/>
        <v>#DIV/0!</v>
      </c>
      <c r="K13" s="58"/>
      <c r="L13" s="58"/>
      <c r="M13" s="63"/>
    </row>
    <row r="14" spans="1:15" s="65" customFormat="1">
      <c r="A14" s="65">
        <v>7</v>
      </c>
      <c r="B14" s="61"/>
      <c r="C14" s="54"/>
      <c r="D14" s="64"/>
      <c r="E14" s="55"/>
      <c r="F14" s="54"/>
      <c r="G14" s="56"/>
      <c r="H14" s="57"/>
      <c r="I14" s="58"/>
      <c r="J14" s="59" t="e">
        <f t="shared" si="1"/>
        <v>#DIV/0!</v>
      </c>
      <c r="K14" s="58"/>
      <c r="L14" s="58"/>
      <c r="M14" s="63"/>
    </row>
    <row r="15" spans="1:15">
      <c r="A15" s="24">
        <v>8</v>
      </c>
      <c r="B15" s="61"/>
      <c r="C15" s="54"/>
      <c r="D15" s="64"/>
      <c r="E15" s="55"/>
      <c r="F15" s="54"/>
      <c r="G15" s="56"/>
      <c r="H15" s="57"/>
      <c r="I15" s="58"/>
      <c r="J15" s="33" t="e">
        <f t="shared" si="1"/>
        <v>#DIV/0!</v>
      </c>
      <c r="K15" s="58"/>
      <c r="L15" s="58"/>
      <c r="M15" s="63"/>
    </row>
    <row r="16" spans="1:15">
      <c r="A16" s="24">
        <v>9</v>
      </c>
      <c r="B16" s="62"/>
      <c r="C16" s="62"/>
      <c r="D16" s="62"/>
      <c r="E16" s="66"/>
      <c r="F16" s="66"/>
      <c r="G16" s="67"/>
      <c r="H16" s="68"/>
      <c r="I16" s="69"/>
      <c r="J16" s="59" t="e">
        <f t="shared" si="1"/>
        <v>#DIV/0!</v>
      </c>
      <c r="K16" s="58"/>
      <c r="L16" s="58"/>
      <c r="M16" s="63"/>
    </row>
    <row r="17" spans="1:13">
      <c r="A17" s="24">
        <v>10</v>
      </c>
      <c r="B17" s="62"/>
      <c r="C17" s="62"/>
      <c r="D17" s="62"/>
      <c r="E17" s="66"/>
      <c r="F17" s="66"/>
      <c r="G17" s="67"/>
      <c r="H17" s="68"/>
      <c r="I17" s="69"/>
      <c r="J17" s="59" t="e">
        <f t="shared" si="1"/>
        <v>#DIV/0!</v>
      </c>
      <c r="K17" s="58"/>
      <c r="L17" s="58"/>
      <c r="M17" s="63"/>
    </row>
    <row r="18" spans="1:13">
      <c r="A18" s="24">
        <v>11</v>
      </c>
      <c r="B18" s="62"/>
      <c r="C18" s="62"/>
      <c r="D18" s="62"/>
      <c r="E18" s="66"/>
      <c r="F18" s="66"/>
      <c r="G18" s="67"/>
      <c r="H18" s="68"/>
      <c r="I18" s="69"/>
      <c r="J18" s="33" t="e">
        <f t="shared" si="1"/>
        <v>#DIV/0!</v>
      </c>
      <c r="K18" s="58"/>
      <c r="L18" s="58"/>
      <c r="M18" s="63"/>
    </row>
    <row r="19" spans="1:13">
      <c r="A19" s="24">
        <v>12</v>
      </c>
      <c r="B19" s="62"/>
      <c r="C19" s="62"/>
      <c r="D19" s="62"/>
      <c r="E19" s="66"/>
      <c r="F19" s="66"/>
      <c r="G19" s="67"/>
      <c r="H19" s="68"/>
      <c r="I19" s="69"/>
      <c r="J19" s="33" t="e">
        <f t="shared" si="1"/>
        <v>#DIV/0!</v>
      </c>
      <c r="K19" s="58"/>
      <c r="L19" s="58"/>
      <c r="M19" s="63"/>
    </row>
    <row r="20" spans="1:13">
      <c r="A20" s="24">
        <v>13</v>
      </c>
      <c r="B20" s="62"/>
      <c r="C20" s="62"/>
      <c r="D20" s="62"/>
      <c r="E20" s="66"/>
      <c r="F20" s="66"/>
      <c r="G20" s="67"/>
      <c r="H20" s="68"/>
      <c r="I20" s="69"/>
      <c r="J20" s="33" t="e">
        <f t="shared" si="1"/>
        <v>#DIV/0!</v>
      </c>
      <c r="K20" s="58"/>
      <c r="L20" s="58"/>
      <c r="M20" s="63"/>
    </row>
    <row r="21" spans="1:13">
      <c r="A21" s="24">
        <v>14</v>
      </c>
      <c r="B21" s="62"/>
      <c r="C21" s="62"/>
      <c r="D21" s="62"/>
      <c r="E21" s="66"/>
      <c r="F21" s="66"/>
      <c r="G21" s="67"/>
      <c r="H21" s="68"/>
      <c r="I21" s="69"/>
      <c r="J21" s="33" t="e">
        <f t="shared" si="1"/>
        <v>#DIV/0!</v>
      </c>
      <c r="K21" s="58"/>
      <c r="L21" s="58"/>
      <c r="M21" s="63"/>
    </row>
    <row r="22" spans="1:13">
      <c r="A22" s="24">
        <v>15</v>
      </c>
      <c r="B22" s="62"/>
      <c r="C22" s="62"/>
      <c r="D22" s="62"/>
      <c r="E22" s="66"/>
      <c r="F22" s="66"/>
      <c r="G22" s="67"/>
      <c r="H22" s="68"/>
      <c r="I22" s="69"/>
      <c r="J22" s="59" t="e">
        <f t="shared" si="1"/>
        <v>#DIV/0!</v>
      </c>
      <c r="K22" s="58"/>
      <c r="L22" s="58"/>
      <c r="M22" s="63"/>
    </row>
    <row r="23" spans="1:13">
      <c r="A23" s="65">
        <v>16</v>
      </c>
      <c r="B23" s="62"/>
      <c r="C23" s="62"/>
      <c r="D23" s="62"/>
      <c r="E23" s="66"/>
      <c r="F23" s="66"/>
      <c r="G23" s="67"/>
      <c r="H23" s="68"/>
      <c r="I23" s="69"/>
      <c r="J23" s="59" t="e">
        <f t="shared" si="1"/>
        <v>#DIV/0!</v>
      </c>
      <c r="K23" s="58"/>
      <c r="L23" s="58"/>
      <c r="M23" s="63"/>
    </row>
    <row r="24" spans="1:13">
      <c r="A24" s="65">
        <v>17</v>
      </c>
      <c r="B24" s="62"/>
      <c r="C24" s="62"/>
      <c r="D24" s="62"/>
      <c r="E24" s="66"/>
      <c r="F24" s="66"/>
      <c r="G24" s="67"/>
      <c r="H24" s="68"/>
      <c r="I24" s="69"/>
      <c r="J24" s="33" t="e">
        <f t="shared" si="1"/>
        <v>#DIV/0!</v>
      </c>
      <c r="K24" s="58"/>
      <c r="L24" s="58"/>
      <c r="M24" s="63"/>
    </row>
    <row r="25" spans="1:13">
      <c r="A25" s="24">
        <v>18</v>
      </c>
      <c r="B25" s="62"/>
      <c r="C25" s="62"/>
      <c r="D25" s="62"/>
      <c r="E25" s="66"/>
      <c r="F25" s="66"/>
      <c r="G25" s="67"/>
      <c r="H25" s="68"/>
      <c r="I25" s="69"/>
      <c r="J25" s="59" t="e">
        <f t="shared" si="1"/>
        <v>#DIV/0!</v>
      </c>
      <c r="K25" s="58"/>
      <c r="L25" s="58"/>
      <c r="M25" s="63"/>
    </row>
    <row r="26" spans="1:13">
      <c r="A26" s="24">
        <v>19</v>
      </c>
      <c r="B26" s="62"/>
      <c r="C26" s="62"/>
      <c r="D26" s="62"/>
      <c r="E26" s="66"/>
      <c r="F26" s="66"/>
      <c r="G26" s="67"/>
      <c r="H26" s="68"/>
      <c r="I26" s="69"/>
      <c r="J26" s="59" t="e">
        <f t="shared" si="1"/>
        <v>#DIV/0!</v>
      </c>
      <c r="K26" s="58"/>
      <c r="L26" s="58"/>
      <c r="M26" s="63"/>
    </row>
    <row r="27" spans="1:13">
      <c r="A27" s="24">
        <v>20</v>
      </c>
      <c r="B27" s="62"/>
      <c r="C27" s="62"/>
      <c r="D27" s="62"/>
      <c r="E27" s="66"/>
      <c r="F27" s="66"/>
      <c r="G27" s="67"/>
      <c r="H27" s="68"/>
      <c r="I27" s="69"/>
      <c r="J27" s="33" t="e">
        <f t="shared" si="1"/>
        <v>#DIV/0!</v>
      </c>
      <c r="K27" s="58"/>
      <c r="L27" s="58"/>
      <c r="M27" s="63"/>
    </row>
    <row r="28" spans="1:13">
      <c r="A28" s="24">
        <v>21</v>
      </c>
      <c r="B28" s="62"/>
      <c r="C28" s="62"/>
      <c r="D28" s="62"/>
      <c r="E28" s="66"/>
      <c r="F28" s="66"/>
      <c r="G28" s="67"/>
      <c r="H28" s="68"/>
      <c r="I28" s="69"/>
      <c r="J28" s="33" t="e">
        <f t="shared" si="1"/>
        <v>#DIV/0!</v>
      </c>
      <c r="K28" s="58"/>
      <c r="L28" s="58"/>
      <c r="M28" s="63"/>
    </row>
    <row r="29" spans="1:13">
      <c r="A29" s="24">
        <v>22</v>
      </c>
      <c r="B29" s="62"/>
      <c r="C29" s="62"/>
      <c r="D29" s="62"/>
      <c r="E29" s="66"/>
      <c r="F29" s="66"/>
      <c r="G29" s="67"/>
      <c r="H29" s="68"/>
      <c r="I29" s="69"/>
      <c r="J29" s="33" t="e">
        <f t="shared" si="1"/>
        <v>#DIV/0!</v>
      </c>
      <c r="K29" s="58"/>
      <c r="L29" s="58"/>
      <c r="M29" s="63"/>
    </row>
    <row r="30" spans="1:13">
      <c r="A30" s="24">
        <v>23</v>
      </c>
      <c r="B30" s="62"/>
      <c r="C30" s="62"/>
      <c r="D30" s="62"/>
      <c r="E30" s="66"/>
      <c r="F30" s="66"/>
      <c r="G30" s="67"/>
      <c r="H30" s="68"/>
      <c r="I30" s="69"/>
      <c r="J30" s="33" t="e">
        <f t="shared" si="1"/>
        <v>#DIV/0!</v>
      </c>
      <c r="K30" s="58"/>
      <c r="L30" s="58"/>
      <c r="M30" s="63"/>
    </row>
    <row r="31" spans="1:13">
      <c r="A31" s="24">
        <v>24</v>
      </c>
      <c r="B31" s="62"/>
      <c r="C31" s="62"/>
      <c r="D31" s="62"/>
      <c r="E31" s="66"/>
      <c r="F31" s="66"/>
      <c r="G31" s="67"/>
      <c r="H31" s="68"/>
      <c r="I31" s="69"/>
      <c r="J31" s="59" t="e">
        <f t="shared" si="1"/>
        <v>#DIV/0!</v>
      </c>
      <c r="K31" s="58"/>
      <c r="L31" s="58"/>
      <c r="M31" s="63"/>
    </row>
    <row r="32" spans="1:13">
      <c r="A32" s="24">
        <v>25</v>
      </c>
      <c r="B32" s="62"/>
      <c r="C32" s="62"/>
      <c r="D32" s="62"/>
      <c r="E32" s="66"/>
      <c r="F32" s="66"/>
      <c r="G32" s="67"/>
      <c r="H32" s="68"/>
      <c r="I32" s="69"/>
      <c r="J32" s="59" t="e">
        <f t="shared" si="1"/>
        <v>#DIV/0!</v>
      </c>
      <c r="K32" s="58"/>
      <c r="L32" s="58"/>
      <c r="M32" s="63"/>
    </row>
    <row r="33" spans="1:13">
      <c r="A33" s="65">
        <v>26</v>
      </c>
      <c r="B33" s="62"/>
      <c r="C33" s="62"/>
      <c r="D33" s="62"/>
      <c r="E33" s="66"/>
      <c r="F33" s="66"/>
      <c r="G33" s="67"/>
      <c r="H33" s="68"/>
      <c r="I33" s="69"/>
      <c r="J33" s="33" t="e">
        <f t="shared" si="1"/>
        <v>#DIV/0!</v>
      </c>
      <c r="K33" s="58"/>
      <c r="L33" s="58"/>
      <c r="M33" s="63"/>
    </row>
    <row r="34" spans="1:13">
      <c r="A34" s="65">
        <v>27</v>
      </c>
      <c r="B34" s="62"/>
      <c r="C34" s="62"/>
      <c r="D34" s="62"/>
      <c r="E34" s="66"/>
      <c r="F34" s="66"/>
      <c r="G34" s="67"/>
      <c r="H34" s="68"/>
      <c r="I34" s="69"/>
      <c r="J34" s="59" t="e">
        <f t="shared" si="1"/>
        <v>#DIV/0!</v>
      </c>
      <c r="K34" s="58"/>
      <c r="L34" s="58"/>
      <c r="M34" s="63"/>
    </row>
    <row r="35" spans="1:13">
      <c r="A35" s="24">
        <v>28</v>
      </c>
      <c r="B35" s="62"/>
      <c r="C35" s="62"/>
      <c r="D35" s="62"/>
      <c r="E35" s="66"/>
      <c r="F35" s="66"/>
      <c r="G35" s="67"/>
      <c r="H35" s="68"/>
      <c r="I35" s="69"/>
      <c r="J35" s="59" t="e">
        <f t="shared" si="1"/>
        <v>#DIV/0!</v>
      </c>
      <c r="K35" s="58"/>
      <c r="L35" s="58"/>
      <c r="M35" s="63"/>
    </row>
    <row r="36" spans="1:13">
      <c r="A36" s="24">
        <v>29</v>
      </c>
      <c r="B36" s="62"/>
      <c r="C36" s="62"/>
      <c r="D36" s="62"/>
      <c r="E36" s="66"/>
      <c r="F36" s="66"/>
      <c r="G36" s="67"/>
      <c r="H36" s="68"/>
      <c r="I36" s="69"/>
      <c r="J36" s="33" t="e">
        <f t="shared" si="1"/>
        <v>#DIV/0!</v>
      </c>
      <c r="K36" s="58"/>
      <c r="L36" s="58"/>
      <c r="M36" s="63"/>
    </row>
    <row r="37" spans="1:13">
      <c r="A37" s="24">
        <v>30</v>
      </c>
      <c r="B37" s="62"/>
      <c r="C37" s="62"/>
      <c r="D37" s="62"/>
      <c r="E37" s="66"/>
      <c r="F37" s="66"/>
      <c r="G37" s="67"/>
      <c r="H37" s="68"/>
      <c r="I37" s="69"/>
      <c r="J37" s="33" t="e">
        <f t="shared" si="1"/>
        <v>#DIV/0!</v>
      </c>
      <c r="K37" s="58"/>
      <c r="L37" s="58"/>
      <c r="M37" s="63"/>
    </row>
    <row r="38" spans="1:13">
      <c r="A38" s="24">
        <v>31</v>
      </c>
      <c r="B38" s="62"/>
      <c r="C38" s="62"/>
      <c r="D38" s="62"/>
      <c r="E38" s="66"/>
      <c r="F38" s="66"/>
      <c r="G38" s="67"/>
      <c r="H38" s="68"/>
      <c r="I38" s="69"/>
      <c r="J38" s="33" t="e">
        <f t="shared" si="1"/>
        <v>#DIV/0!</v>
      </c>
      <c r="K38" s="58"/>
      <c r="L38" s="58"/>
      <c r="M38" s="63"/>
    </row>
    <row r="39" spans="1:13">
      <c r="A39" s="24">
        <v>32</v>
      </c>
      <c r="B39" s="62"/>
      <c r="C39" s="62"/>
      <c r="D39" s="62"/>
      <c r="E39" s="66"/>
      <c r="F39" s="66"/>
      <c r="G39" s="67"/>
      <c r="H39" s="68"/>
      <c r="I39" s="69"/>
      <c r="J39" s="33" t="e">
        <f t="shared" si="1"/>
        <v>#DIV/0!</v>
      </c>
      <c r="K39" s="58"/>
      <c r="L39" s="58"/>
      <c r="M39" s="63"/>
    </row>
    <row r="40" spans="1:13">
      <c r="A40" s="24">
        <v>33</v>
      </c>
      <c r="B40" s="62"/>
      <c r="C40" s="62"/>
      <c r="D40" s="62"/>
      <c r="E40" s="66"/>
      <c r="F40" s="66"/>
      <c r="G40" s="67"/>
      <c r="H40" s="68"/>
      <c r="I40" s="69"/>
      <c r="J40" s="59" t="e">
        <f t="shared" si="1"/>
        <v>#DIV/0!</v>
      </c>
      <c r="K40" s="58"/>
      <c r="L40" s="58"/>
      <c r="M40" s="63"/>
    </row>
    <row r="41" spans="1:13">
      <c r="A41" s="24">
        <v>34</v>
      </c>
      <c r="B41" s="62"/>
      <c r="C41" s="62"/>
      <c r="D41" s="62"/>
      <c r="E41" s="66"/>
      <c r="F41" s="66"/>
      <c r="G41" s="67"/>
      <c r="H41" s="68"/>
      <c r="I41" s="69"/>
      <c r="J41" s="59" t="e">
        <f t="shared" si="1"/>
        <v>#DIV/0!</v>
      </c>
      <c r="K41" s="58"/>
      <c r="L41" s="58"/>
      <c r="M41" s="63"/>
    </row>
    <row r="42" spans="1:13">
      <c r="A42" s="24">
        <v>35</v>
      </c>
      <c r="B42" s="62"/>
      <c r="C42" s="62"/>
      <c r="D42" s="62"/>
      <c r="E42" s="66"/>
      <c r="F42" s="66"/>
      <c r="G42" s="67"/>
      <c r="H42" s="68"/>
      <c r="I42" s="69"/>
      <c r="J42" s="33" t="e">
        <f t="shared" si="1"/>
        <v>#DIV/0!</v>
      </c>
      <c r="K42" s="58"/>
      <c r="L42" s="58"/>
      <c r="M42" s="63"/>
    </row>
    <row r="43" spans="1:13">
      <c r="A43" s="65">
        <v>36</v>
      </c>
      <c r="B43" s="62"/>
      <c r="C43" s="62"/>
      <c r="D43" s="62"/>
      <c r="E43" s="66"/>
      <c r="F43" s="66"/>
      <c r="G43" s="67"/>
      <c r="H43" s="68"/>
      <c r="I43" s="69"/>
      <c r="J43" s="59" t="e">
        <f t="shared" si="1"/>
        <v>#DIV/0!</v>
      </c>
      <c r="K43" s="58"/>
      <c r="L43" s="58"/>
      <c r="M43" s="63"/>
    </row>
    <row r="44" spans="1:13">
      <c r="A44" s="65">
        <v>37</v>
      </c>
      <c r="B44" s="62"/>
      <c r="C44" s="62"/>
      <c r="D44" s="62"/>
      <c r="E44" s="66"/>
      <c r="F44" s="66"/>
      <c r="G44" s="67"/>
      <c r="H44" s="68"/>
      <c r="I44" s="69"/>
      <c r="J44" s="59" t="e">
        <f t="shared" si="1"/>
        <v>#DIV/0!</v>
      </c>
      <c r="K44" s="58"/>
      <c r="L44" s="58"/>
      <c r="M44" s="63"/>
    </row>
    <row r="45" spans="1:13">
      <c r="A45" s="24">
        <v>38</v>
      </c>
      <c r="B45" s="62"/>
      <c r="C45" s="62"/>
      <c r="D45" s="62"/>
      <c r="E45" s="66"/>
      <c r="F45" s="66"/>
      <c r="G45" s="67"/>
      <c r="H45" s="68"/>
      <c r="I45" s="69"/>
      <c r="J45" s="33" t="e">
        <f t="shared" si="1"/>
        <v>#DIV/0!</v>
      </c>
      <c r="K45" s="58"/>
      <c r="L45" s="58"/>
      <c r="M45" s="63"/>
    </row>
    <row r="46" spans="1:13">
      <c r="A46" s="24">
        <v>39</v>
      </c>
      <c r="B46" s="62"/>
      <c r="C46" s="62"/>
      <c r="D46" s="62"/>
      <c r="E46" s="66"/>
      <c r="F46" s="66"/>
      <c r="G46" s="67"/>
      <c r="H46" s="68"/>
      <c r="I46" s="69"/>
      <c r="J46" s="33" t="e">
        <f t="shared" si="1"/>
        <v>#DIV/0!</v>
      </c>
      <c r="K46" s="58"/>
      <c r="L46" s="58"/>
      <c r="M46" s="63"/>
    </row>
    <row r="47" spans="1:13">
      <c r="A47" s="24">
        <v>40</v>
      </c>
      <c r="B47" s="62"/>
      <c r="C47" s="62"/>
      <c r="D47" s="62"/>
      <c r="E47" s="66"/>
      <c r="F47" s="66"/>
      <c r="G47" s="67"/>
      <c r="H47" s="68"/>
      <c r="I47" s="69"/>
      <c r="J47" s="33" t="e">
        <f t="shared" si="1"/>
        <v>#DIV/0!</v>
      </c>
      <c r="K47" s="58"/>
      <c r="L47" s="58"/>
      <c r="M47" s="63"/>
    </row>
    <row r="48" spans="1:13">
      <c r="A48" s="24">
        <v>41</v>
      </c>
      <c r="B48" s="41"/>
      <c r="C48" s="41"/>
      <c r="D48" s="41"/>
      <c r="E48" s="70"/>
      <c r="F48" s="70"/>
      <c r="G48" s="43"/>
      <c r="H48" s="71"/>
      <c r="I48" s="72"/>
      <c r="J48" s="33" t="e">
        <f t="shared" si="1"/>
        <v>#DIV/0!</v>
      </c>
      <c r="K48" s="42"/>
      <c r="L48" s="42"/>
      <c r="M48" s="41"/>
    </row>
    <row r="49" spans="1:13">
      <c r="A49" s="24">
        <v>42</v>
      </c>
      <c r="B49" s="41"/>
      <c r="C49" s="41"/>
      <c r="D49" s="41"/>
      <c r="E49" s="70"/>
      <c r="F49" s="70"/>
      <c r="G49" s="43"/>
      <c r="H49" s="71"/>
      <c r="I49" s="72"/>
      <c r="J49" s="59" t="e">
        <f t="shared" si="1"/>
        <v>#DIV/0!</v>
      </c>
      <c r="K49" s="42"/>
      <c r="L49" s="42"/>
      <c r="M49" s="41"/>
    </row>
    <row r="50" spans="1:13">
      <c r="A50" s="24">
        <v>43</v>
      </c>
      <c r="B50" s="41"/>
      <c r="C50" s="41"/>
      <c r="D50" s="41"/>
      <c r="E50" s="70"/>
      <c r="F50" s="70"/>
      <c r="G50" s="43"/>
      <c r="H50" s="71"/>
      <c r="I50" s="72"/>
      <c r="J50" s="59" t="e">
        <f t="shared" si="1"/>
        <v>#DIV/0!</v>
      </c>
      <c r="K50" s="42"/>
      <c r="L50" s="42"/>
      <c r="M50" s="41"/>
    </row>
    <row r="51" spans="1:13">
      <c r="A51" s="24">
        <v>44</v>
      </c>
      <c r="B51" s="41"/>
      <c r="C51" s="41"/>
      <c r="D51" s="41"/>
      <c r="E51" s="70"/>
      <c r="F51" s="70"/>
      <c r="G51" s="43"/>
      <c r="H51" s="71"/>
      <c r="I51" s="72"/>
      <c r="J51" s="33" t="e">
        <f t="shared" si="1"/>
        <v>#DIV/0!</v>
      </c>
      <c r="K51" s="42"/>
      <c r="L51" s="42"/>
      <c r="M51" s="41"/>
    </row>
    <row r="52" spans="1:13">
      <c r="A52" s="24">
        <v>45</v>
      </c>
      <c r="B52" s="41"/>
      <c r="C52" s="41"/>
      <c r="D52" s="41"/>
      <c r="E52" s="70"/>
      <c r="F52" s="70"/>
      <c r="G52" s="43"/>
      <c r="H52" s="71"/>
      <c r="I52" s="72"/>
      <c r="J52" s="59" t="e">
        <f t="shared" si="1"/>
        <v>#DIV/0!</v>
      </c>
      <c r="K52" s="42"/>
      <c r="L52" s="42"/>
      <c r="M52" s="41"/>
    </row>
    <row r="53" spans="1:13">
      <c r="A53" s="65">
        <v>46</v>
      </c>
      <c r="B53" s="41"/>
      <c r="C53" s="41"/>
      <c r="D53" s="41"/>
      <c r="E53" s="70"/>
      <c r="F53" s="70"/>
      <c r="G53" s="43"/>
      <c r="H53" s="71"/>
      <c r="I53" s="72"/>
      <c r="J53" s="59" t="e">
        <f t="shared" si="1"/>
        <v>#DIV/0!</v>
      </c>
      <c r="K53" s="42"/>
      <c r="L53" s="42"/>
      <c r="M53" s="41"/>
    </row>
    <row r="54" spans="1:13">
      <c r="A54" s="65">
        <v>47</v>
      </c>
      <c r="B54" s="41"/>
      <c r="C54" s="41"/>
      <c r="D54" s="41"/>
      <c r="E54" s="70"/>
      <c r="F54" s="70"/>
      <c r="G54" s="43"/>
      <c r="H54" s="71"/>
      <c r="I54" s="72"/>
      <c r="J54" s="33" t="e">
        <f t="shared" si="1"/>
        <v>#DIV/0!</v>
      </c>
      <c r="K54" s="42"/>
      <c r="L54" s="42"/>
      <c r="M54" s="41"/>
    </row>
    <row r="55" spans="1:13">
      <c r="A55" s="24">
        <v>48</v>
      </c>
      <c r="B55" s="41"/>
      <c r="C55" s="41"/>
      <c r="D55" s="41"/>
      <c r="E55" s="70"/>
      <c r="F55" s="70"/>
      <c r="G55" s="43"/>
      <c r="H55" s="71"/>
      <c r="I55" s="72"/>
      <c r="J55" s="33" t="e">
        <f t="shared" si="1"/>
        <v>#DIV/0!</v>
      </c>
      <c r="K55" s="42"/>
      <c r="L55" s="42"/>
      <c r="M55" s="41"/>
    </row>
    <row r="56" spans="1:13">
      <c r="A56" s="24">
        <v>49</v>
      </c>
      <c r="B56" s="41"/>
      <c r="C56" s="41"/>
      <c r="D56" s="41"/>
      <c r="E56" s="70"/>
      <c r="F56" s="70"/>
      <c r="G56" s="43"/>
      <c r="H56" s="71"/>
      <c r="I56" s="72"/>
      <c r="J56" s="33" t="e">
        <f t="shared" si="1"/>
        <v>#DIV/0!</v>
      </c>
      <c r="K56" s="42"/>
      <c r="L56" s="42"/>
      <c r="M56" s="41"/>
    </row>
    <row r="57" spans="1:13">
      <c r="A57" s="24">
        <v>50</v>
      </c>
      <c r="B57" s="41"/>
      <c r="C57" s="41"/>
      <c r="D57" s="41"/>
      <c r="E57" s="70"/>
      <c r="F57" s="70"/>
      <c r="G57" s="43"/>
      <c r="H57" s="71"/>
      <c r="I57" s="72"/>
      <c r="J57" s="33" t="e">
        <f t="shared" si="1"/>
        <v>#DIV/0!</v>
      </c>
      <c r="K57" s="42"/>
      <c r="L57" s="42"/>
      <c r="M57" s="41"/>
    </row>
    <row r="58" spans="1:13">
      <c r="A58" s="24">
        <v>51</v>
      </c>
      <c r="B58" s="41"/>
      <c r="C58" s="41"/>
      <c r="D58" s="41"/>
      <c r="E58" s="70"/>
      <c r="F58" s="70"/>
      <c r="G58" s="43"/>
      <c r="H58" s="71"/>
      <c r="I58" s="72"/>
      <c r="J58" s="59" t="e">
        <f t="shared" si="1"/>
        <v>#DIV/0!</v>
      </c>
      <c r="K58" s="42"/>
      <c r="L58" s="42"/>
      <c r="M58" s="41"/>
    </row>
    <row r="59" spans="1:13">
      <c r="A59" s="24">
        <v>52</v>
      </c>
      <c r="B59" s="41"/>
      <c r="C59" s="41"/>
      <c r="D59" s="41"/>
      <c r="E59" s="70"/>
      <c r="F59" s="70"/>
      <c r="G59" s="43"/>
      <c r="H59" s="71"/>
      <c r="I59" s="72"/>
      <c r="J59" s="59" t="e">
        <f t="shared" si="1"/>
        <v>#DIV/0!</v>
      </c>
      <c r="K59" s="42"/>
      <c r="L59" s="42"/>
      <c r="M59" s="41"/>
    </row>
    <row r="60" spans="1:13">
      <c r="A60" s="24">
        <v>53</v>
      </c>
      <c r="B60" s="41"/>
      <c r="C60" s="41"/>
      <c r="D60" s="41"/>
      <c r="E60" s="70"/>
      <c r="F60" s="70"/>
      <c r="G60" s="43"/>
      <c r="H60" s="71"/>
      <c r="I60" s="72"/>
      <c r="J60" s="33" t="e">
        <f t="shared" si="1"/>
        <v>#DIV/0!</v>
      </c>
      <c r="K60" s="42"/>
      <c r="L60" s="42"/>
      <c r="M60" s="41"/>
    </row>
    <row r="61" spans="1:13">
      <c r="A61" s="24">
        <v>54</v>
      </c>
      <c r="B61" s="41"/>
      <c r="C61" s="41"/>
      <c r="D61" s="41"/>
      <c r="E61" s="70"/>
      <c r="F61" s="70"/>
      <c r="G61" s="43"/>
      <c r="H61" s="71"/>
      <c r="I61" s="72"/>
      <c r="J61" s="59" t="e">
        <f t="shared" si="1"/>
        <v>#DIV/0!</v>
      </c>
      <c r="K61" s="42"/>
      <c r="L61" s="42"/>
      <c r="M61" s="41"/>
    </row>
    <row r="62" spans="1:13">
      <c r="A62" s="24">
        <v>55</v>
      </c>
      <c r="B62" s="41"/>
      <c r="C62" s="41"/>
      <c r="D62" s="41"/>
      <c r="E62" s="70"/>
      <c r="F62" s="70"/>
      <c r="G62" s="43"/>
      <c r="H62" s="71"/>
      <c r="I62" s="72"/>
      <c r="J62" s="59" t="e">
        <f t="shared" si="1"/>
        <v>#DIV/0!</v>
      </c>
      <c r="K62" s="42"/>
      <c r="L62" s="42"/>
      <c r="M62" s="41"/>
    </row>
    <row r="63" spans="1:13">
      <c r="A63" s="65">
        <v>56</v>
      </c>
      <c r="B63" s="41"/>
      <c r="C63" s="41"/>
      <c r="D63" s="41"/>
      <c r="E63" s="70"/>
      <c r="F63" s="70"/>
      <c r="G63" s="43"/>
      <c r="H63" s="71"/>
      <c r="I63" s="72"/>
      <c r="J63" s="33" t="e">
        <f t="shared" si="1"/>
        <v>#DIV/0!</v>
      </c>
      <c r="K63" s="42"/>
      <c r="L63" s="42"/>
      <c r="M63" s="41"/>
    </row>
    <row r="64" spans="1:13">
      <c r="A64" s="65">
        <v>57</v>
      </c>
      <c r="B64" s="41"/>
      <c r="C64" s="41"/>
      <c r="D64" s="41"/>
      <c r="E64" s="70"/>
      <c r="F64" s="70"/>
      <c r="G64" s="43"/>
      <c r="H64" s="71"/>
      <c r="I64" s="72"/>
      <c r="J64" s="33" t="e">
        <f t="shared" si="1"/>
        <v>#DIV/0!</v>
      </c>
      <c r="K64" s="42"/>
      <c r="L64" s="42"/>
      <c r="M64" s="41"/>
    </row>
    <row r="65" spans="1:13">
      <c r="A65" s="24">
        <v>58</v>
      </c>
      <c r="B65" s="41"/>
      <c r="C65" s="41"/>
      <c r="D65" s="41"/>
      <c r="E65" s="70"/>
      <c r="F65" s="70"/>
      <c r="G65" s="43"/>
      <c r="H65" s="71"/>
      <c r="I65" s="72"/>
      <c r="J65" s="33" t="e">
        <f t="shared" si="1"/>
        <v>#DIV/0!</v>
      </c>
      <c r="K65" s="42"/>
      <c r="L65" s="42"/>
      <c r="M65" s="41"/>
    </row>
    <row r="66" spans="1:13">
      <c r="A66" s="24">
        <v>59</v>
      </c>
      <c r="B66" s="41"/>
      <c r="C66" s="41"/>
      <c r="D66" s="41"/>
      <c r="E66" s="70"/>
      <c r="F66" s="70"/>
      <c r="G66" s="43"/>
      <c r="H66" s="71"/>
      <c r="I66" s="72"/>
      <c r="J66" s="33" t="e">
        <f t="shared" si="1"/>
        <v>#DIV/0!</v>
      </c>
      <c r="K66" s="42"/>
      <c r="L66" s="42"/>
      <c r="M66" s="41"/>
    </row>
    <row r="67" spans="1:13">
      <c r="A67" s="24">
        <v>60</v>
      </c>
      <c r="B67" s="41"/>
      <c r="C67" s="41"/>
      <c r="D67" s="41"/>
      <c r="E67" s="70"/>
      <c r="F67" s="70"/>
      <c r="G67" s="43"/>
      <c r="H67" s="71"/>
      <c r="I67" s="72"/>
      <c r="J67" s="59" t="e">
        <f t="shared" si="1"/>
        <v>#DIV/0!</v>
      </c>
      <c r="K67" s="42"/>
      <c r="L67" s="42"/>
      <c r="M67" s="41"/>
    </row>
    <row r="68" spans="1:13">
      <c r="A68" s="24">
        <v>61</v>
      </c>
      <c r="B68" s="41"/>
      <c r="C68" s="41"/>
      <c r="D68" s="41"/>
      <c r="E68" s="70"/>
      <c r="F68" s="70"/>
      <c r="G68" s="43"/>
      <c r="H68" s="71"/>
      <c r="I68" s="72"/>
      <c r="J68" s="59" t="e">
        <f t="shared" si="1"/>
        <v>#DIV/0!</v>
      </c>
      <c r="K68" s="42"/>
      <c r="L68" s="42"/>
      <c r="M68" s="41"/>
    </row>
    <row r="69" spans="1:13">
      <c r="A69" s="24">
        <v>62</v>
      </c>
      <c r="B69" s="41"/>
      <c r="C69" s="41"/>
      <c r="D69" s="41"/>
      <c r="E69" s="70"/>
      <c r="F69" s="70"/>
      <c r="G69" s="43"/>
      <c r="H69" s="71"/>
      <c r="I69" s="72"/>
      <c r="J69" s="33" t="e">
        <f t="shared" si="1"/>
        <v>#DIV/0!</v>
      </c>
      <c r="K69" s="42"/>
      <c r="L69" s="42"/>
      <c r="M69" s="41"/>
    </row>
    <row r="70" spans="1:13">
      <c r="A70" s="24">
        <v>63</v>
      </c>
      <c r="B70" s="41"/>
      <c r="C70" s="41"/>
      <c r="D70" s="41"/>
      <c r="E70" s="70"/>
      <c r="F70" s="70"/>
      <c r="G70" s="43"/>
      <c r="H70" s="71"/>
      <c r="I70" s="72"/>
      <c r="J70" s="59" t="e">
        <f t="shared" si="1"/>
        <v>#DIV/0!</v>
      </c>
      <c r="K70" s="42"/>
      <c r="L70" s="42"/>
      <c r="M70" s="41"/>
    </row>
    <row r="71" spans="1:13">
      <c r="A71" s="24">
        <v>64</v>
      </c>
      <c r="B71" s="41"/>
      <c r="C71" s="41"/>
      <c r="D71" s="41"/>
      <c r="E71" s="70"/>
      <c r="F71" s="70"/>
      <c r="G71" s="43"/>
      <c r="H71" s="71"/>
      <c r="I71" s="72"/>
      <c r="J71" s="59" t="e">
        <f t="shared" si="1"/>
        <v>#DIV/0!</v>
      </c>
      <c r="K71" s="42"/>
      <c r="L71" s="42"/>
      <c r="M71" s="41"/>
    </row>
    <row r="72" spans="1:13">
      <c r="A72" s="24">
        <v>65</v>
      </c>
      <c r="B72" s="41"/>
      <c r="C72" s="41"/>
      <c r="D72" s="41"/>
      <c r="E72" s="70"/>
      <c r="F72" s="70"/>
      <c r="G72" s="43"/>
      <c r="H72" s="71"/>
      <c r="I72" s="72"/>
      <c r="J72" s="33" t="e">
        <f t="shared" si="1"/>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ref="J76:J139" si="2">H76/I76</f>
        <v>#DIV/0!</v>
      </c>
      <c r="K76" s="42"/>
      <c r="L76" s="42"/>
      <c r="M76" s="41"/>
    </row>
    <row r="77" spans="1:13">
      <c r="A77" s="24">
        <v>70</v>
      </c>
      <c r="B77" s="41"/>
      <c r="C77" s="41"/>
      <c r="D77" s="41"/>
      <c r="E77" s="70"/>
      <c r="F77" s="70"/>
      <c r="G77" s="43"/>
      <c r="H77" s="71"/>
      <c r="I77" s="72"/>
      <c r="J77" s="59" t="e">
        <f t="shared" si="2"/>
        <v>#DIV/0!</v>
      </c>
      <c r="K77" s="42"/>
      <c r="L77" s="42"/>
      <c r="M77" s="41"/>
    </row>
    <row r="78" spans="1:13">
      <c r="A78" s="24">
        <v>71</v>
      </c>
      <c r="B78" s="41"/>
      <c r="C78" s="41"/>
      <c r="D78" s="41"/>
      <c r="E78" s="70"/>
      <c r="F78" s="70"/>
      <c r="G78" s="43"/>
      <c r="H78" s="71"/>
      <c r="I78" s="72"/>
      <c r="J78" s="33" t="e">
        <f t="shared" si="2"/>
        <v>#DIV/0!</v>
      </c>
      <c r="K78" s="42"/>
      <c r="L78" s="42"/>
      <c r="M78" s="41"/>
    </row>
    <row r="79" spans="1:13">
      <c r="A79" s="24">
        <v>72</v>
      </c>
      <c r="B79" s="41"/>
      <c r="C79" s="41"/>
      <c r="D79" s="41"/>
      <c r="E79" s="70"/>
      <c r="F79" s="70"/>
      <c r="G79" s="43"/>
      <c r="H79" s="71"/>
      <c r="I79" s="72"/>
      <c r="J79" s="59" t="e">
        <f t="shared" si="2"/>
        <v>#DIV/0!</v>
      </c>
      <c r="K79" s="42"/>
      <c r="L79" s="42"/>
      <c r="M79" s="41"/>
    </row>
    <row r="80" spans="1:13">
      <c r="A80" s="24">
        <v>73</v>
      </c>
      <c r="B80" s="41"/>
      <c r="C80" s="41"/>
      <c r="D80" s="41"/>
      <c r="E80" s="70"/>
      <c r="F80" s="70"/>
      <c r="G80" s="43"/>
      <c r="H80" s="71"/>
      <c r="I80" s="72"/>
      <c r="J80" s="59" t="e">
        <f t="shared" si="2"/>
        <v>#DIV/0!</v>
      </c>
      <c r="K80" s="42"/>
      <c r="L80" s="42"/>
      <c r="M80" s="41"/>
    </row>
    <row r="81" spans="1:13">
      <c r="A81" s="24">
        <v>74</v>
      </c>
      <c r="B81" s="41"/>
      <c r="C81" s="41"/>
      <c r="D81" s="41"/>
      <c r="E81" s="70"/>
      <c r="F81" s="70"/>
      <c r="G81" s="43"/>
      <c r="H81" s="71"/>
      <c r="I81" s="72"/>
      <c r="J81" s="33" t="e">
        <f t="shared" si="2"/>
        <v>#DIV/0!</v>
      </c>
      <c r="K81" s="42"/>
      <c r="L81" s="42"/>
      <c r="M81" s="41"/>
    </row>
    <row r="82" spans="1:13">
      <c r="A82" s="24">
        <v>75</v>
      </c>
      <c r="B82" s="41"/>
      <c r="C82" s="41"/>
      <c r="D82" s="41"/>
      <c r="E82" s="70"/>
      <c r="F82" s="70"/>
      <c r="G82" s="43"/>
      <c r="H82" s="71"/>
      <c r="I82" s="72"/>
      <c r="J82" s="33" t="e">
        <f t="shared" si="2"/>
        <v>#DIV/0!</v>
      </c>
      <c r="K82" s="42"/>
      <c r="L82" s="42"/>
      <c r="M82" s="41"/>
    </row>
    <row r="83" spans="1:13">
      <c r="A83" s="65">
        <v>76</v>
      </c>
      <c r="B83" s="41"/>
      <c r="C83" s="41"/>
      <c r="D83" s="41"/>
      <c r="E83" s="70"/>
      <c r="F83" s="70"/>
      <c r="G83" s="43"/>
      <c r="H83" s="71"/>
      <c r="I83" s="72"/>
      <c r="J83" s="33" t="e">
        <f t="shared" si="2"/>
        <v>#DIV/0!</v>
      </c>
      <c r="K83" s="42"/>
      <c r="L83" s="42"/>
      <c r="M83" s="41"/>
    </row>
    <row r="84" spans="1:13">
      <c r="A84" s="65">
        <v>77</v>
      </c>
      <c r="B84" s="41"/>
      <c r="C84" s="41"/>
      <c r="D84" s="41"/>
      <c r="E84" s="70"/>
      <c r="F84" s="70"/>
      <c r="G84" s="43"/>
      <c r="H84" s="71"/>
      <c r="I84" s="72"/>
      <c r="J84" s="33" t="e">
        <f t="shared" si="2"/>
        <v>#DIV/0!</v>
      </c>
      <c r="K84" s="42"/>
      <c r="L84" s="42"/>
      <c r="M84" s="41"/>
    </row>
    <row r="85" spans="1:13">
      <c r="A85" s="24">
        <v>78</v>
      </c>
      <c r="B85" s="41"/>
      <c r="C85" s="41"/>
      <c r="D85" s="41"/>
      <c r="E85" s="70"/>
      <c r="F85" s="70"/>
      <c r="G85" s="43"/>
      <c r="H85" s="71"/>
      <c r="I85" s="72"/>
      <c r="J85" s="59" t="e">
        <f t="shared" si="2"/>
        <v>#DIV/0!</v>
      </c>
      <c r="K85" s="42"/>
      <c r="L85" s="42"/>
      <c r="M85" s="41"/>
    </row>
    <row r="86" spans="1:13">
      <c r="A86" s="24">
        <v>79</v>
      </c>
      <c r="B86" s="41"/>
      <c r="C86" s="41"/>
      <c r="D86" s="41"/>
      <c r="E86" s="70"/>
      <c r="F86" s="70"/>
      <c r="G86" s="43"/>
      <c r="H86" s="71"/>
      <c r="I86" s="72"/>
      <c r="J86" s="59" t="e">
        <f t="shared" si="2"/>
        <v>#DIV/0!</v>
      </c>
      <c r="K86" s="42"/>
      <c r="L86" s="42"/>
      <c r="M86" s="41"/>
    </row>
    <row r="87" spans="1:13">
      <c r="A87" s="24">
        <v>80</v>
      </c>
      <c r="B87" s="41"/>
      <c r="C87" s="41"/>
      <c r="D87" s="41"/>
      <c r="E87" s="70"/>
      <c r="F87" s="70"/>
      <c r="G87" s="43"/>
      <c r="H87" s="71"/>
      <c r="I87" s="72"/>
      <c r="J87" s="33" t="e">
        <f t="shared" si="2"/>
        <v>#DIV/0!</v>
      </c>
      <c r="K87" s="42"/>
      <c r="L87" s="42"/>
      <c r="M87" s="41"/>
    </row>
    <row r="88" spans="1:13">
      <c r="A88" s="24">
        <v>81</v>
      </c>
      <c r="B88" s="41"/>
      <c r="C88" s="41"/>
      <c r="D88" s="41"/>
      <c r="E88" s="70"/>
      <c r="F88" s="70"/>
      <c r="G88" s="43"/>
      <c r="H88" s="71"/>
      <c r="I88" s="72"/>
      <c r="J88" s="59" t="e">
        <f t="shared" si="2"/>
        <v>#DIV/0!</v>
      </c>
      <c r="K88" s="42"/>
      <c r="L88" s="42"/>
      <c r="M88" s="41"/>
    </row>
    <row r="89" spans="1:13">
      <c r="A89" s="24">
        <v>82</v>
      </c>
      <c r="B89" s="41"/>
      <c r="C89" s="41"/>
      <c r="D89" s="41"/>
      <c r="E89" s="70"/>
      <c r="F89" s="70"/>
      <c r="G89" s="43"/>
      <c r="H89" s="71"/>
      <c r="I89" s="72"/>
      <c r="J89" s="59" t="e">
        <f t="shared" si="2"/>
        <v>#DIV/0!</v>
      </c>
      <c r="K89" s="42"/>
      <c r="L89" s="42"/>
      <c r="M89" s="41"/>
    </row>
    <row r="90" spans="1:13">
      <c r="A90" s="24">
        <v>83</v>
      </c>
      <c r="B90" s="41"/>
      <c r="C90" s="41"/>
      <c r="D90" s="41"/>
      <c r="E90" s="70"/>
      <c r="F90" s="70"/>
      <c r="G90" s="43"/>
      <c r="H90" s="71"/>
      <c r="I90" s="72"/>
      <c r="J90" s="33" t="e">
        <f t="shared" si="2"/>
        <v>#DIV/0!</v>
      </c>
      <c r="K90" s="42"/>
      <c r="L90" s="42"/>
      <c r="M90" s="41"/>
    </row>
    <row r="91" spans="1:13">
      <c r="A91" s="24">
        <v>84</v>
      </c>
      <c r="B91" s="41"/>
      <c r="C91" s="41"/>
      <c r="D91" s="41"/>
      <c r="E91" s="70"/>
      <c r="F91" s="70"/>
      <c r="G91" s="43"/>
      <c r="H91" s="71"/>
      <c r="I91" s="72"/>
      <c r="J91" s="33" t="e">
        <f t="shared" si="2"/>
        <v>#DIV/0!</v>
      </c>
      <c r="K91" s="42"/>
      <c r="L91" s="42"/>
      <c r="M91" s="41"/>
    </row>
    <row r="92" spans="1:13">
      <c r="A92" s="24">
        <v>85</v>
      </c>
      <c r="B92" s="41"/>
      <c r="C92" s="41"/>
      <c r="D92" s="41"/>
      <c r="E92" s="70"/>
      <c r="F92" s="70"/>
      <c r="G92" s="43"/>
      <c r="H92" s="71"/>
      <c r="I92" s="72"/>
      <c r="J92" s="33" t="e">
        <f t="shared" si="2"/>
        <v>#DIV/0!</v>
      </c>
      <c r="K92" s="42"/>
      <c r="L92" s="42"/>
      <c r="M92" s="41"/>
    </row>
    <row r="93" spans="1:13">
      <c r="A93" s="65">
        <v>86</v>
      </c>
      <c r="B93" s="41"/>
      <c r="C93" s="41"/>
      <c r="D93" s="41"/>
      <c r="E93" s="70"/>
      <c r="F93" s="70"/>
      <c r="G93" s="43"/>
      <c r="H93" s="71"/>
      <c r="I93" s="72"/>
      <c r="J93" s="33" t="e">
        <f t="shared" si="2"/>
        <v>#DIV/0!</v>
      </c>
      <c r="K93" s="42"/>
      <c r="L93" s="42"/>
      <c r="M93" s="41"/>
    </row>
    <row r="94" spans="1:13">
      <c r="A94" s="65">
        <v>87</v>
      </c>
      <c r="B94" s="41"/>
      <c r="C94" s="41"/>
      <c r="D94" s="41"/>
      <c r="E94" s="70"/>
      <c r="F94" s="70"/>
      <c r="G94" s="43"/>
      <c r="H94" s="71"/>
      <c r="I94" s="72"/>
      <c r="J94" s="59" t="e">
        <f t="shared" si="2"/>
        <v>#DIV/0!</v>
      </c>
      <c r="K94" s="42"/>
      <c r="L94" s="42"/>
      <c r="M94" s="41"/>
    </row>
    <row r="95" spans="1:13">
      <c r="A95" s="24">
        <v>88</v>
      </c>
      <c r="B95" s="41"/>
      <c r="C95" s="41"/>
      <c r="D95" s="41"/>
      <c r="E95" s="70"/>
      <c r="F95" s="70"/>
      <c r="G95" s="43"/>
      <c r="H95" s="71"/>
      <c r="I95" s="72"/>
      <c r="J95" s="59" t="e">
        <f t="shared" si="2"/>
        <v>#DIV/0!</v>
      </c>
      <c r="K95" s="42"/>
      <c r="L95" s="42"/>
      <c r="M95" s="41"/>
    </row>
    <row r="96" spans="1:13">
      <c r="A96" s="24">
        <v>89</v>
      </c>
      <c r="B96" s="41"/>
      <c r="C96" s="41"/>
      <c r="D96" s="41"/>
      <c r="E96" s="70"/>
      <c r="F96" s="70"/>
      <c r="G96" s="43"/>
      <c r="H96" s="71"/>
      <c r="I96" s="72"/>
      <c r="J96" s="33" t="e">
        <f t="shared" si="2"/>
        <v>#DIV/0!</v>
      </c>
      <c r="K96" s="42"/>
      <c r="L96" s="42"/>
      <c r="M96" s="41"/>
    </row>
    <row r="97" spans="1:13">
      <c r="A97" s="24">
        <v>90</v>
      </c>
      <c r="B97" s="41"/>
      <c r="C97" s="41"/>
      <c r="D97" s="41"/>
      <c r="E97" s="70"/>
      <c r="F97" s="70"/>
      <c r="G97" s="43"/>
      <c r="H97" s="71"/>
      <c r="I97" s="72"/>
      <c r="J97" s="59" t="e">
        <f t="shared" si="2"/>
        <v>#DIV/0!</v>
      </c>
      <c r="K97" s="42"/>
      <c r="L97" s="42"/>
      <c r="M97" s="41"/>
    </row>
    <row r="98" spans="1:13">
      <c r="A98" s="24">
        <v>91</v>
      </c>
      <c r="B98" s="41"/>
      <c r="C98" s="41"/>
      <c r="D98" s="41"/>
      <c r="E98" s="70"/>
      <c r="F98" s="70"/>
      <c r="G98" s="43"/>
      <c r="H98" s="71"/>
      <c r="I98" s="72"/>
      <c r="J98" s="59" t="e">
        <f t="shared" si="2"/>
        <v>#DIV/0!</v>
      </c>
      <c r="K98" s="42"/>
      <c r="L98" s="42"/>
      <c r="M98" s="41"/>
    </row>
    <row r="99" spans="1:13">
      <c r="A99" s="24">
        <v>92</v>
      </c>
      <c r="B99" s="41"/>
      <c r="C99" s="41"/>
      <c r="D99" s="41"/>
      <c r="E99" s="70"/>
      <c r="F99" s="70"/>
      <c r="G99" s="43"/>
      <c r="H99" s="71"/>
      <c r="I99" s="72"/>
      <c r="J99" s="33" t="e">
        <f t="shared" si="2"/>
        <v>#DIV/0!</v>
      </c>
      <c r="K99" s="42"/>
      <c r="L99" s="42"/>
      <c r="M99" s="41"/>
    </row>
    <row r="100" spans="1:13">
      <c r="A100" s="24">
        <v>93</v>
      </c>
      <c r="B100" s="41"/>
      <c r="C100" s="41"/>
      <c r="D100" s="41"/>
      <c r="E100" s="70"/>
      <c r="F100" s="70"/>
      <c r="G100" s="43"/>
      <c r="H100" s="71"/>
      <c r="I100" s="72"/>
      <c r="J100" s="33" t="e">
        <f t="shared" si="2"/>
        <v>#DIV/0!</v>
      </c>
      <c r="K100" s="42"/>
      <c r="L100" s="42"/>
      <c r="M100" s="41"/>
    </row>
    <row r="101" spans="1:13">
      <c r="A101" s="24">
        <v>94</v>
      </c>
      <c r="B101" s="41"/>
      <c r="C101" s="41"/>
      <c r="D101" s="41"/>
      <c r="E101" s="70"/>
      <c r="F101" s="70"/>
      <c r="G101" s="43"/>
      <c r="H101" s="71"/>
      <c r="I101" s="72"/>
      <c r="J101" s="33" t="e">
        <f t="shared" si="2"/>
        <v>#DIV/0!</v>
      </c>
      <c r="K101" s="42"/>
      <c r="L101" s="42"/>
      <c r="M101" s="41"/>
    </row>
    <row r="102" spans="1:13">
      <c r="A102" s="24">
        <v>95</v>
      </c>
      <c r="B102" s="41"/>
      <c r="C102" s="41"/>
      <c r="D102" s="41"/>
      <c r="E102" s="70"/>
      <c r="F102" s="70"/>
      <c r="G102" s="43"/>
      <c r="H102" s="71"/>
      <c r="I102" s="72"/>
      <c r="J102" s="33" t="e">
        <f t="shared" si="2"/>
        <v>#DIV/0!</v>
      </c>
      <c r="K102" s="42"/>
      <c r="L102" s="42"/>
      <c r="M102" s="41"/>
    </row>
    <row r="103" spans="1:13">
      <c r="A103" s="65">
        <v>96</v>
      </c>
      <c r="B103" s="41"/>
      <c r="C103" s="41"/>
      <c r="D103" s="41"/>
      <c r="E103" s="70"/>
      <c r="F103" s="70"/>
      <c r="G103" s="43"/>
      <c r="H103" s="71"/>
      <c r="I103" s="72"/>
      <c r="J103" s="59" t="e">
        <f t="shared" si="2"/>
        <v>#DIV/0!</v>
      </c>
      <c r="K103" s="42"/>
      <c r="L103" s="42"/>
      <c r="M103" s="41"/>
    </row>
    <row r="104" spans="1:13">
      <c r="A104" s="65">
        <v>97</v>
      </c>
      <c r="B104" s="41"/>
      <c r="C104" s="41"/>
      <c r="D104" s="41"/>
      <c r="E104" s="70"/>
      <c r="F104" s="70"/>
      <c r="G104" s="43"/>
      <c r="H104" s="71"/>
      <c r="I104" s="72"/>
      <c r="J104" s="59" t="e">
        <f t="shared" si="2"/>
        <v>#DIV/0!</v>
      </c>
      <c r="K104" s="42"/>
      <c r="L104" s="42"/>
      <c r="M104" s="41"/>
    </row>
    <row r="105" spans="1:13">
      <c r="A105" s="24">
        <v>98</v>
      </c>
      <c r="B105" s="41"/>
      <c r="C105" s="41"/>
      <c r="D105" s="41"/>
      <c r="E105" s="70"/>
      <c r="F105" s="70"/>
      <c r="G105" s="43"/>
      <c r="H105" s="71"/>
      <c r="I105" s="72"/>
      <c r="J105" s="33" t="e">
        <f t="shared" si="2"/>
        <v>#DIV/0!</v>
      </c>
      <c r="K105" s="42"/>
      <c r="L105" s="42"/>
      <c r="M105" s="41"/>
    </row>
    <row r="106" spans="1:13">
      <c r="A106" s="24">
        <v>99</v>
      </c>
      <c r="B106" s="41"/>
      <c r="C106" s="41"/>
      <c r="D106" s="41"/>
      <c r="E106" s="70"/>
      <c r="F106" s="70"/>
      <c r="G106" s="43"/>
      <c r="H106" s="71"/>
      <c r="I106" s="72"/>
      <c r="J106" s="59" t="e">
        <f t="shared" si="2"/>
        <v>#DIV/0!</v>
      </c>
      <c r="K106" s="42"/>
      <c r="L106" s="42"/>
      <c r="M106" s="41"/>
    </row>
    <row r="107" spans="1:13">
      <c r="A107" s="24">
        <v>100</v>
      </c>
      <c r="B107" s="41"/>
      <c r="C107" s="41"/>
      <c r="D107" s="41"/>
      <c r="E107" s="70"/>
      <c r="F107" s="70"/>
      <c r="G107" s="43"/>
      <c r="H107" s="71"/>
      <c r="I107" s="72"/>
      <c r="J107" s="59" t="e">
        <f t="shared" si="2"/>
        <v>#DIV/0!</v>
      </c>
      <c r="K107" s="42"/>
      <c r="L107" s="42"/>
      <c r="M107" s="41"/>
    </row>
    <row r="108" spans="1:13">
      <c r="A108" s="24">
        <v>101</v>
      </c>
      <c r="B108" s="41"/>
      <c r="C108" s="41"/>
      <c r="D108" s="41"/>
      <c r="E108" s="70"/>
      <c r="F108" s="70"/>
      <c r="G108" s="43"/>
      <c r="H108" s="71"/>
      <c r="I108" s="72"/>
      <c r="J108" s="33" t="e">
        <f t="shared" si="2"/>
        <v>#DIV/0!</v>
      </c>
      <c r="K108" s="42"/>
      <c r="L108" s="42"/>
      <c r="M108" s="41"/>
    </row>
    <row r="109" spans="1:13">
      <c r="A109" s="24">
        <v>102</v>
      </c>
      <c r="B109" s="41"/>
      <c r="C109" s="41"/>
      <c r="D109" s="41"/>
      <c r="E109" s="70"/>
      <c r="F109" s="70"/>
      <c r="G109" s="43"/>
      <c r="H109" s="71"/>
      <c r="I109" s="72"/>
      <c r="J109" s="33" t="e">
        <f t="shared" si="2"/>
        <v>#DIV/0!</v>
      </c>
      <c r="K109" s="42"/>
      <c r="L109" s="42"/>
      <c r="M109" s="41"/>
    </row>
    <row r="110" spans="1:13">
      <c r="A110" s="24">
        <v>103</v>
      </c>
      <c r="B110" s="41"/>
      <c r="C110" s="41"/>
      <c r="D110" s="41"/>
      <c r="E110" s="70"/>
      <c r="F110" s="70"/>
      <c r="G110" s="43"/>
      <c r="H110" s="71"/>
      <c r="I110" s="72"/>
      <c r="J110" s="33" t="e">
        <f t="shared" si="2"/>
        <v>#DIV/0!</v>
      </c>
      <c r="K110" s="42"/>
      <c r="L110" s="42"/>
      <c r="M110" s="41"/>
    </row>
    <row r="111" spans="1:13">
      <c r="A111" s="24">
        <v>104</v>
      </c>
      <c r="B111" s="41"/>
      <c r="C111" s="41"/>
      <c r="D111" s="41"/>
      <c r="E111" s="70"/>
      <c r="F111" s="70"/>
      <c r="G111" s="43"/>
      <c r="H111" s="71"/>
      <c r="I111" s="72"/>
      <c r="J111" s="33" t="e">
        <f t="shared" si="2"/>
        <v>#DIV/0!</v>
      </c>
      <c r="K111" s="42"/>
      <c r="L111" s="42"/>
      <c r="M111" s="41"/>
    </row>
    <row r="112" spans="1:13">
      <c r="A112" s="24">
        <v>105</v>
      </c>
      <c r="B112" s="41"/>
      <c r="C112" s="41"/>
      <c r="D112" s="41"/>
      <c r="E112" s="70"/>
      <c r="F112" s="70"/>
      <c r="G112" s="43"/>
      <c r="H112" s="71"/>
      <c r="I112" s="72"/>
      <c r="J112" s="59" t="e">
        <f t="shared" si="2"/>
        <v>#DIV/0!</v>
      </c>
      <c r="K112" s="42"/>
      <c r="L112" s="42"/>
      <c r="M112" s="41"/>
    </row>
    <row r="113" spans="1:13">
      <c r="A113" s="65">
        <v>106</v>
      </c>
      <c r="B113" s="41"/>
      <c r="C113" s="41"/>
      <c r="D113" s="41"/>
      <c r="E113" s="70"/>
      <c r="F113" s="70"/>
      <c r="G113" s="43"/>
      <c r="H113" s="71"/>
      <c r="I113" s="72"/>
      <c r="J113" s="59" t="e">
        <f t="shared" si="2"/>
        <v>#DIV/0!</v>
      </c>
      <c r="K113" s="42"/>
      <c r="L113" s="42"/>
      <c r="M113" s="41"/>
    </row>
    <row r="114" spans="1:13">
      <c r="A114" s="65">
        <v>107</v>
      </c>
      <c r="B114" s="41"/>
      <c r="C114" s="41"/>
      <c r="D114" s="41"/>
      <c r="E114" s="70"/>
      <c r="F114" s="70"/>
      <c r="G114" s="43"/>
      <c r="H114" s="71"/>
      <c r="I114" s="72"/>
      <c r="J114" s="33" t="e">
        <f t="shared" si="2"/>
        <v>#DIV/0!</v>
      </c>
      <c r="K114" s="42"/>
      <c r="L114" s="42"/>
      <c r="M114" s="41"/>
    </row>
    <row r="115" spans="1:13">
      <c r="A115" s="24">
        <v>108</v>
      </c>
      <c r="B115" s="41"/>
      <c r="C115" s="41"/>
      <c r="D115" s="41"/>
      <c r="E115" s="70"/>
      <c r="F115" s="70"/>
      <c r="G115" s="43"/>
      <c r="H115" s="71"/>
      <c r="I115" s="72"/>
      <c r="J115" s="59" t="e">
        <f t="shared" si="2"/>
        <v>#DIV/0!</v>
      </c>
      <c r="K115" s="42"/>
      <c r="L115" s="42"/>
      <c r="M115" s="41"/>
    </row>
    <row r="116" spans="1:13">
      <c r="A116" s="24">
        <v>109</v>
      </c>
      <c r="B116" s="41"/>
      <c r="C116" s="41"/>
      <c r="D116" s="41"/>
      <c r="E116" s="70"/>
      <c r="F116" s="70"/>
      <c r="G116" s="43"/>
      <c r="H116" s="71"/>
      <c r="I116" s="72"/>
      <c r="J116" s="59" t="e">
        <f t="shared" si="2"/>
        <v>#DIV/0!</v>
      </c>
      <c r="K116" s="42"/>
      <c r="L116" s="42"/>
      <c r="M116" s="41"/>
    </row>
    <row r="117" spans="1:13">
      <c r="A117" s="24">
        <v>110</v>
      </c>
      <c r="B117" s="41"/>
      <c r="C117" s="41"/>
      <c r="D117" s="41"/>
      <c r="E117" s="70"/>
      <c r="F117" s="70"/>
      <c r="G117" s="43"/>
      <c r="H117" s="71"/>
      <c r="I117" s="72"/>
      <c r="J117" s="33" t="e">
        <f t="shared" si="2"/>
        <v>#DIV/0!</v>
      </c>
      <c r="K117" s="42"/>
      <c r="L117" s="42"/>
      <c r="M117" s="41"/>
    </row>
    <row r="118" spans="1:13">
      <c r="A118" s="24">
        <v>111</v>
      </c>
      <c r="B118" s="41"/>
      <c r="C118" s="41"/>
      <c r="D118" s="41"/>
      <c r="E118" s="70"/>
      <c r="F118" s="70"/>
      <c r="G118" s="43"/>
      <c r="H118" s="71"/>
      <c r="I118" s="72"/>
      <c r="J118" s="33" t="e">
        <f t="shared" si="2"/>
        <v>#DIV/0!</v>
      </c>
      <c r="K118" s="42"/>
      <c r="L118" s="42"/>
      <c r="M118" s="41"/>
    </row>
    <row r="119" spans="1:13">
      <c r="A119" s="24">
        <v>112</v>
      </c>
      <c r="B119" s="41"/>
      <c r="C119" s="41"/>
      <c r="D119" s="41"/>
      <c r="E119" s="70"/>
      <c r="F119" s="70"/>
      <c r="G119" s="43"/>
      <c r="H119" s="71"/>
      <c r="I119" s="72"/>
      <c r="J119" s="33" t="e">
        <f t="shared" si="2"/>
        <v>#DIV/0!</v>
      </c>
      <c r="K119" s="42"/>
      <c r="L119" s="42"/>
      <c r="M119" s="41"/>
    </row>
    <row r="120" spans="1:13">
      <c r="A120" s="24">
        <v>113</v>
      </c>
      <c r="B120" s="41"/>
      <c r="C120" s="41"/>
      <c r="D120" s="41"/>
      <c r="E120" s="70"/>
      <c r="F120" s="70"/>
      <c r="G120" s="43"/>
      <c r="H120" s="71"/>
      <c r="I120" s="72"/>
      <c r="J120" s="33" t="e">
        <f t="shared" si="2"/>
        <v>#DIV/0!</v>
      </c>
      <c r="K120" s="42"/>
      <c r="L120" s="42"/>
      <c r="M120" s="41"/>
    </row>
    <row r="121" spans="1:13">
      <c r="A121" s="24">
        <v>114</v>
      </c>
      <c r="B121" s="41"/>
      <c r="C121" s="41"/>
      <c r="D121" s="41"/>
      <c r="E121" s="70"/>
      <c r="F121" s="70"/>
      <c r="G121" s="43"/>
      <c r="H121" s="71"/>
      <c r="I121" s="72"/>
      <c r="J121" s="59" t="e">
        <f t="shared" si="2"/>
        <v>#DIV/0!</v>
      </c>
      <c r="K121" s="42"/>
      <c r="L121" s="42"/>
      <c r="M121" s="41"/>
    </row>
    <row r="122" spans="1:13">
      <c r="A122" s="24">
        <v>115</v>
      </c>
      <c r="B122" s="41"/>
      <c r="C122" s="41"/>
      <c r="D122" s="41"/>
      <c r="E122" s="70"/>
      <c r="F122" s="70"/>
      <c r="G122" s="43"/>
      <c r="H122" s="71"/>
      <c r="I122" s="72"/>
      <c r="J122" s="59" t="e">
        <f t="shared" si="2"/>
        <v>#DIV/0!</v>
      </c>
      <c r="K122" s="42"/>
      <c r="L122" s="42"/>
      <c r="M122" s="41"/>
    </row>
    <row r="123" spans="1:13">
      <c r="A123" s="65">
        <v>116</v>
      </c>
      <c r="B123" s="41"/>
      <c r="C123" s="41"/>
      <c r="D123" s="41"/>
      <c r="E123" s="70"/>
      <c r="F123" s="70"/>
      <c r="G123" s="43"/>
      <c r="H123" s="71"/>
      <c r="I123" s="72"/>
      <c r="J123" s="33" t="e">
        <f t="shared" si="2"/>
        <v>#DIV/0!</v>
      </c>
      <c r="K123" s="42"/>
      <c r="L123" s="42"/>
      <c r="M123" s="41"/>
    </row>
    <row r="124" spans="1:13">
      <c r="A124" s="65">
        <v>117</v>
      </c>
      <c r="B124" s="41"/>
      <c r="C124" s="41"/>
      <c r="D124" s="41"/>
      <c r="E124" s="70"/>
      <c r="F124" s="70"/>
      <c r="G124" s="43"/>
      <c r="H124" s="71"/>
      <c r="I124" s="72"/>
      <c r="J124" s="59" t="e">
        <f t="shared" si="2"/>
        <v>#DIV/0!</v>
      </c>
      <c r="K124" s="42"/>
      <c r="L124" s="42"/>
      <c r="M124" s="41"/>
    </row>
    <row r="125" spans="1:13">
      <c r="A125" s="24">
        <v>118</v>
      </c>
      <c r="B125" s="41"/>
      <c r="C125" s="41"/>
      <c r="D125" s="41"/>
      <c r="E125" s="70"/>
      <c r="F125" s="70"/>
      <c r="G125" s="43"/>
      <c r="H125" s="71"/>
      <c r="I125" s="72"/>
      <c r="J125" s="59" t="e">
        <f t="shared" si="2"/>
        <v>#DIV/0!</v>
      </c>
      <c r="K125" s="42"/>
      <c r="L125" s="42"/>
      <c r="M125" s="41"/>
    </row>
    <row r="126" spans="1:13">
      <c r="A126" s="24">
        <v>119</v>
      </c>
      <c r="B126" s="41"/>
      <c r="C126" s="41"/>
      <c r="D126" s="41"/>
      <c r="E126" s="70"/>
      <c r="F126" s="70"/>
      <c r="G126" s="43"/>
      <c r="H126" s="71"/>
      <c r="I126" s="72"/>
      <c r="J126" s="33" t="e">
        <f t="shared" si="2"/>
        <v>#DIV/0!</v>
      </c>
      <c r="K126" s="42"/>
      <c r="L126" s="42"/>
      <c r="M126" s="41"/>
    </row>
    <row r="127" spans="1:13">
      <c r="A127" s="24">
        <v>120</v>
      </c>
      <c r="B127" s="41"/>
      <c r="C127" s="41"/>
      <c r="D127" s="41"/>
      <c r="E127" s="70"/>
      <c r="F127" s="70"/>
      <c r="G127" s="43"/>
      <c r="H127" s="71"/>
      <c r="I127" s="72"/>
      <c r="J127" s="33" t="e">
        <f t="shared" si="2"/>
        <v>#DIV/0!</v>
      </c>
      <c r="K127" s="42"/>
      <c r="L127" s="42"/>
      <c r="M127" s="41"/>
    </row>
    <row r="128" spans="1:13">
      <c r="A128" s="24">
        <v>121</v>
      </c>
      <c r="B128" s="41"/>
      <c r="C128" s="41"/>
      <c r="D128" s="41"/>
      <c r="E128" s="70"/>
      <c r="F128" s="70"/>
      <c r="G128" s="43"/>
      <c r="H128" s="71"/>
      <c r="I128" s="72"/>
      <c r="J128" s="33" t="e">
        <f t="shared" si="2"/>
        <v>#DIV/0!</v>
      </c>
      <c r="K128" s="42"/>
      <c r="L128" s="42"/>
      <c r="M128" s="41"/>
    </row>
    <row r="129" spans="1:13">
      <c r="A129" s="24">
        <v>122</v>
      </c>
      <c r="B129" s="41"/>
      <c r="C129" s="41"/>
      <c r="D129" s="41"/>
      <c r="E129" s="70"/>
      <c r="F129" s="70"/>
      <c r="G129" s="43"/>
      <c r="H129" s="71"/>
      <c r="I129" s="72"/>
      <c r="J129" s="33" t="e">
        <f t="shared" si="2"/>
        <v>#DIV/0!</v>
      </c>
      <c r="K129" s="42"/>
      <c r="L129" s="42"/>
      <c r="M129" s="41"/>
    </row>
    <row r="130" spans="1:13">
      <c r="A130" s="24">
        <v>123</v>
      </c>
      <c r="B130" s="41"/>
      <c r="C130" s="41"/>
      <c r="D130" s="41"/>
      <c r="E130" s="70"/>
      <c r="F130" s="70"/>
      <c r="G130" s="43"/>
      <c r="H130" s="71"/>
      <c r="I130" s="72"/>
      <c r="J130" s="59" t="e">
        <f t="shared" si="2"/>
        <v>#DIV/0!</v>
      </c>
      <c r="K130" s="42"/>
      <c r="L130" s="42"/>
      <c r="M130" s="41"/>
    </row>
    <row r="131" spans="1:13">
      <c r="A131" s="24">
        <v>124</v>
      </c>
      <c r="B131" s="41"/>
      <c r="C131" s="41"/>
      <c r="D131" s="41"/>
      <c r="E131" s="70"/>
      <c r="F131" s="70"/>
      <c r="G131" s="43"/>
      <c r="H131" s="71"/>
      <c r="I131" s="72"/>
      <c r="J131" s="59" t="e">
        <f t="shared" si="2"/>
        <v>#DIV/0!</v>
      </c>
      <c r="K131" s="42"/>
      <c r="L131" s="42"/>
      <c r="M131" s="41"/>
    </row>
    <row r="132" spans="1:13">
      <c r="A132" s="24">
        <v>125</v>
      </c>
      <c r="B132" s="41"/>
      <c r="C132" s="41"/>
      <c r="D132" s="41"/>
      <c r="E132" s="70"/>
      <c r="F132" s="70"/>
      <c r="G132" s="43"/>
      <c r="H132" s="71"/>
      <c r="I132" s="72"/>
      <c r="J132" s="33" t="e">
        <f t="shared" si="2"/>
        <v>#DIV/0!</v>
      </c>
      <c r="K132" s="42"/>
      <c r="L132" s="42"/>
      <c r="M132" s="41"/>
    </row>
    <row r="133" spans="1:13">
      <c r="A133" s="65">
        <v>126</v>
      </c>
      <c r="B133" s="41"/>
      <c r="C133" s="41"/>
      <c r="D133" s="41"/>
      <c r="E133" s="70"/>
      <c r="F133" s="70"/>
      <c r="G133" s="43"/>
      <c r="H133" s="71"/>
      <c r="I133" s="72"/>
      <c r="J133" s="59" t="e">
        <f t="shared" si="2"/>
        <v>#DIV/0!</v>
      </c>
      <c r="K133" s="42"/>
      <c r="L133" s="42"/>
      <c r="M133" s="41"/>
    </row>
    <row r="134" spans="1:13">
      <c r="A134" s="65">
        <v>127</v>
      </c>
      <c r="B134" s="41"/>
      <c r="C134" s="41"/>
      <c r="D134" s="41"/>
      <c r="E134" s="70"/>
      <c r="F134" s="70"/>
      <c r="G134" s="43"/>
      <c r="H134" s="71"/>
      <c r="I134" s="72"/>
      <c r="J134" s="59" t="e">
        <f t="shared" si="2"/>
        <v>#DIV/0!</v>
      </c>
      <c r="K134" s="42"/>
      <c r="L134" s="42"/>
      <c r="M134" s="41"/>
    </row>
    <row r="135" spans="1:13">
      <c r="A135" s="24">
        <v>128</v>
      </c>
      <c r="B135" s="41"/>
      <c r="C135" s="41"/>
      <c r="D135" s="41"/>
      <c r="E135" s="70"/>
      <c r="F135" s="70"/>
      <c r="G135" s="43"/>
      <c r="H135" s="71"/>
      <c r="I135" s="72"/>
      <c r="J135" s="33" t="e">
        <f t="shared" si="2"/>
        <v>#DIV/0!</v>
      </c>
      <c r="K135" s="42"/>
      <c r="L135" s="42"/>
      <c r="M135" s="41"/>
    </row>
    <row r="136" spans="1:13">
      <c r="A136" s="24">
        <v>129</v>
      </c>
      <c r="B136" s="41"/>
      <c r="C136" s="41"/>
      <c r="D136" s="41"/>
      <c r="E136" s="70"/>
      <c r="F136" s="70"/>
      <c r="G136" s="43"/>
      <c r="H136" s="71"/>
      <c r="I136" s="72"/>
      <c r="J136" s="33" t="e">
        <f t="shared" si="2"/>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ref="J140:J203" si="3">H140/I140</f>
        <v>#DIV/0!</v>
      </c>
      <c r="K140" s="42"/>
      <c r="L140" s="42"/>
      <c r="M140" s="41"/>
    </row>
    <row r="141" spans="1:13">
      <c r="A141" s="24">
        <v>134</v>
      </c>
      <c r="B141" s="41"/>
      <c r="C141" s="41"/>
      <c r="D141" s="41"/>
      <c r="E141" s="70"/>
      <c r="F141" s="70"/>
      <c r="G141" s="43"/>
      <c r="H141" s="71"/>
      <c r="I141" s="72"/>
      <c r="J141" s="33" t="e">
        <f t="shared" si="3"/>
        <v>#DIV/0!</v>
      </c>
      <c r="K141" s="42"/>
      <c r="L141" s="42"/>
      <c r="M141" s="41"/>
    </row>
    <row r="142" spans="1:13">
      <c r="A142" s="24">
        <v>135</v>
      </c>
      <c r="B142" s="41"/>
      <c r="C142" s="41"/>
      <c r="D142" s="41"/>
      <c r="E142" s="70"/>
      <c r="F142" s="70"/>
      <c r="G142" s="43"/>
      <c r="H142" s="71"/>
      <c r="I142" s="72"/>
      <c r="J142" s="59" t="e">
        <f t="shared" si="3"/>
        <v>#DIV/0!</v>
      </c>
      <c r="K142" s="42"/>
      <c r="L142" s="42"/>
      <c r="M142" s="41"/>
    </row>
    <row r="143" spans="1:13">
      <c r="A143" s="65">
        <v>136</v>
      </c>
      <c r="B143" s="41"/>
      <c r="C143" s="41"/>
      <c r="D143" s="41"/>
      <c r="E143" s="70"/>
      <c r="F143" s="70"/>
      <c r="G143" s="43"/>
      <c r="H143" s="71"/>
      <c r="I143" s="72"/>
      <c r="J143" s="59" t="e">
        <f t="shared" si="3"/>
        <v>#DIV/0!</v>
      </c>
      <c r="K143" s="42"/>
      <c r="L143" s="42"/>
      <c r="M143" s="41"/>
    </row>
    <row r="144" spans="1:13">
      <c r="A144" s="65">
        <v>137</v>
      </c>
      <c r="B144" s="41"/>
      <c r="C144" s="41"/>
      <c r="D144" s="41"/>
      <c r="E144" s="70"/>
      <c r="F144" s="70"/>
      <c r="G144" s="43"/>
      <c r="H144" s="71"/>
      <c r="I144" s="72"/>
      <c r="J144" s="33" t="e">
        <f t="shared" si="3"/>
        <v>#DIV/0!</v>
      </c>
      <c r="K144" s="42"/>
      <c r="L144" s="42"/>
      <c r="M144" s="41"/>
    </row>
    <row r="145" spans="1:13">
      <c r="A145" s="24">
        <v>138</v>
      </c>
      <c r="B145" s="41"/>
      <c r="C145" s="41"/>
      <c r="D145" s="41"/>
      <c r="E145" s="70"/>
      <c r="F145" s="70"/>
      <c r="G145" s="43"/>
      <c r="H145" s="71"/>
      <c r="I145" s="72"/>
      <c r="J145" s="33" t="e">
        <f t="shared" si="3"/>
        <v>#DIV/0!</v>
      </c>
      <c r="K145" s="42"/>
      <c r="L145" s="42"/>
      <c r="M145" s="41"/>
    </row>
    <row r="146" spans="1:13">
      <c r="A146" s="24">
        <v>139</v>
      </c>
      <c r="B146" s="41"/>
      <c r="C146" s="41"/>
      <c r="D146" s="41"/>
      <c r="E146" s="70"/>
      <c r="F146" s="70"/>
      <c r="G146" s="43"/>
      <c r="H146" s="71"/>
      <c r="I146" s="72"/>
      <c r="J146" s="33" t="e">
        <f t="shared" si="3"/>
        <v>#DIV/0!</v>
      </c>
      <c r="K146" s="42"/>
      <c r="L146" s="42"/>
      <c r="M146" s="41"/>
    </row>
    <row r="147" spans="1:13">
      <c r="A147" s="24">
        <v>140</v>
      </c>
      <c r="B147" s="41"/>
      <c r="C147" s="41"/>
      <c r="D147" s="41"/>
      <c r="E147" s="70"/>
      <c r="F147" s="70"/>
      <c r="G147" s="43"/>
      <c r="H147" s="71"/>
      <c r="I147" s="72"/>
      <c r="J147" s="33" t="e">
        <f t="shared" si="3"/>
        <v>#DIV/0!</v>
      </c>
      <c r="K147" s="42"/>
      <c r="L147" s="42"/>
      <c r="M147" s="41"/>
    </row>
    <row r="148" spans="1:13">
      <c r="A148" s="24">
        <v>141</v>
      </c>
      <c r="B148" s="41"/>
      <c r="C148" s="41"/>
      <c r="D148" s="41"/>
      <c r="E148" s="70"/>
      <c r="F148" s="70"/>
      <c r="G148" s="43"/>
      <c r="H148" s="71"/>
      <c r="I148" s="72"/>
      <c r="J148" s="59" t="e">
        <f t="shared" si="3"/>
        <v>#DIV/0!</v>
      </c>
      <c r="K148" s="42"/>
      <c r="L148" s="42"/>
      <c r="M148" s="41"/>
    </row>
    <row r="149" spans="1:13">
      <c r="A149" s="24">
        <v>142</v>
      </c>
      <c r="B149" s="41"/>
      <c r="C149" s="41"/>
      <c r="D149" s="41"/>
      <c r="E149" s="70"/>
      <c r="F149" s="70"/>
      <c r="G149" s="43"/>
      <c r="H149" s="71"/>
      <c r="I149" s="72"/>
      <c r="J149" s="59" t="e">
        <f t="shared" si="3"/>
        <v>#DIV/0!</v>
      </c>
      <c r="K149" s="42"/>
      <c r="L149" s="42"/>
      <c r="M149" s="41"/>
    </row>
    <row r="150" spans="1:13">
      <c r="A150" s="24">
        <v>143</v>
      </c>
      <c r="B150" s="41"/>
      <c r="C150" s="41"/>
      <c r="D150" s="41"/>
      <c r="E150" s="70"/>
      <c r="F150" s="70"/>
      <c r="G150" s="43"/>
      <c r="H150" s="71"/>
      <c r="I150" s="72"/>
      <c r="J150" s="33" t="e">
        <f t="shared" si="3"/>
        <v>#DIV/0!</v>
      </c>
      <c r="K150" s="42"/>
      <c r="L150" s="42"/>
      <c r="M150" s="41"/>
    </row>
    <row r="151" spans="1:13">
      <c r="A151" s="24">
        <v>144</v>
      </c>
      <c r="B151" s="41"/>
      <c r="C151" s="41"/>
      <c r="D151" s="41"/>
      <c r="E151" s="70"/>
      <c r="F151" s="70"/>
      <c r="G151" s="43"/>
      <c r="H151" s="71"/>
      <c r="I151" s="72"/>
      <c r="J151" s="59" t="e">
        <f t="shared" si="3"/>
        <v>#DIV/0!</v>
      </c>
      <c r="K151" s="42"/>
      <c r="L151" s="42"/>
      <c r="M151" s="41"/>
    </row>
    <row r="152" spans="1:13">
      <c r="A152" s="24">
        <v>145</v>
      </c>
      <c r="B152" s="41"/>
      <c r="C152" s="41"/>
      <c r="D152" s="41"/>
      <c r="E152" s="70"/>
      <c r="F152" s="70"/>
      <c r="G152" s="43"/>
      <c r="H152" s="71"/>
      <c r="I152" s="72"/>
      <c r="J152" s="59" t="e">
        <f t="shared" si="3"/>
        <v>#DIV/0!</v>
      </c>
      <c r="K152" s="42"/>
      <c r="L152" s="42"/>
      <c r="M152" s="41"/>
    </row>
    <row r="153" spans="1:13">
      <c r="A153" s="65">
        <v>146</v>
      </c>
      <c r="B153" s="41"/>
      <c r="C153" s="41"/>
      <c r="D153" s="41"/>
      <c r="E153" s="70"/>
      <c r="F153" s="70"/>
      <c r="G153" s="43"/>
      <c r="H153" s="71"/>
      <c r="I153" s="72"/>
      <c r="J153" s="33" t="e">
        <f t="shared" si="3"/>
        <v>#DIV/0!</v>
      </c>
      <c r="K153" s="42"/>
      <c r="L153" s="42"/>
      <c r="M153" s="41"/>
    </row>
    <row r="154" spans="1:13">
      <c r="A154" s="65">
        <v>147</v>
      </c>
      <c r="B154" s="41"/>
      <c r="C154" s="41"/>
      <c r="D154" s="41"/>
      <c r="E154" s="70"/>
      <c r="F154" s="70"/>
      <c r="G154" s="43"/>
      <c r="H154" s="71"/>
      <c r="I154" s="72"/>
      <c r="J154" s="33" t="e">
        <f t="shared" si="3"/>
        <v>#DIV/0!</v>
      </c>
      <c r="K154" s="42"/>
      <c r="L154" s="42"/>
      <c r="M154" s="41"/>
    </row>
    <row r="155" spans="1:13">
      <c r="A155" s="24">
        <v>148</v>
      </c>
      <c r="B155" s="41"/>
      <c r="C155" s="41"/>
      <c r="D155" s="41"/>
      <c r="E155" s="70"/>
      <c r="F155" s="70"/>
      <c r="G155" s="43"/>
      <c r="H155" s="71"/>
      <c r="I155" s="72"/>
      <c r="J155" s="33" t="e">
        <f t="shared" si="3"/>
        <v>#DIV/0!</v>
      </c>
      <c r="K155" s="42"/>
      <c r="L155" s="42"/>
      <c r="M155" s="41"/>
    </row>
    <row r="156" spans="1:13">
      <c r="A156" s="24">
        <v>149</v>
      </c>
      <c r="B156" s="41"/>
      <c r="C156" s="41"/>
      <c r="D156" s="41"/>
      <c r="E156" s="70"/>
      <c r="F156" s="70"/>
      <c r="G156" s="43"/>
      <c r="H156" s="71"/>
      <c r="I156" s="72"/>
      <c r="J156" s="33" t="e">
        <f t="shared" si="3"/>
        <v>#DIV/0!</v>
      </c>
      <c r="K156" s="42"/>
      <c r="L156" s="42"/>
      <c r="M156" s="41"/>
    </row>
    <row r="157" spans="1:13">
      <c r="A157" s="24">
        <v>150</v>
      </c>
      <c r="B157" s="41"/>
      <c r="C157" s="41"/>
      <c r="D157" s="41"/>
      <c r="E157" s="70"/>
      <c r="F157" s="70"/>
      <c r="G157" s="43"/>
      <c r="H157" s="71"/>
      <c r="I157" s="72"/>
      <c r="J157" s="59" t="e">
        <f t="shared" si="3"/>
        <v>#DIV/0!</v>
      </c>
      <c r="K157" s="42"/>
      <c r="L157" s="42"/>
      <c r="M157" s="41"/>
    </row>
    <row r="158" spans="1:13">
      <c r="A158" s="24">
        <v>151</v>
      </c>
      <c r="B158" s="41"/>
      <c r="C158" s="41"/>
      <c r="D158" s="41"/>
      <c r="E158" s="70"/>
      <c r="F158" s="70"/>
      <c r="G158" s="43"/>
      <c r="H158" s="71"/>
      <c r="I158" s="72"/>
      <c r="J158" s="59" t="e">
        <f t="shared" si="3"/>
        <v>#DIV/0!</v>
      </c>
      <c r="K158" s="42"/>
      <c r="L158" s="42"/>
      <c r="M158" s="41"/>
    </row>
    <row r="159" spans="1:13">
      <c r="A159" s="24">
        <v>152</v>
      </c>
      <c r="B159" s="41"/>
      <c r="C159" s="41"/>
      <c r="D159" s="41"/>
      <c r="E159" s="70"/>
      <c r="F159" s="70"/>
      <c r="G159" s="43"/>
      <c r="H159" s="71"/>
      <c r="I159" s="72"/>
      <c r="J159" s="33" t="e">
        <f t="shared" si="3"/>
        <v>#DIV/0!</v>
      </c>
      <c r="K159" s="42"/>
      <c r="L159" s="42"/>
      <c r="M159" s="41"/>
    </row>
    <row r="160" spans="1:13">
      <c r="A160" s="24">
        <v>153</v>
      </c>
      <c r="B160" s="41"/>
      <c r="C160" s="41"/>
      <c r="D160" s="41"/>
      <c r="E160" s="70"/>
      <c r="F160" s="70"/>
      <c r="G160" s="43"/>
      <c r="H160" s="71"/>
      <c r="I160" s="72"/>
      <c r="J160" s="59" t="e">
        <f t="shared" si="3"/>
        <v>#DIV/0!</v>
      </c>
      <c r="K160" s="42"/>
      <c r="L160" s="42"/>
      <c r="M160" s="41"/>
    </row>
    <row r="161" spans="1:13">
      <c r="A161" s="24">
        <v>154</v>
      </c>
      <c r="B161" s="41"/>
      <c r="C161" s="41"/>
      <c r="D161" s="41"/>
      <c r="E161" s="70"/>
      <c r="F161" s="70"/>
      <c r="G161" s="43"/>
      <c r="H161" s="71"/>
      <c r="I161" s="72"/>
      <c r="J161" s="59" t="e">
        <f t="shared" si="3"/>
        <v>#DIV/0!</v>
      </c>
      <c r="K161" s="42"/>
      <c r="L161" s="42"/>
      <c r="M161" s="41"/>
    </row>
    <row r="162" spans="1:13">
      <c r="A162" s="24">
        <v>155</v>
      </c>
      <c r="B162" s="41"/>
      <c r="C162" s="41"/>
      <c r="D162" s="41"/>
      <c r="E162" s="70"/>
      <c r="F162" s="70"/>
      <c r="G162" s="43"/>
      <c r="H162" s="71"/>
      <c r="I162" s="72"/>
      <c r="J162" s="33" t="e">
        <f t="shared" si="3"/>
        <v>#DIV/0!</v>
      </c>
      <c r="K162" s="42"/>
      <c r="L162" s="42"/>
      <c r="M162" s="41"/>
    </row>
    <row r="163" spans="1:13">
      <c r="A163" s="65">
        <v>156</v>
      </c>
      <c r="B163" s="41"/>
      <c r="C163" s="41"/>
      <c r="D163" s="41"/>
      <c r="E163" s="70"/>
      <c r="F163" s="70"/>
      <c r="G163" s="43"/>
      <c r="H163" s="71"/>
      <c r="I163" s="72"/>
      <c r="J163" s="33" t="e">
        <f t="shared" si="3"/>
        <v>#DIV/0!</v>
      </c>
      <c r="K163" s="42"/>
      <c r="L163" s="42"/>
      <c r="M163" s="41"/>
    </row>
    <row r="164" spans="1:13">
      <c r="A164" s="65">
        <v>157</v>
      </c>
      <c r="B164" s="41"/>
      <c r="C164" s="41"/>
      <c r="D164" s="41"/>
      <c r="E164" s="70"/>
      <c r="F164" s="70"/>
      <c r="G164" s="43"/>
      <c r="H164" s="71"/>
      <c r="I164" s="72"/>
      <c r="J164" s="33" t="e">
        <f t="shared" si="3"/>
        <v>#DIV/0!</v>
      </c>
      <c r="K164" s="42"/>
      <c r="L164" s="42"/>
      <c r="M164" s="41"/>
    </row>
    <row r="165" spans="1:13">
      <c r="A165" s="24">
        <v>158</v>
      </c>
      <c r="B165" s="41"/>
      <c r="C165" s="41"/>
      <c r="D165" s="41"/>
      <c r="E165" s="70"/>
      <c r="F165" s="70"/>
      <c r="G165" s="43"/>
      <c r="H165" s="71"/>
      <c r="I165" s="72"/>
      <c r="J165" s="33" t="e">
        <f t="shared" si="3"/>
        <v>#DIV/0!</v>
      </c>
      <c r="K165" s="42"/>
      <c r="L165" s="42"/>
      <c r="M165" s="41"/>
    </row>
    <row r="166" spans="1:13">
      <c r="A166" s="24">
        <v>159</v>
      </c>
      <c r="B166" s="41"/>
      <c r="C166" s="41"/>
      <c r="D166" s="41"/>
      <c r="E166" s="70"/>
      <c r="F166" s="70"/>
      <c r="G166" s="43"/>
      <c r="H166" s="71"/>
      <c r="I166" s="72"/>
      <c r="J166" s="59" t="e">
        <f t="shared" si="3"/>
        <v>#DIV/0!</v>
      </c>
      <c r="K166" s="42"/>
      <c r="L166" s="42"/>
      <c r="M166" s="41"/>
    </row>
    <row r="167" spans="1:13">
      <c r="A167" s="24">
        <v>160</v>
      </c>
      <c r="B167" s="41"/>
      <c r="C167" s="41"/>
      <c r="D167" s="41"/>
      <c r="E167" s="70"/>
      <c r="F167" s="70"/>
      <c r="G167" s="43"/>
      <c r="H167" s="71"/>
      <c r="I167" s="72"/>
      <c r="J167" s="59" t="e">
        <f t="shared" si="3"/>
        <v>#DIV/0!</v>
      </c>
      <c r="K167" s="42"/>
      <c r="L167" s="42"/>
      <c r="M167" s="41"/>
    </row>
    <row r="168" spans="1:13">
      <c r="A168" s="24">
        <v>161</v>
      </c>
      <c r="B168" s="41"/>
      <c r="C168" s="41"/>
      <c r="D168" s="41"/>
      <c r="E168" s="70"/>
      <c r="F168" s="70"/>
      <c r="G168" s="43"/>
      <c r="H168" s="71"/>
      <c r="I168" s="72"/>
      <c r="J168" s="33" t="e">
        <f t="shared" si="3"/>
        <v>#DIV/0!</v>
      </c>
      <c r="K168" s="42"/>
      <c r="L168" s="42"/>
      <c r="M168" s="41"/>
    </row>
    <row r="169" spans="1:13">
      <c r="A169" s="24">
        <v>162</v>
      </c>
      <c r="B169" s="41"/>
      <c r="C169" s="41"/>
      <c r="D169" s="41"/>
      <c r="E169" s="70"/>
      <c r="F169" s="70"/>
      <c r="G169" s="43"/>
      <c r="H169" s="71"/>
      <c r="I169" s="72"/>
      <c r="J169" s="59" t="e">
        <f t="shared" si="3"/>
        <v>#DIV/0!</v>
      </c>
      <c r="K169" s="42"/>
      <c r="L169" s="42"/>
      <c r="M169" s="41"/>
    </row>
    <row r="170" spans="1:13">
      <c r="A170" s="24">
        <v>163</v>
      </c>
      <c r="B170" s="41"/>
      <c r="C170" s="41"/>
      <c r="D170" s="41"/>
      <c r="E170" s="70"/>
      <c r="F170" s="70"/>
      <c r="G170" s="43"/>
      <c r="H170" s="71"/>
      <c r="I170" s="72"/>
      <c r="J170" s="59" t="e">
        <f t="shared" si="3"/>
        <v>#DIV/0!</v>
      </c>
      <c r="K170" s="42"/>
      <c r="L170" s="42"/>
      <c r="M170" s="41"/>
    </row>
    <row r="171" spans="1:13">
      <c r="A171" s="24">
        <v>164</v>
      </c>
      <c r="B171" s="41"/>
      <c r="C171" s="41"/>
      <c r="D171" s="41"/>
      <c r="E171" s="70"/>
      <c r="F171" s="70"/>
      <c r="G171" s="43"/>
      <c r="H171" s="71"/>
      <c r="I171" s="72"/>
      <c r="J171" s="33" t="e">
        <f t="shared" si="3"/>
        <v>#DIV/0!</v>
      </c>
      <c r="K171" s="42"/>
      <c r="L171" s="42"/>
      <c r="M171" s="41"/>
    </row>
    <row r="172" spans="1:13">
      <c r="A172" s="24">
        <v>165</v>
      </c>
      <c r="B172" s="41"/>
      <c r="C172" s="41"/>
      <c r="D172" s="41"/>
      <c r="E172" s="70"/>
      <c r="F172" s="70"/>
      <c r="G172" s="43"/>
      <c r="H172" s="71"/>
      <c r="I172" s="72"/>
      <c r="J172" s="33" t="e">
        <f t="shared" si="3"/>
        <v>#DIV/0!</v>
      </c>
      <c r="K172" s="42"/>
      <c r="L172" s="42"/>
      <c r="M172" s="41"/>
    </row>
    <row r="173" spans="1:13">
      <c r="A173" s="65">
        <v>166</v>
      </c>
      <c r="B173" s="41"/>
      <c r="C173" s="41"/>
      <c r="D173" s="41"/>
      <c r="E173" s="70"/>
      <c r="F173" s="70"/>
      <c r="G173" s="43"/>
      <c r="H173" s="71"/>
      <c r="I173" s="72"/>
      <c r="J173" s="33" t="e">
        <f t="shared" si="3"/>
        <v>#DIV/0!</v>
      </c>
      <c r="K173" s="42"/>
      <c r="L173" s="42"/>
      <c r="M173" s="41"/>
    </row>
    <row r="174" spans="1:13">
      <c r="A174" s="65">
        <v>167</v>
      </c>
      <c r="B174" s="41"/>
      <c r="C174" s="41"/>
      <c r="D174" s="41"/>
      <c r="E174" s="70"/>
      <c r="F174" s="70"/>
      <c r="G174" s="43"/>
      <c r="H174" s="71"/>
      <c r="I174" s="72"/>
      <c r="J174" s="33" t="e">
        <f t="shared" si="3"/>
        <v>#DIV/0!</v>
      </c>
      <c r="K174" s="42"/>
      <c r="L174" s="42"/>
      <c r="M174" s="41"/>
    </row>
    <row r="175" spans="1:13">
      <c r="A175" s="24">
        <v>168</v>
      </c>
      <c r="B175" s="41"/>
      <c r="C175" s="41"/>
      <c r="D175" s="41"/>
      <c r="E175" s="70"/>
      <c r="F175" s="70"/>
      <c r="G175" s="43"/>
      <c r="H175" s="71"/>
      <c r="I175" s="72"/>
      <c r="J175" s="59" t="e">
        <f t="shared" si="3"/>
        <v>#DIV/0!</v>
      </c>
      <c r="K175" s="42"/>
      <c r="L175" s="42"/>
      <c r="M175" s="41"/>
    </row>
    <row r="176" spans="1:13">
      <c r="A176" s="24">
        <v>169</v>
      </c>
      <c r="B176" s="41"/>
      <c r="C176" s="41"/>
      <c r="D176" s="41"/>
      <c r="E176" s="70"/>
      <c r="F176" s="70"/>
      <c r="G176" s="43"/>
      <c r="H176" s="71"/>
      <c r="I176" s="72"/>
      <c r="J176" s="59" t="e">
        <f t="shared" si="3"/>
        <v>#DIV/0!</v>
      </c>
      <c r="K176" s="42"/>
      <c r="L176" s="42"/>
      <c r="M176" s="41"/>
    </row>
    <row r="177" spans="1:13">
      <c r="A177" s="24">
        <v>170</v>
      </c>
      <c r="B177" s="41"/>
      <c r="C177" s="41"/>
      <c r="D177" s="41"/>
      <c r="E177" s="70"/>
      <c r="F177" s="70"/>
      <c r="G177" s="43"/>
      <c r="H177" s="71"/>
      <c r="I177" s="72"/>
      <c r="J177" s="33" t="e">
        <f t="shared" si="3"/>
        <v>#DIV/0!</v>
      </c>
      <c r="K177" s="42"/>
      <c r="L177" s="42"/>
      <c r="M177" s="41"/>
    </row>
    <row r="178" spans="1:13">
      <c r="A178" s="24">
        <v>171</v>
      </c>
      <c r="B178" s="41"/>
      <c r="C178" s="41"/>
      <c r="D178" s="41"/>
      <c r="E178" s="70"/>
      <c r="F178" s="70"/>
      <c r="G178" s="43"/>
      <c r="H178" s="71"/>
      <c r="I178" s="72"/>
      <c r="J178" s="59" t="e">
        <f t="shared" si="3"/>
        <v>#DIV/0!</v>
      </c>
      <c r="K178" s="42"/>
      <c r="L178" s="42"/>
      <c r="M178" s="41"/>
    </row>
    <row r="179" spans="1:13">
      <c r="A179" s="24">
        <v>172</v>
      </c>
      <c r="B179" s="41"/>
      <c r="C179" s="41"/>
      <c r="D179" s="41"/>
      <c r="E179" s="70"/>
      <c r="F179" s="70"/>
      <c r="G179" s="43"/>
      <c r="H179" s="71"/>
      <c r="I179" s="72"/>
      <c r="J179" s="59" t="e">
        <f t="shared" si="3"/>
        <v>#DIV/0!</v>
      </c>
      <c r="K179" s="42"/>
      <c r="L179" s="42"/>
      <c r="M179" s="41"/>
    </row>
    <row r="180" spans="1:13">
      <c r="A180" s="24">
        <v>173</v>
      </c>
      <c r="B180" s="41"/>
      <c r="C180" s="41"/>
      <c r="D180" s="41"/>
      <c r="E180" s="70"/>
      <c r="F180" s="70"/>
      <c r="G180" s="43"/>
      <c r="H180" s="71"/>
      <c r="I180" s="72"/>
      <c r="J180" s="33" t="e">
        <f t="shared" si="3"/>
        <v>#DIV/0!</v>
      </c>
      <c r="K180" s="42"/>
      <c r="L180" s="42"/>
      <c r="M180" s="41"/>
    </row>
    <row r="181" spans="1:13">
      <c r="A181" s="24">
        <v>174</v>
      </c>
      <c r="B181" s="41"/>
      <c r="C181" s="41"/>
      <c r="D181" s="41"/>
      <c r="E181" s="70"/>
      <c r="F181" s="70"/>
      <c r="G181" s="43"/>
      <c r="H181" s="71"/>
      <c r="I181" s="72"/>
      <c r="J181" s="33" t="e">
        <f t="shared" si="3"/>
        <v>#DIV/0!</v>
      </c>
      <c r="K181" s="42"/>
      <c r="L181" s="42"/>
      <c r="M181" s="41"/>
    </row>
    <row r="182" spans="1:13">
      <c r="A182" s="24">
        <v>175</v>
      </c>
      <c r="B182" s="41"/>
      <c r="C182" s="41"/>
      <c r="D182" s="41"/>
      <c r="E182" s="70"/>
      <c r="F182" s="70"/>
      <c r="G182" s="43"/>
      <c r="H182" s="71"/>
      <c r="I182" s="72"/>
      <c r="J182" s="33" t="e">
        <f t="shared" si="3"/>
        <v>#DIV/0!</v>
      </c>
      <c r="K182" s="42"/>
      <c r="L182" s="42"/>
      <c r="M182" s="41"/>
    </row>
    <row r="183" spans="1:13">
      <c r="A183" s="65">
        <v>176</v>
      </c>
      <c r="B183" s="41"/>
      <c r="C183" s="41"/>
      <c r="D183" s="41"/>
      <c r="E183" s="70"/>
      <c r="F183" s="70"/>
      <c r="G183" s="43"/>
      <c r="H183" s="71"/>
      <c r="I183" s="72"/>
      <c r="J183" s="33" t="e">
        <f t="shared" si="3"/>
        <v>#DIV/0!</v>
      </c>
      <c r="K183" s="42"/>
      <c r="L183" s="42"/>
      <c r="M183" s="41"/>
    </row>
    <row r="184" spans="1:13">
      <c r="A184" s="65">
        <v>177</v>
      </c>
      <c r="B184" s="41"/>
      <c r="C184" s="41"/>
      <c r="D184" s="41"/>
      <c r="E184" s="70"/>
      <c r="F184" s="70"/>
      <c r="G184" s="43"/>
      <c r="H184" s="71"/>
      <c r="I184" s="72"/>
      <c r="J184" s="59" t="e">
        <f t="shared" si="3"/>
        <v>#DIV/0!</v>
      </c>
      <c r="K184" s="42"/>
      <c r="L184" s="42"/>
      <c r="M184" s="41"/>
    </row>
    <row r="185" spans="1:13">
      <c r="A185" s="24">
        <v>178</v>
      </c>
      <c r="B185" s="41"/>
      <c r="C185" s="41"/>
      <c r="D185" s="41"/>
      <c r="E185" s="70"/>
      <c r="F185" s="70"/>
      <c r="G185" s="43"/>
      <c r="H185" s="71"/>
      <c r="I185" s="72"/>
      <c r="J185" s="59" t="e">
        <f t="shared" si="3"/>
        <v>#DIV/0!</v>
      </c>
      <c r="K185" s="42"/>
      <c r="L185" s="42"/>
      <c r="M185" s="41"/>
    </row>
    <row r="186" spans="1:13">
      <c r="A186" s="24">
        <v>179</v>
      </c>
      <c r="B186" s="41"/>
      <c r="C186" s="41"/>
      <c r="D186" s="41"/>
      <c r="E186" s="70"/>
      <c r="F186" s="70"/>
      <c r="G186" s="43"/>
      <c r="H186" s="71"/>
      <c r="I186" s="72"/>
      <c r="J186" s="33" t="e">
        <f t="shared" si="3"/>
        <v>#DIV/0!</v>
      </c>
      <c r="K186" s="42"/>
      <c r="L186" s="42"/>
      <c r="M186" s="41"/>
    </row>
    <row r="187" spans="1:13">
      <c r="A187" s="24">
        <v>180</v>
      </c>
      <c r="B187" s="41"/>
      <c r="C187" s="41"/>
      <c r="D187" s="41"/>
      <c r="E187" s="70"/>
      <c r="F187" s="70"/>
      <c r="G187" s="43"/>
      <c r="H187" s="71"/>
      <c r="I187" s="72"/>
      <c r="J187" s="59" t="e">
        <f t="shared" si="3"/>
        <v>#DIV/0!</v>
      </c>
      <c r="K187" s="42"/>
      <c r="L187" s="42"/>
      <c r="M187" s="41"/>
    </row>
    <row r="188" spans="1:13">
      <c r="A188" s="24">
        <v>181</v>
      </c>
      <c r="B188" s="41"/>
      <c r="C188" s="41"/>
      <c r="D188" s="41"/>
      <c r="E188" s="70"/>
      <c r="F188" s="70"/>
      <c r="G188" s="43"/>
      <c r="H188" s="71"/>
      <c r="I188" s="72"/>
      <c r="J188" s="59" t="e">
        <f t="shared" si="3"/>
        <v>#DIV/0!</v>
      </c>
      <c r="K188" s="42"/>
      <c r="L188" s="42"/>
      <c r="M188" s="41"/>
    </row>
    <row r="189" spans="1:13">
      <c r="A189" s="24">
        <v>182</v>
      </c>
      <c r="B189" s="41"/>
      <c r="C189" s="41"/>
      <c r="D189" s="41"/>
      <c r="E189" s="70"/>
      <c r="F189" s="70"/>
      <c r="G189" s="43"/>
      <c r="H189" s="71"/>
      <c r="I189" s="72"/>
      <c r="J189" s="33" t="e">
        <f t="shared" si="3"/>
        <v>#DIV/0!</v>
      </c>
      <c r="K189" s="42"/>
      <c r="L189" s="42"/>
      <c r="M189" s="41"/>
    </row>
    <row r="190" spans="1:13">
      <c r="A190" s="24">
        <v>183</v>
      </c>
      <c r="B190" s="41"/>
      <c r="C190" s="41"/>
      <c r="D190" s="41"/>
      <c r="E190" s="70"/>
      <c r="F190" s="70"/>
      <c r="G190" s="43"/>
      <c r="H190" s="71"/>
      <c r="I190" s="72"/>
      <c r="J190" s="33" t="e">
        <f t="shared" si="3"/>
        <v>#DIV/0!</v>
      </c>
      <c r="K190" s="42"/>
      <c r="L190" s="42"/>
      <c r="M190" s="41"/>
    </row>
    <row r="191" spans="1:13">
      <c r="A191" s="24">
        <v>184</v>
      </c>
      <c r="B191" s="41"/>
      <c r="C191" s="41"/>
      <c r="D191" s="41"/>
      <c r="E191" s="70"/>
      <c r="F191" s="70"/>
      <c r="G191" s="43"/>
      <c r="H191" s="71"/>
      <c r="I191" s="72"/>
      <c r="J191" s="33" t="e">
        <f t="shared" si="3"/>
        <v>#DIV/0!</v>
      </c>
      <c r="K191" s="42"/>
      <c r="L191" s="42"/>
      <c r="M191" s="41"/>
    </row>
    <row r="192" spans="1:13">
      <c r="A192" s="24">
        <v>185</v>
      </c>
      <c r="B192" s="41"/>
      <c r="C192" s="41"/>
      <c r="D192" s="41"/>
      <c r="E192" s="70"/>
      <c r="F192" s="70"/>
      <c r="G192" s="43"/>
      <c r="H192" s="71"/>
      <c r="I192" s="72"/>
      <c r="J192" s="33" t="e">
        <f t="shared" si="3"/>
        <v>#DIV/0!</v>
      </c>
      <c r="K192" s="42"/>
      <c r="L192" s="42"/>
      <c r="M192" s="41"/>
    </row>
    <row r="193" spans="1:13">
      <c r="A193" s="65">
        <v>186</v>
      </c>
      <c r="B193" s="41"/>
      <c r="C193" s="41"/>
      <c r="D193" s="41"/>
      <c r="E193" s="70"/>
      <c r="F193" s="70"/>
      <c r="G193" s="43"/>
      <c r="H193" s="71"/>
      <c r="I193" s="72"/>
      <c r="J193" s="59" t="e">
        <f t="shared" si="3"/>
        <v>#DIV/0!</v>
      </c>
      <c r="K193" s="42"/>
      <c r="L193" s="42"/>
      <c r="M193" s="41"/>
    </row>
    <row r="194" spans="1:13">
      <c r="A194" s="65">
        <v>187</v>
      </c>
      <c r="B194" s="41"/>
      <c r="C194" s="41"/>
      <c r="D194" s="41"/>
      <c r="E194" s="70"/>
      <c r="F194" s="70"/>
      <c r="G194" s="43"/>
      <c r="H194" s="71"/>
      <c r="I194" s="72"/>
      <c r="J194" s="59" t="e">
        <f t="shared" si="3"/>
        <v>#DIV/0!</v>
      </c>
      <c r="K194" s="42"/>
      <c r="L194" s="42"/>
      <c r="M194" s="41"/>
    </row>
    <row r="195" spans="1:13">
      <c r="A195" s="24">
        <v>188</v>
      </c>
      <c r="B195" s="41"/>
      <c r="C195" s="41"/>
      <c r="D195" s="41"/>
      <c r="E195" s="70"/>
      <c r="F195" s="70"/>
      <c r="G195" s="43"/>
      <c r="H195" s="71"/>
      <c r="I195" s="72"/>
      <c r="J195" s="33" t="e">
        <f t="shared" si="3"/>
        <v>#DIV/0!</v>
      </c>
      <c r="K195" s="42"/>
      <c r="L195" s="42"/>
      <c r="M195" s="41"/>
    </row>
    <row r="196" spans="1:13">
      <c r="A196" s="24">
        <v>189</v>
      </c>
      <c r="B196" s="41"/>
      <c r="C196" s="41"/>
      <c r="D196" s="41"/>
      <c r="E196" s="70"/>
      <c r="F196" s="70"/>
      <c r="G196" s="43"/>
      <c r="H196" s="71"/>
      <c r="I196" s="72"/>
      <c r="J196" s="59" t="e">
        <f t="shared" si="3"/>
        <v>#DIV/0!</v>
      </c>
      <c r="K196" s="42"/>
      <c r="L196" s="42"/>
      <c r="M196" s="41"/>
    </row>
    <row r="197" spans="1:13">
      <c r="A197" s="24">
        <v>190</v>
      </c>
      <c r="B197" s="41"/>
      <c r="C197" s="41"/>
      <c r="D197" s="41"/>
      <c r="E197" s="70"/>
      <c r="F197" s="70"/>
      <c r="G197" s="43"/>
      <c r="H197" s="71"/>
      <c r="I197" s="72"/>
      <c r="J197" s="59" t="e">
        <f t="shared" si="3"/>
        <v>#DIV/0!</v>
      </c>
      <c r="K197" s="42"/>
      <c r="L197" s="42"/>
      <c r="M197" s="41"/>
    </row>
    <row r="198" spans="1:13">
      <c r="A198" s="24">
        <v>191</v>
      </c>
      <c r="B198" s="41"/>
      <c r="C198" s="41"/>
      <c r="D198" s="41"/>
      <c r="E198" s="70"/>
      <c r="F198" s="70"/>
      <c r="G198" s="43"/>
      <c r="H198" s="71"/>
      <c r="I198" s="72"/>
      <c r="J198" s="33" t="e">
        <f t="shared" si="3"/>
        <v>#DIV/0!</v>
      </c>
      <c r="K198" s="42"/>
      <c r="L198" s="42"/>
      <c r="M198" s="41"/>
    </row>
    <row r="199" spans="1:13">
      <c r="A199" s="24">
        <v>192</v>
      </c>
      <c r="B199" s="41"/>
      <c r="C199" s="41"/>
      <c r="D199" s="41"/>
      <c r="E199" s="70"/>
      <c r="F199" s="70"/>
      <c r="G199" s="43"/>
      <c r="H199" s="71"/>
      <c r="I199" s="72"/>
      <c r="J199" s="33" t="e">
        <f t="shared" si="3"/>
        <v>#DIV/0!</v>
      </c>
      <c r="K199" s="42"/>
      <c r="L199" s="42"/>
      <c r="M199" s="41"/>
    </row>
    <row r="200" spans="1:13">
      <c r="A200" s="24">
        <v>193</v>
      </c>
      <c r="B200" s="41"/>
      <c r="C200" s="41"/>
      <c r="D200" s="41"/>
      <c r="E200" s="70"/>
      <c r="F200" s="70"/>
      <c r="G200" s="43"/>
      <c r="H200" s="71"/>
      <c r="I200" s="72"/>
      <c r="J200" s="33" t="e">
        <f t="shared" si="3"/>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ref="J204:J267" si="4">H204/I204</f>
        <v>#DIV/0!</v>
      </c>
      <c r="K204" s="42"/>
      <c r="L204" s="42"/>
      <c r="M204" s="41"/>
    </row>
    <row r="205" spans="1:13">
      <c r="A205" s="24">
        <v>198</v>
      </c>
      <c r="B205" s="41"/>
      <c r="C205" s="41"/>
      <c r="D205" s="41"/>
      <c r="E205" s="70"/>
      <c r="F205" s="70"/>
      <c r="G205" s="43"/>
      <c r="H205" s="71"/>
      <c r="I205" s="72"/>
      <c r="J205" s="59" t="e">
        <f t="shared" si="4"/>
        <v>#DIV/0!</v>
      </c>
      <c r="K205" s="42"/>
      <c r="L205" s="42"/>
      <c r="M205" s="41"/>
    </row>
    <row r="206" spans="1:13">
      <c r="A206" s="24">
        <v>199</v>
      </c>
      <c r="B206" s="41"/>
      <c r="C206" s="41"/>
      <c r="D206" s="41"/>
      <c r="E206" s="70"/>
      <c r="F206" s="70"/>
      <c r="G206" s="43"/>
      <c r="H206" s="71"/>
      <c r="I206" s="72"/>
      <c r="J206" s="59" t="e">
        <f t="shared" si="4"/>
        <v>#DIV/0!</v>
      </c>
      <c r="K206" s="42"/>
      <c r="L206" s="42"/>
      <c r="M206" s="41"/>
    </row>
    <row r="207" spans="1:13">
      <c r="A207" s="24">
        <v>200</v>
      </c>
      <c r="B207" s="41"/>
      <c r="C207" s="41"/>
      <c r="D207" s="41"/>
      <c r="E207" s="70"/>
      <c r="F207" s="70"/>
      <c r="G207" s="43"/>
      <c r="H207" s="71"/>
      <c r="I207" s="72"/>
      <c r="J207" s="33" t="e">
        <f t="shared" si="4"/>
        <v>#DIV/0!</v>
      </c>
      <c r="K207" s="42"/>
      <c r="L207" s="42"/>
      <c r="M207" s="41"/>
    </row>
    <row r="208" spans="1:13">
      <c r="A208" s="24">
        <v>201</v>
      </c>
      <c r="B208" s="41"/>
      <c r="C208" s="41"/>
      <c r="D208" s="41"/>
      <c r="E208" s="70"/>
      <c r="F208" s="70"/>
      <c r="G208" s="43"/>
      <c r="H208" s="71"/>
      <c r="I208" s="72"/>
      <c r="J208" s="33" t="e">
        <f t="shared" si="4"/>
        <v>#DIV/0!</v>
      </c>
      <c r="K208" s="42"/>
      <c r="L208" s="42"/>
      <c r="M208" s="41"/>
    </row>
    <row r="209" spans="1:13">
      <c r="A209" s="24">
        <v>202</v>
      </c>
      <c r="B209" s="41"/>
      <c r="C209" s="41"/>
      <c r="D209" s="41"/>
      <c r="E209" s="70"/>
      <c r="F209" s="70"/>
      <c r="G209" s="43"/>
      <c r="H209" s="71"/>
      <c r="I209" s="72"/>
      <c r="J209" s="33" t="e">
        <f t="shared" si="4"/>
        <v>#DIV/0!</v>
      </c>
      <c r="K209" s="42"/>
      <c r="L209" s="42"/>
      <c r="M209" s="41"/>
    </row>
    <row r="210" spans="1:13">
      <c r="A210" s="24">
        <v>203</v>
      </c>
      <c r="B210" s="41"/>
      <c r="C210" s="41"/>
      <c r="D210" s="41"/>
      <c r="E210" s="70"/>
      <c r="F210" s="70"/>
      <c r="G210" s="43"/>
      <c r="H210" s="71"/>
      <c r="I210" s="72"/>
      <c r="J210" s="33" t="e">
        <f t="shared" si="4"/>
        <v>#DIV/0!</v>
      </c>
      <c r="K210" s="42"/>
      <c r="L210" s="42"/>
      <c r="M210" s="41"/>
    </row>
    <row r="211" spans="1:13">
      <c r="A211" s="24">
        <v>204</v>
      </c>
      <c r="B211" s="41"/>
      <c r="C211" s="41"/>
      <c r="D211" s="41"/>
      <c r="E211" s="70"/>
      <c r="F211" s="70"/>
      <c r="G211" s="43"/>
      <c r="H211" s="71"/>
      <c r="I211" s="72"/>
      <c r="J211" s="59" t="e">
        <f t="shared" si="4"/>
        <v>#DIV/0!</v>
      </c>
      <c r="K211" s="42"/>
      <c r="L211" s="42"/>
      <c r="M211" s="41"/>
    </row>
    <row r="212" spans="1:13">
      <c r="A212" s="24">
        <v>205</v>
      </c>
      <c r="B212" s="41"/>
      <c r="C212" s="41"/>
      <c r="D212" s="41"/>
      <c r="E212" s="70"/>
      <c r="F212" s="70"/>
      <c r="G212" s="43"/>
      <c r="H212" s="71"/>
      <c r="I212" s="72"/>
      <c r="J212" s="59" t="e">
        <f t="shared" si="4"/>
        <v>#DIV/0!</v>
      </c>
      <c r="K212" s="42"/>
      <c r="L212" s="42"/>
      <c r="M212" s="41"/>
    </row>
    <row r="213" spans="1:13">
      <c r="A213" s="65">
        <v>206</v>
      </c>
      <c r="B213" s="41"/>
      <c r="C213" s="41"/>
      <c r="D213" s="41"/>
      <c r="E213" s="70"/>
      <c r="F213" s="70"/>
      <c r="G213" s="43"/>
      <c r="H213" s="71"/>
      <c r="I213" s="72"/>
      <c r="J213" s="33" t="e">
        <f t="shared" si="4"/>
        <v>#DIV/0!</v>
      </c>
      <c r="K213" s="42"/>
      <c r="L213" s="42"/>
      <c r="M213" s="41"/>
    </row>
    <row r="214" spans="1:13">
      <c r="A214" s="65">
        <v>207</v>
      </c>
      <c r="B214" s="41"/>
      <c r="C214" s="41"/>
      <c r="D214" s="41"/>
      <c r="E214" s="70"/>
      <c r="F214" s="70"/>
      <c r="G214" s="43"/>
      <c r="H214" s="71"/>
      <c r="I214" s="72"/>
      <c r="J214" s="59" t="e">
        <f t="shared" si="4"/>
        <v>#DIV/0!</v>
      </c>
      <c r="K214" s="42"/>
      <c r="L214" s="42"/>
      <c r="M214" s="41"/>
    </row>
    <row r="215" spans="1:13">
      <c r="A215" s="24">
        <v>208</v>
      </c>
      <c r="B215" s="41"/>
      <c r="C215" s="41"/>
      <c r="D215" s="41"/>
      <c r="E215" s="70"/>
      <c r="F215" s="70"/>
      <c r="G215" s="43"/>
      <c r="H215" s="71"/>
      <c r="I215" s="72"/>
      <c r="J215" s="59" t="e">
        <f t="shared" si="4"/>
        <v>#DIV/0!</v>
      </c>
      <c r="K215" s="42"/>
      <c r="L215" s="42"/>
      <c r="M215" s="41"/>
    </row>
    <row r="216" spans="1:13">
      <c r="A216" s="24">
        <v>209</v>
      </c>
      <c r="B216" s="41"/>
      <c r="C216" s="41"/>
      <c r="D216" s="41"/>
      <c r="E216" s="70"/>
      <c r="F216" s="70"/>
      <c r="G216" s="43"/>
      <c r="H216" s="71"/>
      <c r="I216" s="72"/>
      <c r="J216" s="33" t="e">
        <f t="shared" si="4"/>
        <v>#DIV/0!</v>
      </c>
      <c r="K216" s="42"/>
      <c r="L216" s="42"/>
      <c r="M216" s="41"/>
    </row>
    <row r="217" spans="1:13">
      <c r="A217" s="24">
        <v>210</v>
      </c>
      <c r="B217" s="41"/>
      <c r="C217" s="41"/>
      <c r="D217" s="41"/>
      <c r="E217" s="70"/>
      <c r="F217" s="70"/>
      <c r="G217" s="43"/>
      <c r="H217" s="71"/>
      <c r="I217" s="72"/>
      <c r="J217" s="33" t="e">
        <f t="shared" si="4"/>
        <v>#DIV/0!</v>
      </c>
      <c r="K217" s="42"/>
      <c r="L217" s="42"/>
      <c r="M217" s="41"/>
    </row>
    <row r="218" spans="1:13">
      <c r="A218" s="24">
        <v>211</v>
      </c>
      <c r="B218" s="41"/>
      <c r="C218" s="41"/>
      <c r="D218" s="41"/>
      <c r="E218" s="70"/>
      <c r="F218" s="70"/>
      <c r="G218" s="43"/>
      <c r="H218" s="71"/>
      <c r="I218" s="72"/>
      <c r="J218" s="33" t="e">
        <f t="shared" si="4"/>
        <v>#DIV/0!</v>
      </c>
      <c r="K218" s="42"/>
      <c r="L218" s="42"/>
      <c r="M218" s="41"/>
    </row>
    <row r="219" spans="1:13">
      <c r="A219" s="24">
        <v>212</v>
      </c>
      <c r="B219" s="41"/>
      <c r="C219" s="41"/>
      <c r="D219" s="41"/>
      <c r="E219" s="70"/>
      <c r="F219" s="70"/>
      <c r="G219" s="43"/>
      <c r="H219" s="71"/>
      <c r="I219" s="72"/>
      <c r="J219" s="33" t="e">
        <f t="shared" si="4"/>
        <v>#DIV/0!</v>
      </c>
      <c r="K219" s="42"/>
      <c r="L219" s="42"/>
      <c r="M219" s="41"/>
    </row>
    <row r="220" spans="1:13">
      <c r="A220" s="24">
        <v>213</v>
      </c>
      <c r="B220" s="41"/>
      <c r="C220" s="41"/>
      <c r="D220" s="41"/>
      <c r="E220" s="70"/>
      <c r="F220" s="70"/>
      <c r="G220" s="43"/>
      <c r="H220" s="71"/>
      <c r="I220" s="72"/>
      <c r="J220" s="59" t="e">
        <f t="shared" si="4"/>
        <v>#DIV/0!</v>
      </c>
      <c r="K220" s="42"/>
      <c r="L220" s="42"/>
      <c r="M220" s="41"/>
    </row>
    <row r="221" spans="1:13">
      <c r="A221" s="24">
        <v>214</v>
      </c>
      <c r="B221" s="41"/>
      <c r="C221" s="41"/>
      <c r="D221" s="41"/>
      <c r="E221" s="70"/>
      <c r="F221" s="70"/>
      <c r="G221" s="43"/>
      <c r="H221" s="71"/>
      <c r="I221" s="72"/>
      <c r="J221" s="59" t="e">
        <f t="shared" si="4"/>
        <v>#DIV/0!</v>
      </c>
      <c r="K221" s="42"/>
      <c r="L221" s="42"/>
      <c r="M221" s="41"/>
    </row>
    <row r="222" spans="1:13">
      <c r="A222" s="24">
        <v>215</v>
      </c>
      <c r="B222" s="41"/>
      <c r="C222" s="41"/>
      <c r="D222" s="41"/>
      <c r="E222" s="70"/>
      <c r="F222" s="70"/>
      <c r="G222" s="43"/>
      <c r="H222" s="71"/>
      <c r="I222" s="72"/>
      <c r="J222" s="33" t="e">
        <f t="shared" si="4"/>
        <v>#DIV/0!</v>
      </c>
      <c r="K222" s="42"/>
      <c r="L222" s="42"/>
      <c r="M222" s="41"/>
    </row>
    <row r="223" spans="1:13">
      <c r="A223" s="65">
        <v>216</v>
      </c>
      <c r="B223" s="41"/>
      <c r="C223" s="41"/>
      <c r="D223" s="41"/>
      <c r="E223" s="70"/>
      <c r="F223" s="70"/>
      <c r="G223" s="43"/>
      <c r="H223" s="71"/>
      <c r="I223" s="72"/>
      <c r="J223" s="59" t="e">
        <f t="shared" si="4"/>
        <v>#DIV/0!</v>
      </c>
      <c r="K223" s="42"/>
      <c r="L223" s="42"/>
      <c r="M223" s="41"/>
    </row>
    <row r="224" spans="1:13">
      <c r="A224" s="65">
        <v>217</v>
      </c>
      <c r="B224" s="41"/>
      <c r="C224" s="41"/>
      <c r="D224" s="41"/>
      <c r="E224" s="70"/>
      <c r="F224" s="70"/>
      <c r="G224" s="43"/>
      <c r="H224" s="71"/>
      <c r="I224" s="72"/>
      <c r="J224" s="59" t="e">
        <f t="shared" si="4"/>
        <v>#DIV/0!</v>
      </c>
      <c r="K224" s="42"/>
      <c r="L224" s="42"/>
      <c r="M224" s="41"/>
    </row>
    <row r="225" spans="1:13">
      <c r="A225" s="24">
        <v>218</v>
      </c>
      <c r="B225" s="41"/>
      <c r="C225" s="41"/>
      <c r="D225" s="41"/>
      <c r="E225" s="70"/>
      <c r="F225" s="70"/>
      <c r="G225" s="43"/>
      <c r="H225" s="71"/>
      <c r="I225" s="72"/>
      <c r="J225" s="33" t="e">
        <f t="shared" si="4"/>
        <v>#DIV/0!</v>
      </c>
      <c r="K225" s="42"/>
      <c r="L225" s="42"/>
      <c r="M225" s="41"/>
    </row>
    <row r="226" spans="1:13">
      <c r="A226" s="24">
        <v>219</v>
      </c>
      <c r="B226" s="41"/>
      <c r="C226" s="41"/>
      <c r="D226" s="41"/>
      <c r="E226" s="70"/>
      <c r="F226" s="70"/>
      <c r="G226" s="43"/>
      <c r="H226" s="71"/>
      <c r="I226" s="72"/>
      <c r="J226" s="33" t="e">
        <f t="shared" si="4"/>
        <v>#DIV/0!</v>
      </c>
      <c r="K226" s="42"/>
      <c r="L226" s="42"/>
      <c r="M226" s="41"/>
    </row>
    <row r="227" spans="1:13">
      <c r="A227" s="24">
        <v>220</v>
      </c>
      <c r="B227" s="41"/>
      <c r="C227" s="41"/>
      <c r="D227" s="41"/>
      <c r="E227" s="70"/>
      <c r="F227" s="70"/>
      <c r="G227" s="43"/>
      <c r="H227" s="71"/>
      <c r="I227" s="72"/>
      <c r="J227" s="33" t="e">
        <f t="shared" si="4"/>
        <v>#DIV/0!</v>
      </c>
      <c r="K227" s="42"/>
      <c r="L227" s="42"/>
      <c r="M227" s="41"/>
    </row>
    <row r="228" spans="1:13">
      <c r="A228" s="24">
        <v>221</v>
      </c>
      <c r="B228" s="41"/>
      <c r="C228" s="41"/>
      <c r="D228" s="41"/>
      <c r="E228" s="70"/>
      <c r="F228" s="70"/>
      <c r="G228" s="43"/>
      <c r="H228" s="71"/>
      <c r="I228" s="72"/>
      <c r="J228" s="33" t="e">
        <f t="shared" si="4"/>
        <v>#DIV/0!</v>
      </c>
      <c r="K228" s="42"/>
      <c r="L228" s="42"/>
      <c r="M228" s="41"/>
    </row>
    <row r="229" spans="1:13">
      <c r="A229" s="24">
        <v>222</v>
      </c>
      <c r="B229" s="41"/>
      <c r="C229" s="41"/>
      <c r="D229" s="41"/>
      <c r="E229" s="70"/>
      <c r="F229" s="70"/>
      <c r="G229" s="43"/>
      <c r="H229" s="71"/>
      <c r="I229" s="72"/>
      <c r="J229" s="59" t="e">
        <f t="shared" si="4"/>
        <v>#DIV/0!</v>
      </c>
      <c r="K229" s="42"/>
      <c r="L229" s="42"/>
      <c r="M229" s="41"/>
    </row>
    <row r="230" spans="1:13">
      <c r="A230" s="24">
        <v>223</v>
      </c>
      <c r="B230" s="41"/>
      <c r="C230" s="41"/>
      <c r="D230" s="41"/>
      <c r="E230" s="70"/>
      <c r="F230" s="70"/>
      <c r="G230" s="43"/>
      <c r="H230" s="71"/>
      <c r="I230" s="72"/>
      <c r="J230" s="59" t="e">
        <f t="shared" si="4"/>
        <v>#DIV/0!</v>
      </c>
      <c r="K230" s="42"/>
      <c r="L230" s="42"/>
      <c r="M230" s="41"/>
    </row>
    <row r="231" spans="1:13">
      <c r="A231" s="24">
        <v>224</v>
      </c>
      <c r="B231" s="41"/>
      <c r="C231" s="41"/>
      <c r="D231" s="41"/>
      <c r="E231" s="70"/>
      <c r="F231" s="70"/>
      <c r="G231" s="43"/>
      <c r="H231" s="71"/>
      <c r="I231" s="72"/>
      <c r="J231" s="33" t="e">
        <f t="shared" si="4"/>
        <v>#DIV/0!</v>
      </c>
      <c r="K231" s="42"/>
      <c r="L231" s="42"/>
      <c r="M231" s="41"/>
    </row>
    <row r="232" spans="1:13">
      <c r="A232" s="24">
        <v>225</v>
      </c>
      <c r="B232" s="41"/>
      <c r="C232" s="41"/>
      <c r="D232" s="41"/>
      <c r="E232" s="70"/>
      <c r="F232" s="70"/>
      <c r="G232" s="43"/>
      <c r="H232" s="71"/>
      <c r="I232" s="72"/>
      <c r="J232" s="59" t="e">
        <f t="shared" si="4"/>
        <v>#DIV/0!</v>
      </c>
      <c r="K232" s="42"/>
      <c r="L232" s="42"/>
      <c r="M232" s="41"/>
    </row>
    <row r="233" spans="1:13">
      <c r="A233" s="65">
        <v>226</v>
      </c>
      <c r="B233" s="41"/>
      <c r="C233" s="41"/>
      <c r="D233" s="41"/>
      <c r="E233" s="70"/>
      <c r="F233" s="70"/>
      <c r="G233" s="43"/>
      <c r="H233" s="71"/>
      <c r="I233" s="72"/>
      <c r="J233" s="59" t="e">
        <f t="shared" si="4"/>
        <v>#DIV/0!</v>
      </c>
      <c r="K233" s="42"/>
      <c r="L233" s="42"/>
      <c r="M233" s="41"/>
    </row>
    <row r="234" spans="1:13">
      <c r="A234" s="65">
        <v>227</v>
      </c>
      <c r="B234" s="41"/>
      <c r="C234" s="41"/>
      <c r="D234" s="41"/>
      <c r="E234" s="70"/>
      <c r="F234" s="70"/>
      <c r="G234" s="43"/>
      <c r="H234" s="71"/>
      <c r="I234" s="72"/>
      <c r="J234" s="33" t="e">
        <f t="shared" si="4"/>
        <v>#DIV/0!</v>
      </c>
      <c r="K234" s="42"/>
      <c r="L234" s="42"/>
      <c r="M234" s="41"/>
    </row>
    <row r="235" spans="1:13">
      <c r="A235" s="24">
        <v>228</v>
      </c>
      <c r="B235" s="41"/>
      <c r="C235" s="41"/>
      <c r="D235" s="41"/>
      <c r="E235" s="70"/>
      <c r="F235" s="70"/>
      <c r="G235" s="43"/>
      <c r="H235" s="71"/>
      <c r="I235" s="72"/>
      <c r="J235" s="33" t="e">
        <f t="shared" si="4"/>
        <v>#DIV/0!</v>
      </c>
      <c r="K235" s="42"/>
      <c r="L235" s="42"/>
      <c r="M235" s="41"/>
    </row>
    <row r="236" spans="1:13">
      <c r="A236" s="24">
        <v>229</v>
      </c>
      <c r="B236" s="41"/>
      <c r="C236" s="41"/>
      <c r="D236" s="41"/>
      <c r="E236" s="70"/>
      <c r="F236" s="70"/>
      <c r="G236" s="43"/>
      <c r="H236" s="71"/>
      <c r="I236" s="72"/>
      <c r="J236" s="33" t="e">
        <f t="shared" si="4"/>
        <v>#DIV/0!</v>
      </c>
      <c r="K236" s="42"/>
      <c r="L236" s="42"/>
      <c r="M236" s="41"/>
    </row>
    <row r="237" spans="1:13">
      <c r="A237" s="24">
        <v>230</v>
      </c>
      <c r="B237" s="41"/>
      <c r="C237" s="41"/>
      <c r="D237" s="41"/>
      <c r="E237" s="70"/>
      <c r="F237" s="70"/>
      <c r="G237" s="43"/>
      <c r="H237" s="71"/>
      <c r="I237" s="72"/>
      <c r="J237" s="33" t="e">
        <f t="shared" si="4"/>
        <v>#DIV/0!</v>
      </c>
      <c r="K237" s="42"/>
      <c r="L237" s="42"/>
      <c r="M237" s="41"/>
    </row>
    <row r="238" spans="1:13">
      <c r="A238" s="24">
        <v>231</v>
      </c>
      <c r="B238" s="41"/>
      <c r="C238" s="41"/>
      <c r="D238" s="41"/>
      <c r="E238" s="70"/>
      <c r="F238" s="70"/>
      <c r="G238" s="43"/>
      <c r="H238" s="71"/>
      <c r="I238" s="72"/>
      <c r="J238" s="59" t="e">
        <f t="shared" si="4"/>
        <v>#DIV/0!</v>
      </c>
      <c r="K238" s="42"/>
      <c r="L238" s="42"/>
      <c r="M238" s="41"/>
    </row>
    <row r="239" spans="1:13">
      <c r="A239" s="24">
        <v>232</v>
      </c>
      <c r="B239" s="41"/>
      <c r="C239" s="41"/>
      <c r="D239" s="41"/>
      <c r="E239" s="70"/>
      <c r="F239" s="70"/>
      <c r="G239" s="43"/>
      <c r="H239" s="71"/>
      <c r="I239" s="72"/>
      <c r="J239" s="59" t="e">
        <f t="shared" si="4"/>
        <v>#DIV/0!</v>
      </c>
      <c r="K239" s="42"/>
      <c r="L239" s="42"/>
      <c r="M239" s="41"/>
    </row>
    <row r="240" spans="1:13">
      <c r="A240" s="24">
        <v>233</v>
      </c>
      <c r="B240" s="41"/>
      <c r="C240" s="41"/>
      <c r="D240" s="41"/>
      <c r="E240" s="70"/>
      <c r="F240" s="70"/>
      <c r="G240" s="43"/>
      <c r="H240" s="71"/>
      <c r="I240" s="72"/>
      <c r="J240" s="33" t="e">
        <f t="shared" si="4"/>
        <v>#DIV/0!</v>
      </c>
      <c r="K240" s="42"/>
      <c r="L240" s="42"/>
      <c r="M240" s="41"/>
    </row>
    <row r="241" spans="1:13">
      <c r="A241" s="24">
        <v>234</v>
      </c>
      <c r="B241" s="41"/>
      <c r="C241" s="41"/>
      <c r="D241" s="41"/>
      <c r="E241" s="70"/>
      <c r="F241" s="70"/>
      <c r="G241" s="43"/>
      <c r="H241" s="71"/>
      <c r="I241" s="72"/>
      <c r="J241" s="59" t="e">
        <f t="shared" si="4"/>
        <v>#DIV/0!</v>
      </c>
      <c r="K241" s="42"/>
      <c r="L241" s="42"/>
      <c r="M241" s="41"/>
    </row>
    <row r="242" spans="1:13">
      <c r="A242" s="24">
        <v>235</v>
      </c>
      <c r="B242" s="41"/>
      <c r="C242" s="41"/>
      <c r="D242" s="41"/>
      <c r="E242" s="70"/>
      <c r="F242" s="70"/>
      <c r="G242" s="43"/>
      <c r="H242" s="71"/>
      <c r="I242" s="72"/>
      <c r="J242" s="59" t="e">
        <f t="shared" si="4"/>
        <v>#DIV/0!</v>
      </c>
      <c r="K242" s="42"/>
      <c r="L242" s="42"/>
      <c r="M242" s="41"/>
    </row>
    <row r="243" spans="1:13">
      <c r="A243" s="65">
        <v>236</v>
      </c>
      <c r="B243" s="41"/>
      <c r="C243" s="41"/>
      <c r="D243" s="41"/>
      <c r="E243" s="70"/>
      <c r="F243" s="70"/>
      <c r="G243" s="43"/>
      <c r="H243" s="71"/>
      <c r="I243" s="72"/>
      <c r="J243" s="33" t="e">
        <f t="shared" si="4"/>
        <v>#DIV/0!</v>
      </c>
      <c r="K243" s="42"/>
      <c r="L243" s="42"/>
      <c r="M243" s="41"/>
    </row>
    <row r="244" spans="1:13">
      <c r="A244" s="65">
        <v>237</v>
      </c>
      <c r="B244" s="41"/>
      <c r="C244" s="41"/>
      <c r="D244" s="41"/>
      <c r="E244" s="70"/>
      <c r="F244" s="70"/>
      <c r="G244" s="43"/>
      <c r="H244" s="71"/>
      <c r="I244" s="72"/>
      <c r="J244" s="33" t="e">
        <f t="shared" si="4"/>
        <v>#DIV/0!</v>
      </c>
      <c r="K244" s="42"/>
      <c r="L244" s="42"/>
      <c r="M244" s="41"/>
    </row>
    <row r="245" spans="1:13">
      <c r="A245" s="24">
        <v>238</v>
      </c>
      <c r="B245" s="41"/>
      <c r="C245" s="41"/>
      <c r="D245" s="41"/>
      <c r="E245" s="70"/>
      <c r="F245" s="70"/>
      <c r="G245" s="43"/>
      <c r="H245" s="71"/>
      <c r="I245" s="72"/>
      <c r="J245" s="33" t="e">
        <f t="shared" si="4"/>
        <v>#DIV/0!</v>
      </c>
      <c r="K245" s="42"/>
      <c r="L245" s="42"/>
      <c r="M245" s="41"/>
    </row>
    <row r="246" spans="1:13">
      <c r="A246" s="24">
        <v>239</v>
      </c>
      <c r="B246" s="41"/>
      <c r="C246" s="41"/>
      <c r="D246" s="41"/>
      <c r="E246" s="70"/>
      <c r="F246" s="70"/>
      <c r="G246" s="43"/>
      <c r="H246" s="71"/>
      <c r="I246" s="72"/>
      <c r="J246" s="33" t="e">
        <f t="shared" si="4"/>
        <v>#DIV/0!</v>
      </c>
      <c r="K246" s="42"/>
      <c r="L246" s="42"/>
      <c r="M246" s="41"/>
    </row>
    <row r="247" spans="1:13">
      <c r="A247" s="24">
        <v>240</v>
      </c>
      <c r="B247" s="41"/>
      <c r="C247" s="41"/>
      <c r="D247" s="41"/>
      <c r="E247" s="70"/>
      <c r="F247" s="70"/>
      <c r="G247" s="43"/>
      <c r="H247" s="71"/>
      <c r="I247" s="72"/>
      <c r="J247" s="59" t="e">
        <f t="shared" si="4"/>
        <v>#DIV/0!</v>
      </c>
      <c r="K247" s="42"/>
      <c r="L247" s="42"/>
      <c r="M247" s="41"/>
    </row>
    <row r="248" spans="1:13">
      <c r="A248" s="24">
        <v>241</v>
      </c>
      <c r="B248" s="41"/>
      <c r="C248" s="41"/>
      <c r="D248" s="41"/>
      <c r="E248" s="70"/>
      <c r="F248" s="70"/>
      <c r="G248" s="43"/>
      <c r="H248" s="71"/>
      <c r="I248" s="72"/>
      <c r="J248" s="59" t="e">
        <f t="shared" si="4"/>
        <v>#DIV/0!</v>
      </c>
      <c r="K248" s="42"/>
      <c r="L248" s="42"/>
      <c r="M248" s="41"/>
    </row>
    <row r="249" spans="1:13">
      <c r="A249" s="24">
        <v>242</v>
      </c>
      <c r="B249" s="41"/>
      <c r="C249" s="41"/>
      <c r="D249" s="41"/>
      <c r="E249" s="70"/>
      <c r="F249" s="70"/>
      <c r="G249" s="43"/>
      <c r="H249" s="71"/>
      <c r="I249" s="72"/>
      <c r="J249" s="33" t="e">
        <f t="shared" si="4"/>
        <v>#DIV/0!</v>
      </c>
      <c r="K249" s="42"/>
      <c r="L249" s="42"/>
      <c r="M249" s="41"/>
    </row>
    <row r="250" spans="1:13">
      <c r="A250" s="24">
        <v>243</v>
      </c>
      <c r="B250" s="41"/>
      <c r="C250" s="41"/>
      <c r="D250" s="41"/>
      <c r="E250" s="70"/>
      <c r="F250" s="70"/>
      <c r="G250" s="43"/>
      <c r="H250" s="71"/>
      <c r="I250" s="72"/>
      <c r="J250" s="59" t="e">
        <f t="shared" si="4"/>
        <v>#DIV/0!</v>
      </c>
      <c r="K250" s="42"/>
      <c r="L250" s="42"/>
      <c r="M250" s="41"/>
    </row>
    <row r="251" spans="1:13">
      <c r="A251" s="24">
        <v>244</v>
      </c>
      <c r="B251" s="41"/>
      <c r="C251" s="41"/>
      <c r="D251" s="41"/>
      <c r="E251" s="70"/>
      <c r="F251" s="70"/>
      <c r="G251" s="43"/>
      <c r="H251" s="71"/>
      <c r="I251" s="72"/>
      <c r="J251" s="59" t="e">
        <f t="shared" si="4"/>
        <v>#DIV/0!</v>
      </c>
      <c r="K251" s="42"/>
      <c r="L251" s="42"/>
      <c r="M251" s="41"/>
    </row>
    <row r="252" spans="1:13">
      <c r="A252" s="24">
        <v>245</v>
      </c>
      <c r="B252" s="41"/>
      <c r="C252" s="41"/>
      <c r="D252" s="41"/>
      <c r="E252" s="70"/>
      <c r="F252" s="70"/>
      <c r="G252" s="43"/>
      <c r="H252" s="71"/>
      <c r="I252" s="72"/>
      <c r="J252" s="33" t="e">
        <f t="shared" si="4"/>
        <v>#DIV/0!</v>
      </c>
      <c r="K252" s="42"/>
      <c r="L252" s="42"/>
      <c r="M252" s="41"/>
    </row>
    <row r="253" spans="1:13">
      <c r="A253" s="65">
        <v>246</v>
      </c>
      <c r="B253" s="41"/>
      <c r="C253" s="41"/>
      <c r="D253" s="41"/>
      <c r="E253" s="70"/>
      <c r="F253" s="70"/>
      <c r="G253" s="43"/>
      <c r="H253" s="71"/>
      <c r="I253" s="72"/>
      <c r="J253" s="33" t="e">
        <f t="shared" si="4"/>
        <v>#DIV/0!</v>
      </c>
      <c r="K253" s="42"/>
      <c r="L253" s="42"/>
      <c r="M253" s="41"/>
    </row>
    <row r="254" spans="1:13">
      <c r="A254" s="65">
        <v>247</v>
      </c>
      <c r="B254" s="41"/>
      <c r="C254" s="41"/>
      <c r="D254" s="41"/>
      <c r="E254" s="70"/>
      <c r="F254" s="70"/>
      <c r="G254" s="43"/>
      <c r="H254" s="71"/>
      <c r="I254" s="72"/>
      <c r="J254" s="33" t="e">
        <f t="shared" si="4"/>
        <v>#DIV/0!</v>
      </c>
      <c r="K254" s="42"/>
      <c r="L254" s="42"/>
      <c r="M254" s="41"/>
    </row>
    <row r="255" spans="1:13">
      <c r="A255" s="24">
        <v>248</v>
      </c>
      <c r="B255" s="41"/>
      <c r="C255" s="41"/>
      <c r="D255" s="41"/>
      <c r="E255" s="70"/>
      <c r="F255" s="70"/>
      <c r="G255" s="43"/>
      <c r="H255" s="71"/>
      <c r="I255" s="72"/>
      <c r="J255" s="33" t="e">
        <f t="shared" si="4"/>
        <v>#DIV/0!</v>
      </c>
      <c r="K255" s="42"/>
      <c r="L255" s="42"/>
      <c r="M255" s="41"/>
    </row>
    <row r="256" spans="1:13">
      <c r="A256" s="24">
        <v>249</v>
      </c>
      <c r="B256" s="41"/>
      <c r="C256" s="41"/>
      <c r="D256" s="41"/>
      <c r="E256" s="70"/>
      <c r="F256" s="70"/>
      <c r="G256" s="43"/>
      <c r="H256" s="71"/>
      <c r="I256" s="72"/>
      <c r="J256" s="59" t="e">
        <f t="shared" si="4"/>
        <v>#DIV/0!</v>
      </c>
      <c r="K256" s="42"/>
      <c r="L256" s="42"/>
      <c r="M256" s="41"/>
    </row>
    <row r="257" spans="1:13">
      <c r="A257" s="24">
        <v>250</v>
      </c>
      <c r="B257" s="41"/>
      <c r="C257" s="41"/>
      <c r="D257" s="41"/>
      <c r="E257" s="70"/>
      <c r="F257" s="70"/>
      <c r="G257" s="43"/>
      <c r="H257" s="71"/>
      <c r="I257" s="72"/>
      <c r="J257" s="59" t="e">
        <f t="shared" si="4"/>
        <v>#DIV/0!</v>
      </c>
      <c r="K257" s="42"/>
      <c r="L257" s="42"/>
      <c r="M257" s="41"/>
    </row>
    <row r="258" spans="1:13">
      <c r="A258" s="24">
        <v>251</v>
      </c>
      <c r="B258" s="41"/>
      <c r="C258" s="41"/>
      <c r="D258" s="41"/>
      <c r="E258" s="70"/>
      <c r="F258" s="70"/>
      <c r="G258" s="43"/>
      <c r="H258" s="71"/>
      <c r="I258" s="72"/>
      <c r="J258" s="33" t="e">
        <f t="shared" si="4"/>
        <v>#DIV/0!</v>
      </c>
      <c r="K258" s="42"/>
      <c r="L258" s="42"/>
      <c r="M258" s="41"/>
    </row>
    <row r="259" spans="1:13">
      <c r="A259" s="24">
        <v>252</v>
      </c>
      <c r="B259" s="41"/>
      <c r="C259" s="41"/>
      <c r="D259" s="41"/>
      <c r="E259" s="70"/>
      <c r="F259" s="70"/>
      <c r="G259" s="43"/>
      <c r="H259" s="71"/>
      <c r="I259" s="72"/>
      <c r="J259" s="59" t="e">
        <f t="shared" si="4"/>
        <v>#DIV/0!</v>
      </c>
      <c r="K259" s="42"/>
      <c r="L259" s="42"/>
      <c r="M259" s="41"/>
    </row>
    <row r="260" spans="1:13">
      <c r="A260" s="24">
        <v>253</v>
      </c>
      <c r="B260" s="41"/>
      <c r="C260" s="41"/>
      <c r="D260" s="41"/>
      <c r="E260" s="70"/>
      <c r="F260" s="70"/>
      <c r="G260" s="43"/>
      <c r="H260" s="71"/>
      <c r="I260" s="72"/>
      <c r="J260" s="59" t="e">
        <f t="shared" si="4"/>
        <v>#DIV/0!</v>
      </c>
      <c r="K260" s="42"/>
      <c r="L260" s="42"/>
      <c r="M260" s="41"/>
    </row>
    <row r="261" spans="1:13">
      <c r="A261" s="24">
        <v>254</v>
      </c>
      <c r="B261" s="41"/>
      <c r="C261" s="41"/>
      <c r="D261" s="41"/>
      <c r="E261" s="70"/>
      <c r="F261" s="70"/>
      <c r="G261" s="43"/>
      <c r="H261" s="71"/>
      <c r="I261" s="72"/>
      <c r="J261" s="33" t="e">
        <f t="shared" si="4"/>
        <v>#DIV/0!</v>
      </c>
      <c r="K261" s="42"/>
      <c r="L261" s="42"/>
      <c r="M261" s="41"/>
    </row>
    <row r="262" spans="1:13">
      <c r="A262" s="24">
        <v>255</v>
      </c>
      <c r="B262" s="41"/>
      <c r="C262" s="41"/>
      <c r="D262" s="41"/>
      <c r="E262" s="70"/>
      <c r="F262" s="70"/>
      <c r="G262" s="43"/>
      <c r="H262" s="71"/>
      <c r="I262" s="72"/>
      <c r="J262" s="33" t="e">
        <f t="shared" si="4"/>
        <v>#DIV/0!</v>
      </c>
      <c r="K262" s="42"/>
      <c r="L262" s="42"/>
      <c r="M262" s="41"/>
    </row>
    <row r="263" spans="1:13">
      <c r="A263" s="65">
        <v>256</v>
      </c>
      <c r="B263" s="41"/>
      <c r="C263" s="41"/>
      <c r="D263" s="41"/>
      <c r="E263" s="70"/>
      <c r="F263" s="70"/>
      <c r="G263" s="43"/>
      <c r="H263" s="71"/>
      <c r="I263" s="72"/>
      <c r="J263" s="33" t="e">
        <f t="shared" si="4"/>
        <v>#DIV/0!</v>
      </c>
      <c r="K263" s="42"/>
      <c r="L263" s="42"/>
      <c r="M263" s="41"/>
    </row>
    <row r="264" spans="1:13">
      <c r="A264" s="65">
        <v>257</v>
      </c>
      <c r="B264" s="41"/>
      <c r="C264" s="41"/>
      <c r="D264" s="41"/>
      <c r="E264" s="70"/>
      <c r="F264" s="70"/>
      <c r="G264" s="43"/>
      <c r="H264" s="71"/>
      <c r="I264" s="72"/>
      <c r="J264" s="33" t="e">
        <f t="shared" si="4"/>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ref="J268:J331" si="5">H268/I268</f>
        <v>#DIV/0!</v>
      </c>
      <c r="K268" s="42"/>
      <c r="L268" s="42"/>
      <c r="M268" s="41"/>
    </row>
    <row r="269" spans="1:13">
      <c r="A269" s="24">
        <v>262</v>
      </c>
      <c r="B269" s="41"/>
      <c r="C269" s="41"/>
      <c r="D269" s="41"/>
      <c r="E269" s="70"/>
      <c r="F269" s="70"/>
      <c r="G269" s="43"/>
      <c r="H269" s="71"/>
      <c r="I269" s="72"/>
      <c r="J269" s="59" t="e">
        <f t="shared" si="5"/>
        <v>#DIV/0!</v>
      </c>
      <c r="K269" s="42"/>
      <c r="L269" s="42"/>
      <c r="M269" s="41"/>
    </row>
    <row r="270" spans="1:13">
      <c r="A270" s="24">
        <v>263</v>
      </c>
      <c r="B270" s="41"/>
      <c r="C270" s="41"/>
      <c r="D270" s="41"/>
      <c r="E270" s="70"/>
      <c r="F270" s="70"/>
      <c r="G270" s="43"/>
      <c r="H270" s="71"/>
      <c r="I270" s="72"/>
      <c r="J270" s="33" t="e">
        <f t="shared" si="5"/>
        <v>#DIV/0!</v>
      </c>
      <c r="K270" s="42"/>
      <c r="L270" s="42"/>
      <c r="M270" s="41"/>
    </row>
    <row r="271" spans="1:13">
      <c r="A271" s="24">
        <v>264</v>
      </c>
      <c r="B271" s="41"/>
      <c r="C271" s="41"/>
      <c r="D271" s="41"/>
      <c r="E271" s="70"/>
      <c r="F271" s="70"/>
      <c r="G271" s="43"/>
      <c r="H271" s="71"/>
      <c r="I271" s="72"/>
      <c r="J271" s="33" t="e">
        <f t="shared" si="5"/>
        <v>#DIV/0!</v>
      </c>
      <c r="K271" s="42"/>
      <c r="L271" s="42"/>
      <c r="M271" s="41"/>
    </row>
    <row r="272" spans="1:13">
      <c r="A272" s="24">
        <v>265</v>
      </c>
      <c r="B272" s="41"/>
      <c r="C272" s="41"/>
      <c r="D272" s="41"/>
      <c r="E272" s="70"/>
      <c r="F272" s="70"/>
      <c r="G272" s="43"/>
      <c r="H272" s="71"/>
      <c r="I272" s="72"/>
      <c r="J272" s="33" t="e">
        <f t="shared" si="5"/>
        <v>#DIV/0!</v>
      </c>
      <c r="K272" s="42"/>
      <c r="L272" s="42"/>
      <c r="M272" s="41"/>
    </row>
    <row r="273" spans="1:13">
      <c r="A273" s="65">
        <v>266</v>
      </c>
      <c r="B273" s="41"/>
      <c r="C273" s="41"/>
      <c r="D273" s="41"/>
      <c r="E273" s="70"/>
      <c r="F273" s="70"/>
      <c r="G273" s="43"/>
      <c r="H273" s="71"/>
      <c r="I273" s="72"/>
      <c r="J273" s="33" t="e">
        <f t="shared" si="5"/>
        <v>#DIV/0!</v>
      </c>
      <c r="K273" s="42"/>
      <c r="L273" s="42"/>
      <c r="M273" s="41"/>
    </row>
    <row r="274" spans="1:13">
      <c r="A274" s="65">
        <v>267</v>
      </c>
      <c r="B274" s="41"/>
      <c r="C274" s="41"/>
      <c r="D274" s="41"/>
      <c r="E274" s="70"/>
      <c r="F274" s="70"/>
      <c r="G274" s="43"/>
      <c r="H274" s="71"/>
      <c r="I274" s="72"/>
      <c r="J274" s="59" t="e">
        <f t="shared" si="5"/>
        <v>#DIV/0!</v>
      </c>
      <c r="K274" s="42"/>
      <c r="L274" s="42"/>
      <c r="M274" s="41"/>
    </row>
    <row r="275" spans="1:13">
      <c r="A275" s="24">
        <v>268</v>
      </c>
      <c r="B275" s="41"/>
      <c r="C275" s="41"/>
      <c r="D275" s="41"/>
      <c r="E275" s="70"/>
      <c r="F275" s="70"/>
      <c r="G275" s="43"/>
      <c r="H275" s="71"/>
      <c r="I275" s="72"/>
      <c r="J275" s="59" t="e">
        <f t="shared" si="5"/>
        <v>#DIV/0!</v>
      </c>
      <c r="K275" s="42"/>
      <c r="L275" s="42"/>
      <c r="M275" s="41"/>
    </row>
    <row r="276" spans="1:13">
      <c r="A276" s="24">
        <v>269</v>
      </c>
      <c r="B276" s="41"/>
      <c r="C276" s="41"/>
      <c r="D276" s="41"/>
      <c r="E276" s="70"/>
      <c r="F276" s="70"/>
      <c r="G276" s="43"/>
      <c r="H276" s="71"/>
      <c r="I276" s="72"/>
      <c r="J276" s="33" t="e">
        <f t="shared" si="5"/>
        <v>#DIV/0!</v>
      </c>
      <c r="K276" s="42"/>
      <c r="L276" s="42"/>
      <c r="M276" s="41"/>
    </row>
    <row r="277" spans="1:13">
      <c r="A277" s="24">
        <v>270</v>
      </c>
      <c r="B277" s="41"/>
      <c r="C277" s="41"/>
      <c r="D277" s="41"/>
      <c r="E277" s="70"/>
      <c r="F277" s="70"/>
      <c r="G277" s="43"/>
      <c r="H277" s="71"/>
      <c r="I277" s="72"/>
      <c r="J277" s="59" t="e">
        <f t="shared" si="5"/>
        <v>#DIV/0!</v>
      </c>
      <c r="K277" s="42"/>
      <c r="L277" s="42"/>
      <c r="M277" s="41"/>
    </row>
    <row r="278" spans="1:13">
      <c r="A278" s="24">
        <v>271</v>
      </c>
      <c r="B278" s="41"/>
      <c r="C278" s="41"/>
      <c r="D278" s="41"/>
      <c r="E278" s="70"/>
      <c r="F278" s="70"/>
      <c r="G278" s="43"/>
      <c r="H278" s="71"/>
      <c r="I278" s="72"/>
      <c r="J278" s="59" t="e">
        <f t="shared" si="5"/>
        <v>#DIV/0!</v>
      </c>
      <c r="K278" s="42"/>
      <c r="L278" s="42"/>
      <c r="M278" s="41"/>
    </row>
    <row r="279" spans="1:13">
      <c r="A279" s="24">
        <v>272</v>
      </c>
      <c r="B279" s="41"/>
      <c r="C279" s="41"/>
      <c r="D279" s="41"/>
      <c r="E279" s="70"/>
      <c r="F279" s="70"/>
      <c r="G279" s="43"/>
      <c r="H279" s="71"/>
      <c r="I279" s="72"/>
      <c r="J279" s="33" t="e">
        <f t="shared" si="5"/>
        <v>#DIV/0!</v>
      </c>
      <c r="K279" s="42"/>
      <c r="L279" s="42"/>
      <c r="M279" s="41"/>
    </row>
    <row r="280" spans="1:13">
      <c r="A280" s="24">
        <v>273</v>
      </c>
      <c r="B280" s="41"/>
      <c r="C280" s="41"/>
      <c r="D280" s="41"/>
      <c r="E280" s="70"/>
      <c r="F280" s="70"/>
      <c r="G280" s="43"/>
      <c r="H280" s="71"/>
      <c r="I280" s="72"/>
      <c r="J280" s="33" t="e">
        <f t="shared" si="5"/>
        <v>#DIV/0!</v>
      </c>
      <c r="K280" s="42"/>
      <c r="L280" s="42"/>
      <c r="M280" s="41"/>
    </row>
    <row r="281" spans="1:13">
      <c r="A281" s="24">
        <v>274</v>
      </c>
      <c r="B281" s="41"/>
      <c r="C281" s="41"/>
      <c r="D281" s="41"/>
      <c r="E281" s="70"/>
      <c r="F281" s="70"/>
      <c r="G281" s="43"/>
      <c r="H281" s="71"/>
      <c r="I281" s="72"/>
      <c r="J281" s="33" t="e">
        <f t="shared" si="5"/>
        <v>#DIV/0!</v>
      </c>
      <c r="K281" s="42"/>
      <c r="L281" s="42"/>
      <c r="M281" s="41"/>
    </row>
    <row r="282" spans="1:13">
      <c r="A282" s="24">
        <v>275</v>
      </c>
      <c r="B282" s="41"/>
      <c r="C282" s="41"/>
      <c r="D282" s="41"/>
      <c r="E282" s="70"/>
      <c r="F282" s="70"/>
      <c r="G282" s="43"/>
      <c r="H282" s="71"/>
      <c r="I282" s="72"/>
      <c r="J282" s="33" t="e">
        <f t="shared" si="5"/>
        <v>#DIV/0!</v>
      </c>
      <c r="K282" s="42"/>
      <c r="L282" s="42"/>
      <c r="M282" s="41"/>
    </row>
    <row r="283" spans="1:13">
      <c r="A283" s="65">
        <v>276</v>
      </c>
      <c r="B283" s="41"/>
      <c r="C283" s="41"/>
      <c r="D283" s="41"/>
      <c r="E283" s="70"/>
      <c r="F283" s="70"/>
      <c r="G283" s="43"/>
      <c r="H283" s="71"/>
      <c r="I283" s="72"/>
      <c r="J283" s="59" t="e">
        <f t="shared" si="5"/>
        <v>#DIV/0!</v>
      </c>
      <c r="K283" s="42"/>
      <c r="L283" s="42"/>
      <c r="M283" s="41"/>
    </row>
    <row r="284" spans="1:13">
      <c r="A284" s="65">
        <v>277</v>
      </c>
      <c r="B284" s="41"/>
      <c r="C284" s="41"/>
      <c r="D284" s="41"/>
      <c r="E284" s="70"/>
      <c r="F284" s="70"/>
      <c r="G284" s="43"/>
      <c r="H284" s="71"/>
      <c r="I284" s="72"/>
      <c r="J284" s="59" t="e">
        <f t="shared" si="5"/>
        <v>#DIV/0!</v>
      </c>
      <c r="K284" s="42"/>
      <c r="L284" s="42"/>
      <c r="M284" s="41"/>
    </row>
    <row r="285" spans="1:13">
      <c r="A285" s="24">
        <v>278</v>
      </c>
      <c r="B285" s="41"/>
      <c r="C285" s="41"/>
      <c r="D285" s="41"/>
      <c r="E285" s="70"/>
      <c r="F285" s="70"/>
      <c r="G285" s="43"/>
      <c r="H285" s="71"/>
      <c r="I285" s="72"/>
      <c r="J285" s="33" t="e">
        <f t="shared" si="5"/>
        <v>#DIV/0!</v>
      </c>
      <c r="K285" s="42"/>
      <c r="L285" s="42"/>
      <c r="M285" s="41"/>
    </row>
    <row r="286" spans="1:13">
      <c r="A286" s="24">
        <v>279</v>
      </c>
      <c r="B286" s="41"/>
      <c r="C286" s="41"/>
      <c r="D286" s="41"/>
      <c r="E286" s="70"/>
      <c r="F286" s="70"/>
      <c r="G286" s="43"/>
      <c r="H286" s="71"/>
      <c r="I286" s="72"/>
      <c r="J286" s="59" t="e">
        <f t="shared" si="5"/>
        <v>#DIV/0!</v>
      </c>
      <c r="K286" s="42"/>
      <c r="L286" s="42"/>
      <c r="M286" s="41"/>
    </row>
    <row r="287" spans="1:13">
      <c r="A287" s="24">
        <v>280</v>
      </c>
      <c r="B287" s="41"/>
      <c r="C287" s="41"/>
      <c r="D287" s="41"/>
      <c r="E287" s="70"/>
      <c r="F287" s="70"/>
      <c r="G287" s="43"/>
      <c r="H287" s="71"/>
      <c r="I287" s="72"/>
      <c r="J287" s="59" t="e">
        <f t="shared" si="5"/>
        <v>#DIV/0!</v>
      </c>
      <c r="K287" s="42"/>
      <c r="L287" s="42"/>
      <c r="M287" s="41"/>
    </row>
    <row r="288" spans="1:13">
      <c r="A288" s="24">
        <v>281</v>
      </c>
      <c r="B288" s="41"/>
      <c r="C288" s="41"/>
      <c r="D288" s="41"/>
      <c r="E288" s="70"/>
      <c r="F288" s="70"/>
      <c r="G288" s="43"/>
      <c r="H288" s="71"/>
      <c r="I288" s="72"/>
      <c r="J288" s="33" t="e">
        <f t="shared" si="5"/>
        <v>#DIV/0!</v>
      </c>
      <c r="K288" s="42"/>
      <c r="L288" s="42"/>
      <c r="M288" s="41"/>
    </row>
    <row r="289" spans="1:13">
      <c r="A289" s="24">
        <v>282</v>
      </c>
      <c r="B289" s="41"/>
      <c r="C289" s="41"/>
      <c r="D289" s="41"/>
      <c r="E289" s="70"/>
      <c r="F289" s="70"/>
      <c r="G289" s="43"/>
      <c r="H289" s="71"/>
      <c r="I289" s="72"/>
      <c r="J289" s="33" t="e">
        <f t="shared" si="5"/>
        <v>#DIV/0!</v>
      </c>
      <c r="K289" s="42"/>
      <c r="L289" s="42"/>
      <c r="M289" s="41"/>
    </row>
    <row r="290" spans="1:13">
      <c r="A290" s="24">
        <v>283</v>
      </c>
      <c r="B290" s="41"/>
      <c r="C290" s="41"/>
      <c r="D290" s="41"/>
      <c r="E290" s="70"/>
      <c r="F290" s="70"/>
      <c r="G290" s="43"/>
      <c r="H290" s="71"/>
      <c r="I290" s="72"/>
      <c r="J290" s="33" t="e">
        <f t="shared" si="5"/>
        <v>#DIV/0!</v>
      </c>
      <c r="K290" s="42"/>
      <c r="L290" s="42"/>
      <c r="M290" s="41"/>
    </row>
    <row r="291" spans="1:13">
      <c r="A291" s="24">
        <v>284</v>
      </c>
      <c r="B291" s="41"/>
      <c r="C291" s="41"/>
      <c r="D291" s="41"/>
      <c r="E291" s="70"/>
      <c r="F291" s="70"/>
      <c r="G291" s="43"/>
      <c r="H291" s="71"/>
      <c r="I291" s="72"/>
      <c r="J291" s="33" t="e">
        <f t="shared" si="5"/>
        <v>#DIV/0!</v>
      </c>
      <c r="K291" s="42"/>
      <c r="L291" s="42"/>
      <c r="M291" s="41"/>
    </row>
    <row r="292" spans="1:13">
      <c r="A292" s="24">
        <v>285</v>
      </c>
      <c r="B292" s="41"/>
      <c r="C292" s="41"/>
      <c r="D292" s="41"/>
      <c r="E292" s="70"/>
      <c r="F292" s="70"/>
      <c r="G292" s="43"/>
      <c r="H292" s="71"/>
      <c r="I292" s="72"/>
      <c r="J292" s="59" t="e">
        <f t="shared" si="5"/>
        <v>#DIV/0!</v>
      </c>
      <c r="K292" s="42"/>
      <c r="L292" s="42"/>
      <c r="M292" s="41"/>
    </row>
    <row r="293" spans="1:13">
      <c r="A293" s="65">
        <v>286</v>
      </c>
      <c r="B293" s="41"/>
      <c r="C293" s="41"/>
      <c r="D293" s="41"/>
      <c r="E293" s="70"/>
      <c r="F293" s="70"/>
      <c r="G293" s="43"/>
      <c r="H293" s="71"/>
      <c r="I293" s="72"/>
      <c r="J293" s="59" t="e">
        <f t="shared" si="5"/>
        <v>#DIV/0!</v>
      </c>
      <c r="K293" s="42"/>
      <c r="L293" s="42"/>
      <c r="M293" s="41"/>
    </row>
    <row r="294" spans="1:13">
      <c r="A294" s="65">
        <v>287</v>
      </c>
      <c r="B294" s="41"/>
      <c r="C294" s="41"/>
      <c r="D294" s="41"/>
      <c r="E294" s="70"/>
      <c r="F294" s="70"/>
      <c r="G294" s="43"/>
      <c r="H294" s="71"/>
      <c r="I294" s="72"/>
      <c r="J294" s="33" t="e">
        <f t="shared" si="5"/>
        <v>#DIV/0!</v>
      </c>
      <c r="K294" s="42"/>
      <c r="L294" s="42"/>
      <c r="M294" s="41"/>
    </row>
    <row r="295" spans="1:13">
      <c r="A295" s="24">
        <v>288</v>
      </c>
      <c r="B295" s="41"/>
      <c r="C295" s="41"/>
      <c r="D295" s="41"/>
      <c r="E295" s="70"/>
      <c r="F295" s="70"/>
      <c r="G295" s="43"/>
      <c r="H295" s="71"/>
      <c r="I295" s="72"/>
      <c r="J295" s="59" t="e">
        <f t="shared" si="5"/>
        <v>#DIV/0!</v>
      </c>
      <c r="K295" s="42"/>
      <c r="L295" s="42"/>
      <c r="M295" s="41"/>
    </row>
    <row r="296" spans="1:13">
      <c r="A296" s="24">
        <v>289</v>
      </c>
      <c r="B296" s="41"/>
      <c r="C296" s="41"/>
      <c r="D296" s="41"/>
      <c r="E296" s="70"/>
      <c r="F296" s="70"/>
      <c r="G296" s="43"/>
      <c r="H296" s="71"/>
      <c r="I296" s="72"/>
      <c r="J296" s="59" t="e">
        <f t="shared" si="5"/>
        <v>#DIV/0!</v>
      </c>
      <c r="K296" s="42"/>
      <c r="L296" s="42"/>
      <c r="M296" s="41"/>
    </row>
    <row r="297" spans="1:13">
      <c r="A297" s="24">
        <v>290</v>
      </c>
      <c r="B297" s="41"/>
      <c r="C297" s="41"/>
      <c r="D297" s="41"/>
      <c r="E297" s="70"/>
      <c r="F297" s="70"/>
      <c r="G297" s="43"/>
      <c r="H297" s="71"/>
      <c r="I297" s="72"/>
      <c r="J297" s="33" t="e">
        <f t="shared" si="5"/>
        <v>#DIV/0!</v>
      </c>
      <c r="K297" s="42"/>
      <c r="L297" s="42"/>
      <c r="M297" s="41"/>
    </row>
    <row r="298" spans="1:13">
      <c r="A298" s="24">
        <v>291</v>
      </c>
      <c r="B298" s="41"/>
      <c r="C298" s="41"/>
      <c r="D298" s="41"/>
      <c r="E298" s="70"/>
      <c r="F298" s="70"/>
      <c r="G298" s="43"/>
      <c r="H298" s="71"/>
      <c r="I298" s="72"/>
      <c r="J298" s="33" t="e">
        <f t="shared" si="5"/>
        <v>#DIV/0!</v>
      </c>
      <c r="K298" s="42"/>
      <c r="L298" s="42"/>
      <c r="M298" s="41"/>
    </row>
    <row r="299" spans="1:13">
      <c r="A299" s="24">
        <v>292</v>
      </c>
      <c r="B299" s="41"/>
      <c r="C299" s="41"/>
      <c r="D299" s="41"/>
      <c r="E299" s="70"/>
      <c r="F299" s="70"/>
      <c r="G299" s="43"/>
      <c r="H299" s="71"/>
      <c r="I299" s="72"/>
      <c r="J299" s="33" t="e">
        <f t="shared" si="5"/>
        <v>#DIV/0!</v>
      </c>
      <c r="K299" s="42"/>
      <c r="L299" s="42"/>
      <c r="M299" s="41"/>
    </row>
    <row r="300" spans="1:13">
      <c r="A300" s="24">
        <v>293</v>
      </c>
      <c r="B300" s="41"/>
      <c r="C300" s="41"/>
      <c r="D300" s="41"/>
      <c r="E300" s="70"/>
      <c r="F300" s="70"/>
      <c r="G300" s="43"/>
      <c r="H300" s="71"/>
      <c r="I300" s="72"/>
      <c r="J300" s="33" t="e">
        <f t="shared" si="5"/>
        <v>#DIV/0!</v>
      </c>
      <c r="K300" s="42"/>
      <c r="L300" s="42"/>
      <c r="M300" s="41"/>
    </row>
    <row r="301" spans="1:13">
      <c r="A301" s="24">
        <v>294</v>
      </c>
      <c r="B301" s="41"/>
      <c r="C301" s="41"/>
      <c r="D301" s="41"/>
      <c r="E301" s="70"/>
      <c r="F301" s="70"/>
      <c r="G301" s="43"/>
      <c r="H301" s="71"/>
      <c r="I301" s="72"/>
      <c r="J301" s="59" t="e">
        <f t="shared" si="5"/>
        <v>#DIV/0!</v>
      </c>
      <c r="K301" s="42"/>
      <c r="L301" s="42"/>
      <c r="M301" s="41"/>
    </row>
    <row r="302" spans="1:13">
      <c r="A302" s="24">
        <v>295</v>
      </c>
      <c r="B302" s="41"/>
      <c r="C302" s="41"/>
      <c r="D302" s="41"/>
      <c r="E302" s="70"/>
      <c r="F302" s="70"/>
      <c r="G302" s="43"/>
      <c r="H302" s="71"/>
      <c r="I302" s="72"/>
      <c r="J302" s="59" t="e">
        <f t="shared" si="5"/>
        <v>#DIV/0!</v>
      </c>
      <c r="K302" s="42"/>
      <c r="L302" s="42"/>
      <c r="M302" s="41"/>
    </row>
    <row r="303" spans="1:13">
      <c r="A303" s="65">
        <v>296</v>
      </c>
      <c r="B303" s="41"/>
      <c r="C303" s="41"/>
      <c r="D303" s="41"/>
      <c r="E303" s="70"/>
      <c r="F303" s="70"/>
      <c r="G303" s="43"/>
      <c r="H303" s="71"/>
      <c r="I303" s="72"/>
      <c r="J303" s="33" t="e">
        <f t="shared" si="5"/>
        <v>#DIV/0!</v>
      </c>
      <c r="K303" s="42"/>
      <c r="L303" s="42"/>
      <c r="M303" s="41"/>
    </row>
    <row r="304" spans="1:13">
      <c r="A304" s="65">
        <v>297</v>
      </c>
      <c r="B304" s="41"/>
      <c r="C304" s="41"/>
      <c r="D304" s="41"/>
      <c r="E304" s="70"/>
      <c r="F304" s="70"/>
      <c r="G304" s="43"/>
      <c r="H304" s="71"/>
      <c r="I304" s="72"/>
      <c r="J304" s="59" t="e">
        <f t="shared" si="5"/>
        <v>#DIV/0!</v>
      </c>
      <c r="K304" s="42"/>
      <c r="L304" s="42"/>
      <c r="M304" s="41"/>
    </row>
    <row r="305" spans="1:13">
      <c r="A305" s="24">
        <v>298</v>
      </c>
      <c r="B305" s="41"/>
      <c r="C305" s="41"/>
      <c r="D305" s="41"/>
      <c r="E305" s="70"/>
      <c r="F305" s="70"/>
      <c r="G305" s="43"/>
      <c r="H305" s="71"/>
      <c r="I305" s="72"/>
      <c r="J305" s="59" t="e">
        <f t="shared" si="5"/>
        <v>#DIV/0!</v>
      </c>
      <c r="K305" s="42"/>
      <c r="L305" s="42"/>
      <c r="M305" s="41"/>
    </row>
    <row r="306" spans="1:13">
      <c r="A306" s="24">
        <v>299</v>
      </c>
      <c r="B306" s="41"/>
      <c r="C306" s="41"/>
      <c r="D306" s="41"/>
      <c r="E306" s="70"/>
      <c r="F306" s="70"/>
      <c r="G306" s="43"/>
      <c r="H306" s="71"/>
      <c r="I306" s="72"/>
      <c r="J306" s="33" t="e">
        <f t="shared" si="5"/>
        <v>#DIV/0!</v>
      </c>
      <c r="K306" s="42"/>
      <c r="L306" s="42"/>
      <c r="M306" s="41"/>
    </row>
    <row r="307" spans="1:13">
      <c r="A307" s="24">
        <v>300</v>
      </c>
      <c r="B307" s="41"/>
      <c r="C307" s="41"/>
      <c r="D307" s="41"/>
      <c r="E307" s="70"/>
      <c r="F307" s="70"/>
      <c r="G307" s="43"/>
      <c r="H307" s="71"/>
      <c r="I307" s="72"/>
      <c r="J307" s="33" t="e">
        <f t="shared" si="5"/>
        <v>#DIV/0!</v>
      </c>
      <c r="K307" s="42"/>
      <c r="L307" s="42"/>
      <c r="M307" s="41"/>
    </row>
    <row r="308" spans="1:13">
      <c r="A308" s="24">
        <v>301</v>
      </c>
      <c r="B308" s="41"/>
      <c r="C308" s="41"/>
      <c r="D308" s="41"/>
      <c r="E308" s="70"/>
      <c r="F308" s="70"/>
      <c r="G308" s="43"/>
      <c r="H308" s="71"/>
      <c r="I308" s="72"/>
      <c r="J308" s="33" t="e">
        <f t="shared" si="5"/>
        <v>#DIV/0!</v>
      </c>
      <c r="K308" s="42"/>
      <c r="L308" s="42"/>
      <c r="M308" s="41"/>
    </row>
    <row r="309" spans="1:13">
      <c r="A309" s="24">
        <v>302</v>
      </c>
      <c r="B309" s="41"/>
      <c r="C309" s="41"/>
      <c r="D309" s="41"/>
      <c r="E309" s="70"/>
      <c r="F309" s="70"/>
      <c r="G309" s="43"/>
      <c r="H309" s="71"/>
      <c r="I309" s="72"/>
      <c r="J309" s="33" t="e">
        <f t="shared" si="5"/>
        <v>#DIV/0!</v>
      </c>
      <c r="K309" s="42"/>
      <c r="L309" s="42"/>
      <c r="M309" s="41"/>
    </row>
    <row r="310" spans="1:13">
      <c r="A310" s="24">
        <v>303</v>
      </c>
      <c r="B310" s="41"/>
      <c r="C310" s="41"/>
      <c r="D310" s="41"/>
      <c r="E310" s="70"/>
      <c r="F310" s="70"/>
      <c r="G310" s="43"/>
      <c r="H310" s="71"/>
      <c r="I310" s="72"/>
      <c r="J310" s="59" t="e">
        <f t="shared" si="5"/>
        <v>#DIV/0!</v>
      </c>
      <c r="K310" s="42"/>
      <c r="L310" s="42"/>
      <c r="M310" s="41"/>
    </row>
    <row r="311" spans="1:13">
      <c r="A311" s="24">
        <v>304</v>
      </c>
      <c r="B311" s="41"/>
      <c r="C311" s="41"/>
      <c r="D311" s="41"/>
      <c r="E311" s="70"/>
      <c r="F311" s="70"/>
      <c r="G311" s="43"/>
      <c r="H311" s="71"/>
      <c r="I311" s="72"/>
      <c r="J311" s="59" t="e">
        <f t="shared" si="5"/>
        <v>#DIV/0!</v>
      </c>
      <c r="K311" s="42"/>
      <c r="L311" s="42"/>
      <c r="M311" s="41"/>
    </row>
    <row r="312" spans="1:13">
      <c r="A312" s="24">
        <v>305</v>
      </c>
      <c r="B312" s="41"/>
      <c r="C312" s="41"/>
      <c r="D312" s="41"/>
      <c r="E312" s="70"/>
      <c r="F312" s="70"/>
      <c r="G312" s="43"/>
      <c r="H312" s="71"/>
      <c r="I312" s="72"/>
      <c r="J312" s="33" t="e">
        <f t="shared" si="5"/>
        <v>#DIV/0!</v>
      </c>
      <c r="K312" s="42"/>
      <c r="L312" s="42"/>
      <c r="M312" s="41"/>
    </row>
    <row r="313" spans="1:13">
      <c r="A313" s="65">
        <v>306</v>
      </c>
      <c r="B313" s="41"/>
      <c r="C313" s="41"/>
      <c r="D313" s="41"/>
      <c r="E313" s="70"/>
      <c r="F313" s="70"/>
      <c r="G313" s="43"/>
      <c r="H313" s="71"/>
      <c r="I313" s="72"/>
      <c r="J313" s="59" t="e">
        <f t="shared" si="5"/>
        <v>#DIV/0!</v>
      </c>
      <c r="K313" s="42"/>
      <c r="L313" s="42"/>
      <c r="M313" s="41"/>
    </row>
    <row r="314" spans="1:13">
      <c r="A314" s="65">
        <v>307</v>
      </c>
      <c r="B314" s="41"/>
      <c r="C314" s="41"/>
      <c r="D314" s="41"/>
      <c r="E314" s="70"/>
      <c r="F314" s="70"/>
      <c r="G314" s="43"/>
      <c r="H314" s="71"/>
      <c r="I314" s="72"/>
      <c r="J314" s="59" t="e">
        <f t="shared" si="5"/>
        <v>#DIV/0!</v>
      </c>
      <c r="K314" s="42"/>
      <c r="L314" s="42"/>
      <c r="M314" s="41"/>
    </row>
    <row r="315" spans="1:13">
      <c r="A315" s="24">
        <v>308</v>
      </c>
      <c r="B315" s="41"/>
      <c r="C315" s="41"/>
      <c r="D315" s="41"/>
      <c r="E315" s="70"/>
      <c r="F315" s="70"/>
      <c r="G315" s="43"/>
      <c r="H315" s="71"/>
      <c r="I315" s="72"/>
      <c r="J315" s="33" t="e">
        <f t="shared" si="5"/>
        <v>#DIV/0!</v>
      </c>
      <c r="K315" s="42"/>
      <c r="L315" s="42"/>
      <c r="M315" s="41"/>
    </row>
    <row r="316" spans="1:13">
      <c r="A316" s="24">
        <v>309</v>
      </c>
      <c r="B316" s="41"/>
      <c r="C316" s="41"/>
      <c r="D316" s="41"/>
      <c r="E316" s="70"/>
      <c r="F316" s="70"/>
      <c r="G316" s="43"/>
      <c r="H316" s="71"/>
      <c r="I316" s="72"/>
      <c r="J316" s="33" t="e">
        <f t="shared" si="5"/>
        <v>#DIV/0!</v>
      </c>
      <c r="K316" s="42"/>
      <c r="L316" s="42"/>
      <c r="M316" s="41"/>
    </row>
    <row r="317" spans="1:13">
      <c r="A317" s="24">
        <v>310</v>
      </c>
      <c r="B317" s="41"/>
      <c r="C317" s="41"/>
      <c r="D317" s="41"/>
      <c r="E317" s="70"/>
      <c r="F317" s="70"/>
      <c r="G317" s="43"/>
      <c r="H317" s="71"/>
      <c r="I317" s="72"/>
      <c r="J317" s="33" t="e">
        <f t="shared" si="5"/>
        <v>#DIV/0!</v>
      </c>
      <c r="K317" s="42"/>
      <c r="L317" s="42"/>
      <c r="M317" s="41"/>
    </row>
    <row r="318" spans="1:13">
      <c r="A318" s="24">
        <v>311</v>
      </c>
      <c r="B318" s="41"/>
      <c r="C318" s="41"/>
      <c r="D318" s="41"/>
      <c r="E318" s="70"/>
      <c r="F318" s="70"/>
      <c r="G318" s="43"/>
      <c r="H318" s="71"/>
      <c r="I318" s="72"/>
      <c r="J318" s="33" t="e">
        <f t="shared" si="5"/>
        <v>#DIV/0!</v>
      </c>
      <c r="K318" s="42"/>
      <c r="L318" s="42"/>
      <c r="M318" s="41"/>
    </row>
    <row r="319" spans="1:13">
      <c r="A319" s="24">
        <v>312</v>
      </c>
      <c r="B319" s="41"/>
      <c r="C319" s="41"/>
      <c r="D319" s="41"/>
      <c r="E319" s="70"/>
      <c r="F319" s="70"/>
      <c r="G319" s="43"/>
      <c r="H319" s="71"/>
      <c r="I319" s="72"/>
      <c r="J319" s="59" t="e">
        <f t="shared" si="5"/>
        <v>#DIV/0!</v>
      </c>
      <c r="K319" s="42"/>
      <c r="L319" s="42"/>
      <c r="M319" s="41"/>
    </row>
    <row r="320" spans="1:13">
      <c r="A320" s="24">
        <v>313</v>
      </c>
      <c r="B320" s="41"/>
      <c r="C320" s="41"/>
      <c r="D320" s="41"/>
      <c r="E320" s="70"/>
      <c r="F320" s="70"/>
      <c r="G320" s="43"/>
      <c r="H320" s="71"/>
      <c r="I320" s="72"/>
      <c r="J320" s="59" t="e">
        <f t="shared" si="5"/>
        <v>#DIV/0!</v>
      </c>
      <c r="K320" s="42"/>
      <c r="L320" s="42"/>
      <c r="M320" s="41"/>
    </row>
    <row r="321" spans="1:13">
      <c r="A321" s="24">
        <v>314</v>
      </c>
      <c r="B321" s="41"/>
      <c r="C321" s="41"/>
      <c r="D321" s="41"/>
      <c r="E321" s="70"/>
      <c r="F321" s="70"/>
      <c r="G321" s="43"/>
      <c r="H321" s="71"/>
      <c r="I321" s="72"/>
      <c r="J321" s="33" t="e">
        <f t="shared" si="5"/>
        <v>#DIV/0!</v>
      </c>
      <c r="K321" s="42"/>
      <c r="L321" s="42"/>
      <c r="M321" s="41"/>
    </row>
    <row r="322" spans="1:13">
      <c r="A322" s="24">
        <v>315</v>
      </c>
      <c r="B322" s="41"/>
      <c r="C322" s="41"/>
      <c r="D322" s="41"/>
      <c r="E322" s="70"/>
      <c r="F322" s="70"/>
      <c r="G322" s="43"/>
      <c r="H322" s="71"/>
      <c r="I322" s="72"/>
      <c r="J322" s="59" t="e">
        <f t="shared" si="5"/>
        <v>#DIV/0!</v>
      </c>
      <c r="K322" s="42"/>
      <c r="L322" s="42"/>
      <c r="M322" s="41"/>
    </row>
    <row r="323" spans="1:13">
      <c r="A323" s="65">
        <v>316</v>
      </c>
      <c r="B323" s="41"/>
      <c r="C323" s="41"/>
      <c r="D323" s="41"/>
      <c r="E323" s="70"/>
      <c r="F323" s="70"/>
      <c r="G323" s="43"/>
      <c r="H323" s="71"/>
      <c r="I323" s="72"/>
      <c r="J323" s="59" t="e">
        <f t="shared" si="5"/>
        <v>#DIV/0!</v>
      </c>
      <c r="K323" s="42"/>
      <c r="L323" s="42"/>
      <c r="M323" s="41"/>
    </row>
    <row r="324" spans="1:13">
      <c r="A324" s="65">
        <v>317</v>
      </c>
      <c r="B324" s="41"/>
      <c r="C324" s="41"/>
      <c r="D324" s="41"/>
      <c r="E324" s="70"/>
      <c r="F324" s="70"/>
      <c r="G324" s="43"/>
      <c r="H324" s="71"/>
      <c r="I324" s="72"/>
      <c r="J324" s="33" t="e">
        <f t="shared" si="5"/>
        <v>#DIV/0!</v>
      </c>
      <c r="K324" s="42"/>
      <c r="L324" s="42"/>
      <c r="M324" s="41"/>
    </row>
    <row r="325" spans="1:13">
      <c r="A325" s="24">
        <v>318</v>
      </c>
      <c r="B325" s="41"/>
      <c r="C325" s="41"/>
      <c r="D325" s="41"/>
      <c r="E325" s="70"/>
      <c r="F325" s="70"/>
      <c r="G325" s="43"/>
      <c r="H325" s="71"/>
      <c r="I325" s="72"/>
      <c r="J325" s="33" t="e">
        <f t="shared" si="5"/>
        <v>#DIV/0!</v>
      </c>
      <c r="K325" s="42"/>
      <c r="L325" s="42"/>
      <c r="M325" s="41"/>
    </row>
    <row r="326" spans="1:13">
      <c r="A326" s="24">
        <v>319</v>
      </c>
      <c r="B326" s="41"/>
      <c r="C326" s="41"/>
      <c r="D326" s="41"/>
      <c r="E326" s="70"/>
      <c r="F326" s="70"/>
      <c r="G326" s="43"/>
      <c r="H326" s="71"/>
      <c r="I326" s="72"/>
      <c r="J326" s="33" t="e">
        <f t="shared" si="5"/>
        <v>#DIV/0!</v>
      </c>
      <c r="K326" s="42"/>
      <c r="L326" s="42"/>
      <c r="M326" s="41"/>
    </row>
    <row r="327" spans="1:13">
      <c r="A327" s="24">
        <v>320</v>
      </c>
      <c r="B327" s="41"/>
      <c r="C327" s="41"/>
      <c r="D327" s="41"/>
      <c r="E327" s="70"/>
      <c r="F327" s="70"/>
      <c r="G327" s="43"/>
      <c r="H327" s="71"/>
      <c r="I327" s="72"/>
      <c r="J327" s="33" t="e">
        <f t="shared" si="5"/>
        <v>#DIV/0!</v>
      </c>
      <c r="K327" s="42"/>
      <c r="L327" s="42"/>
      <c r="M327" s="41"/>
    </row>
    <row r="328" spans="1:13">
      <c r="A328" s="24">
        <v>321</v>
      </c>
      <c r="B328" s="41"/>
      <c r="C328" s="41"/>
      <c r="D328" s="41"/>
      <c r="E328" s="70"/>
      <c r="F328" s="70"/>
      <c r="G328" s="43"/>
      <c r="H328" s="71"/>
      <c r="I328" s="72"/>
      <c r="J328" s="59" t="e">
        <f t="shared" si="5"/>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ref="J332:J357" si="6">H332/I332</f>
        <v>#DIV/0!</v>
      </c>
      <c r="K332" s="42"/>
      <c r="L332" s="42"/>
      <c r="M332" s="41"/>
    </row>
    <row r="333" spans="1:13">
      <c r="A333" s="65">
        <v>326</v>
      </c>
      <c r="B333" s="41"/>
      <c r="C333" s="41"/>
      <c r="D333" s="41"/>
      <c r="E333" s="70"/>
      <c r="F333" s="70"/>
      <c r="G333" s="43"/>
      <c r="H333" s="71"/>
      <c r="I333" s="72"/>
      <c r="J333" s="33" t="e">
        <f t="shared" si="6"/>
        <v>#DIV/0!</v>
      </c>
      <c r="K333" s="42"/>
      <c r="L333" s="42"/>
      <c r="M333" s="41"/>
    </row>
    <row r="334" spans="1:13">
      <c r="A334" s="65">
        <v>327</v>
      </c>
      <c r="B334" s="41"/>
      <c r="C334" s="41"/>
      <c r="D334" s="41"/>
      <c r="E334" s="70"/>
      <c r="F334" s="70"/>
      <c r="G334" s="43"/>
      <c r="H334" s="71"/>
      <c r="I334" s="72"/>
      <c r="J334" s="33" t="e">
        <f t="shared" si="6"/>
        <v>#DIV/0!</v>
      </c>
      <c r="K334" s="42"/>
      <c r="L334" s="42"/>
      <c r="M334" s="41"/>
    </row>
    <row r="335" spans="1:13">
      <c r="A335" s="24">
        <v>328</v>
      </c>
      <c r="B335" s="41"/>
      <c r="C335" s="41"/>
      <c r="D335" s="41"/>
      <c r="E335" s="70"/>
      <c r="F335" s="70"/>
      <c r="G335" s="43"/>
      <c r="H335" s="71"/>
      <c r="I335" s="72"/>
      <c r="J335" s="33" t="e">
        <f t="shared" si="6"/>
        <v>#DIV/0!</v>
      </c>
      <c r="K335" s="42"/>
      <c r="L335" s="42"/>
      <c r="M335" s="41"/>
    </row>
    <row r="336" spans="1:13">
      <c r="A336" s="24">
        <v>329</v>
      </c>
      <c r="B336" s="41"/>
      <c r="C336" s="41"/>
      <c r="D336" s="41"/>
      <c r="E336" s="70"/>
      <c r="F336" s="70"/>
      <c r="G336" s="43"/>
      <c r="H336" s="71"/>
      <c r="I336" s="72"/>
      <c r="J336" s="33" t="e">
        <f t="shared" si="6"/>
        <v>#DIV/0!</v>
      </c>
      <c r="K336" s="42"/>
      <c r="L336" s="42"/>
      <c r="M336" s="41"/>
    </row>
    <row r="337" spans="1:13">
      <c r="A337" s="24">
        <v>330</v>
      </c>
      <c r="B337" s="41"/>
      <c r="C337" s="41"/>
      <c r="D337" s="41"/>
      <c r="E337" s="70"/>
      <c r="F337" s="70"/>
      <c r="G337" s="43"/>
      <c r="H337" s="71"/>
      <c r="I337" s="72"/>
      <c r="J337" s="59" t="e">
        <f t="shared" si="6"/>
        <v>#DIV/0!</v>
      </c>
      <c r="K337" s="42"/>
      <c r="L337" s="42"/>
      <c r="M337" s="41"/>
    </row>
    <row r="338" spans="1:13">
      <c r="A338" s="24">
        <v>331</v>
      </c>
      <c r="B338" s="41"/>
      <c r="C338" s="41"/>
      <c r="D338" s="41"/>
      <c r="E338" s="70"/>
      <c r="F338" s="70"/>
      <c r="G338" s="43"/>
      <c r="H338" s="71"/>
      <c r="I338" s="72"/>
      <c r="J338" s="59" t="e">
        <f t="shared" si="6"/>
        <v>#DIV/0!</v>
      </c>
      <c r="K338" s="42"/>
      <c r="L338" s="42"/>
      <c r="M338" s="41"/>
    </row>
    <row r="339" spans="1:13">
      <c r="A339" s="24">
        <v>332</v>
      </c>
      <c r="B339" s="41"/>
      <c r="C339" s="41"/>
      <c r="D339" s="41"/>
      <c r="E339" s="70"/>
      <c r="F339" s="70"/>
      <c r="G339" s="43"/>
      <c r="H339" s="71"/>
      <c r="I339" s="72"/>
      <c r="J339" s="33" t="e">
        <f t="shared" si="6"/>
        <v>#DIV/0!</v>
      </c>
      <c r="K339" s="42"/>
      <c r="L339" s="42"/>
      <c r="M339" s="41"/>
    </row>
    <row r="340" spans="1:13">
      <c r="A340" s="24">
        <v>333</v>
      </c>
      <c r="B340" s="41"/>
      <c r="C340" s="41"/>
      <c r="D340" s="41"/>
      <c r="E340" s="70"/>
      <c r="F340" s="70"/>
      <c r="G340" s="43"/>
      <c r="H340" s="71"/>
      <c r="I340" s="72"/>
      <c r="J340" s="59" t="e">
        <f t="shared" si="6"/>
        <v>#DIV/0!</v>
      </c>
      <c r="K340" s="42"/>
      <c r="L340" s="42"/>
      <c r="M340" s="41"/>
    </row>
    <row r="341" spans="1:13">
      <c r="A341" s="24">
        <v>334</v>
      </c>
      <c r="B341" s="41"/>
      <c r="C341" s="41"/>
      <c r="D341" s="41"/>
      <c r="E341" s="70"/>
      <c r="F341" s="70"/>
      <c r="G341" s="43"/>
      <c r="H341" s="71"/>
      <c r="I341" s="72"/>
      <c r="J341" s="59" t="e">
        <f t="shared" si="6"/>
        <v>#DIV/0!</v>
      </c>
      <c r="K341" s="42"/>
      <c r="L341" s="42"/>
      <c r="M341" s="41"/>
    </row>
    <row r="342" spans="1:13">
      <c r="A342" s="24">
        <v>335</v>
      </c>
      <c r="B342" s="41"/>
      <c r="C342" s="41"/>
      <c r="D342" s="41"/>
      <c r="E342" s="70"/>
      <c r="F342" s="70"/>
      <c r="G342" s="43"/>
      <c r="H342" s="71"/>
      <c r="I342" s="72"/>
      <c r="J342" s="33" t="e">
        <f t="shared" si="6"/>
        <v>#DIV/0!</v>
      </c>
      <c r="K342" s="42"/>
      <c r="L342" s="42"/>
      <c r="M342" s="41"/>
    </row>
    <row r="343" spans="1:13">
      <c r="A343" s="65">
        <v>336</v>
      </c>
      <c r="B343" s="41"/>
      <c r="C343" s="41"/>
      <c r="D343" s="41"/>
      <c r="E343" s="70"/>
      <c r="F343" s="70"/>
      <c r="G343" s="43"/>
      <c r="H343" s="71"/>
      <c r="I343" s="72"/>
      <c r="J343" s="33" t="e">
        <f t="shared" si="6"/>
        <v>#DIV/0!</v>
      </c>
      <c r="K343" s="42"/>
      <c r="L343" s="42"/>
      <c r="M343" s="41"/>
    </row>
    <row r="344" spans="1:13">
      <c r="A344" s="65">
        <v>337</v>
      </c>
      <c r="B344" s="41"/>
      <c r="C344" s="41"/>
      <c r="D344" s="41"/>
      <c r="E344" s="70"/>
      <c r="F344" s="70"/>
      <c r="G344" s="43"/>
      <c r="H344" s="71"/>
      <c r="I344" s="72"/>
      <c r="J344" s="33" t="e">
        <f t="shared" si="6"/>
        <v>#DIV/0!</v>
      </c>
      <c r="K344" s="42"/>
      <c r="L344" s="42"/>
      <c r="M344" s="41"/>
    </row>
    <row r="345" spans="1:13">
      <c r="A345" s="24">
        <v>338</v>
      </c>
      <c r="B345" s="41"/>
      <c r="C345" s="41"/>
      <c r="D345" s="41"/>
      <c r="E345" s="70"/>
      <c r="F345" s="70"/>
      <c r="G345" s="43"/>
      <c r="H345" s="71"/>
      <c r="I345" s="72"/>
      <c r="J345" s="33" t="e">
        <f t="shared" si="6"/>
        <v>#DIV/0!</v>
      </c>
      <c r="K345" s="42"/>
      <c r="L345" s="42"/>
      <c r="M345" s="41"/>
    </row>
    <row r="346" spans="1:13">
      <c r="A346" s="24">
        <v>339</v>
      </c>
      <c r="B346" s="41"/>
      <c r="C346" s="41"/>
      <c r="D346" s="41"/>
      <c r="E346" s="70"/>
      <c r="F346" s="70"/>
      <c r="G346" s="43"/>
      <c r="H346" s="71"/>
      <c r="I346" s="72"/>
      <c r="J346" s="59" t="e">
        <f t="shared" si="6"/>
        <v>#DIV/0!</v>
      </c>
      <c r="K346" s="42"/>
      <c r="L346" s="42"/>
      <c r="M346" s="41"/>
    </row>
    <row r="347" spans="1:13">
      <c r="A347" s="24">
        <v>340</v>
      </c>
      <c r="B347" s="41"/>
      <c r="C347" s="41"/>
      <c r="D347" s="41"/>
      <c r="E347" s="70"/>
      <c r="F347" s="70"/>
      <c r="G347" s="43"/>
      <c r="H347" s="71"/>
      <c r="I347" s="72"/>
      <c r="J347" s="59" t="e">
        <f t="shared" si="6"/>
        <v>#DIV/0!</v>
      </c>
      <c r="K347" s="42"/>
      <c r="L347" s="42"/>
      <c r="M347" s="41"/>
    </row>
    <row r="348" spans="1:13">
      <c r="A348" s="24">
        <v>341</v>
      </c>
      <c r="B348" s="41"/>
      <c r="C348" s="41"/>
      <c r="D348" s="41"/>
      <c r="E348" s="70"/>
      <c r="F348" s="70"/>
      <c r="G348" s="43"/>
      <c r="H348" s="71"/>
      <c r="I348" s="72"/>
      <c r="J348" s="33" t="e">
        <f t="shared" si="6"/>
        <v>#DIV/0!</v>
      </c>
      <c r="K348" s="42"/>
      <c r="L348" s="42"/>
      <c r="M348" s="41"/>
    </row>
    <row r="349" spans="1:13">
      <c r="A349" s="24">
        <v>342</v>
      </c>
      <c r="B349" s="41"/>
      <c r="C349" s="41"/>
      <c r="D349" s="41"/>
      <c r="E349" s="70"/>
      <c r="F349" s="70"/>
      <c r="G349" s="43"/>
      <c r="H349" s="71"/>
      <c r="I349" s="72"/>
      <c r="J349" s="59" t="e">
        <f t="shared" si="6"/>
        <v>#DIV/0!</v>
      </c>
      <c r="K349" s="42"/>
      <c r="L349" s="42"/>
      <c r="M349" s="41"/>
    </row>
    <row r="350" spans="1:13">
      <c r="A350" s="24">
        <v>343</v>
      </c>
      <c r="B350" s="41"/>
      <c r="C350" s="41"/>
      <c r="D350" s="41"/>
      <c r="E350" s="70"/>
      <c r="F350" s="70"/>
      <c r="G350" s="43"/>
      <c r="H350" s="71"/>
      <c r="I350" s="72"/>
      <c r="J350" s="59" t="e">
        <f t="shared" si="6"/>
        <v>#DIV/0!</v>
      </c>
      <c r="K350" s="42"/>
      <c r="L350" s="42"/>
      <c r="M350" s="41"/>
    </row>
    <row r="351" spans="1:13">
      <c r="A351" s="24">
        <v>344</v>
      </c>
      <c r="B351" s="41"/>
      <c r="C351" s="41"/>
      <c r="D351" s="41"/>
      <c r="E351" s="70"/>
      <c r="F351" s="70"/>
      <c r="G351" s="43"/>
      <c r="H351" s="71"/>
      <c r="I351" s="72"/>
      <c r="J351" s="33" t="e">
        <f t="shared" si="6"/>
        <v>#DIV/0!</v>
      </c>
      <c r="K351" s="42"/>
      <c r="L351" s="42"/>
      <c r="M351" s="41"/>
    </row>
    <row r="352" spans="1:13">
      <c r="A352" s="24">
        <v>345</v>
      </c>
      <c r="B352" s="41"/>
      <c r="C352" s="41"/>
      <c r="D352" s="41"/>
      <c r="E352" s="70"/>
      <c r="F352" s="70"/>
      <c r="G352" s="43"/>
      <c r="H352" s="71"/>
      <c r="I352" s="72"/>
      <c r="J352" s="33" t="e">
        <f t="shared" si="6"/>
        <v>#DIV/0!</v>
      </c>
      <c r="K352" s="42"/>
      <c r="L352" s="42"/>
      <c r="M352" s="41"/>
    </row>
    <row r="353" spans="1:13">
      <c r="A353" s="65">
        <v>346</v>
      </c>
      <c r="B353" s="41"/>
      <c r="C353" s="41"/>
      <c r="D353" s="41"/>
      <c r="E353" s="70"/>
      <c r="F353" s="70"/>
      <c r="G353" s="43"/>
      <c r="H353" s="71"/>
      <c r="I353" s="72"/>
      <c r="J353" s="33" t="e">
        <f t="shared" si="6"/>
        <v>#DIV/0!</v>
      </c>
      <c r="K353" s="42"/>
      <c r="L353" s="42"/>
      <c r="M353" s="41"/>
    </row>
    <row r="354" spans="1:13">
      <c r="A354" s="65">
        <v>347</v>
      </c>
      <c r="B354" s="41"/>
      <c r="C354" s="41"/>
      <c r="D354" s="41"/>
      <c r="E354" s="70"/>
      <c r="F354" s="70"/>
      <c r="G354" s="43"/>
      <c r="H354" s="71"/>
      <c r="I354" s="72"/>
      <c r="J354" s="33" t="e">
        <f t="shared" si="6"/>
        <v>#DIV/0!</v>
      </c>
      <c r="K354" s="42"/>
      <c r="L354" s="42"/>
      <c r="M354" s="41"/>
    </row>
    <row r="355" spans="1:13">
      <c r="A355" s="24">
        <v>348</v>
      </c>
      <c r="B355" s="41"/>
      <c r="C355" s="41"/>
      <c r="D355" s="41"/>
      <c r="E355" s="70"/>
      <c r="F355" s="70"/>
      <c r="G355" s="43"/>
      <c r="H355" s="71"/>
      <c r="I355" s="72"/>
      <c r="J355" s="59" t="e">
        <f t="shared" si="6"/>
        <v>#DIV/0!</v>
      </c>
      <c r="K355" s="42"/>
      <c r="L355" s="42"/>
      <c r="M355" s="41"/>
    </row>
    <row r="356" spans="1:13">
      <c r="A356" s="24">
        <v>349</v>
      </c>
      <c r="B356" s="41"/>
      <c r="C356" s="41"/>
      <c r="D356" s="41"/>
      <c r="E356" s="70"/>
      <c r="F356" s="70"/>
      <c r="G356" s="43"/>
      <c r="H356" s="71"/>
      <c r="I356" s="72"/>
      <c r="J356" s="59" t="e">
        <f t="shared" si="6"/>
        <v>#DIV/0!</v>
      </c>
      <c r="K356" s="42"/>
      <c r="L356" s="42"/>
      <c r="M356" s="41"/>
    </row>
    <row r="357" spans="1:13">
      <c r="A357" s="24">
        <v>350</v>
      </c>
      <c r="B357" s="41"/>
      <c r="C357" s="41"/>
      <c r="D357" s="41"/>
      <c r="E357" s="70"/>
      <c r="F357" s="70"/>
      <c r="G357" s="43"/>
      <c r="H357" s="71"/>
      <c r="I357" s="72"/>
      <c r="J357" s="33" t="e">
        <f t="shared" si="6"/>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40157480314965" right="0.78740157480314965" top="0.59055118110236227" bottom="0.55118110236220474" header="0.51181102362204722" footer="0.51181102362204722"/>
  <pageSetup paperSize="9" scale="77" orientation="landscape" blackAndWhite="1" cellComments="asDisplayed" r:id="rId1"/>
  <headerFooter alignWithMargins="0"/>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357"/>
  <sheetViews>
    <sheetView zoomScaleNormal="100" workbookViewId="0">
      <selection activeCell="G12" sqref="G12:G1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124" t="s">
        <v>24</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7" orientation="landscape" blackAndWhite="1" r:id="rId1"/>
  <headerFooter alignWithMargins="0"/>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J65"/>
  <sheetViews>
    <sheetView view="pageBreakPreview" zoomScaleNormal="100" zoomScaleSheetLayoutView="100" workbookViewId="0">
      <selection activeCell="G12" sqref="G12:G13"/>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124" t="s">
        <v>24</v>
      </c>
      <c r="C1" s="65"/>
      <c r="D1" s="65"/>
      <c r="E1" s="65"/>
      <c r="F1" s="65"/>
      <c r="G1" s="65"/>
      <c r="I1" s="24" t="s">
        <v>101</v>
      </c>
    </row>
    <row r="2" spans="1:10" ht="49.5" customHeight="1">
      <c r="B2" s="76"/>
      <c r="C2" s="65"/>
      <c r="D2" s="65"/>
      <c r="E2" s="857" t="s">
        <v>102</v>
      </c>
      <c r="F2" s="856"/>
      <c r="G2" s="856"/>
      <c r="H2" s="29">
        <f>SUMIF(G6:G356,"PPS",H6:H356)</f>
        <v>8401352</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8401352</v>
      </c>
      <c r="I5" s="138">
        <f>SUM(I6:I65)</f>
        <v>823662</v>
      </c>
      <c r="J5" s="126">
        <f>H5/I5</f>
        <v>10.199999514363901</v>
      </c>
    </row>
    <row r="6" spans="1:10" ht="27.75" thickTop="1">
      <c r="A6" s="24">
        <v>1</v>
      </c>
      <c r="B6" s="8" t="s">
        <v>132</v>
      </c>
      <c r="C6" s="62" t="s">
        <v>133</v>
      </c>
      <c r="D6" s="62" t="s">
        <v>134</v>
      </c>
      <c r="E6" s="112">
        <v>4</v>
      </c>
      <c r="F6" s="8" t="s">
        <v>135</v>
      </c>
      <c r="G6" s="66" t="s">
        <v>128</v>
      </c>
      <c r="H6" s="29">
        <v>8401352</v>
      </c>
      <c r="I6" s="29">
        <v>823662</v>
      </c>
      <c r="J6" s="41">
        <f t="shared" ref="J6:J65" si="0">H6/I6</f>
        <v>10.199999514363901</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40157480314965" right="0.78740157480314965" top="0.62992125984251968" bottom="0.59055118110236227" header="0.51181102362204722" footer="0.51181102362204722"/>
  <pageSetup paperSize="9" orientation="landscape" blackAndWhite="1" cellComments="asDisplayed" r:id="rId1"/>
  <headerFooter alignWithMargins="0"/>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5"/>
  <sheetViews>
    <sheetView view="pageBreakPreview" topLeftCell="A3" zoomScaleNormal="100" zoomScaleSheetLayoutView="100" workbookViewId="0">
      <selection activeCell="L44" sqref="L44"/>
    </sheetView>
  </sheetViews>
  <sheetFormatPr defaultColWidth="9" defaultRowHeight="13.5"/>
  <cols>
    <col min="1" max="1" width="9.125" style="24" bestFit="1" customWidth="1"/>
    <col min="2" max="2" width="20" style="24" customWidth="1"/>
    <col min="3" max="4" width="9" style="24"/>
    <col min="5" max="5" width="13.125" style="24" bestFit="1" customWidth="1"/>
    <col min="6" max="6" width="9" style="24"/>
    <col min="7" max="7" width="13.125" style="24" bestFit="1" customWidth="1"/>
    <col min="8" max="8" width="12.625" style="24" customWidth="1"/>
    <col min="9" max="9" width="13.625" style="24" bestFit="1" customWidth="1"/>
    <col min="10" max="10" width="9.125" style="24" bestFit="1" customWidth="1"/>
    <col min="11" max="256" width="9" style="24"/>
    <col min="257" max="257" width="9.125" style="24" bestFit="1" customWidth="1"/>
    <col min="258" max="258" width="20" style="24" customWidth="1"/>
    <col min="259" max="260" width="9" style="24"/>
    <col min="261" max="261" width="13.125" style="24" bestFit="1" customWidth="1"/>
    <col min="262" max="262" width="9" style="24"/>
    <col min="263" max="263" width="13.125" style="24" bestFit="1" customWidth="1"/>
    <col min="264" max="264" width="12.625" style="24" customWidth="1"/>
    <col min="265" max="265" width="13.625" style="24" bestFit="1" customWidth="1"/>
    <col min="266" max="266" width="9.125" style="24" bestFit="1" customWidth="1"/>
    <col min="267" max="512" width="9" style="24"/>
    <col min="513" max="513" width="9.125" style="24" bestFit="1" customWidth="1"/>
    <col min="514" max="514" width="20" style="24" customWidth="1"/>
    <col min="515" max="516" width="9" style="24"/>
    <col min="517" max="517" width="13.125" style="24" bestFit="1" customWidth="1"/>
    <col min="518" max="518" width="9" style="24"/>
    <col min="519" max="519" width="13.125" style="24" bestFit="1" customWidth="1"/>
    <col min="520" max="520" width="12.625" style="24" customWidth="1"/>
    <col min="521" max="521" width="13.625" style="24" bestFit="1" customWidth="1"/>
    <col min="522" max="522" width="9.125" style="24" bestFit="1" customWidth="1"/>
    <col min="523" max="768" width="9" style="24"/>
    <col min="769" max="769" width="9.125" style="24" bestFit="1" customWidth="1"/>
    <col min="770" max="770" width="20" style="24" customWidth="1"/>
    <col min="771" max="772" width="9" style="24"/>
    <col min="773" max="773" width="13.125" style="24" bestFit="1" customWidth="1"/>
    <col min="774" max="774" width="9" style="24"/>
    <col min="775" max="775" width="13.125" style="24" bestFit="1" customWidth="1"/>
    <col min="776" max="776" width="12.625" style="24" customWidth="1"/>
    <col min="777" max="777" width="13.625" style="24" bestFit="1" customWidth="1"/>
    <col min="778" max="778" width="9.125" style="24" bestFit="1" customWidth="1"/>
    <col min="779" max="1024" width="9" style="24"/>
    <col min="1025" max="1025" width="9.125" style="24" bestFit="1" customWidth="1"/>
    <col min="1026" max="1026" width="20" style="24" customWidth="1"/>
    <col min="1027" max="1028" width="9" style="24"/>
    <col min="1029" max="1029" width="13.125" style="24" bestFit="1" customWidth="1"/>
    <col min="1030" max="1030" width="9" style="24"/>
    <col min="1031" max="1031" width="13.125" style="24" bestFit="1" customWidth="1"/>
    <col min="1032" max="1032" width="12.625" style="24" customWidth="1"/>
    <col min="1033" max="1033" width="13.625" style="24" bestFit="1" customWidth="1"/>
    <col min="1034" max="1034" width="9.125" style="24" bestFit="1" customWidth="1"/>
    <col min="1035" max="1280" width="9" style="24"/>
    <col min="1281" max="1281" width="9.125" style="24" bestFit="1" customWidth="1"/>
    <col min="1282" max="1282" width="20" style="24" customWidth="1"/>
    <col min="1283" max="1284" width="9" style="24"/>
    <col min="1285" max="1285" width="13.125" style="24" bestFit="1" customWidth="1"/>
    <col min="1286" max="1286" width="9" style="24"/>
    <col min="1287" max="1287" width="13.125" style="24" bestFit="1" customWidth="1"/>
    <col min="1288" max="1288" width="12.625" style="24" customWidth="1"/>
    <col min="1289" max="1289" width="13.625" style="24" bestFit="1" customWidth="1"/>
    <col min="1290" max="1290" width="9.125" style="24" bestFit="1" customWidth="1"/>
    <col min="1291" max="1536" width="9" style="24"/>
    <col min="1537" max="1537" width="9.125" style="24" bestFit="1" customWidth="1"/>
    <col min="1538" max="1538" width="20" style="24" customWidth="1"/>
    <col min="1539" max="1540" width="9" style="24"/>
    <col min="1541" max="1541" width="13.125" style="24" bestFit="1" customWidth="1"/>
    <col min="1542" max="1542" width="9" style="24"/>
    <col min="1543" max="1543" width="13.125" style="24" bestFit="1" customWidth="1"/>
    <col min="1544" max="1544" width="12.625" style="24" customWidth="1"/>
    <col min="1545" max="1545" width="13.625" style="24" bestFit="1" customWidth="1"/>
    <col min="1546" max="1546" width="9.125" style="24" bestFit="1" customWidth="1"/>
    <col min="1547" max="1792" width="9" style="24"/>
    <col min="1793" max="1793" width="9.125" style="24" bestFit="1" customWidth="1"/>
    <col min="1794" max="1794" width="20" style="24" customWidth="1"/>
    <col min="1795" max="1796" width="9" style="24"/>
    <col min="1797" max="1797" width="13.125" style="24" bestFit="1" customWidth="1"/>
    <col min="1798" max="1798" width="9" style="24"/>
    <col min="1799" max="1799" width="13.125" style="24" bestFit="1" customWidth="1"/>
    <col min="1800" max="1800" width="12.625" style="24" customWidth="1"/>
    <col min="1801" max="1801" width="13.625" style="24" bestFit="1" customWidth="1"/>
    <col min="1802" max="1802" width="9.125" style="24" bestFit="1" customWidth="1"/>
    <col min="1803" max="2048" width="9" style="24"/>
    <col min="2049" max="2049" width="9.125" style="24" bestFit="1" customWidth="1"/>
    <col min="2050" max="2050" width="20" style="24" customWidth="1"/>
    <col min="2051" max="2052" width="9" style="24"/>
    <col min="2053" max="2053" width="13.125" style="24" bestFit="1" customWidth="1"/>
    <col min="2054" max="2054" width="9" style="24"/>
    <col min="2055" max="2055" width="13.125" style="24" bestFit="1" customWidth="1"/>
    <col min="2056" max="2056" width="12.625" style="24" customWidth="1"/>
    <col min="2057" max="2057" width="13.625" style="24" bestFit="1" customWidth="1"/>
    <col min="2058" max="2058" width="9.125" style="24" bestFit="1" customWidth="1"/>
    <col min="2059" max="2304" width="9" style="24"/>
    <col min="2305" max="2305" width="9.125" style="24" bestFit="1" customWidth="1"/>
    <col min="2306" max="2306" width="20" style="24" customWidth="1"/>
    <col min="2307" max="2308" width="9" style="24"/>
    <col min="2309" max="2309" width="13.125" style="24" bestFit="1" customWidth="1"/>
    <col min="2310" max="2310" width="9" style="24"/>
    <col min="2311" max="2311" width="13.125" style="24" bestFit="1" customWidth="1"/>
    <col min="2312" max="2312" width="12.625" style="24" customWidth="1"/>
    <col min="2313" max="2313" width="13.625" style="24" bestFit="1" customWidth="1"/>
    <col min="2314" max="2314" width="9.125" style="24" bestFit="1" customWidth="1"/>
    <col min="2315" max="2560" width="9" style="24"/>
    <col min="2561" max="2561" width="9.125" style="24" bestFit="1" customWidth="1"/>
    <col min="2562" max="2562" width="20" style="24" customWidth="1"/>
    <col min="2563" max="2564" width="9" style="24"/>
    <col min="2565" max="2565" width="13.125" style="24" bestFit="1" customWidth="1"/>
    <col min="2566" max="2566" width="9" style="24"/>
    <col min="2567" max="2567" width="13.125" style="24" bestFit="1" customWidth="1"/>
    <col min="2568" max="2568" width="12.625" style="24" customWidth="1"/>
    <col min="2569" max="2569" width="13.625" style="24" bestFit="1" customWidth="1"/>
    <col min="2570" max="2570" width="9.125" style="24" bestFit="1" customWidth="1"/>
    <col min="2571" max="2816" width="9" style="24"/>
    <col min="2817" max="2817" width="9.125" style="24" bestFit="1" customWidth="1"/>
    <col min="2818" max="2818" width="20" style="24" customWidth="1"/>
    <col min="2819" max="2820" width="9" style="24"/>
    <col min="2821" max="2821" width="13.125" style="24" bestFit="1" customWidth="1"/>
    <col min="2822" max="2822" width="9" style="24"/>
    <col min="2823" max="2823" width="13.125" style="24" bestFit="1" customWidth="1"/>
    <col min="2824" max="2824" width="12.625" style="24" customWidth="1"/>
    <col min="2825" max="2825" width="13.625" style="24" bestFit="1" customWidth="1"/>
    <col min="2826" max="2826" width="9.125" style="24" bestFit="1" customWidth="1"/>
    <col min="2827" max="3072" width="9" style="24"/>
    <col min="3073" max="3073" width="9.125" style="24" bestFit="1" customWidth="1"/>
    <col min="3074" max="3074" width="20" style="24" customWidth="1"/>
    <col min="3075" max="3076" width="9" style="24"/>
    <col min="3077" max="3077" width="13.125" style="24" bestFit="1" customWidth="1"/>
    <col min="3078" max="3078" width="9" style="24"/>
    <col min="3079" max="3079" width="13.125" style="24" bestFit="1" customWidth="1"/>
    <col min="3080" max="3080" width="12.625" style="24" customWidth="1"/>
    <col min="3081" max="3081" width="13.625" style="24" bestFit="1" customWidth="1"/>
    <col min="3082" max="3082" width="9.125" style="24" bestFit="1" customWidth="1"/>
    <col min="3083" max="3328" width="9" style="24"/>
    <col min="3329" max="3329" width="9.125" style="24" bestFit="1" customWidth="1"/>
    <col min="3330" max="3330" width="20" style="24" customWidth="1"/>
    <col min="3331" max="3332" width="9" style="24"/>
    <col min="3333" max="3333" width="13.125" style="24" bestFit="1" customWidth="1"/>
    <col min="3334" max="3334" width="9" style="24"/>
    <col min="3335" max="3335" width="13.125" style="24" bestFit="1" customWidth="1"/>
    <col min="3336" max="3336" width="12.625" style="24" customWidth="1"/>
    <col min="3337" max="3337" width="13.625" style="24" bestFit="1" customWidth="1"/>
    <col min="3338" max="3338" width="9.125" style="24" bestFit="1" customWidth="1"/>
    <col min="3339" max="3584" width="9" style="24"/>
    <col min="3585" max="3585" width="9.125" style="24" bestFit="1" customWidth="1"/>
    <col min="3586" max="3586" width="20" style="24" customWidth="1"/>
    <col min="3587" max="3588" width="9" style="24"/>
    <col min="3589" max="3589" width="13.125" style="24" bestFit="1" customWidth="1"/>
    <col min="3590" max="3590" width="9" style="24"/>
    <col min="3591" max="3591" width="13.125" style="24" bestFit="1" customWidth="1"/>
    <col min="3592" max="3592" width="12.625" style="24" customWidth="1"/>
    <col min="3593" max="3593" width="13.625" style="24" bestFit="1" customWidth="1"/>
    <col min="3594" max="3594" width="9.125" style="24" bestFit="1" customWidth="1"/>
    <col min="3595" max="3840" width="9" style="24"/>
    <col min="3841" max="3841" width="9.125" style="24" bestFit="1" customWidth="1"/>
    <col min="3842" max="3842" width="20" style="24" customWidth="1"/>
    <col min="3843" max="3844" width="9" style="24"/>
    <col min="3845" max="3845" width="13.125" style="24" bestFit="1" customWidth="1"/>
    <col min="3846" max="3846" width="9" style="24"/>
    <col min="3847" max="3847" width="13.125" style="24" bestFit="1" customWidth="1"/>
    <col min="3848" max="3848" width="12.625" style="24" customWidth="1"/>
    <col min="3849" max="3849" width="13.625" style="24" bestFit="1" customWidth="1"/>
    <col min="3850" max="3850" width="9.125" style="24" bestFit="1" customWidth="1"/>
    <col min="3851" max="4096" width="9" style="24"/>
    <col min="4097" max="4097" width="9.125" style="24" bestFit="1" customWidth="1"/>
    <col min="4098" max="4098" width="20" style="24" customWidth="1"/>
    <col min="4099" max="4100" width="9" style="24"/>
    <col min="4101" max="4101" width="13.125" style="24" bestFit="1" customWidth="1"/>
    <col min="4102" max="4102" width="9" style="24"/>
    <col min="4103" max="4103" width="13.125" style="24" bestFit="1" customWidth="1"/>
    <col min="4104" max="4104" width="12.625" style="24" customWidth="1"/>
    <col min="4105" max="4105" width="13.625" style="24" bestFit="1" customWidth="1"/>
    <col min="4106" max="4106" width="9.125" style="24" bestFit="1" customWidth="1"/>
    <col min="4107" max="4352" width="9" style="24"/>
    <col min="4353" max="4353" width="9.125" style="24" bestFit="1" customWidth="1"/>
    <col min="4354" max="4354" width="20" style="24" customWidth="1"/>
    <col min="4355" max="4356" width="9" style="24"/>
    <col min="4357" max="4357" width="13.125" style="24" bestFit="1" customWidth="1"/>
    <col min="4358" max="4358" width="9" style="24"/>
    <col min="4359" max="4359" width="13.125" style="24" bestFit="1" customWidth="1"/>
    <col min="4360" max="4360" width="12.625" style="24" customWidth="1"/>
    <col min="4361" max="4361" width="13.625" style="24" bestFit="1" customWidth="1"/>
    <col min="4362" max="4362" width="9.125" style="24" bestFit="1" customWidth="1"/>
    <col min="4363" max="4608" width="9" style="24"/>
    <col min="4609" max="4609" width="9.125" style="24" bestFit="1" customWidth="1"/>
    <col min="4610" max="4610" width="20" style="24" customWidth="1"/>
    <col min="4611" max="4612" width="9" style="24"/>
    <col min="4613" max="4613" width="13.125" style="24" bestFit="1" customWidth="1"/>
    <col min="4614" max="4614" width="9" style="24"/>
    <col min="4615" max="4615" width="13.125" style="24" bestFit="1" customWidth="1"/>
    <col min="4616" max="4616" width="12.625" style="24" customWidth="1"/>
    <col min="4617" max="4617" width="13.625" style="24" bestFit="1" customWidth="1"/>
    <col min="4618" max="4618" width="9.125" style="24" bestFit="1" customWidth="1"/>
    <col min="4619" max="4864" width="9" style="24"/>
    <col min="4865" max="4865" width="9.125" style="24" bestFit="1" customWidth="1"/>
    <col min="4866" max="4866" width="20" style="24" customWidth="1"/>
    <col min="4867" max="4868" width="9" style="24"/>
    <col min="4869" max="4869" width="13.125" style="24" bestFit="1" customWidth="1"/>
    <col min="4870" max="4870" width="9" style="24"/>
    <col min="4871" max="4871" width="13.125" style="24" bestFit="1" customWidth="1"/>
    <col min="4872" max="4872" width="12.625" style="24" customWidth="1"/>
    <col min="4873" max="4873" width="13.625" style="24" bestFit="1" customWidth="1"/>
    <col min="4874" max="4874" width="9.125" style="24" bestFit="1" customWidth="1"/>
    <col min="4875" max="5120" width="9" style="24"/>
    <col min="5121" max="5121" width="9.125" style="24" bestFit="1" customWidth="1"/>
    <col min="5122" max="5122" width="20" style="24" customWidth="1"/>
    <col min="5123" max="5124" width="9" style="24"/>
    <col min="5125" max="5125" width="13.125" style="24" bestFit="1" customWidth="1"/>
    <col min="5126" max="5126" width="9" style="24"/>
    <col min="5127" max="5127" width="13.125" style="24" bestFit="1" customWidth="1"/>
    <col min="5128" max="5128" width="12.625" style="24" customWidth="1"/>
    <col min="5129" max="5129" width="13.625" style="24" bestFit="1" customWidth="1"/>
    <col min="5130" max="5130" width="9.125" style="24" bestFit="1" customWidth="1"/>
    <col min="5131" max="5376" width="9" style="24"/>
    <col min="5377" max="5377" width="9.125" style="24" bestFit="1" customWidth="1"/>
    <col min="5378" max="5378" width="20" style="24" customWidth="1"/>
    <col min="5379" max="5380" width="9" style="24"/>
    <col min="5381" max="5381" width="13.125" style="24" bestFit="1" customWidth="1"/>
    <col min="5382" max="5382" width="9" style="24"/>
    <col min="5383" max="5383" width="13.125" style="24" bestFit="1" customWidth="1"/>
    <col min="5384" max="5384" width="12.625" style="24" customWidth="1"/>
    <col min="5385" max="5385" width="13.625" style="24" bestFit="1" customWidth="1"/>
    <col min="5386" max="5386" width="9.125" style="24" bestFit="1" customWidth="1"/>
    <col min="5387" max="5632" width="9" style="24"/>
    <col min="5633" max="5633" width="9.125" style="24" bestFit="1" customWidth="1"/>
    <col min="5634" max="5634" width="20" style="24" customWidth="1"/>
    <col min="5635" max="5636" width="9" style="24"/>
    <col min="5637" max="5637" width="13.125" style="24" bestFit="1" customWidth="1"/>
    <col min="5638" max="5638" width="9" style="24"/>
    <col min="5639" max="5639" width="13.125" style="24" bestFit="1" customWidth="1"/>
    <col min="5640" max="5640" width="12.625" style="24" customWidth="1"/>
    <col min="5641" max="5641" width="13.625" style="24" bestFit="1" customWidth="1"/>
    <col min="5642" max="5642" width="9.125" style="24" bestFit="1" customWidth="1"/>
    <col min="5643" max="5888" width="9" style="24"/>
    <col min="5889" max="5889" width="9.125" style="24" bestFit="1" customWidth="1"/>
    <col min="5890" max="5890" width="20" style="24" customWidth="1"/>
    <col min="5891" max="5892" width="9" style="24"/>
    <col min="5893" max="5893" width="13.125" style="24" bestFit="1" customWidth="1"/>
    <col min="5894" max="5894" width="9" style="24"/>
    <col min="5895" max="5895" width="13.125" style="24" bestFit="1" customWidth="1"/>
    <col min="5896" max="5896" width="12.625" style="24" customWidth="1"/>
    <col min="5897" max="5897" width="13.625" style="24" bestFit="1" customWidth="1"/>
    <col min="5898" max="5898" width="9.125" style="24" bestFit="1" customWidth="1"/>
    <col min="5899" max="6144" width="9" style="24"/>
    <col min="6145" max="6145" width="9.125" style="24" bestFit="1" customWidth="1"/>
    <col min="6146" max="6146" width="20" style="24" customWidth="1"/>
    <col min="6147" max="6148" width="9" style="24"/>
    <col min="6149" max="6149" width="13.125" style="24" bestFit="1" customWidth="1"/>
    <col min="6150" max="6150" width="9" style="24"/>
    <col min="6151" max="6151" width="13.125" style="24" bestFit="1" customWidth="1"/>
    <col min="6152" max="6152" width="12.625" style="24" customWidth="1"/>
    <col min="6153" max="6153" width="13.625" style="24" bestFit="1" customWidth="1"/>
    <col min="6154" max="6154" width="9.125" style="24" bestFit="1" customWidth="1"/>
    <col min="6155" max="6400" width="9" style="24"/>
    <col min="6401" max="6401" width="9.125" style="24" bestFit="1" customWidth="1"/>
    <col min="6402" max="6402" width="20" style="24" customWidth="1"/>
    <col min="6403" max="6404" width="9" style="24"/>
    <col min="6405" max="6405" width="13.125" style="24" bestFit="1" customWidth="1"/>
    <col min="6406" max="6406" width="9" style="24"/>
    <col min="6407" max="6407" width="13.125" style="24" bestFit="1" customWidth="1"/>
    <col min="6408" max="6408" width="12.625" style="24" customWidth="1"/>
    <col min="6409" max="6409" width="13.625" style="24" bestFit="1" customWidth="1"/>
    <col min="6410" max="6410" width="9.125" style="24" bestFit="1" customWidth="1"/>
    <col min="6411" max="6656" width="9" style="24"/>
    <col min="6657" max="6657" width="9.125" style="24" bestFit="1" customWidth="1"/>
    <col min="6658" max="6658" width="20" style="24" customWidth="1"/>
    <col min="6659" max="6660" width="9" style="24"/>
    <col min="6661" max="6661" width="13.125" style="24" bestFit="1" customWidth="1"/>
    <col min="6662" max="6662" width="9" style="24"/>
    <col min="6663" max="6663" width="13.125" style="24" bestFit="1" customWidth="1"/>
    <col min="6664" max="6664" width="12.625" style="24" customWidth="1"/>
    <col min="6665" max="6665" width="13.625" style="24" bestFit="1" customWidth="1"/>
    <col min="6666" max="6666" width="9.125" style="24" bestFit="1" customWidth="1"/>
    <col min="6667" max="6912" width="9" style="24"/>
    <col min="6913" max="6913" width="9.125" style="24" bestFit="1" customWidth="1"/>
    <col min="6914" max="6914" width="20" style="24" customWidth="1"/>
    <col min="6915" max="6916" width="9" style="24"/>
    <col min="6917" max="6917" width="13.125" style="24" bestFit="1" customWidth="1"/>
    <col min="6918" max="6918" width="9" style="24"/>
    <col min="6919" max="6919" width="13.125" style="24" bestFit="1" customWidth="1"/>
    <col min="6920" max="6920" width="12.625" style="24" customWidth="1"/>
    <col min="6921" max="6921" width="13.625" style="24" bestFit="1" customWidth="1"/>
    <col min="6922" max="6922" width="9.125" style="24" bestFit="1" customWidth="1"/>
    <col min="6923" max="7168" width="9" style="24"/>
    <col min="7169" max="7169" width="9.125" style="24" bestFit="1" customWidth="1"/>
    <col min="7170" max="7170" width="20" style="24" customWidth="1"/>
    <col min="7171" max="7172" width="9" style="24"/>
    <col min="7173" max="7173" width="13.125" style="24" bestFit="1" customWidth="1"/>
    <col min="7174" max="7174" width="9" style="24"/>
    <col min="7175" max="7175" width="13.125" style="24" bestFit="1" customWidth="1"/>
    <col min="7176" max="7176" width="12.625" style="24" customWidth="1"/>
    <col min="7177" max="7177" width="13.625" style="24" bestFit="1" customWidth="1"/>
    <col min="7178" max="7178" width="9.125" style="24" bestFit="1" customWidth="1"/>
    <col min="7179" max="7424" width="9" style="24"/>
    <col min="7425" max="7425" width="9.125" style="24" bestFit="1" customWidth="1"/>
    <col min="7426" max="7426" width="20" style="24" customWidth="1"/>
    <col min="7427" max="7428" width="9" style="24"/>
    <col min="7429" max="7429" width="13.125" style="24" bestFit="1" customWidth="1"/>
    <col min="7430" max="7430" width="9" style="24"/>
    <col min="7431" max="7431" width="13.125" style="24" bestFit="1" customWidth="1"/>
    <col min="7432" max="7432" width="12.625" style="24" customWidth="1"/>
    <col min="7433" max="7433" width="13.625" style="24" bestFit="1" customWidth="1"/>
    <col min="7434" max="7434" width="9.125" style="24" bestFit="1" customWidth="1"/>
    <col min="7435" max="7680" width="9" style="24"/>
    <col min="7681" max="7681" width="9.125" style="24" bestFit="1" customWidth="1"/>
    <col min="7682" max="7682" width="20" style="24" customWidth="1"/>
    <col min="7683" max="7684" width="9" style="24"/>
    <col min="7685" max="7685" width="13.125" style="24" bestFit="1" customWidth="1"/>
    <col min="7686" max="7686" width="9" style="24"/>
    <col min="7687" max="7687" width="13.125" style="24" bestFit="1" customWidth="1"/>
    <col min="7688" max="7688" width="12.625" style="24" customWidth="1"/>
    <col min="7689" max="7689" width="13.625" style="24" bestFit="1" customWidth="1"/>
    <col min="7690" max="7690" width="9.125" style="24" bestFit="1" customWidth="1"/>
    <col min="7691" max="7936" width="9" style="24"/>
    <col min="7937" max="7937" width="9.125" style="24" bestFit="1" customWidth="1"/>
    <col min="7938" max="7938" width="20" style="24" customWidth="1"/>
    <col min="7939" max="7940" width="9" style="24"/>
    <col min="7941" max="7941" width="13.125" style="24" bestFit="1" customWidth="1"/>
    <col min="7942" max="7942" width="9" style="24"/>
    <col min="7943" max="7943" width="13.125" style="24" bestFit="1" customWidth="1"/>
    <col min="7944" max="7944" width="12.625" style="24" customWidth="1"/>
    <col min="7945" max="7945" width="13.625" style="24" bestFit="1" customWidth="1"/>
    <col min="7946" max="7946" width="9.125" style="24" bestFit="1" customWidth="1"/>
    <col min="7947" max="8192" width="9" style="24"/>
    <col min="8193" max="8193" width="9.125" style="24" bestFit="1" customWidth="1"/>
    <col min="8194" max="8194" width="20" style="24" customWidth="1"/>
    <col min="8195" max="8196" width="9" style="24"/>
    <col min="8197" max="8197" width="13.125" style="24" bestFit="1" customWidth="1"/>
    <col min="8198" max="8198" width="9" style="24"/>
    <col min="8199" max="8199" width="13.125" style="24" bestFit="1" customWidth="1"/>
    <col min="8200" max="8200" width="12.625" style="24" customWidth="1"/>
    <col min="8201" max="8201" width="13.625" style="24" bestFit="1" customWidth="1"/>
    <col min="8202" max="8202" width="9.125" style="24" bestFit="1" customWidth="1"/>
    <col min="8203" max="8448" width="9" style="24"/>
    <col min="8449" max="8449" width="9.125" style="24" bestFit="1" customWidth="1"/>
    <col min="8450" max="8450" width="20" style="24" customWidth="1"/>
    <col min="8451" max="8452" width="9" style="24"/>
    <col min="8453" max="8453" width="13.125" style="24" bestFit="1" customWidth="1"/>
    <col min="8454" max="8454" width="9" style="24"/>
    <col min="8455" max="8455" width="13.125" style="24" bestFit="1" customWidth="1"/>
    <col min="8456" max="8456" width="12.625" style="24" customWidth="1"/>
    <col min="8457" max="8457" width="13.625" style="24" bestFit="1" customWidth="1"/>
    <col min="8458" max="8458" width="9.125" style="24" bestFit="1" customWidth="1"/>
    <col min="8459" max="8704" width="9" style="24"/>
    <col min="8705" max="8705" width="9.125" style="24" bestFit="1" customWidth="1"/>
    <col min="8706" max="8706" width="20" style="24" customWidth="1"/>
    <col min="8707" max="8708" width="9" style="24"/>
    <col min="8709" max="8709" width="13.125" style="24" bestFit="1" customWidth="1"/>
    <col min="8710" max="8710" width="9" style="24"/>
    <col min="8711" max="8711" width="13.125" style="24" bestFit="1" customWidth="1"/>
    <col min="8712" max="8712" width="12.625" style="24" customWidth="1"/>
    <col min="8713" max="8713" width="13.625" style="24" bestFit="1" customWidth="1"/>
    <col min="8714" max="8714" width="9.125" style="24" bestFit="1" customWidth="1"/>
    <col min="8715" max="8960" width="9" style="24"/>
    <col min="8961" max="8961" width="9.125" style="24" bestFit="1" customWidth="1"/>
    <col min="8962" max="8962" width="20" style="24" customWidth="1"/>
    <col min="8963" max="8964" width="9" style="24"/>
    <col min="8965" max="8965" width="13.125" style="24" bestFit="1" customWidth="1"/>
    <col min="8966" max="8966" width="9" style="24"/>
    <col min="8967" max="8967" width="13.125" style="24" bestFit="1" customWidth="1"/>
    <col min="8968" max="8968" width="12.625" style="24" customWidth="1"/>
    <col min="8969" max="8969" width="13.625" style="24" bestFit="1" customWidth="1"/>
    <col min="8970" max="8970" width="9.125" style="24" bestFit="1" customWidth="1"/>
    <col min="8971" max="9216" width="9" style="24"/>
    <col min="9217" max="9217" width="9.125" style="24" bestFit="1" customWidth="1"/>
    <col min="9218" max="9218" width="20" style="24" customWidth="1"/>
    <col min="9219" max="9220" width="9" style="24"/>
    <col min="9221" max="9221" width="13.125" style="24" bestFit="1" customWidth="1"/>
    <col min="9222" max="9222" width="9" style="24"/>
    <col min="9223" max="9223" width="13.125" style="24" bestFit="1" customWidth="1"/>
    <col min="9224" max="9224" width="12.625" style="24" customWidth="1"/>
    <col min="9225" max="9225" width="13.625" style="24" bestFit="1" customWidth="1"/>
    <col min="9226" max="9226" width="9.125" style="24" bestFit="1" customWidth="1"/>
    <col min="9227" max="9472" width="9" style="24"/>
    <col min="9473" max="9473" width="9.125" style="24" bestFit="1" customWidth="1"/>
    <col min="9474" max="9474" width="20" style="24" customWidth="1"/>
    <col min="9475" max="9476" width="9" style="24"/>
    <col min="9477" max="9477" width="13.125" style="24" bestFit="1" customWidth="1"/>
    <col min="9478" max="9478" width="9" style="24"/>
    <col min="9479" max="9479" width="13.125" style="24" bestFit="1" customWidth="1"/>
    <col min="9480" max="9480" width="12.625" style="24" customWidth="1"/>
    <col min="9481" max="9481" width="13.625" style="24" bestFit="1" customWidth="1"/>
    <col min="9482" max="9482" width="9.125" style="24" bestFit="1" customWidth="1"/>
    <col min="9483" max="9728" width="9" style="24"/>
    <col min="9729" max="9729" width="9.125" style="24" bestFit="1" customWidth="1"/>
    <col min="9730" max="9730" width="20" style="24" customWidth="1"/>
    <col min="9731" max="9732" width="9" style="24"/>
    <col min="9733" max="9733" width="13.125" style="24" bestFit="1" customWidth="1"/>
    <col min="9734" max="9734" width="9" style="24"/>
    <col min="9735" max="9735" width="13.125" style="24" bestFit="1" customWidth="1"/>
    <col min="9736" max="9736" width="12.625" style="24" customWidth="1"/>
    <col min="9737" max="9737" width="13.625" style="24" bestFit="1" customWidth="1"/>
    <col min="9738" max="9738" width="9.125" style="24" bestFit="1" customWidth="1"/>
    <col min="9739" max="9984" width="9" style="24"/>
    <col min="9985" max="9985" width="9.125" style="24" bestFit="1" customWidth="1"/>
    <col min="9986" max="9986" width="20" style="24" customWidth="1"/>
    <col min="9987" max="9988" width="9" style="24"/>
    <col min="9989" max="9989" width="13.125" style="24" bestFit="1" customWidth="1"/>
    <col min="9990" max="9990" width="9" style="24"/>
    <col min="9991" max="9991" width="13.125" style="24" bestFit="1" customWidth="1"/>
    <col min="9992" max="9992" width="12.625" style="24" customWidth="1"/>
    <col min="9993" max="9993" width="13.625" style="24" bestFit="1" customWidth="1"/>
    <col min="9994" max="9994" width="9.125" style="24" bestFit="1" customWidth="1"/>
    <col min="9995" max="10240" width="9" style="24"/>
    <col min="10241" max="10241" width="9.125" style="24" bestFit="1" customWidth="1"/>
    <col min="10242" max="10242" width="20" style="24" customWidth="1"/>
    <col min="10243" max="10244" width="9" style="24"/>
    <col min="10245" max="10245" width="13.125" style="24" bestFit="1" customWidth="1"/>
    <col min="10246" max="10246" width="9" style="24"/>
    <col min="10247" max="10247" width="13.125" style="24" bestFit="1" customWidth="1"/>
    <col min="10248" max="10248" width="12.625" style="24" customWidth="1"/>
    <col min="10249" max="10249" width="13.625" style="24" bestFit="1" customWidth="1"/>
    <col min="10250" max="10250" width="9.125" style="24" bestFit="1" customWidth="1"/>
    <col min="10251" max="10496" width="9" style="24"/>
    <col min="10497" max="10497" width="9.125" style="24" bestFit="1" customWidth="1"/>
    <col min="10498" max="10498" width="20" style="24" customWidth="1"/>
    <col min="10499" max="10500" width="9" style="24"/>
    <col min="10501" max="10501" width="13.125" style="24" bestFit="1" customWidth="1"/>
    <col min="10502" max="10502" width="9" style="24"/>
    <col min="10503" max="10503" width="13.125" style="24" bestFit="1" customWidth="1"/>
    <col min="10504" max="10504" width="12.625" style="24" customWidth="1"/>
    <col min="10505" max="10505" width="13.625" style="24" bestFit="1" customWidth="1"/>
    <col min="10506" max="10506" width="9.125" style="24" bestFit="1" customWidth="1"/>
    <col min="10507" max="10752" width="9" style="24"/>
    <col min="10753" max="10753" width="9.125" style="24" bestFit="1" customWidth="1"/>
    <col min="10754" max="10754" width="20" style="24" customWidth="1"/>
    <col min="10755" max="10756" width="9" style="24"/>
    <col min="10757" max="10757" width="13.125" style="24" bestFit="1" customWidth="1"/>
    <col min="10758" max="10758" width="9" style="24"/>
    <col min="10759" max="10759" width="13.125" style="24" bestFit="1" customWidth="1"/>
    <col min="10760" max="10760" width="12.625" style="24" customWidth="1"/>
    <col min="10761" max="10761" width="13.625" style="24" bestFit="1" customWidth="1"/>
    <col min="10762" max="10762" width="9.125" style="24" bestFit="1" customWidth="1"/>
    <col min="10763" max="11008" width="9" style="24"/>
    <col min="11009" max="11009" width="9.125" style="24" bestFit="1" customWidth="1"/>
    <col min="11010" max="11010" width="20" style="24" customWidth="1"/>
    <col min="11011" max="11012" width="9" style="24"/>
    <col min="11013" max="11013" width="13.125" style="24" bestFit="1" customWidth="1"/>
    <col min="11014" max="11014" width="9" style="24"/>
    <col min="11015" max="11015" width="13.125" style="24" bestFit="1" customWidth="1"/>
    <col min="11016" max="11016" width="12.625" style="24" customWidth="1"/>
    <col min="11017" max="11017" width="13.625" style="24" bestFit="1" customWidth="1"/>
    <col min="11018" max="11018" width="9.125" style="24" bestFit="1" customWidth="1"/>
    <col min="11019" max="11264" width="9" style="24"/>
    <col min="11265" max="11265" width="9.125" style="24" bestFit="1" customWidth="1"/>
    <col min="11266" max="11266" width="20" style="24" customWidth="1"/>
    <col min="11267" max="11268" width="9" style="24"/>
    <col min="11269" max="11269" width="13.125" style="24" bestFit="1" customWidth="1"/>
    <col min="11270" max="11270" width="9" style="24"/>
    <col min="11271" max="11271" width="13.125" style="24" bestFit="1" customWidth="1"/>
    <col min="11272" max="11272" width="12.625" style="24" customWidth="1"/>
    <col min="11273" max="11273" width="13.625" style="24" bestFit="1" customWidth="1"/>
    <col min="11274" max="11274" width="9.125" style="24" bestFit="1" customWidth="1"/>
    <col min="11275" max="11520" width="9" style="24"/>
    <col min="11521" max="11521" width="9.125" style="24" bestFit="1" customWidth="1"/>
    <col min="11522" max="11522" width="20" style="24" customWidth="1"/>
    <col min="11523" max="11524" width="9" style="24"/>
    <col min="11525" max="11525" width="13.125" style="24" bestFit="1" customWidth="1"/>
    <col min="11526" max="11526" width="9" style="24"/>
    <col min="11527" max="11527" width="13.125" style="24" bestFit="1" customWidth="1"/>
    <col min="11528" max="11528" width="12.625" style="24" customWidth="1"/>
    <col min="11529" max="11529" width="13.625" style="24" bestFit="1" customWidth="1"/>
    <col min="11530" max="11530" width="9.125" style="24" bestFit="1" customWidth="1"/>
    <col min="11531" max="11776" width="9" style="24"/>
    <col min="11777" max="11777" width="9.125" style="24" bestFit="1" customWidth="1"/>
    <col min="11778" max="11778" width="20" style="24" customWidth="1"/>
    <col min="11779" max="11780" width="9" style="24"/>
    <col min="11781" max="11781" width="13.125" style="24" bestFit="1" customWidth="1"/>
    <col min="11782" max="11782" width="9" style="24"/>
    <col min="11783" max="11783" width="13.125" style="24" bestFit="1" customWidth="1"/>
    <col min="11784" max="11784" width="12.625" style="24" customWidth="1"/>
    <col min="11785" max="11785" width="13.625" style="24" bestFit="1" customWidth="1"/>
    <col min="11786" max="11786" width="9.125" style="24" bestFit="1" customWidth="1"/>
    <col min="11787" max="12032" width="9" style="24"/>
    <col min="12033" max="12033" width="9.125" style="24" bestFit="1" customWidth="1"/>
    <col min="12034" max="12034" width="20" style="24" customWidth="1"/>
    <col min="12035" max="12036" width="9" style="24"/>
    <col min="12037" max="12037" width="13.125" style="24" bestFit="1" customWidth="1"/>
    <col min="12038" max="12038" width="9" style="24"/>
    <col min="12039" max="12039" width="13.125" style="24" bestFit="1" customWidth="1"/>
    <col min="12040" max="12040" width="12.625" style="24" customWidth="1"/>
    <col min="12041" max="12041" width="13.625" style="24" bestFit="1" customWidth="1"/>
    <col min="12042" max="12042" width="9.125" style="24" bestFit="1" customWidth="1"/>
    <col min="12043" max="12288" width="9" style="24"/>
    <col min="12289" max="12289" width="9.125" style="24" bestFit="1" customWidth="1"/>
    <col min="12290" max="12290" width="20" style="24" customWidth="1"/>
    <col min="12291" max="12292" width="9" style="24"/>
    <col min="12293" max="12293" width="13.125" style="24" bestFit="1" customWidth="1"/>
    <col min="12294" max="12294" width="9" style="24"/>
    <col min="12295" max="12295" width="13.125" style="24" bestFit="1" customWidth="1"/>
    <col min="12296" max="12296" width="12.625" style="24" customWidth="1"/>
    <col min="12297" max="12297" width="13.625" style="24" bestFit="1" customWidth="1"/>
    <col min="12298" max="12298" width="9.125" style="24" bestFit="1" customWidth="1"/>
    <col min="12299" max="12544" width="9" style="24"/>
    <col min="12545" max="12545" width="9.125" style="24" bestFit="1" customWidth="1"/>
    <col min="12546" max="12546" width="20" style="24" customWidth="1"/>
    <col min="12547" max="12548" width="9" style="24"/>
    <col min="12549" max="12549" width="13.125" style="24" bestFit="1" customWidth="1"/>
    <col min="12550" max="12550" width="9" style="24"/>
    <col min="12551" max="12551" width="13.125" style="24" bestFit="1" customWidth="1"/>
    <col min="12552" max="12552" width="12.625" style="24" customWidth="1"/>
    <col min="12553" max="12553" width="13.625" style="24" bestFit="1" customWidth="1"/>
    <col min="12554" max="12554" width="9.125" style="24" bestFit="1" customWidth="1"/>
    <col min="12555" max="12800" width="9" style="24"/>
    <col min="12801" max="12801" width="9.125" style="24" bestFit="1" customWidth="1"/>
    <col min="12802" max="12802" width="20" style="24" customWidth="1"/>
    <col min="12803" max="12804" width="9" style="24"/>
    <col min="12805" max="12805" width="13.125" style="24" bestFit="1" customWidth="1"/>
    <col min="12806" max="12806" width="9" style="24"/>
    <col min="12807" max="12807" width="13.125" style="24" bestFit="1" customWidth="1"/>
    <col min="12808" max="12808" width="12.625" style="24" customWidth="1"/>
    <col min="12809" max="12809" width="13.625" style="24" bestFit="1" customWidth="1"/>
    <col min="12810" max="12810" width="9.125" style="24" bestFit="1" customWidth="1"/>
    <col min="12811" max="13056" width="9" style="24"/>
    <col min="13057" max="13057" width="9.125" style="24" bestFit="1" customWidth="1"/>
    <col min="13058" max="13058" width="20" style="24" customWidth="1"/>
    <col min="13059" max="13060" width="9" style="24"/>
    <col min="13061" max="13061" width="13.125" style="24" bestFit="1" customWidth="1"/>
    <col min="13062" max="13062" width="9" style="24"/>
    <col min="13063" max="13063" width="13.125" style="24" bestFit="1" customWidth="1"/>
    <col min="13064" max="13064" width="12.625" style="24" customWidth="1"/>
    <col min="13065" max="13065" width="13.625" style="24" bestFit="1" customWidth="1"/>
    <col min="13066" max="13066" width="9.125" style="24" bestFit="1" customWidth="1"/>
    <col min="13067" max="13312" width="9" style="24"/>
    <col min="13313" max="13313" width="9.125" style="24" bestFit="1" customWidth="1"/>
    <col min="13314" max="13314" width="20" style="24" customWidth="1"/>
    <col min="13315" max="13316" width="9" style="24"/>
    <col min="13317" max="13317" width="13.125" style="24" bestFit="1" customWidth="1"/>
    <col min="13318" max="13318" width="9" style="24"/>
    <col min="13319" max="13319" width="13.125" style="24" bestFit="1" customWidth="1"/>
    <col min="13320" max="13320" width="12.625" style="24" customWidth="1"/>
    <col min="13321" max="13321" width="13.625" style="24" bestFit="1" customWidth="1"/>
    <col min="13322" max="13322" width="9.125" style="24" bestFit="1" customWidth="1"/>
    <col min="13323" max="13568" width="9" style="24"/>
    <col min="13569" max="13569" width="9.125" style="24" bestFit="1" customWidth="1"/>
    <col min="13570" max="13570" width="20" style="24" customWidth="1"/>
    <col min="13571" max="13572" width="9" style="24"/>
    <col min="13573" max="13573" width="13.125" style="24" bestFit="1" customWidth="1"/>
    <col min="13574" max="13574" width="9" style="24"/>
    <col min="13575" max="13575" width="13.125" style="24" bestFit="1" customWidth="1"/>
    <col min="13576" max="13576" width="12.625" style="24" customWidth="1"/>
    <col min="13577" max="13577" width="13.625" style="24" bestFit="1" customWidth="1"/>
    <col min="13578" max="13578" width="9.125" style="24" bestFit="1" customWidth="1"/>
    <col min="13579" max="13824" width="9" style="24"/>
    <col min="13825" max="13825" width="9.125" style="24" bestFit="1" customWidth="1"/>
    <col min="13826" max="13826" width="20" style="24" customWidth="1"/>
    <col min="13827" max="13828" width="9" style="24"/>
    <col min="13829" max="13829" width="13.125" style="24" bestFit="1" customWidth="1"/>
    <col min="13830" max="13830" width="9" style="24"/>
    <col min="13831" max="13831" width="13.125" style="24" bestFit="1" customWidth="1"/>
    <col min="13832" max="13832" width="12.625" style="24" customWidth="1"/>
    <col min="13833" max="13833" width="13.625" style="24" bestFit="1" customWidth="1"/>
    <col min="13834" max="13834" width="9.125" style="24" bestFit="1" customWidth="1"/>
    <col min="13835" max="14080" width="9" style="24"/>
    <col min="14081" max="14081" width="9.125" style="24" bestFit="1" customWidth="1"/>
    <col min="14082" max="14082" width="20" style="24" customWidth="1"/>
    <col min="14083" max="14084" width="9" style="24"/>
    <col min="14085" max="14085" width="13.125" style="24" bestFit="1" customWidth="1"/>
    <col min="14086" max="14086" width="9" style="24"/>
    <col min="14087" max="14087" width="13.125" style="24" bestFit="1" customWidth="1"/>
    <col min="14088" max="14088" width="12.625" style="24" customWidth="1"/>
    <col min="14089" max="14089" width="13.625" style="24" bestFit="1" customWidth="1"/>
    <col min="14090" max="14090" width="9.125" style="24" bestFit="1" customWidth="1"/>
    <col min="14091" max="14336" width="9" style="24"/>
    <col min="14337" max="14337" width="9.125" style="24" bestFit="1" customWidth="1"/>
    <col min="14338" max="14338" width="20" style="24" customWidth="1"/>
    <col min="14339" max="14340" width="9" style="24"/>
    <col min="14341" max="14341" width="13.125" style="24" bestFit="1" customWidth="1"/>
    <col min="14342" max="14342" width="9" style="24"/>
    <col min="14343" max="14343" width="13.125" style="24" bestFit="1" customWidth="1"/>
    <col min="14344" max="14344" width="12.625" style="24" customWidth="1"/>
    <col min="14345" max="14345" width="13.625" style="24" bestFit="1" customWidth="1"/>
    <col min="14346" max="14346" width="9.125" style="24" bestFit="1" customWidth="1"/>
    <col min="14347" max="14592" width="9" style="24"/>
    <col min="14593" max="14593" width="9.125" style="24" bestFit="1" customWidth="1"/>
    <col min="14594" max="14594" width="20" style="24" customWidth="1"/>
    <col min="14595" max="14596" width="9" style="24"/>
    <col min="14597" max="14597" width="13.125" style="24" bestFit="1" customWidth="1"/>
    <col min="14598" max="14598" width="9" style="24"/>
    <col min="14599" max="14599" width="13.125" style="24" bestFit="1" customWidth="1"/>
    <col min="14600" max="14600" width="12.625" style="24" customWidth="1"/>
    <col min="14601" max="14601" width="13.625" style="24" bestFit="1" customWidth="1"/>
    <col min="14602" max="14602" width="9.125" style="24" bestFit="1" customWidth="1"/>
    <col min="14603" max="14848" width="9" style="24"/>
    <col min="14849" max="14849" width="9.125" style="24" bestFit="1" customWidth="1"/>
    <col min="14850" max="14850" width="20" style="24" customWidth="1"/>
    <col min="14851" max="14852" width="9" style="24"/>
    <col min="14853" max="14853" width="13.125" style="24" bestFit="1" customWidth="1"/>
    <col min="14854" max="14854" width="9" style="24"/>
    <col min="14855" max="14855" width="13.125" style="24" bestFit="1" customWidth="1"/>
    <col min="14856" max="14856" width="12.625" style="24" customWidth="1"/>
    <col min="14857" max="14857" width="13.625" style="24" bestFit="1" customWidth="1"/>
    <col min="14858" max="14858" width="9.125" style="24" bestFit="1" customWidth="1"/>
    <col min="14859" max="15104" width="9" style="24"/>
    <col min="15105" max="15105" width="9.125" style="24" bestFit="1" customWidth="1"/>
    <col min="15106" max="15106" width="20" style="24" customWidth="1"/>
    <col min="15107" max="15108" width="9" style="24"/>
    <col min="15109" max="15109" width="13.125" style="24" bestFit="1" customWidth="1"/>
    <col min="15110" max="15110" width="9" style="24"/>
    <col min="15111" max="15111" width="13.125" style="24" bestFit="1" customWidth="1"/>
    <col min="15112" max="15112" width="12.625" style="24" customWidth="1"/>
    <col min="15113" max="15113" width="13.625" style="24" bestFit="1" customWidth="1"/>
    <col min="15114" max="15114" width="9.125" style="24" bestFit="1" customWidth="1"/>
    <col min="15115" max="15360" width="9" style="24"/>
    <col min="15361" max="15361" width="9.125" style="24" bestFit="1" customWidth="1"/>
    <col min="15362" max="15362" width="20" style="24" customWidth="1"/>
    <col min="15363" max="15364" width="9" style="24"/>
    <col min="15365" max="15365" width="13.125" style="24" bestFit="1" customWidth="1"/>
    <col min="15366" max="15366" width="9" style="24"/>
    <col min="15367" max="15367" width="13.125" style="24" bestFit="1" customWidth="1"/>
    <col min="15368" max="15368" width="12.625" style="24" customWidth="1"/>
    <col min="15369" max="15369" width="13.625" style="24" bestFit="1" customWidth="1"/>
    <col min="15370" max="15370" width="9.125" style="24" bestFit="1" customWidth="1"/>
    <col min="15371" max="15616" width="9" style="24"/>
    <col min="15617" max="15617" width="9.125" style="24" bestFit="1" customWidth="1"/>
    <col min="15618" max="15618" width="20" style="24" customWidth="1"/>
    <col min="15619" max="15620" width="9" style="24"/>
    <col min="15621" max="15621" width="13.125" style="24" bestFit="1" customWidth="1"/>
    <col min="15622" max="15622" width="9" style="24"/>
    <col min="15623" max="15623" width="13.125" style="24" bestFit="1" customWidth="1"/>
    <col min="15624" max="15624" width="12.625" style="24" customWidth="1"/>
    <col min="15625" max="15625" width="13.625" style="24" bestFit="1" customWidth="1"/>
    <col min="15626" max="15626" width="9.125" style="24" bestFit="1" customWidth="1"/>
    <col min="15627" max="15872" width="9" style="24"/>
    <col min="15873" max="15873" width="9.125" style="24" bestFit="1" customWidth="1"/>
    <col min="15874" max="15874" width="20" style="24" customWidth="1"/>
    <col min="15875" max="15876" width="9" style="24"/>
    <col min="15877" max="15877" width="13.125" style="24" bestFit="1" customWidth="1"/>
    <col min="15878" max="15878" width="9" style="24"/>
    <col min="15879" max="15879" width="13.125" style="24" bestFit="1" customWidth="1"/>
    <col min="15880" max="15880" width="12.625" style="24" customWidth="1"/>
    <col min="15881" max="15881" width="13.625" style="24" bestFit="1" customWidth="1"/>
    <col min="15882" max="15882" width="9.125" style="24" bestFit="1" customWidth="1"/>
    <col min="15883" max="16128" width="9" style="24"/>
    <col min="16129" max="16129" width="9.125" style="24" bestFit="1" customWidth="1"/>
    <col min="16130" max="16130" width="20" style="24" customWidth="1"/>
    <col min="16131" max="16132" width="9" style="24"/>
    <col min="16133" max="16133" width="13.125" style="24" bestFit="1" customWidth="1"/>
    <col min="16134" max="16134" width="9" style="24"/>
    <col min="16135" max="16135" width="13.125" style="24" bestFit="1" customWidth="1"/>
    <col min="16136" max="16136" width="12.625" style="24" customWidth="1"/>
    <col min="16137" max="16137" width="13.625" style="24" bestFit="1" customWidth="1"/>
    <col min="16138" max="16138" width="9.125" style="24" bestFit="1" customWidth="1"/>
    <col min="16139" max="16384" width="9" style="24"/>
  </cols>
  <sheetData>
    <row r="1" spans="1:10">
      <c r="A1" s="24" t="s">
        <v>0</v>
      </c>
      <c r="B1" s="124" t="s">
        <v>24</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2542375840</v>
      </c>
      <c r="I5" s="138">
        <f>SUM(I6:I65)</f>
        <v>162199579</v>
      </c>
      <c r="J5" s="126">
        <f>H5/I5</f>
        <v>15.674367687477167</v>
      </c>
    </row>
    <row r="6" spans="1:10" ht="14.25" thickTop="1">
      <c r="A6" s="24">
        <v>1</v>
      </c>
      <c r="B6" s="62" t="s">
        <v>136</v>
      </c>
      <c r="C6" s="62" t="s">
        <v>126</v>
      </c>
      <c r="D6" s="62" t="s">
        <v>137</v>
      </c>
      <c r="E6" s="139">
        <v>1</v>
      </c>
      <c r="F6" s="62" t="s">
        <v>138</v>
      </c>
      <c r="G6" s="66" t="s">
        <v>117</v>
      </c>
      <c r="H6" s="140">
        <v>1587693025</v>
      </c>
      <c r="I6" s="140">
        <v>118626551</v>
      </c>
      <c r="J6" s="41">
        <f t="shared" ref="J6:J65" si="0">H6/I6</f>
        <v>13.383960096757766</v>
      </c>
    </row>
    <row r="7" spans="1:10">
      <c r="A7" s="24">
        <v>2</v>
      </c>
      <c r="B7" s="62" t="s">
        <v>139</v>
      </c>
      <c r="C7" s="62" t="s">
        <v>126</v>
      </c>
      <c r="D7" s="62" t="s">
        <v>137</v>
      </c>
      <c r="E7" s="139">
        <v>1</v>
      </c>
      <c r="F7" s="62" t="s">
        <v>138</v>
      </c>
      <c r="G7" s="66" t="s">
        <v>117</v>
      </c>
      <c r="H7" s="140">
        <v>688965791</v>
      </c>
      <c r="I7" s="140">
        <v>35386656</v>
      </c>
      <c r="J7" s="41">
        <f t="shared" si="0"/>
        <v>19.469649548123449</v>
      </c>
    </row>
    <row r="8" spans="1:10">
      <c r="A8" s="24">
        <v>3</v>
      </c>
      <c r="B8" s="62" t="s">
        <v>140</v>
      </c>
      <c r="C8" s="62" t="s">
        <v>126</v>
      </c>
      <c r="D8" s="62" t="s">
        <v>137</v>
      </c>
      <c r="E8" s="139">
        <v>1</v>
      </c>
      <c r="F8" s="62" t="s">
        <v>138</v>
      </c>
      <c r="G8" s="66" t="s">
        <v>117</v>
      </c>
      <c r="H8" s="140">
        <v>265717024</v>
      </c>
      <c r="I8" s="140">
        <v>8186372</v>
      </c>
      <c r="J8" s="41">
        <f t="shared" si="0"/>
        <v>32.458459498297906</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landscape" blackAndWhite="1"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359"/>
  <sheetViews>
    <sheetView view="pageBreakPreview" topLeftCell="C1" zoomScaleNormal="70" zoomScaleSheetLayoutView="100" workbookViewId="0">
      <selection activeCell="M28" sqref="M28"/>
    </sheetView>
  </sheetViews>
  <sheetFormatPr defaultColWidth="9" defaultRowHeight="13.5"/>
  <cols>
    <col min="1" max="1" width="9" style="24"/>
    <col min="2" max="2" width="20" style="24" customWidth="1"/>
    <col min="3" max="3" width="26.625" style="24"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25" style="27" customWidth="1"/>
    <col min="12" max="12" width="15.25" style="27" bestFit="1" customWidth="1"/>
    <col min="13" max="13" width="14.5" style="24" customWidth="1"/>
    <col min="14" max="14" width="7.25" style="24" bestFit="1" customWidth="1"/>
    <col min="15" max="257" width="9" style="24"/>
    <col min="258" max="258" width="20" style="24" customWidth="1"/>
    <col min="259" max="259" width="26.625" style="24" customWidth="1"/>
    <col min="260" max="260" width="18.375" style="24" bestFit="1" customWidth="1"/>
    <col min="261" max="261" width="13.125" style="24" bestFit="1" customWidth="1"/>
    <col min="262" max="264" width="13" style="24" customWidth="1"/>
    <col min="265" max="265" width="15.125" style="24" bestFit="1" customWidth="1"/>
    <col min="266" max="266" width="9" style="24"/>
    <col min="267" max="267" width="25" style="24" customWidth="1"/>
    <col min="268" max="268" width="15.25" style="24" bestFit="1" customWidth="1"/>
    <col min="269" max="269" width="14.5" style="24" customWidth="1"/>
    <col min="270" max="270" width="7.25" style="24" bestFit="1" customWidth="1"/>
    <col min="271" max="513" width="9" style="24"/>
    <col min="514" max="514" width="20" style="24" customWidth="1"/>
    <col min="515" max="515" width="26.625" style="24" customWidth="1"/>
    <col min="516" max="516" width="18.375" style="24" bestFit="1" customWidth="1"/>
    <col min="517" max="517" width="13.125" style="24" bestFit="1" customWidth="1"/>
    <col min="518" max="520" width="13" style="24" customWidth="1"/>
    <col min="521" max="521" width="15.125" style="24" bestFit="1" customWidth="1"/>
    <col min="522" max="522" width="9" style="24"/>
    <col min="523" max="523" width="25" style="24" customWidth="1"/>
    <col min="524" max="524" width="15.25" style="24" bestFit="1" customWidth="1"/>
    <col min="525" max="525" width="14.5" style="24" customWidth="1"/>
    <col min="526" max="526" width="7.25" style="24" bestFit="1" customWidth="1"/>
    <col min="527" max="769" width="9" style="24"/>
    <col min="770" max="770" width="20" style="24" customWidth="1"/>
    <col min="771" max="771" width="26.625" style="24" customWidth="1"/>
    <col min="772" max="772" width="18.375" style="24" bestFit="1" customWidth="1"/>
    <col min="773" max="773" width="13.125" style="24" bestFit="1" customWidth="1"/>
    <col min="774" max="776" width="13" style="24" customWidth="1"/>
    <col min="777" max="777" width="15.125" style="24" bestFit="1" customWidth="1"/>
    <col min="778" max="778" width="9" style="24"/>
    <col min="779" max="779" width="25" style="24" customWidth="1"/>
    <col min="780" max="780" width="15.25" style="24" bestFit="1" customWidth="1"/>
    <col min="781" max="781" width="14.5" style="24" customWidth="1"/>
    <col min="782" max="782" width="7.25" style="24" bestFit="1" customWidth="1"/>
    <col min="783" max="1025" width="9" style="24"/>
    <col min="1026" max="1026" width="20" style="24" customWidth="1"/>
    <col min="1027" max="1027" width="26.625" style="24" customWidth="1"/>
    <col min="1028" max="1028" width="18.375" style="24" bestFit="1" customWidth="1"/>
    <col min="1029" max="1029" width="13.125" style="24" bestFit="1" customWidth="1"/>
    <col min="1030" max="1032" width="13" style="24" customWidth="1"/>
    <col min="1033" max="1033" width="15.125" style="24" bestFit="1" customWidth="1"/>
    <col min="1034" max="1034" width="9" style="24"/>
    <col min="1035" max="1035" width="25" style="24" customWidth="1"/>
    <col min="1036" max="1036" width="15.25" style="24" bestFit="1" customWidth="1"/>
    <col min="1037" max="1037" width="14.5" style="24" customWidth="1"/>
    <col min="1038" max="1038" width="7.25" style="24" bestFit="1" customWidth="1"/>
    <col min="1039" max="1281" width="9" style="24"/>
    <col min="1282" max="1282" width="20" style="24" customWidth="1"/>
    <col min="1283" max="1283" width="26.625" style="24" customWidth="1"/>
    <col min="1284" max="1284" width="18.375" style="24" bestFit="1" customWidth="1"/>
    <col min="1285" max="1285" width="13.125" style="24" bestFit="1" customWidth="1"/>
    <col min="1286" max="1288" width="13" style="24" customWidth="1"/>
    <col min="1289" max="1289" width="15.125" style="24" bestFit="1" customWidth="1"/>
    <col min="1290" max="1290" width="9" style="24"/>
    <col min="1291" max="1291" width="25" style="24" customWidth="1"/>
    <col min="1292" max="1292" width="15.25" style="24" bestFit="1" customWidth="1"/>
    <col min="1293" max="1293" width="14.5" style="24" customWidth="1"/>
    <col min="1294" max="1294" width="7.25" style="24" bestFit="1" customWidth="1"/>
    <col min="1295" max="1537" width="9" style="24"/>
    <col min="1538" max="1538" width="20" style="24" customWidth="1"/>
    <col min="1539" max="1539" width="26.625" style="24" customWidth="1"/>
    <col min="1540" max="1540" width="18.375" style="24" bestFit="1" customWidth="1"/>
    <col min="1541" max="1541" width="13.125" style="24" bestFit="1" customWidth="1"/>
    <col min="1542" max="1544" width="13" style="24" customWidth="1"/>
    <col min="1545" max="1545" width="15.125" style="24" bestFit="1" customWidth="1"/>
    <col min="1546" max="1546" width="9" style="24"/>
    <col min="1547" max="1547" width="25" style="24" customWidth="1"/>
    <col min="1548" max="1548" width="15.25" style="24" bestFit="1" customWidth="1"/>
    <col min="1549" max="1549" width="14.5" style="24" customWidth="1"/>
    <col min="1550" max="1550" width="7.25" style="24" bestFit="1" customWidth="1"/>
    <col min="1551" max="1793" width="9" style="24"/>
    <col min="1794" max="1794" width="20" style="24" customWidth="1"/>
    <col min="1795" max="1795" width="26.625" style="24" customWidth="1"/>
    <col min="1796" max="1796" width="18.375" style="24" bestFit="1" customWidth="1"/>
    <col min="1797" max="1797" width="13.125" style="24" bestFit="1" customWidth="1"/>
    <col min="1798" max="1800" width="13" style="24" customWidth="1"/>
    <col min="1801" max="1801" width="15.125" style="24" bestFit="1" customWidth="1"/>
    <col min="1802" max="1802" width="9" style="24"/>
    <col min="1803" max="1803" width="25" style="24" customWidth="1"/>
    <col min="1804" max="1804" width="15.25" style="24" bestFit="1" customWidth="1"/>
    <col min="1805" max="1805" width="14.5" style="24" customWidth="1"/>
    <col min="1806" max="1806" width="7.25" style="24" bestFit="1" customWidth="1"/>
    <col min="1807" max="2049" width="9" style="24"/>
    <col min="2050" max="2050" width="20" style="24" customWidth="1"/>
    <col min="2051" max="2051" width="26.625" style="24" customWidth="1"/>
    <col min="2052" max="2052" width="18.375" style="24" bestFit="1" customWidth="1"/>
    <col min="2053" max="2053" width="13.125" style="24" bestFit="1" customWidth="1"/>
    <col min="2054" max="2056" width="13" style="24" customWidth="1"/>
    <col min="2057" max="2057" width="15.125" style="24" bestFit="1" customWidth="1"/>
    <col min="2058" max="2058" width="9" style="24"/>
    <col min="2059" max="2059" width="25" style="24" customWidth="1"/>
    <col min="2060" max="2060" width="15.25" style="24" bestFit="1" customWidth="1"/>
    <col min="2061" max="2061" width="14.5" style="24" customWidth="1"/>
    <col min="2062" max="2062" width="7.25" style="24" bestFit="1" customWidth="1"/>
    <col min="2063" max="2305" width="9" style="24"/>
    <col min="2306" max="2306" width="20" style="24" customWidth="1"/>
    <col min="2307" max="2307" width="26.625" style="24" customWidth="1"/>
    <col min="2308" max="2308" width="18.375" style="24" bestFit="1" customWidth="1"/>
    <col min="2309" max="2309" width="13.125" style="24" bestFit="1" customWidth="1"/>
    <col min="2310" max="2312" width="13" style="24" customWidth="1"/>
    <col min="2313" max="2313" width="15.125" style="24" bestFit="1" customWidth="1"/>
    <col min="2314" max="2314" width="9" style="24"/>
    <col min="2315" max="2315" width="25" style="24" customWidth="1"/>
    <col min="2316" max="2316" width="15.25" style="24" bestFit="1" customWidth="1"/>
    <col min="2317" max="2317" width="14.5" style="24" customWidth="1"/>
    <col min="2318" max="2318" width="7.25" style="24" bestFit="1" customWidth="1"/>
    <col min="2319" max="2561" width="9" style="24"/>
    <col min="2562" max="2562" width="20" style="24" customWidth="1"/>
    <col min="2563" max="2563" width="26.625" style="24" customWidth="1"/>
    <col min="2564" max="2564" width="18.375" style="24" bestFit="1" customWidth="1"/>
    <col min="2565" max="2565" width="13.125" style="24" bestFit="1" customWidth="1"/>
    <col min="2566" max="2568" width="13" style="24" customWidth="1"/>
    <col min="2569" max="2569" width="15.125" style="24" bestFit="1" customWidth="1"/>
    <col min="2570" max="2570" width="9" style="24"/>
    <col min="2571" max="2571" width="25" style="24" customWidth="1"/>
    <col min="2572" max="2572" width="15.25" style="24" bestFit="1" customWidth="1"/>
    <col min="2573" max="2573" width="14.5" style="24" customWidth="1"/>
    <col min="2574" max="2574" width="7.25" style="24" bestFit="1" customWidth="1"/>
    <col min="2575" max="2817" width="9" style="24"/>
    <col min="2818" max="2818" width="20" style="24" customWidth="1"/>
    <col min="2819" max="2819" width="26.625" style="24" customWidth="1"/>
    <col min="2820" max="2820" width="18.375" style="24" bestFit="1" customWidth="1"/>
    <col min="2821" max="2821" width="13.125" style="24" bestFit="1" customWidth="1"/>
    <col min="2822" max="2824" width="13" style="24" customWidth="1"/>
    <col min="2825" max="2825" width="15.125" style="24" bestFit="1" customWidth="1"/>
    <col min="2826" max="2826" width="9" style="24"/>
    <col min="2827" max="2827" width="25" style="24" customWidth="1"/>
    <col min="2828" max="2828" width="15.25" style="24" bestFit="1" customWidth="1"/>
    <col min="2829" max="2829" width="14.5" style="24" customWidth="1"/>
    <col min="2830" max="2830" width="7.25" style="24" bestFit="1" customWidth="1"/>
    <col min="2831" max="3073" width="9" style="24"/>
    <col min="3074" max="3074" width="20" style="24" customWidth="1"/>
    <col min="3075" max="3075" width="26.625" style="24" customWidth="1"/>
    <col min="3076" max="3076" width="18.375" style="24" bestFit="1" customWidth="1"/>
    <col min="3077" max="3077" width="13.125" style="24" bestFit="1" customWidth="1"/>
    <col min="3078" max="3080" width="13" style="24" customWidth="1"/>
    <col min="3081" max="3081" width="15.125" style="24" bestFit="1" customWidth="1"/>
    <col min="3082" max="3082" width="9" style="24"/>
    <col min="3083" max="3083" width="25" style="24" customWidth="1"/>
    <col min="3084" max="3084" width="15.25" style="24" bestFit="1" customWidth="1"/>
    <col min="3085" max="3085" width="14.5" style="24" customWidth="1"/>
    <col min="3086" max="3086" width="7.25" style="24" bestFit="1" customWidth="1"/>
    <col min="3087" max="3329" width="9" style="24"/>
    <col min="3330" max="3330" width="20" style="24" customWidth="1"/>
    <col min="3331" max="3331" width="26.625" style="24" customWidth="1"/>
    <col min="3332" max="3332" width="18.375" style="24" bestFit="1" customWidth="1"/>
    <col min="3333" max="3333" width="13.125" style="24" bestFit="1" customWidth="1"/>
    <col min="3334" max="3336" width="13" style="24" customWidth="1"/>
    <col min="3337" max="3337" width="15.125" style="24" bestFit="1" customWidth="1"/>
    <col min="3338" max="3338" width="9" style="24"/>
    <col min="3339" max="3339" width="25" style="24" customWidth="1"/>
    <col min="3340" max="3340" width="15.25" style="24" bestFit="1" customWidth="1"/>
    <col min="3341" max="3341" width="14.5" style="24" customWidth="1"/>
    <col min="3342" max="3342" width="7.25" style="24" bestFit="1" customWidth="1"/>
    <col min="3343" max="3585" width="9" style="24"/>
    <col min="3586" max="3586" width="20" style="24" customWidth="1"/>
    <col min="3587" max="3587" width="26.625" style="24" customWidth="1"/>
    <col min="3588" max="3588" width="18.375" style="24" bestFit="1" customWidth="1"/>
    <col min="3589" max="3589" width="13.125" style="24" bestFit="1" customWidth="1"/>
    <col min="3590" max="3592" width="13" style="24" customWidth="1"/>
    <col min="3593" max="3593" width="15.125" style="24" bestFit="1" customWidth="1"/>
    <col min="3594" max="3594" width="9" style="24"/>
    <col min="3595" max="3595" width="25" style="24" customWidth="1"/>
    <col min="3596" max="3596" width="15.25" style="24" bestFit="1" customWidth="1"/>
    <col min="3597" max="3597" width="14.5" style="24" customWidth="1"/>
    <col min="3598" max="3598" width="7.25" style="24" bestFit="1" customWidth="1"/>
    <col min="3599" max="3841" width="9" style="24"/>
    <col min="3842" max="3842" width="20" style="24" customWidth="1"/>
    <col min="3843" max="3843" width="26.625" style="24" customWidth="1"/>
    <col min="3844" max="3844" width="18.375" style="24" bestFit="1" customWidth="1"/>
    <col min="3845" max="3845" width="13.125" style="24" bestFit="1" customWidth="1"/>
    <col min="3846" max="3848" width="13" style="24" customWidth="1"/>
    <col min="3849" max="3849" width="15.125" style="24" bestFit="1" customWidth="1"/>
    <col min="3850" max="3850" width="9" style="24"/>
    <col min="3851" max="3851" width="25" style="24" customWidth="1"/>
    <col min="3852" max="3852" width="15.25" style="24" bestFit="1" customWidth="1"/>
    <col min="3853" max="3853" width="14.5" style="24" customWidth="1"/>
    <col min="3854" max="3854" width="7.25" style="24" bestFit="1" customWidth="1"/>
    <col min="3855" max="4097" width="9" style="24"/>
    <col min="4098" max="4098" width="20" style="24" customWidth="1"/>
    <col min="4099" max="4099" width="26.625" style="24" customWidth="1"/>
    <col min="4100" max="4100" width="18.375" style="24" bestFit="1" customWidth="1"/>
    <col min="4101" max="4101" width="13.125" style="24" bestFit="1" customWidth="1"/>
    <col min="4102" max="4104" width="13" style="24" customWidth="1"/>
    <col min="4105" max="4105" width="15.125" style="24" bestFit="1" customWidth="1"/>
    <col min="4106" max="4106" width="9" style="24"/>
    <col min="4107" max="4107" width="25" style="24" customWidth="1"/>
    <col min="4108" max="4108" width="15.25" style="24" bestFit="1" customWidth="1"/>
    <col min="4109" max="4109" width="14.5" style="24" customWidth="1"/>
    <col min="4110" max="4110" width="7.25" style="24" bestFit="1" customWidth="1"/>
    <col min="4111" max="4353" width="9" style="24"/>
    <col min="4354" max="4354" width="20" style="24" customWidth="1"/>
    <col min="4355" max="4355" width="26.625" style="24" customWidth="1"/>
    <col min="4356" max="4356" width="18.375" style="24" bestFit="1" customWidth="1"/>
    <col min="4357" max="4357" width="13.125" style="24" bestFit="1" customWidth="1"/>
    <col min="4358" max="4360" width="13" style="24" customWidth="1"/>
    <col min="4361" max="4361" width="15.125" style="24" bestFit="1" customWidth="1"/>
    <col min="4362" max="4362" width="9" style="24"/>
    <col min="4363" max="4363" width="25" style="24" customWidth="1"/>
    <col min="4364" max="4364" width="15.25" style="24" bestFit="1" customWidth="1"/>
    <col min="4365" max="4365" width="14.5" style="24" customWidth="1"/>
    <col min="4366" max="4366" width="7.25" style="24" bestFit="1" customWidth="1"/>
    <col min="4367" max="4609" width="9" style="24"/>
    <col min="4610" max="4610" width="20" style="24" customWidth="1"/>
    <col min="4611" max="4611" width="26.625" style="24" customWidth="1"/>
    <col min="4612" max="4612" width="18.375" style="24" bestFit="1" customWidth="1"/>
    <col min="4613" max="4613" width="13.125" style="24" bestFit="1" customWidth="1"/>
    <col min="4614" max="4616" width="13" style="24" customWidth="1"/>
    <col min="4617" max="4617" width="15.125" style="24" bestFit="1" customWidth="1"/>
    <col min="4618" max="4618" width="9" style="24"/>
    <col min="4619" max="4619" width="25" style="24" customWidth="1"/>
    <col min="4620" max="4620" width="15.25" style="24" bestFit="1" customWidth="1"/>
    <col min="4621" max="4621" width="14.5" style="24" customWidth="1"/>
    <col min="4622" max="4622" width="7.25" style="24" bestFit="1" customWidth="1"/>
    <col min="4623" max="4865" width="9" style="24"/>
    <col min="4866" max="4866" width="20" style="24" customWidth="1"/>
    <col min="4867" max="4867" width="26.625" style="24" customWidth="1"/>
    <col min="4868" max="4868" width="18.375" style="24" bestFit="1" customWidth="1"/>
    <col min="4869" max="4869" width="13.125" style="24" bestFit="1" customWidth="1"/>
    <col min="4870" max="4872" width="13" style="24" customWidth="1"/>
    <col min="4873" max="4873" width="15.125" style="24" bestFit="1" customWidth="1"/>
    <col min="4874" max="4874" width="9" style="24"/>
    <col min="4875" max="4875" width="25" style="24" customWidth="1"/>
    <col min="4876" max="4876" width="15.25" style="24" bestFit="1" customWidth="1"/>
    <col min="4877" max="4877" width="14.5" style="24" customWidth="1"/>
    <col min="4878" max="4878" width="7.25" style="24" bestFit="1" customWidth="1"/>
    <col min="4879" max="5121" width="9" style="24"/>
    <col min="5122" max="5122" width="20" style="24" customWidth="1"/>
    <col min="5123" max="5123" width="26.625" style="24" customWidth="1"/>
    <col min="5124" max="5124" width="18.375" style="24" bestFit="1" customWidth="1"/>
    <col min="5125" max="5125" width="13.125" style="24" bestFit="1" customWidth="1"/>
    <col min="5126" max="5128" width="13" style="24" customWidth="1"/>
    <col min="5129" max="5129" width="15.125" style="24" bestFit="1" customWidth="1"/>
    <col min="5130" max="5130" width="9" style="24"/>
    <col min="5131" max="5131" width="25" style="24" customWidth="1"/>
    <col min="5132" max="5132" width="15.25" style="24" bestFit="1" customWidth="1"/>
    <col min="5133" max="5133" width="14.5" style="24" customWidth="1"/>
    <col min="5134" max="5134" width="7.25" style="24" bestFit="1" customWidth="1"/>
    <col min="5135" max="5377" width="9" style="24"/>
    <col min="5378" max="5378" width="20" style="24" customWidth="1"/>
    <col min="5379" max="5379" width="26.625" style="24" customWidth="1"/>
    <col min="5380" max="5380" width="18.375" style="24" bestFit="1" customWidth="1"/>
    <col min="5381" max="5381" width="13.125" style="24" bestFit="1" customWidth="1"/>
    <col min="5382" max="5384" width="13" style="24" customWidth="1"/>
    <col min="5385" max="5385" width="15.125" style="24" bestFit="1" customWidth="1"/>
    <col min="5386" max="5386" width="9" style="24"/>
    <col min="5387" max="5387" width="25" style="24" customWidth="1"/>
    <col min="5388" max="5388" width="15.25" style="24" bestFit="1" customWidth="1"/>
    <col min="5389" max="5389" width="14.5" style="24" customWidth="1"/>
    <col min="5390" max="5390" width="7.25" style="24" bestFit="1" customWidth="1"/>
    <col min="5391" max="5633" width="9" style="24"/>
    <col min="5634" max="5634" width="20" style="24" customWidth="1"/>
    <col min="5635" max="5635" width="26.625" style="24" customWidth="1"/>
    <col min="5636" max="5636" width="18.375" style="24" bestFit="1" customWidth="1"/>
    <col min="5637" max="5637" width="13.125" style="24" bestFit="1" customWidth="1"/>
    <col min="5638" max="5640" width="13" style="24" customWidth="1"/>
    <col min="5641" max="5641" width="15.125" style="24" bestFit="1" customWidth="1"/>
    <col min="5642" max="5642" width="9" style="24"/>
    <col min="5643" max="5643" width="25" style="24" customWidth="1"/>
    <col min="5644" max="5644" width="15.25" style="24" bestFit="1" customWidth="1"/>
    <col min="5645" max="5645" width="14.5" style="24" customWidth="1"/>
    <col min="5646" max="5646" width="7.25" style="24" bestFit="1" customWidth="1"/>
    <col min="5647" max="5889" width="9" style="24"/>
    <col min="5890" max="5890" width="20" style="24" customWidth="1"/>
    <col min="5891" max="5891" width="26.625" style="24" customWidth="1"/>
    <col min="5892" max="5892" width="18.375" style="24" bestFit="1" customWidth="1"/>
    <col min="5893" max="5893" width="13.125" style="24" bestFit="1" customWidth="1"/>
    <col min="5894" max="5896" width="13" style="24" customWidth="1"/>
    <col min="5897" max="5897" width="15.125" style="24" bestFit="1" customWidth="1"/>
    <col min="5898" max="5898" width="9" style="24"/>
    <col min="5899" max="5899" width="25" style="24" customWidth="1"/>
    <col min="5900" max="5900" width="15.25" style="24" bestFit="1" customWidth="1"/>
    <col min="5901" max="5901" width="14.5" style="24" customWidth="1"/>
    <col min="5902" max="5902" width="7.25" style="24" bestFit="1" customWidth="1"/>
    <col min="5903" max="6145" width="9" style="24"/>
    <col min="6146" max="6146" width="20" style="24" customWidth="1"/>
    <col min="6147" max="6147" width="26.625" style="24" customWidth="1"/>
    <col min="6148" max="6148" width="18.375" style="24" bestFit="1" customWidth="1"/>
    <col min="6149" max="6149" width="13.125" style="24" bestFit="1" customWidth="1"/>
    <col min="6150" max="6152" width="13" style="24" customWidth="1"/>
    <col min="6153" max="6153" width="15.125" style="24" bestFit="1" customWidth="1"/>
    <col min="6154" max="6154" width="9" style="24"/>
    <col min="6155" max="6155" width="25" style="24" customWidth="1"/>
    <col min="6156" max="6156" width="15.25" style="24" bestFit="1" customWidth="1"/>
    <col min="6157" max="6157" width="14.5" style="24" customWidth="1"/>
    <col min="6158" max="6158" width="7.25" style="24" bestFit="1" customWidth="1"/>
    <col min="6159" max="6401" width="9" style="24"/>
    <col min="6402" max="6402" width="20" style="24" customWidth="1"/>
    <col min="6403" max="6403" width="26.625" style="24" customWidth="1"/>
    <col min="6404" max="6404" width="18.375" style="24" bestFit="1" customWidth="1"/>
    <col min="6405" max="6405" width="13.125" style="24" bestFit="1" customWidth="1"/>
    <col min="6406" max="6408" width="13" style="24" customWidth="1"/>
    <col min="6409" max="6409" width="15.125" style="24" bestFit="1" customWidth="1"/>
    <col min="6410" max="6410" width="9" style="24"/>
    <col min="6411" max="6411" width="25" style="24" customWidth="1"/>
    <col min="6412" max="6412" width="15.25" style="24" bestFit="1" customWidth="1"/>
    <col min="6413" max="6413" width="14.5" style="24" customWidth="1"/>
    <col min="6414" max="6414" width="7.25" style="24" bestFit="1" customWidth="1"/>
    <col min="6415" max="6657" width="9" style="24"/>
    <col min="6658" max="6658" width="20" style="24" customWidth="1"/>
    <col min="6659" max="6659" width="26.625" style="24" customWidth="1"/>
    <col min="6660" max="6660" width="18.375" style="24" bestFit="1" customWidth="1"/>
    <col min="6661" max="6661" width="13.125" style="24" bestFit="1" customWidth="1"/>
    <col min="6662" max="6664" width="13" style="24" customWidth="1"/>
    <col min="6665" max="6665" width="15.125" style="24" bestFit="1" customWidth="1"/>
    <col min="6666" max="6666" width="9" style="24"/>
    <col min="6667" max="6667" width="25" style="24" customWidth="1"/>
    <col min="6668" max="6668" width="15.25" style="24" bestFit="1" customWidth="1"/>
    <col min="6669" max="6669" width="14.5" style="24" customWidth="1"/>
    <col min="6670" max="6670" width="7.25" style="24" bestFit="1" customWidth="1"/>
    <col min="6671" max="6913" width="9" style="24"/>
    <col min="6914" max="6914" width="20" style="24" customWidth="1"/>
    <col min="6915" max="6915" width="26.625" style="24" customWidth="1"/>
    <col min="6916" max="6916" width="18.375" style="24" bestFit="1" customWidth="1"/>
    <col min="6917" max="6917" width="13.125" style="24" bestFit="1" customWidth="1"/>
    <col min="6918" max="6920" width="13" style="24" customWidth="1"/>
    <col min="6921" max="6921" width="15.125" style="24" bestFit="1" customWidth="1"/>
    <col min="6922" max="6922" width="9" style="24"/>
    <col min="6923" max="6923" width="25" style="24" customWidth="1"/>
    <col min="6924" max="6924" width="15.25" style="24" bestFit="1" customWidth="1"/>
    <col min="6925" max="6925" width="14.5" style="24" customWidth="1"/>
    <col min="6926" max="6926" width="7.25" style="24" bestFit="1" customWidth="1"/>
    <col min="6927" max="7169" width="9" style="24"/>
    <col min="7170" max="7170" width="20" style="24" customWidth="1"/>
    <col min="7171" max="7171" width="26.625" style="24" customWidth="1"/>
    <col min="7172" max="7172" width="18.375" style="24" bestFit="1" customWidth="1"/>
    <col min="7173" max="7173" width="13.125" style="24" bestFit="1" customWidth="1"/>
    <col min="7174" max="7176" width="13" style="24" customWidth="1"/>
    <col min="7177" max="7177" width="15.125" style="24" bestFit="1" customWidth="1"/>
    <col min="7178" max="7178" width="9" style="24"/>
    <col min="7179" max="7179" width="25" style="24" customWidth="1"/>
    <col min="7180" max="7180" width="15.25" style="24" bestFit="1" customWidth="1"/>
    <col min="7181" max="7181" width="14.5" style="24" customWidth="1"/>
    <col min="7182" max="7182" width="7.25" style="24" bestFit="1" customWidth="1"/>
    <col min="7183" max="7425" width="9" style="24"/>
    <col min="7426" max="7426" width="20" style="24" customWidth="1"/>
    <col min="7427" max="7427" width="26.625" style="24" customWidth="1"/>
    <col min="7428" max="7428" width="18.375" style="24" bestFit="1" customWidth="1"/>
    <col min="7429" max="7429" width="13.125" style="24" bestFit="1" customWidth="1"/>
    <col min="7430" max="7432" width="13" style="24" customWidth="1"/>
    <col min="7433" max="7433" width="15.125" style="24" bestFit="1" customWidth="1"/>
    <col min="7434" max="7434" width="9" style="24"/>
    <col min="7435" max="7435" width="25" style="24" customWidth="1"/>
    <col min="7436" max="7436" width="15.25" style="24" bestFit="1" customWidth="1"/>
    <col min="7437" max="7437" width="14.5" style="24" customWidth="1"/>
    <col min="7438" max="7438" width="7.25" style="24" bestFit="1" customWidth="1"/>
    <col min="7439" max="7681" width="9" style="24"/>
    <col min="7682" max="7682" width="20" style="24" customWidth="1"/>
    <col min="7683" max="7683" width="26.625" style="24" customWidth="1"/>
    <col min="7684" max="7684" width="18.375" style="24" bestFit="1" customWidth="1"/>
    <col min="7685" max="7685" width="13.125" style="24" bestFit="1" customWidth="1"/>
    <col min="7686" max="7688" width="13" style="24" customWidth="1"/>
    <col min="7689" max="7689" width="15.125" style="24" bestFit="1" customWidth="1"/>
    <col min="7690" max="7690" width="9" style="24"/>
    <col min="7691" max="7691" width="25" style="24" customWidth="1"/>
    <col min="7692" max="7692" width="15.25" style="24" bestFit="1" customWidth="1"/>
    <col min="7693" max="7693" width="14.5" style="24" customWidth="1"/>
    <col min="7694" max="7694" width="7.25" style="24" bestFit="1" customWidth="1"/>
    <col min="7695" max="7937" width="9" style="24"/>
    <col min="7938" max="7938" width="20" style="24" customWidth="1"/>
    <col min="7939" max="7939" width="26.625" style="24" customWidth="1"/>
    <col min="7940" max="7940" width="18.375" style="24" bestFit="1" customWidth="1"/>
    <col min="7941" max="7941" width="13.125" style="24" bestFit="1" customWidth="1"/>
    <col min="7942" max="7944" width="13" style="24" customWidth="1"/>
    <col min="7945" max="7945" width="15.125" style="24" bestFit="1" customWidth="1"/>
    <col min="7946" max="7946" width="9" style="24"/>
    <col min="7947" max="7947" width="25" style="24" customWidth="1"/>
    <col min="7948" max="7948" width="15.25" style="24" bestFit="1" customWidth="1"/>
    <col min="7949" max="7949" width="14.5" style="24" customWidth="1"/>
    <col min="7950" max="7950" width="7.25" style="24" bestFit="1" customWidth="1"/>
    <col min="7951" max="8193" width="9" style="24"/>
    <col min="8194" max="8194" width="20" style="24" customWidth="1"/>
    <col min="8195" max="8195" width="26.625" style="24" customWidth="1"/>
    <col min="8196" max="8196" width="18.375" style="24" bestFit="1" customWidth="1"/>
    <col min="8197" max="8197" width="13.125" style="24" bestFit="1" customWidth="1"/>
    <col min="8198" max="8200" width="13" style="24" customWidth="1"/>
    <col min="8201" max="8201" width="15.125" style="24" bestFit="1" customWidth="1"/>
    <col min="8202" max="8202" width="9" style="24"/>
    <col min="8203" max="8203" width="25" style="24" customWidth="1"/>
    <col min="8204" max="8204" width="15.25" style="24" bestFit="1" customWidth="1"/>
    <col min="8205" max="8205" width="14.5" style="24" customWidth="1"/>
    <col min="8206" max="8206" width="7.25" style="24" bestFit="1" customWidth="1"/>
    <col min="8207" max="8449" width="9" style="24"/>
    <col min="8450" max="8450" width="20" style="24" customWidth="1"/>
    <col min="8451" max="8451" width="26.625" style="24" customWidth="1"/>
    <col min="8452" max="8452" width="18.375" style="24" bestFit="1" customWidth="1"/>
    <col min="8453" max="8453" width="13.125" style="24" bestFit="1" customWidth="1"/>
    <col min="8454" max="8456" width="13" style="24" customWidth="1"/>
    <col min="8457" max="8457" width="15.125" style="24" bestFit="1" customWidth="1"/>
    <col min="8458" max="8458" width="9" style="24"/>
    <col min="8459" max="8459" width="25" style="24" customWidth="1"/>
    <col min="8460" max="8460" width="15.25" style="24" bestFit="1" customWidth="1"/>
    <col min="8461" max="8461" width="14.5" style="24" customWidth="1"/>
    <col min="8462" max="8462" width="7.25" style="24" bestFit="1" customWidth="1"/>
    <col min="8463" max="8705" width="9" style="24"/>
    <col min="8706" max="8706" width="20" style="24" customWidth="1"/>
    <col min="8707" max="8707" width="26.625" style="24" customWidth="1"/>
    <col min="8708" max="8708" width="18.375" style="24" bestFit="1" customWidth="1"/>
    <col min="8709" max="8709" width="13.125" style="24" bestFit="1" customWidth="1"/>
    <col min="8710" max="8712" width="13" style="24" customWidth="1"/>
    <col min="8713" max="8713" width="15.125" style="24" bestFit="1" customWidth="1"/>
    <col min="8714" max="8714" width="9" style="24"/>
    <col min="8715" max="8715" width="25" style="24" customWidth="1"/>
    <col min="8716" max="8716" width="15.25" style="24" bestFit="1" customWidth="1"/>
    <col min="8717" max="8717" width="14.5" style="24" customWidth="1"/>
    <col min="8718" max="8718" width="7.25" style="24" bestFit="1" customWidth="1"/>
    <col min="8719" max="8961" width="9" style="24"/>
    <col min="8962" max="8962" width="20" style="24" customWidth="1"/>
    <col min="8963" max="8963" width="26.625" style="24" customWidth="1"/>
    <col min="8964" max="8964" width="18.375" style="24" bestFit="1" customWidth="1"/>
    <col min="8965" max="8965" width="13.125" style="24" bestFit="1" customWidth="1"/>
    <col min="8966" max="8968" width="13" style="24" customWidth="1"/>
    <col min="8969" max="8969" width="15.125" style="24" bestFit="1" customWidth="1"/>
    <col min="8970" max="8970" width="9" style="24"/>
    <col min="8971" max="8971" width="25" style="24" customWidth="1"/>
    <col min="8972" max="8972" width="15.25" style="24" bestFit="1" customWidth="1"/>
    <col min="8973" max="8973" width="14.5" style="24" customWidth="1"/>
    <col min="8974" max="8974" width="7.25" style="24" bestFit="1" customWidth="1"/>
    <col min="8975" max="9217" width="9" style="24"/>
    <col min="9218" max="9218" width="20" style="24" customWidth="1"/>
    <col min="9219" max="9219" width="26.625" style="24" customWidth="1"/>
    <col min="9220" max="9220" width="18.375" style="24" bestFit="1" customWidth="1"/>
    <col min="9221" max="9221" width="13.125" style="24" bestFit="1" customWidth="1"/>
    <col min="9222" max="9224" width="13" style="24" customWidth="1"/>
    <col min="9225" max="9225" width="15.125" style="24" bestFit="1" customWidth="1"/>
    <col min="9226" max="9226" width="9" style="24"/>
    <col min="9227" max="9227" width="25" style="24" customWidth="1"/>
    <col min="9228" max="9228" width="15.25" style="24" bestFit="1" customWidth="1"/>
    <col min="9229" max="9229" width="14.5" style="24" customWidth="1"/>
    <col min="9230" max="9230" width="7.25" style="24" bestFit="1" customWidth="1"/>
    <col min="9231" max="9473" width="9" style="24"/>
    <col min="9474" max="9474" width="20" style="24" customWidth="1"/>
    <col min="9475" max="9475" width="26.625" style="24" customWidth="1"/>
    <col min="9476" max="9476" width="18.375" style="24" bestFit="1" customWidth="1"/>
    <col min="9477" max="9477" width="13.125" style="24" bestFit="1" customWidth="1"/>
    <col min="9478" max="9480" width="13" style="24" customWidth="1"/>
    <col min="9481" max="9481" width="15.125" style="24" bestFit="1" customWidth="1"/>
    <col min="9482" max="9482" width="9" style="24"/>
    <col min="9483" max="9483" width="25" style="24" customWidth="1"/>
    <col min="9484" max="9484" width="15.25" style="24" bestFit="1" customWidth="1"/>
    <col min="9485" max="9485" width="14.5" style="24" customWidth="1"/>
    <col min="9486" max="9486" width="7.25" style="24" bestFit="1" customWidth="1"/>
    <col min="9487" max="9729" width="9" style="24"/>
    <col min="9730" max="9730" width="20" style="24" customWidth="1"/>
    <col min="9731" max="9731" width="26.625" style="24" customWidth="1"/>
    <col min="9732" max="9732" width="18.375" style="24" bestFit="1" customWidth="1"/>
    <col min="9733" max="9733" width="13.125" style="24" bestFit="1" customWidth="1"/>
    <col min="9734" max="9736" width="13" style="24" customWidth="1"/>
    <col min="9737" max="9737" width="15.125" style="24" bestFit="1" customWidth="1"/>
    <col min="9738" max="9738" width="9" style="24"/>
    <col min="9739" max="9739" width="25" style="24" customWidth="1"/>
    <col min="9740" max="9740" width="15.25" style="24" bestFit="1" customWidth="1"/>
    <col min="9741" max="9741" width="14.5" style="24" customWidth="1"/>
    <col min="9742" max="9742" width="7.25" style="24" bestFit="1" customWidth="1"/>
    <col min="9743" max="9985" width="9" style="24"/>
    <col min="9986" max="9986" width="20" style="24" customWidth="1"/>
    <col min="9987" max="9987" width="26.625" style="24" customWidth="1"/>
    <col min="9988" max="9988" width="18.375" style="24" bestFit="1" customWidth="1"/>
    <col min="9989" max="9989" width="13.125" style="24" bestFit="1" customWidth="1"/>
    <col min="9990" max="9992" width="13" style="24" customWidth="1"/>
    <col min="9993" max="9993" width="15.125" style="24" bestFit="1" customWidth="1"/>
    <col min="9994" max="9994" width="9" style="24"/>
    <col min="9995" max="9995" width="25" style="24" customWidth="1"/>
    <col min="9996" max="9996" width="15.25" style="24" bestFit="1" customWidth="1"/>
    <col min="9997" max="9997" width="14.5" style="24" customWidth="1"/>
    <col min="9998" max="9998" width="7.25" style="24" bestFit="1" customWidth="1"/>
    <col min="9999" max="10241" width="9" style="24"/>
    <col min="10242" max="10242" width="20" style="24" customWidth="1"/>
    <col min="10243" max="10243" width="26.625" style="24" customWidth="1"/>
    <col min="10244" max="10244" width="18.375" style="24" bestFit="1" customWidth="1"/>
    <col min="10245" max="10245" width="13.125" style="24" bestFit="1" customWidth="1"/>
    <col min="10246" max="10248" width="13" style="24" customWidth="1"/>
    <col min="10249" max="10249" width="15.125" style="24" bestFit="1" customWidth="1"/>
    <col min="10250" max="10250" width="9" style="24"/>
    <col min="10251" max="10251" width="25" style="24" customWidth="1"/>
    <col min="10252" max="10252" width="15.25" style="24" bestFit="1" customWidth="1"/>
    <col min="10253" max="10253" width="14.5" style="24" customWidth="1"/>
    <col min="10254" max="10254" width="7.25" style="24" bestFit="1" customWidth="1"/>
    <col min="10255" max="10497" width="9" style="24"/>
    <col min="10498" max="10498" width="20" style="24" customWidth="1"/>
    <col min="10499" max="10499" width="26.625" style="24" customWidth="1"/>
    <col min="10500" max="10500" width="18.375" style="24" bestFit="1" customWidth="1"/>
    <col min="10501" max="10501" width="13.125" style="24" bestFit="1" customWidth="1"/>
    <col min="10502" max="10504" width="13" style="24" customWidth="1"/>
    <col min="10505" max="10505" width="15.125" style="24" bestFit="1" customWidth="1"/>
    <col min="10506" max="10506" width="9" style="24"/>
    <col min="10507" max="10507" width="25" style="24" customWidth="1"/>
    <col min="10508" max="10508" width="15.25" style="24" bestFit="1" customWidth="1"/>
    <col min="10509" max="10509" width="14.5" style="24" customWidth="1"/>
    <col min="10510" max="10510" width="7.25" style="24" bestFit="1" customWidth="1"/>
    <col min="10511" max="10753" width="9" style="24"/>
    <col min="10754" max="10754" width="20" style="24" customWidth="1"/>
    <col min="10755" max="10755" width="26.625" style="24" customWidth="1"/>
    <col min="10756" max="10756" width="18.375" style="24" bestFit="1" customWidth="1"/>
    <col min="10757" max="10757" width="13.125" style="24" bestFit="1" customWidth="1"/>
    <col min="10758" max="10760" width="13" style="24" customWidth="1"/>
    <col min="10761" max="10761" width="15.125" style="24" bestFit="1" customWidth="1"/>
    <col min="10762" max="10762" width="9" style="24"/>
    <col min="10763" max="10763" width="25" style="24" customWidth="1"/>
    <col min="10764" max="10764" width="15.25" style="24" bestFit="1" customWidth="1"/>
    <col min="10765" max="10765" width="14.5" style="24" customWidth="1"/>
    <col min="10766" max="10766" width="7.25" style="24" bestFit="1" customWidth="1"/>
    <col min="10767" max="11009" width="9" style="24"/>
    <col min="11010" max="11010" width="20" style="24" customWidth="1"/>
    <col min="11011" max="11011" width="26.625" style="24" customWidth="1"/>
    <col min="11012" max="11012" width="18.375" style="24" bestFit="1" customWidth="1"/>
    <col min="11013" max="11013" width="13.125" style="24" bestFit="1" customWidth="1"/>
    <col min="11014" max="11016" width="13" style="24" customWidth="1"/>
    <col min="11017" max="11017" width="15.125" style="24" bestFit="1" customWidth="1"/>
    <col min="11018" max="11018" width="9" style="24"/>
    <col min="11019" max="11019" width="25" style="24" customWidth="1"/>
    <col min="11020" max="11020" width="15.25" style="24" bestFit="1" customWidth="1"/>
    <col min="11021" max="11021" width="14.5" style="24" customWidth="1"/>
    <col min="11022" max="11022" width="7.25" style="24" bestFit="1" customWidth="1"/>
    <col min="11023" max="11265" width="9" style="24"/>
    <col min="11266" max="11266" width="20" style="24" customWidth="1"/>
    <col min="11267" max="11267" width="26.625" style="24" customWidth="1"/>
    <col min="11268" max="11268" width="18.375" style="24" bestFit="1" customWidth="1"/>
    <col min="11269" max="11269" width="13.125" style="24" bestFit="1" customWidth="1"/>
    <col min="11270" max="11272" width="13" style="24" customWidth="1"/>
    <col min="11273" max="11273" width="15.125" style="24" bestFit="1" customWidth="1"/>
    <col min="11274" max="11274" width="9" style="24"/>
    <col min="11275" max="11275" width="25" style="24" customWidth="1"/>
    <col min="11276" max="11276" width="15.25" style="24" bestFit="1" customWidth="1"/>
    <col min="11277" max="11277" width="14.5" style="24" customWidth="1"/>
    <col min="11278" max="11278" width="7.25" style="24" bestFit="1" customWidth="1"/>
    <col min="11279" max="11521" width="9" style="24"/>
    <col min="11522" max="11522" width="20" style="24" customWidth="1"/>
    <col min="11523" max="11523" width="26.625" style="24" customWidth="1"/>
    <col min="11524" max="11524" width="18.375" style="24" bestFit="1" customWidth="1"/>
    <col min="11525" max="11525" width="13.125" style="24" bestFit="1" customWidth="1"/>
    <col min="11526" max="11528" width="13" style="24" customWidth="1"/>
    <col min="11529" max="11529" width="15.125" style="24" bestFit="1" customWidth="1"/>
    <col min="11530" max="11530" width="9" style="24"/>
    <col min="11531" max="11531" width="25" style="24" customWidth="1"/>
    <col min="11532" max="11532" width="15.25" style="24" bestFit="1" customWidth="1"/>
    <col min="11533" max="11533" width="14.5" style="24" customWidth="1"/>
    <col min="11534" max="11534" width="7.25" style="24" bestFit="1" customWidth="1"/>
    <col min="11535" max="11777" width="9" style="24"/>
    <col min="11778" max="11778" width="20" style="24" customWidth="1"/>
    <col min="11779" max="11779" width="26.625" style="24" customWidth="1"/>
    <col min="11780" max="11780" width="18.375" style="24" bestFit="1" customWidth="1"/>
    <col min="11781" max="11781" width="13.125" style="24" bestFit="1" customWidth="1"/>
    <col min="11782" max="11784" width="13" style="24" customWidth="1"/>
    <col min="11785" max="11785" width="15.125" style="24" bestFit="1" customWidth="1"/>
    <col min="11786" max="11786" width="9" style="24"/>
    <col min="11787" max="11787" width="25" style="24" customWidth="1"/>
    <col min="11788" max="11788" width="15.25" style="24" bestFit="1" customWidth="1"/>
    <col min="11789" max="11789" width="14.5" style="24" customWidth="1"/>
    <col min="11790" max="11790" width="7.25" style="24" bestFit="1" customWidth="1"/>
    <col min="11791" max="12033" width="9" style="24"/>
    <col min="12034" max="12034" width="20" style="24" customWidth="1"/>
    <col min="12035" max="12035" width="26.625" style="24" customWidth="1"/>
    <col min="12036" max="12036" width="18.375" style="24" bestFit="1" customWidth="1"/>
    <col min="12037" max="12037" width="13.125" style="24" bestFit="1" customWidth="1"/>
    <col min="12038" max="12040" width="13" style="24" customWidth="1"/>
    <col min="12041" max="12041" width="15.125" style="24" bestFit="1" customWidth="1"/>
    <col min="12042" max="12042" width="9" style="24"/>
    <col min="12043" max="12043" width="25" style="24" customWidth="1"/>
    <col min="12044" max="12044" width="15.25" style="24" bestFit="1" customWidth="1"/>
    <col min="12045" max="12045" width="14.5" style="24" customWidth="1"/>
    <col min="12046" max="12046" width="7.25" style="24" bestFit="1" customWidth="1"/>
    <col min="12047" max="12289" width="9" style="24"/>
    <col min="12290" max="12290" width="20" style="24" customWidth="1"/>
    <col min="12291" max="12291" width="26.625" style="24" customWidth="1"/>
    <col min="12292" max="12292" width="18.375" style="24" bestFit="1" customWidth="1"/>
    <col min="12293" max="12293" width="13.125" style="24" bestFit="1" customWidth="1"/>
    <col min="12294" max="12296" width="13" style="24" customWidth="1"/>
    <col min="12297" max="12297" width="15.125" style="24" bestFit="1" customWidth="1"/>
    <col min="12298" max="12298" width="9" style="24"/>
    <col min="12299" max="12299" width="25" style="24" customWidth="1"/>
    <col min="12300" max="12300" width="15.25" style="24" bestFit="1" customWidth="1"/>
    <col min="12301" max="12301" width="14.5" style="24" customWidth="1"/>
    <col min="12302" max="12302" width="7.25" style="24" bestFit="1" customWidth="1"/>
    <col min="12303" max="12545" width="9" style="24"/>
    <col min="12546" max="12546" width="20" style="24" customWidth="1"/>
    <col min="12547" max="12547" width="26.625" style="24" customWidth="1"/>
    <col min="12548" max="12548" width="18.375" style="24" bestFit="1" customWidth="1"/>
    <col min="12549" max="12549" width="13.125" style="24" bestFit="1" customWidth="1"/>
    <col min="12550" max="12552" width="13" style="24" customWidth="1"/>
    <col min="12553" max="12553" width="15.125" style="24" bestFit="1" customWidth="1"/>
    <col min="12554" max="12554" width="9" style="24"/>
    <col min="12555" max="12555" width="25" style="24" customWidth="1"/>
    <col min="12556" max="12556" width="15.25" style="24" bestFit="1" customWidth="1"/>
    <col min="12557" max="12557" width="14.5" style="24" customWidth="1"/>
    <col min="12558" max="12558" width="7.25" style="24" bestFit="1" customWidth="1"/>
    <col min="12559" max="12801" width="9" style="24"/>
    <col min="12802" max="12802" width="20" style="24" customWidth="1"/>
    <col min="12803" max="12803" width="26.625" style="24" customWidth="1"/>
    <col min="12804" max="12804" width="18.375" style="24" bestFit="1" customWidth="1"/>
    <col min="12805" max="12805" width="13.125" style="24" bestFit="1" customWidth="1"/>
    <col min="12806" max="12808" width="13" style="24" customWidth="1"/>
    <col min="12809" max="12809" width="15.125" style="24" bestFit="1" customWidth="1"/>
    <col min="12810" max="12810" width="9" style="24"/>
    <col min="12811" max="12811" width="25" style="24" customWidth="1"/>
    <col min="12812" max="12812" width="15.25" style="24" bestFit="1" customWidth="1"/>
    <col min="12813" max="12813" width="14.5" style="24" customWidth="1"/>
    <col min="12814" max="12814" width="7.25" style="24" bestFit="1" customWidth="1"/>
    <col min="12815" max="13057" width="9" style="24"/>
    <col min="13058" max="13058" width="20" style="24" customWidth="1"/>
    <col min="13059" max="13059" width="26.625" style="24" customWidth="1"/>
    <col min="13060" max="13060" width="18.375" style="24" bestFit="1" customWidth="1"/>
    <col min="13061" max="13061" width="13.125" style="24" bestFit="1" customWidth="1"/>
    <col min="13062" max="13064" width="13" style="24" customWidth="1"/>
    <col min="13065" max="13065" width="15.125" style="24" bestFit="1" customWidth="1"/>
    <col min="13066" max="13066" width="9" style="24"/>
    <col min="13067" max="13067" width="25" style="24" customWidth="1"/>
    <col min="13068" max="13068" width="15.25" style="24" bestFit="1" customWidth="1"/>
    <col min="13069" max="13069" width="14.5" style="24" customWidth="1"/>
    <col min="13070" max="13070" width="7.25" style="24" bestFit="1" customWidth="1"/>
    <col min="13071" max="13313" width="9" style="24"/>
    <col min="13314" max="13314" width="20" style="24" customWidth="1"/>
    <col min="13315" max="13315" width="26.625" style="24" customWidth="1"/>
    <col min="13316" max="13316" width="18.375" style="24" bestFit="1" customWidth="1"/>
    <col min="13317" max="13317" width="13.125" style="24" bestFit="1" customWidth="1"/>
    <col min="13318" max="13320" width="13" style="24" customWidth="1"/>
    <col min="13321" max="13321" width="15.125" style="24" bestFit="1" customWidth="1"/>
    <col min="13322" max="13322" width="9" style="24"/>
    <col min="13323" max="13323" width="25" style="24" customWidth="1"/>
    <col min="13324" max="13324" width="15.25" style="24" bestFit="1" customWidth="1"/>
    <col min="13325" max="13325" width="14.5" style="24" customWidth="1"/>
    <col min="13326" max="13326" width="7.25" style="24" bestFit="1" customWidth="1"/>
    <col min="13327" max="13569" width="9" style="24"/>
    <col min="13570" max="13570" width="20" style="24" customWidth="1"/>
    <col min="13571" max="13571" width="26.625" style="24" customWidth="1"/>
    <col min="13572" max="13572" width="18.375" style="24" bestFit="1" customWidth="1"/>
    <col min="13573" max="13573" width="13.125" style="24" bestFit="1" customWidth="1"/>
    <col min="13574" max="13576" width="13" style="24" customWidth="1"/>
    <col min="13577" max="13577" width="15.125" style="24" bestFit="1" customWidth="1"/>
    <col min="13578" max="13578" width="9" style="24"/>
    <col min="13579" max="13579" width="25" style="24" customWidth="1"/>
    <col min="13580" max="13580" width="15.25" style="24" bestFit="1" customWidth="1"/>
    <col min="13581" max="13581" width="14.5" style="24" customWidth="1"/>
    <col min="13582" max="13582" width="7.25" style="24" bestFit="1" customWidth="1"/>
    <col min="13583" max="13825" width="9" style="24"/>
    <col min="13826" max="13826" width="20" style="24" customWidth="1"/>
    <col min="13827" max="13827" width="26.625" style="24" customWidth="1"/>
    <col min="13828" max="13828" width="18.375" style="24" bestFit="1" customWidth="1"/>
    <col min="13829" max="13829" width="13.125" style="24" bestFit="1" customWidth="1"/>
    <col min="13830" max="13832" width="13" style="24" customWidth="1"/>
    <col min="13833" max="13833" width="15.125" style="24" bestFit="1" customWidth="1"/>
    <col min="13834" max="13834" width="9" style="24"/>
    <col min="13835" max="13835" width="25" style="24" customWidth="1"/>
    <col min="13836" max="13836" width="15.25" style="24" bestFit="1" customWidth="1"/>
    <col min="13837" max="13837" width="14.5" style="24" customWidth="1"/>
    <col min="13838" max="13838" width="7.25" style="24" bestFit="1" customWidth="1"/>
    <col min="13839" max="14081" width="9" style="24"/>
    <col min="14082" max="14082" width="20" style="24" customWidth="1"/>
    <col min="14083" max="14083" width="26.625" style="24" customWidth="1"/>
    <col min="14084" max="14084" width="18.375" style="24" bestFit="1" customWidth="1"/>
    <col min="14085" max="14085" width="13.125" style="24" bestFit="1" customWidth="1"/>
    <col min="14086" max="14088" width="13" style="24" customWidth="1"/>
    <col min="14089" max="14089" width="15.125" style="24" bestFit="1" customWidth="1"/>
    <col min="14090" max="14090" width="9" style="24"/>
    <col min="14091" max="14091" width="25" style="24" customWidth="1"/>
    <col min="14092" max="14092" width="15.25" style="24" bestFit="1" customWidth="1"/>
    <col min="14093" max="14093" width="14.5" style="24" customWidth="1"/>
    <col min="14094" max="14094" width="7.25" style="24" bestFit="1" customWidth="1"/>
    <col min="14095" max="14337" width="9" style="24"/>
    <col min="14338" max="14338" width="20" style="24" customWidth="1"/>
    <col min="14339" max="14339" width="26.625" style="24" customWidth="1"/>
    <col min="14340" max="14340" width="18.375" style="24" bestFit="1" customWidth="1"/>
    <col min="14341" max="14341" width="13.125" style="24" bestFit="1" customWidth="1"/>
    <col min="14342" max="14344" width="13" style="24" customWidth="1"/>
    <col min="14345" max="14345" width="15.125" style="24" bestFit="1" customWidth="1"/>
    <col min="14346" max="14346" width="9" style="24"/>
    <col min="14347" max="14347" width="25" style="24" customWidth="1"/>
    <col min="14348" max="14348" width="15.25" style="24" bestFit="1" customWidth="1"/>
    <col min="14349" max="14349" width="14.5" style="24" customWidth="1"/>
    <col min="14350" max="14350" width="7.25" style="24" bestFit="1" customWidth="1"/>
    <col min="14351" max="14593" width="9" style="24"/>
    <col min="14594" max="14594" width="20" style="24" customWidth="1"/>
    <col min="14595" max="14595" width="26.625" style="24" customWidth="1"/>
    <col min="14596" max="14596" width="18.375" style="24" bestFit="1" customWidth="1"/>
    <col min="14597" max="14597" width="13.125" style="24" bestFit="1" customWidth="1"/>
    <col min="14598" max="14600" width="13" style="24" customWidth="1"/>
    <col min="14601" max="14601" width="15.125" style="24" bestFit="1" customWidth="1"/>
    <col min="14602" max="14602" width="9" style="24"/>
    <col min="14603" max="14603" width="25" style="24" customWidth="1"/>
    <col min="14604" max="14604" width="15.25" style="24" bestFit="1" customWidth="1"/>
    <col min="14605" max="14605" width="14.5" style="24" customWidth="1"/>
    <col min="14606" max="14606" width="7.25" style="24" bestFit="1" customWidth="1"/>
    <col min="14607" max="14849" width="9" style="24"/>
    <col min="14850" max="14850" width="20" style="24" customWidth="1"/>
    <col min="14851" max="14851" width="26.625" style="24" customWidth="1"/>
    <col min="14852" max="14852" width="18.375" style="24" bestFit="1" customWidth="1"/>
    <col min="14853" max="14853" width="13.125" style="24" bestFit="1" customWidth="1"/>
    <col min="14854" max="14856" width="13" style="24" customWidth="1"/>
    <col min="14857" max="14857" width="15.125" style="24" bestFit="1" customWidth="1"/>
    <col min="14858" max="14858" width="9" style="24"/>
    <col min="14859" max="14859" width="25" style="24" customWidth="1"/>
    <col min="14860" max="14860" width="15.25" style="24" bestFit="1" customWidth="1"/>
    <col min="14861" max="14861" width="14.5" style="24" customWidth="1"/>
    <col min="14862" max="14862" width="7.25" style="24" bestFit="1" customWidth="1"/>
    <col min="14863" max="15105" width="9" style="24"/>
    <col min="15106" max="15106" width="20" style="24" customWidth="1"/>
    <col min="15107" max="15107" width="26.625" style="24" customWidth="1"/>
    <col min="15108" max="15108" width="18.375" style="24" bestFit="1" customWidth="1"/>
    <col min="15109" max="15109" width="13.125" style="24" bestFit="1" customWidth="1"/>
    <col min="15110" max="15112" width="13" style="24" customWidth="1"/>
    <col min="15113" max="15113" width="15.125" style="24" bestFit="1" customWidth="1"/>
    <col min="15114" max="15114" width="9" style="24"/>
    <col min="15115" max="15115" width="25" style="24" customWidth="1"/>
    <col min="15116" max="15116" width="15.25" style="24" bestFit="1" customWidth="1"/>
    <col min="15117" max="15117" width="14.5" style="24" customWidth="1"/>
    <col min="15118" max="15118" width="7.25" style="24" bestFit="1" customWidth="1"/>
    <col min="15119" max="15361" width="9" style="24"/>
    <col min="15362" max="15362" width="20" style="24" customWidth="1"/>
    <col min="15363" max="15363" width="26.625" style="24" customWidth="1"/>
    <col min="15364" max="15364" width="18.375" style="24" bestFit="1" customWidth="1"/>
    <col min="15365" max="15365" width="13.125" style="24" bestFit="1" customWidth="1"/>
    <col min="15366" max="15368" width="13" style="24" customWidth="1"/>
    <col min="15369" max="15369" width="15.125" style="24" bestFit="1" customWidth="1"/>
    <col min="15370" max="15370" width="9" style="24"/>
    <col min="15371" max="15371" width="25" style="24" customWidth="1"/>
    <col min="15372" max="15372" width="15.25" style="24" bestFit="1" customWidth="1"/>
    <col min="15373" max="15373" width="14.5" style="24" customWidth="1"/>
    <col min="15374" max="15374" width="7.25" style="24" bestFit="1" customWidth="1"/>
    <col min="15375" max="15617" width="9" style="24"/>
    <col min="15618" max="15618" width="20" style="24" customWidth="1"/>
    <col min="15619" max="15619" width="26.625" style="24" customWidth="1"/>
    <col min="15620" max="15620" width="18.375" style="24" bestFit="1" customWidth="1"/>
    <col min="15621" max="15621" width="13.125" style="24" bestFit="1" customWidth="1"/>
    <col min="15622" max="15624" width="13" style="24" customWidth="1"/>
    <col min="15625" max="15625" width="15.125" style="24" bestFit="1" customWidth="1"/>
    <col min="15626" max="15626" width="9" style="24"/>
    <col min="15627" max="15627" width="25" style="24" customWidth="1"/>
    <col min="15628" max="15628" width="15.25" style="24" bestFit="1" customWidth="1"/>
    <col min="15629" max="15629" width="14.5" style="24" customWidth="1"/>
    <col min="15630" max="15630" width="7.25" style="24" bestFit="1" customWidth="1"/>
    <col min="15631" max="15873" width="9" style="24"/>
    <col min="15874" max="15874" width="20" style="24" customWidth="1"/>
    <col min="15875" max="15875" width="26.625" style="24" customWidth="1"/>
    <col min="15876" max="15876" width="18.375" style="24" bestFit="1" customWidth="1"/>
    <col min="15877" max="15877" width="13.125" style="24" bestFit="1" customWidth="1"/>
    <col min="15878" max="15880" width="13" style="24" customWidth="1"/>
    <col min="15881" max="15881" width="15.125" style="24" bestFit="1" customWidth="1"/>
    <col min="15882" max="15882" width="9" style="24"/>
    <col min="15883" max="15883" width="25" style="24" customWidth="1"/>
    <col min="15884" max="15884" width="15.25" style="24" bestFit="1" customWidth="1"/>
    <col min="15885" max="15885" width="14.5" style="24" customWidth="1"/>
    <col min="15886" max="15886" width="7.25" style="24" bestFit="1" customWidth="1"/>
    <col min="15887" max="16129" width="9" style="24"/>
    <col min="16130" max="16130" width="20" style="24" customWidth="1"/>
    <col min="16131" max="16131" width="26.625" style="24" customWidth="1"/>
    <col min="16132" max="16132" width="18.375" style="24" bestFit="1" customWidth="1"/>
    <col min="16133" max="16133" width="13.125" style="24" bestFit="1" customWidth="1"/>
    <col min="16134" max="16136" width="13" style="24" customWidth="1"/>
    <col min="16137" max="16137" width="15.125" style="24" bestFit="1" customWidth="1"/>
    <col min="16138" max="16138" width="9" style="24"/>
    <col min="16139" max="16139" width="25" style="24" customWidth="1"/>
    <col min="16140" max="16140" width="15.25" style="24" bestFit="1" customWidth="1"/>
    <col min="16141" max="16141" width="14.5" style="24" customWidth="1"/>
    <col min="16142" max="16142" width="7.25" style="24" bestFit="1" customWidth="1"/>
    <col min="16143" max="16384" width="9" style="24"/>
  </cols>
  <sheetData>
    <row r="1" spans="1:13">
      <c r="A1" s="24" t="s">
        <v>0</v>
      </c>
      <c r="B1" s="25" t="str">
        <f>[25]合計!C3</f>
        <v>岡山県</v>
      </c>
      <c r="I1" s="24" t="s">
        <v>70</v>
      </c>
      <c r="K1" s="27" t="s">
        <v>71</v>
      </c>
    </row>
    <row r="2" spans="1:13" ht="54" customHeight="1">
      <c r="B2" s="28"/>
      <c r="E2" s="856" t="s">
        <v>72</v>
      </c>
      <c r="F2" s="856"/>
      <c r="G2" s="856"/>
      <c r="H2" s="29">
        <f>SUMIF(E8:E357,"PPS",H8:H357)</f>
        <v>948256</v>
      </c>
      <c r="I2" s="30"/>
      <c r="J2" s="27"/>
    </row>
    <row r="3" spans="1:13" ht="57" customHeight="1">
      <c r="B3" s="26"/>
      <c r="E3" s="856" t="s">
        <v>73</v>
      </c>
      <c r="F3" s="856"/>
      <c r="G3" s="856"/>
      <c r="H3" s="29">
        <f>M7</f>
        <v>835070</v>
      </c>
      <c r="I3" s="30"/>
      <c r="J3" s="31"/>
    </row>
    <row r="4" spans="1:13" s="31" customFormat="1" ht="55.5" customHeight="1">
      <c r="B4" s="32"/>
      <c r="E4" s="856" t="s">
        <v>74</v>
      </c>
      <c r="F4" s="856"/>
      <c r="G4" s="856"/>
      <c r="H4" s="33">
        <f>H3/I7</f>
        <v>0.98368283540772883</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24.6" customHeight="1" thickBot="1">
      <c r="B7" s="126" t="s">
        <v>88</v>
      </c>
      <c r="C7" s="126"/>
      <c r="D7" s="126"/>
      <c r="E7" s="126"/>
      <c r="F7" s="126"/>
      <c r="G7" s="126"/>
      <c r="H7" s="127">
        <f>SUM(H8:H357)</f>
        <v>1366638</v>
      </c>
      <c r="I7" s="127">
        <f>SUM(I8:I357)</f>
        <v>848922</v>
      </c>
      <c r="J7" s="128">
        <f>H7/I7</f>
        <v>1.6098510817248228</v>
      </c>
      <c r="K7" s="129">
        <f>SUM(K8:K357)</f>
        <v>14645</v>
      </c>
      <c r="L7" s="130">
        <f>SUM(L8:L357)</f>
        <v>61048112</v>
      </c>
      <c r="M7" s="131">
        <f>SUM(M8:M357)</f>
        <v>835070</v>
      </c>
    </row>
    <row r="8" spans="1:13" ht="34.9" customHeight="1" thickTop="1">
      <c r="A8" s="24">
        <v>1</v>
      </c>
      <c r="B8" s="53" t="s">
        <v>449</v>
      </c>
      <c r="C8" s="54" t="s">
        <v>450</v>
      </c>
      <c r="D8" s="55" t="s">
        <v>451</v>
      </c>
      <c r="E8" s="55" t="s">
        <v>117</v>
      </c>
      <c r="F8" s="54" t="s">
        <v>452</v>
      </c>
      <c r="G8" s="56">
        <v>4</v>
      </c>
      <c r="H8" s="57">
        <v>205249</v>
      </c>
      <c r="I8" s="58">
        <v>205249</v>
      </c>
      <c r="J8" s="59">
        <f t="shared" ref="J8:J71" si="0">H8/I8</f>
        <v>1</v>
      </c>
      <c r="K8" s="58">
        <v>1300</v>
      </c>
      <c r="L8" s="58">
        <v>3842000</v>
      </c>
      <c r="M8" s="60">
        <v>205249</v>
      </c>
    </row>
    <row r="9" spans="1:13" ht="34.9" customHeight="1">
      <c r="A9" s="24">
        <v>2</v>
      </c>
      <c r="B9" s="61" t="s">
        <v>453</v>
      </c>
      <c r="C9" s="54" t="s">
        <v>450</v>
      </c>
      <c r="D9" s="62" t="s">
        <v>454</v>
      </c>
      <c r="E9" s="55" t="s">
        <v>128</v>
      </c>
      <c r="F9" s="54" t="s">
        <v>452</v>
      </c>
      <c r="G9" s="56">
        <v>4</v>
      </c>
      <c r="H9" s="57">
        <v>14291</v>
      </c>
      <c r="I9" s="58">
        <v>18789</v>
      </c>
      <c r="J9" s="33">
        <f t="shared" si="0"/>
        <v>0.76060460907978067</v>
      </c>
      <c r="K9" s="92">
        <v>215</v>
      </c>
      <c r="L9" s="58">
        <v>206000</v>
      </c>
      <c r="M9" s="63">
        <v>14291</v>
      </c>
    </row>
    <row r="10" spans="1:13" ht="34.9" customHeight="1">
      <c r="A10" s="24">
        <v>3</v>
      </c>
      <c r="B10" s="61" t="s">
        <v>453</v>
      </c>
      <c r="C10" s="64" t="s">
        <v>450</v>
      </c>
      <c r="D10" s="55" t="s">
        <v>455</v>
      </c>
      <c r="E10" s="55" t="s">
        <v>128</v>
      </c>
      <c r="F10" s="54" t="s">
        <v>452</v>
      </c>
      <c r="G10" s="56">
        <v>6</v>
      </c>
      <c r="H10" s="57">
        <v>14372</v>
      </c>
      <c r="I10" s="58">
        <v>14990</v>
      </c>
      <c r="J10" s="33">
        <f t="shared" si="0"/>
        <v>0.95877251501000671</v>
      </c>
      <c r="K10" s="92">
        <v>215</v>
      </c>
      <c r="L10" s="58">
        <v>170000</v>
      </c>
      <c r="M10" s="63">
        <v>14372</v>
      </c>
    </row>
    <row r="11" spans="1:13" ht="34.9" customHeight="1">
      <c r="A11" s="24">
        <v>4</v>
      </c>
      <c r="B11" s="61" t="s">
        <v>456</v>
      </c>
      <c r="C11" s="54" t="s">
        <v>457</v>
      </c>
      <c r="D11" s="55" t="s">
        <v>458</v>
      </c>
      <c r="E11" s="55" t="s">
        <v>128</v>
      </c>
      <c r="F11" s="54" t="s">
        <v>124</v>
      </c>
      <c r="G11" s="56">
        <v>6</v>
      </c>
      <c r="H11" s="57">
        <v>45388</v>
      </c>
      <c r="I11" s="58">
        <v>46189</v>
      </c>
      <c r="J11" s="33">
        <f t="shared" si="0"/>
        <v>0.98265820866440057</v>
      </c>
      <c r="K11" s="92" t="s">
        <v>459</v>
      </c>
      <c r="L11" s="58">
        <v>2763000</v>
      </c>
      <c r="M11" s="63">
        <v>45388</v>
      </c>
    </row>
    <row r="12" spans="1:13" ht="34.9" customHeight="1">
      <c r="A12" s="24">
        <v>5</v>
      </c>
      <c r="B12" s="61" t="s">
        <v>460</v>
      </c>
      <c r="C12" s="54" t="s">
        <v>461</v>
      </c>
      <c r="D12" s="55" t="s">
        <v>462</v>
      </c>
      <c r="E12" s="55" t="s">
        <v>117</v>
      </c>
      <c r="F12" s="54" t="s">
        <v>124</v>
      </c>
      <c r="G12" s="56">
        <v>5</v>
      </c>
      <c r="H12" s="57">
        <v>25949</v>
      </c>
      <c r="I12" s="58">
        <v>25949</v>
      </c>
      <c r="J12" s="33">
        <f t="shared" si="0"/>
        <v>1</v>
      </c>
      <c r="K12" s="58">
        <v>700</v>
      </c>
      <c r="L12" s="58">
        <v>1835000</v>
      </c>
      <c r="M12" s="63">
        <v>25949</v>
      </c>
    </row>
    <row r="13" spans="1:13" s="65" customFormat="1" ht="34.9" customHeight="1">
      <c r="A13" s="65">
        <v>6</v>
      </c>
      <c r="B13" s="61" t="s">
        <v>463</v>
      </c>
      <c r="C13" s="54" t="s">
        <v>464</v>
      </c>
      <c r="D13" s="55" t="s">
        <v>462</v>
      </c>
      <c r="E13" s="55" t="s">
        <v>117</v>
      </c>
      <c r="F13" s="54" t="s">
        <v>465</v>
      </c>
      <c r="G13" s="56">
        <v>1</v>
      </c>
      <c r="H13" s="57">
        <v>1549</v>
      </c>
      <c r="I13" s="58">
        <v>1549</v>
      </c>
      <c r="J13" s="59">
        <f t="shared" si="0"/>
        <v>1</v>
      </c>
      <c r="K13" s="58">
        <v>69</v>
      </c>
      <c r="L13" s="58">
        <v>79400</v>
      </c>
      <c r="M13" s="63">
        <v>1549</v>
      </c>
    </row>
    <row r="14" spans="1:13" s="65" customFormat="1" ht="34.9" customHeight="1">
      <c r="A14" s="65">
        <v>7</v>
      </c>
      <c r="B14" s="61" t="s">
        <v>466</v>
      </c>
      <c r="C14" s="54" t="s">
        <v>464</v>
      </c>
      <c r="D14" s="64" t="s">
        <v>462</v>
      </c>
      <c r="E14" s="55" t="s">
        <v>117</v>
      </c>
      <c r="F14" s="54" t="s">
        <v>465</v>
      </c>
      <c r="G14" s="56">
        <v>5</v>
      </c>
      <c r="H14" s="57">
        <v>22450</v>
      </c>
      <c r="I14" s="58">
        <v>22450</v>
      </c>
      <c r="J14" s="59">
        <f t="shared" si="0"/>
        <v>1</v>
      </c>
      <c r="K14" s="58">
        <v>1000</v>
      </c>
      <c r="L14" s="58">
        <v>3186000</v>
      </c>
      <c r="M14" s="63">
        <v>22450</v>
      </c>
    </row>
    <row r="15" spans="1:13" ht="34.9" customHeight="1">
      <c r="A15" s="24">
        <v>8</v>
      </c>
      <c r="B15" s="61" t="s">
        <v>467</v>
      </c>
      <c r="C15" s="54" t="s">
        <v>468</v>
      </c>
      <c r="D15" s="64" t="s">
        <v>469</v>
      </c>
      <c r="E15" s="66" t="s">
        <v>128</v>
      </c>
      <c r="F15" s="54" t="s">
        <v>470</v>
      </c>
      <c r="G15" s="56">
        <v>3</v>
      </c>
      <c r="H15" s="57">
        <v>58375</v>
      </c>
      <c r="I15" s="58">
        <v>59066</v>
      </c>
      <c r="J15" s="33">
        <f t="shared" si="0"/>
        <v>0.98830122236142615</v>
      </c>
      <c r="K15" s="58">
        <v>1271</v>
      </c>
      <c r="L15" s="58">
        <v>3614000</v>
      </c>
      <c r="M15" s="63">
        <v>58375</v>
      </c>
    </row>
    <row r="16" spans="1:13" ht="34.9" customHeight="1">
      <c r="A16" s="24">
        <v>9</v>
      </c>
      <c r="B16" s="62" t="s">
        <v>471</v>
      </c>
      <c r="C16" s="62" t="s">
        <v>472</v>
      </c>
      <c r="D16" s="62" t="s">
        <v>473</v>
      </c>
      <c r="E16" s="66" t="s">
        <v>128</v>
      </c>
      <c r="F16" s="66" t="s">
        <v>474</v>
      </c>
      <c r="G16" s="67">
        <v>2</v>
      </c>
      <c r="H16" s="68">
        <v>14569</v>
      </c>
      <c r="I16" s="288">
        <v>0</v>
      </c>
      <c r="J16" s="59" t="e">
        <f t="shared" si="0"/>
        <v>#DIV/0!</v>
      </c>
      <c r="K16" s="58">
        <v>314</v>
      </c>
      <c r="L16" s="58">
        <v>944000</v>
      </c>
      <c r="M16" s="289">
        <v>0</v>
      </c>
    </row>
    <row r="17" spans="1:13" ht="34.9" customHeight="1">
      <c r="A17" s="24">
        <v>10</v>
      </c>
      <c r="B17" s="62" t="s">
        <v>475</v>
      </c>
      <c r="C17" s="62" t="s">
        <v>472</v>
      </c>
      <c r="D17" s="62" t="s">
        <v>473</v>
      </c>
      <c r="E17" s="66" t="s">
        <v>128</v>
      </c>
      <c r="F17" s="66" t="s">
        <v>474</v>
      </c>
      <c r="G17" s="67">
        <v>2</v>
      </c>
      <c r="H17" s="68">
        <v>26577</v>
      </c>
      <c r="I17" s="288">
        <v>0</v>
      </c>
      <c r="J17" s="59" t="e">
        <f t="shared" si="0"/>
        <v>#DIV/0!</v>
      </c>
      <c r="K17" s="58">
        <v>368</v>
      </c>
      <c r="L17" s="58">
        <v>1997000</v>
      </c>
      <c r="M17" s="289">
        <v>0</v>
      </c>
    </row>
    <row r="18" spans="1:13" ht="34.9" customHeight="1">
      <c r="A18" s="24">
        <v>11</v>
      </c>
      <c r="B18" s="62" t="s">
        <v>476</v>
      </c>
      <c r="C18" s="62" t="s">
        <v>472</v>
      </c>
      <c r="D18" s="62" t="s">
        <v>473</v>
      </c>
      <c r="E18" s="66" t="s">
        <v>128</v>
      </c>
      <c r="F18" s="66" t="s">
        <v>474</v>
      </c>
      <c r="G18" s="67">
        <v>2</v>
      </c>
      <c r="H18" s="68">
        <v>3837</v>
      </c>
      <c r="I18" s="288">
        <v>0</v>
      </c>
      <c r="J18" s="33" t="e">
        <f t="shared" si="0"/>
        <v>#DIV/0!</v>
      </c>
      <c r="K18" s="58">
        <v>96</v>
      </c>
      <c r="L18" s="58">
        <v>239000</v>
      </c>
      <c r="M18" s="289">
        <v>0</v>
      </c>
    </row>
    <row r="19" spans="1:13" ht="34.9" customHeight="1">
      <c r="A19" s="24">
        <v>12</v>
      </c>
      <c r="B19" s="62" t="s">
        <v>477</v>
      </c>
      <c r="C19" s="62" t="s">
        <v>472</v>
      </c>
      <c r="D19" s="62" t="s">
        <v>473</v>
      </c>
      <c r="E19" s="66" t="s">
        <v>128</v>
      </c>
      <c r="F19" s="66" t="s">
        <v>474</v>
      </c>
      <c r="G19" s="67">
        <v>2</v>
      </c>
      <c r="H19" s="68">
        <v>1836</v>
      </c>
      <c r="I19" s="288">
        <v>0</v>
      </c>
      <c r="J19" s="33" t="e">
        <f t="shared" si="0"/>
        <v>#DIV/0!</v>
      </c>
      <c r="K19" s="58">
        <v>39</v>
      </c>
      <c r="L19" s="58">
        <v>120000</v>
      </c>
      <c r="M19" s="289">
        <v>0</v>
      </c>
    </row>
    <row r="20" spans="1:13" ht="34.9" customHeight="1">
      <c r="A20" s="24">
        <v>13</v>
      </c>
      <c r="B20" s="62" t="s">
        <v>478</v>
      </c>
      <c r="C20" s="62" t="s">
        <v>472</v>
      </c>
      <c r="D20" s="62" t="s">
        <v>473</v>
      </c>
      <c r="E20" s="66" t="s">
        <v>128</v>
      </c>
      <c r="F20" s="66" t="s">
        <v>474</v>
      </c>
      <c r="G20" s="67">
        <v>2</v>
      </c>
      <c r="H20" s="68">
        <v>4882</v>
      </c>
      <c r="I20" s="288">
        <v>0</v>
      </c>
      <c r="J20" s="33" t="e">
        <f t="shared" si="0"/>
        <v>#DIV/0!</v>
      </c>
      <c r="K20" s="58">
        <v>104</v>
      </c>
      <c r="L20" s="58">
        <v>319000</v>
      </c>
      <c r="M20" s="289">
        <v>0</v>
      </c>
    </row>
    <row r="21" spans="1:13" ht="34.9" customHeight="1">
      <c r="A21" s="24">
        <v>14</v>
      </c>
      <c r="B21" s="62" t="s">
        <v>479</v>
      </c>
      <c r="C21" s="62" t="s">
        <v>472</v>
      </c>
      <c r="D21" s="62" t="s">
        <v>473</v>
      </c>
      <c r="E21" s="66" t="s">
        <v>128</v>
      </c>
      <c r="F21" s="66" t="s">
        <v>474</v>
      </c>
      <c r="G21" s="67">
        <v>2</v>
      </c>
      <c r="H21" s="68">
        <v>4429</v>
      </c>
      <c r="I21" s="288">
        <v>0</v>
      </c>
      <c r="J21" s="33" t="e">
        <f t="shared" si="0"/>
        <v>#DIV/0!</v>
      </c>
      <c r="K21" s="58">
        <v>104</v>
      </c>
      <c r="L21" s="58">
        <v>281000</v>
      </c>
      <c r="M21" s="289">
        <v>0</v>
      </c>
    </row>
    <row r="22" spans="1:13" ht="34.9" customHeight="1">
      <c r="A22" s="24">
        <v>15</v>
      </c>
      <c r="B22" s="62" t="s">
        <v>480</v>
      </c>
      <c r="C22" s="62" t="s">
        <v>472</v>
      </c>
      <c r="D22" s="62" t="s">
        <v>473</v>
      </c>
      <c r="E22" s="66" t="s">
        <v>128</v>
      </c>
      <c r="F22" s="66" t="s">
        <v>474</v>
      </c>
      <c r="G22" s="67">
        <v>2</v>
      </c>
      <c r="H22" s="68">
        <v>863</v>
      </c>
      <c r="I22" s="288">
        <v>0</v>
      </c>
      <c r="J22" s="59" t="e">
        <f t="shared" si="0"/>
        <v>#DIV/0!</v>
      </c>
      <c r="K22" s="58">
        <v>26</v>
      </c>
      <c r="L22" s="58">
        <v>50000</v>
      </c>
      <c r="M22" s="289">
        <v>0</v>
      </c>
    </row>
    <row r="23" spans="1:13" ht="34.9" customHeight="1">
      <c r="A23" s="65">
        <v>16</v>
      </c>
      <c r="B23" s="62" t="s">
        <v>481</v>
      </c>
      <c r="C23" s="62" t="s">
        <v>472</v>
      </c>
      <c r="D23" s="62" t="s">
        <v>473</v>
      </c>
      <c r="E23" s="66" t="s">
        <v>128</v>
      </c>
      <c r="F23" s="66" t="s">
        <v>474</v>
      </c>
      <c r="G23" s="67">
        <v>2</v>
      </c>
      <c r="H23" s="68">
        <v>2396</v>
      </c>
      <c r="I23" s="288">
        <v>0</v>
      </c>
      <c r="J23" s="59" t="e">
        <f t="shared" si="0"/>
        <v>#DIV/0!</v>
      </c>
      <c r="K23" s="58">
        <v>55</v>
      </c>
      <c r="L23" s="58">
        <v>153000</v>
      </c>
      <c r="M23" s="289">
        <v>0</v>
      </c>
    </row>
    <row r="24" spans="1:13" ht="34.9" customHeight="1">
      <c r="A24" s="65">
        <v>17</v>
      </c>
      <c r="B24" s="62" t="s">
        <v>482</v>
      </c>
      <c r="C24" s="62" t="s">
        <v>472</v>
      </c>
      <c r="D24" s="62" t="s">
        <v>473</v>
      </c>
      <c r="E24" s="66" t="s">
        <v>128</v>
      </c>
      <c r="F24" s="66" t="s">
        <v>474</v>
      </c>
      <c r="G24" s="67">
        <v>2</v>
      </c>
      <c r="H24" s="68">
        <v>6764</v>
      </c>
      <c r="I24" s="288">
        <v>0</v>
      </c>
      <c r="J24" s="33" t="e">
        <f t="shared" si="0"/>
        <v>#DIV/0!</v>
      </c>
      <c r="K24" s="58">
        <v>167</v>
      </c>
      <c r="L24" s="58">
        <v>421000</v>
      </c>
      <c r="M24" s="289">
        <v>0</v>
      </c>
    </row>
    <row r="25" spans="1:13" ht="34.9" customHeight="1">
      <c r="A25" s="24">
        <v>18</v>
      </c>
      <c r="B25" s="62" t="s">
        <v>483</v>
      </c>
      <c r="C25" s="62" t="s">
        <v>472</v>
      </c>
      <c r="D25" s="62" t="s">
        <v>473</v>
      </c>
      <c r="E25" s="66" t="s">
        <v>128</v>
      </c>
      <c r="F25" s="66" t="s">
        <v>474</v>
      </c>
      <c r="G25" s="67">
        <v>2</v>
      </c>
      <c r="H25" s="68">
        <v>705</v>
      </c>
      <c r="I25" s="288">
        <v>0</v>
      </c>
      <c r="J25" s="59" t="e">
        <f t="shared" si="0"/>
        <v>#DIV/0!</v>
      </c>
      <c r="K25" s="58">
        <v>21</v>
      </c>
      <c r="L25" s="58">
        <v>41000</v>
      </c>
      <c r="M25" s="289">
        <v>0</v>
      </c>
    </row>
    <row r="26" spans="1:13" ht="34.9" customHeight="1">
      <c r="A26" s="24">
        <v>19</v>
      </c>
      <c r="B26" s="62" t="s">
        <v>484</v>
      </c>
      <c r="C26" s="62" t="s">
        <v>485</v>
      </c>
      <c r="D26" s="62" t="s">
        <v>486</v>
      </c>
      <c r="E26" s="66" t="s">
        <v>128</v>
      </c>
      <c r="F26" s="66" t="s">
        <v>211</v>
      </c>
      <c r="G26" s="67">
        <v>2</v>
      </c>
      <c r="H26" s="68">
        <v>284262</v>
      </c>
      <c r="I26" s="69">
        <v>291506</v>
      </c>
      <c r="J26" s="59">
        <f t="shared" si="0"/>
        <v>0.97514973962800078</v>
      </c>
      <c r="K26" s="58">
        <v>4873</v>
      </c>
      <c r="L26" s="58">
        <v>20446000</v>
      </c>
      <c r="M26" s="68">
        <v>284262</v>
      </c>
    </row>
    <row r="27" spans="1:13" ht="34.9" customHeight="1">
      <c r="A27" s="24">
        <v>20</v>
      </c>
      <c r="B27" s="62" t="s">
        <v>487</v>
      </c>
      <c r="C27" s="62" t="s">
        <v>488</v>
      </c>
      <c r="D27" s="62" t="s">
        <v>469</v>
      </c>
      <c r="E27" s="66" t="s">
        <v>128</v>
      </c>
      <c r="F27" s="66" t="s">
        <v>124</v>
      </c>
      <c r="G27" s="67">
        <v>5</v>
      </c>
      <c r="H27" s="68">
        <v>464710</v>
      </c>
      <c r="I27" s="69">
        <v>0</v>
      </c>
      <c r="J27" s="33" t="e">
        <f t="shared" si="0"/>
        <v>#DIV/0!</v>
      </c>
      <c r="K27" s="290" t="s">
        <v>489</v>
      </c>
      <c r="L27" s="58">
        <v>8777540</v>
      </c>
      <c r="M27" s="68">
        <v>0</v>
      </c>
    </row>
    <row r="28" spans="1:13" ht="34.9" customHeight="1">
      <c r="A28" s="24">
        <v>21</v>
      </c>
      <c r="B28" s="62" t="s">
        <v>490</v>
      </c>
      <c r="C28" s="62" t="s">
        <v>491</v>
      </c>
      <c r="D28" s="62" t="s">
        <v>492</v>
      </c>
      <c r="E28" s="55" t="s">
        <v>117</v>
      </c>
      <c r="F28" s="66" t="s">
        <v>124</v>
      </c>
      <c r="G28" s="67">
        <v>6</v>
      </c>
      <c r="H28" s="68">
        <v>7192</v>
      </c>
      <c r="I28" s="69">
        <v>7192</v>
      </c>
      <c r="J28" s="33">
        <f t="shared" si="0"/>
        <v>1</v>
      </c>
      <c r="K28" s="58">
        <v>160</v>
      </c>
      <c r="L28" s="58">
        <v>405409</v>
      </c>
      <c r="M28" s="68">
        <v>7192</v>
      </c>
    </row>
    <row r="29" spans="1:13" ht="34.9" customHeight="1">
      <c r="A29" s="24">
        <v>22</v>
      </c>
      <c r="B29" s="62" t="s">
        <v>493</v>
      </c>
      <c r="C29" s="62" t="s">
        <v>491</v>
      </c>
      <c r="D29" s="62" t="s">
        <v>494</v>
      </c>
      <c r="E29" s="66" t="s">
        <v>117</v>
      </c>
      <c r="F29" s="66" t="s">
        <v>495</v>
      </c>
      <c r="G29" s="67"/>
      <c r="H29" s="68">
        <v>0</v>
      </c>
      <c r="I29" s="69">
        <v>0</v>
      </c>
      <c r="J29" s="33" t="e">
        <f t="shared" si="0"/>
        <v>#DIV/0!</v>
      </c>
      <c r="K29" s="58">
        <v>101</v>
      </c>
      <c r="L29" s="58">
        <v>59144</v>
      </c>
      <c r="M29" s="68">
        <v>0</v>
      </c>
    </row>
    <row r="30" spans="1:13" ht="34.9" customHeight="1">
      <c r="A30" s="24">
        <v>23</v>
      </c>
      <c r="B30" s="62" t="s">
        <v>496</v>
      </c>
      <c r="C30" s="62" t="s">
        <v>491</v>
      </c>
      <c r="D30" s="62" t="s">
        <v>492</v>
      </c>
      <c r="E30" s="55" t="s">
        <v>117</v>
      </c>
      <c r="F30" s="66" t="s">
        <v>124</v>
      </c>
      <c r="G30" s="67">
        <v>5</v>
      </c>
      <c r="H30" s="68">
        <v>1626</v>
      </c>
      <c r="I30" s="69">
        <v>1626</v>
      </c>
      <c r="J30" s="33">
        <f t="shared" si="0"/>
        <v>1</v>
      </c>
      <c r="K30" s="58">
        <v>44</v>
      </c>
      <c r="L30" s="58">
        <v>107317</v>
      </c>
      <c r="M30" s="68">
        <v>1626</v>
      </c>
    </row>
    <row r="31" spans="1:13" ht="34.9" customHeight="1">
      <c r="A31" s="24">
        <v>24</v>
      </c>
      <c r="B31" s="62" t="s">
        <v>497</v>
      </c>
      <c r="C31" s="62" t="s">
        <v>491</v>
      </c>
      <c r="D31" s="62" t="s">
        <v>492</v>
      </c>
      <c r="E31" s="66" t="s">
        <v>117</v>
      </c>
      <c r="F31" s="66" t="s">
        <v>124</v>
      </c>
      <c r="G31" s="67">
        <v>3</v>
      </c>
      <c r="H31" s="68">
        <v>4874</v>
      </c>
      <c r="I31" s="69">
        <v>4874</v>
      </c>
      <c r="J31" s="59">
        <f t="shared" si="0"/>
        <v>1</v>
      </c>
      <c r="K31" s="58">
        <v>93</v>
      </c>
      <c r="L31" s="58">
        <v>362769</v>
      </c>
      <c r="M31" s="68">
        <v>4874</v>
      </c>
    </row>
    <row r="32" spans="1:13" ht="34.9" customHeight="1">
      <c r="A32" s="24">
        <v>25</v>
      </c>
      <c r="B32" s="62" t="s">
        <v>498</v>
      </c>
      <c r="C32" s="62" t="s">
        <v>491</v>
      </c>
      <c r="D32" s="62" t="s">
        <v>492</v>
      </c>
      <c r="E32" s="66" t="s">
        <v>117</v>
      </c>
      <c r="F32" s="66" t="s">
        <v>124</v>
      </c>
      <c r="G32" s="67">
        <v>3</v>
      </c>
      <c r="H32" s="68">
        <v>7260</v>
      </c>
      <c r="I32" s="69">
        <v>7260</v>
      </c>
      <c r="J32" s="59">
        <f t="shared" si="0"/>
        <v>1</v>
      </c>
      <c r="K32" s="58">
        <v>84</v>
      </c>
      <c r="L32" s="58">
        <v>567443</v>
      </c>
      <c r="M32" s="68">
        <v>7260</v>
      </c>
    </row>
    <row r="33" spans="1:13" ht="34.9" customHeight="1">
      <c r="A33" s="65">
        <v>26</v>
      </c>
      <c r="B33" s="62" t="s">
        <v>499</v>
      </c>
      <c r="C33" s="62" t="s">
        <v>491</v>
      </c>
      <c r="D33" s="62" t="s">
        <v>492</v>
      </c>
      <c r="E33" s="55" t="s">
        <v>117</v>
      </c>
      <c r="F33" s="66" t="s">
        <v>124</v>
      </c>
      <c r="G33" s="67">
        <v>4</v>
      </c>
      <c r="H33" s="68">
        <v>8120</v>
      </c>
      <c r="I33" s="69">
        <v>8120</v>
      </c>
      <c r="J33" s="33">
        <f t="shared" si="0"/>
        <v>1</v>
      </c>
      <c r="K33" s="58">
        <v>139</v>
      </c>
      <c r="L33" s="58">
        <v>611287</v>
      </c>
      <c r="M33" s="68">
        <v>8120</v>
      </c>
    </row>
    <row r="34" spans="1:13" ht="34.9" customHeight="1">
      <c r="A34" s="65">
        <v>27</v>
      </c>
      <c r="B34" s="62" t="s">
        <v>500</v>
      </c>
      <c r="C34" s="62" t="s">
        <v>491</v>
      </c>
      <c r="D34" s="62" t="s">
        <v>492</v>
      </c>
      <c r="E34" s="66" t="s">
        <v>117</v>
      </c>
      <c r="F34" s="66" t="s">
        <v>124</v>
      </c>
      <c r="G34" s="67">
        <v>5</v>
      </c>
      <c r="H34" s="68">
        <v>3483</v>
      </c>
      <c r="I34" s="69">
        <v>3483</v>
      </c>
      <c r="J34" s="59">
        <f t="shared" si="0"/>
        <v>1</v>
      </c>
      <c r="K34" s="58">
        <v>83</v>
      </c>
      <c r="L34" s="58">
        <v>246817</v>
      </c>
      <c r="M34" s="68">
        <v>3483</v>
      </c>
    </row>
    <row r="35" spans="1:13" ht="34.9" customHeight="1">
      <c r="A35" s="24">
        <v>28</v>
      </c>
      <c r="B35" s="62" t="s">
        <v>501</v>
      </c>
      <c r="C35" s="62" t="s">
        <v>491</v>
      </c>
      <c r="D35" s="62" t="s">
        <v>492</v>
      </c>
      <c r="E35" s="66" t="s">
        <v>117</v>
      </c>
      <c r="F35" s="66" t="s">
        <v>124</v>
      </c>
      <c r="G35" s="67">
        <v>3</v>
      </c>
      <c r="H35" s="68">
        <v>4330</v>
      </c>
      <c r="I35" s="69">
        <v>4330</v>
      </c>
      <c r="J35" s="59">
        <f t="shared" si="0"/>
        <v>1</v>
      </c>
      <c r="K35" s="58">
        <v>65</v>
      </c>
      <c r="L35" s="58">
        <v>325410</v>
      </c>
      <c r="M35" s="68">
        <v>4330</v>
      </c>
    </row>
    <row r="36" spans="1:13" ht="34.9" customHeight="1">
      <c r="A36" s="24">
        <v>29</v>
      </c>
      <c r="B36" s="62" t="s">
        <v>502</v>
      </c>
      <c r="C36" s="62" t="s">
        <v>491</v>
      </c>
      <c r="D36" s="62" t="s">
        <v>492</v>
      </c>
      <c r="E36" s="55" t="s">
        <v>117</v>
      </c>
      <c r="F36" s="66" t="s">
        <v>124</v>
      </c>
      <c r="G36" s="67">
        <v>7</v>
      </c>
      <c r="H36" s="68">
        <v>19873</v>
      </c>
      <c r="I36" s="69">
        <v>19873</v>
      </c>
      <c r="J36" s="33">
        <f t="shared" si="0"/>
        <v>1</v>
      </c>
      <c r="K36" s="58">
        <v>438</v>
      </c>
      <c r="L36" s="58">
        <v>1353812</v>
      </c>
      <c r="M36" s="68">
        <v>19873</v>
      </c>
    </row>
    <row r="37" spans="1:13" ht="34.9" customHeight="1">
      <c r="A37" s="24">
        <v>30</v>
      </c>
      <c r="B37" s="62" t="s">
        <v>503</v>
      </c>
      <c r="C37" s="62" t="s">
        <v>491</v>
      </c>
      <c r="D37" s="62" t="s">
        <v>492</v>
      </c>
      <c r="E37" s="66" t="s">
        <v>117</v>
      </c>
      <c r="F37" s="66" t="s">
        <v>124</v>
      </c>
      <c r="G37" s="67">
        <v>5</v>
      </c>
      <c r="H37" s="68">
        <v>2436</v>
      </c>
      <c r="I37" s="69">
        <v>2436</v>
      </c>
      <c r="J37" s="33">
        <f t="shared" si="0"/>
        <v>1</v>
      </c>
      <c r="K37" s="58">
        <v>78</v>
      </c>
      <c r="L37" s="58">
        <v>155131</v>
      </c>
      <c r="M37" s="68">
        <v>2436</v>
      </c>
    </row>
    <row r="38" spans="1:13" ht="34.9" customHeight="1">
      <c r="A38" s="24">
        <v>31</v>
      </c>
      <c r="B38" s="62" t="s">
        <v>504</v>
      </c>
      <c r="C38" s="62" t="s">
        <v>491</v>
      </c>
      <c r="D38" s="62" t="s">
        <v>492</v>
      </c>
      <c r="E38" s="66" t="s">
        <v>117</v>
      </c>
      <c r="F38" s="66" t="s">
        <v>124</v>
      </c>
      <c r="G38" s="67">
        <v>5</v>
      </c>
      <c r="H38" s="68">
        <v>5105</v>
      </c>
      <c r="I38" s="69">
        <v>5105</v>
      </c>
      <c r="J38" s="33">
        <f t="shared" si="0"/>
        <v>1</v>
      </c>
      <c r="K38" s="58">
        <v>122</v>
      </c>
      <c r="L38" s="58">
        <v>361629</v>
      </c>
      <c r="M38" s="68">
        <v>5105</v>
      </c>
    </row>
    <row r="39" spans="1:13" ht="34.9" customHeight="1">
      <c r="A39" s="24">
        <v>32</v>
      </c>
      <c r="B39" s="62" t="s">
        <v>505</v>
      </c>
      <c r="C39" s="62" t="s">
        <v>491</v>
      </c>
      <c r="D39" s="62" t="s">
        <v>492</v>
      </c>
      <c r="E39" s="55" t="s">
        <v>117</v>
      </c>
      <c r="F39" s="66" t="s">
        <v>124</v>
      </c>
      <c r="G39" s="67">
        <v>4</v>
      </c>
      <c r="H39" s="68">
        <v>8133</v>
      </c>
      <c r="I39" s="69">
        <v>8133</v>
      </c>
      <c r="J39" s="33">
        <f t="shared" si="0"/>
        <v>1</v>
      </c>
      <c r="K39" s="58">
        <v>139</v>
      </c>
      <c r="L39" s="58">
        <v>613830</v>
      </c>
      <c r="M39" s="68">
        <v>8133</v>
      </c>
    </row>
    <row r="40" spans="1:13" ht="34.9" customHeight="1">
      <c r="A40" s="24">
        <v>33</v>
      </c>
      <c r="B40" s="62" t="s">
        <v>506</v>
      </c>
      <c r="C40" s="62" t="s">
        <v>491</v>
      </c>
      <c r="D40" s="62" t="s">
        <v>492</v>
      </c>
      <c r="E40" s="66" t="s">
        <v>117</v>
      </c>
      <c r="F40" s="66" t="s">
        <v>124</v>
      </c>
      <c r="G40" s="67">
        <v>4</v>
      </c>
      <c r="H40" s="68">
        <v>2925</v>
      </c>
      <c r="I40" s="69">
        <v>2925</v>
      </c>
      <c r="J40" s="59">
        <f t="shared" si="0"/>
        <v>1</v>
      </c>
      <c r="K40" s="58">
        <v>63</v>
      </c>
      <c r="L40" s="58">
        <v>210437</v>
      </c>
      <c r="M40" s="68">
        <v>2925</v>
      </c>
    </row>
    <row r="41" spans="1:13" ht="34.9" customHeight="1">
      <c r="A41" s="24">
        <v>34</v>
      </c>
      <c r="B41" s="62" t="s">
        <v>507</v>
      </c>
      <c r="C41" s="62" t="s">
        <v>491</v>
      </c>
      <c r="D41" s="62" t="s">
        <v>492</v>
      </c>
      <c r="E41" s="66" t="s">
        <v>117</v>
      </c>
      <c r="F41" s="66" t="s">
        <v>124</v>
      </c>
      <c r="G41" s="67">
        <v>4</v>
      </c>
      <c r="H41" s="68">
        <v>16056</v>
      </c>
      <c r="I41" s="69">
        <v>16056</v>
      </c>
      <c r="J41" s="59">
        <f t="shared" si="0"/>
        <v>1</v>
      </c>
      <c r="K41" s="58">
        <v>355</v>
      </c>
      <c r="L41" s="58">
        <v>1146131</v>
      </c>
      <c r="M41" s="68">
        <v>16056</v>
      </c>
    </row>
    <row r="42" spans="1:13" ht="34.9" customHeight="1">
      <c r="A42" s="24">
        <v>35</v>
      </c>
      <c r="B42" s="62" t="s">
        <v>508</v>
      </c>
      <c r="C42" s="62" t="s">
        <v>491</v>
      </c>
      <c r="D42" s="62" t="s">
        <v>492</v>
      </c>
      <c r="E42" s="55" t="s">
        <v>117</v>
      </c>
      <c r="F42" s="66" t="s">
        <v>124</v>
      </c>
      <c r="G42" s="67">
        <v>5</v>
      </c>
      <c r="H42" s="68">
        <v>6602</v>
      </c>
      <c r="I42" s="69">
        <v>6602</v>
      </c>
      <c r="J42" s="33">
        <f t="shared" si="0"/>
        <v>1</v>
      </c>
      <c r="K42" s="58">
        <v>116</v>
      </c>
      <c r="L42" s="58">
        <v>496087</v>
      </c>
      <c r="M42" s="68">
        <v>6602</v>
      </c>
    </row>
    <row r="43" spans="1:13" ht="34.9" customHeight="1">
      <c r="A43" s="65">
        <v>36</v>
      </c>
      <c r="B43" s="62" t="s">
        <v>509</v>
      </c>
      <c r="C43" s="62" t="s">
        <v>491</v>
      </c>
      <c r="D43" s="62" t="s">
        <v>492</v>
      </c>
      <c r="E43" s="55" t="s">
        <v>117</v>
      </c>
      <c r="F43" s="66" t="s">
        <v>124</v>
      </c>
      <c r="G43" s="67">
        <v>5</v>
      </c>
      <c r="H43" s="68">
        <v>1690</v>
      </c>
      <c r="I43" s="69">
        <v>1690</v>
      </c>
      <c r="J43" s="59">
        <f t="shared" si="0"/>
        <v>1</v>
      </c>
      <c r="K43" s="58">
        <v>45</v>
      </c>
      <c r="L43" s="58">
        <v>112451</v>
      </c>
      <c r="M43" s="68">
        <v>1690</v>
      </c>
    </row>
    <row r="44" spans="1:13" ht="34.9" customHeight="1">
      <c r="A44" s="65">
        <v>37</v>
      </c>
      <c r="B44" s="62" t="s">
        <v>510</v>
      </c>
      <c r="C44" s="62" t="s">
        <v>491</v>
      </c>
      <c r="D44" s="62" t="s">
        <v>492</v>
      </c>
      <c r="E44" s="55" t="s">
        <v>117</v>
      </c>
      <c r="F44" s="66" t="s">
        <v>124</v>
      </c>
      <c r="G44" s="67">
        <v>6</v>
      </c>
      <c r="H44" s="68">
        <v>1957</v>
      </c>
      <c r="I44" s="69">
        <v>1957</v>
      </c>
      <c r="J44" s="59">
        <f t="shared" si="0"/>
        <v>1</v>
      </c>
      <c r="K44" s="58">
        <v>46</v>
      </c>
      <c r="L44" s="58">
        <v>132663</v>
      </c>
      <c r="M44" s="68">
        <v>1957</v>
      </c>
    </row>
    <row r="45" spans="1:13" ht="34.9" customHeight="1">
      <c r="A45" s="24">
        <v>38</v>
      </c>
      <c r="B45" s="62" t="s">
        <v>511</v>
      </c>
      <c r="C45" s="62" t="s">
        <v>491</v>
      </c>
      <c r="D45" s="62" t="s">
        <v>492</v>
      </c>
      <c r="E45" s="55" t="s">
        <v>117</v>
      </c>
      <c r="F45" s="66" t="s">
        <v>124</v>
      </c>
      <c r="G45" s="67">
        <v>6</v>
      </c>
      <c r="H45" s="68">
        <v>3077</v>
      </c>
      <c r="I45" s="69">
        <v>3077</v>
      </c>
      <c r="J45" s="33">
        <f t="shared" si="0"/>
        <v>1</v>
      </c>
      <c r="K45" s="58">
        <v>87</v>
      </c>
      <c r="L45" s="58">
        <v>202322</v>
      </c>
      <c r="M45" s="68">
        <v>3077</v>
      </c>
    </row>
    <row r="46" spans="1:13" ht="34.9" customHeight="1">
      <c r="A46" s="24">
        <v>39</v>
      </c>
      <c r="B46" s="62" t="s">
        <v>512</v>
      </c>
      <c r="C46" s="62" t="s">
        <v>491</v>
      </c>
      <c r="D46" s="62" t="s">
        <v>492</v>
      </c>
      <c r="E46" s="55" t="s">
        <v>117</v>
      </c>
      <c r="F46" s="66" t="s">
        <v>124</v>
      </c>
      <c r="G46" s="67">
        <v>6</v>
      </c>
      <c r="H46" s="68">
        <v>1491</v>
      </c>
      <c r="I46" s="69">
        <v>1491</v>
      </c>
      <c r="J46" s="33">
        <f t="shared" si="0"/>
        <v>1</v>
      </c>
      <c r="K46" s="58">
        <v>40</v>
      </c>
      <c r="L46" s="58">
        <v>98542</v>
      </c>
      <c r="M46" s="68">
        <v>1491</v>
      </c>
    </row>
    <row r="47" spans="1:13" ht="34.9" customHeight="1">
      <c r="A47" s="24">
        <v>40</v>
      </c>
      <c r="B47" s="62" t="s">
        <v>513</v>
      </c>
      <c r="C47" s="62" t="s">
        <v>491</v>
      </c>
      <c r="D47" s="62" t="s">
        <v>492</v>
      </c>
      <c r="E47" s="55" t="s">
        <v>117</v>
      </c>
      <c r="F47" s="66" t="s">
        <v>124</v>
      </c>
      <c r="G47" s="67">
        <v>4</v>
      </c>
      <c r="H47" s="68">
        <v>2639</v>
      </c>
      <c r="I47" s="69">
        <v>2639</v>
      </c>
      <c r="J47" s="33">
        <f t="shared" si="0"/>
        <v>1</v>
      </c>
      <c r="K47" s="58">
        <v>54</v>
      </c>
      <c r="L47" s="58">
        <v>190582</v>
      </c>
      <c r="M47" s="68">
        <v>2639</v>
      </c>
    </row>
    <row r="48" spans="1:13" ht="34.9" customHeight="1">
      <c r="A48" s="24">
        <v>41</v>
      </c>
      <c r="B48" s="41" t="s">
        <v>514</v>
      </c>
      <c r="C48" s="41" t="s">
        <v>491</v>
      </c>
      <c r="D48" s="41" t="s">
        <v>492</v>
      </c>
      <c r="E48" s="55" t="s">
        <v>117</v>
      </c>
      <c r="F48" s="70" t="s">
        <v>124</v>
      </c>
      <c r="G48" s="43">
        <v>4</v>
      </c>
      <c r="H48" s="71">
        <v>3227</v>
      </c>
      <c r="I48" s="72">
        <v>3227</v>
      </c>
      <c r="J48" s="33">
        <f t="shared" si="0"/>
        <v>1</v>
      </c>
      <c r="K48" s="42">
        <v>54</v>
      </c>
      <c r="L48" s="42">
        <v>243665</v>
      </c>
      <c r="M48" s="71">
        <v>3227</v>
      </c>
    </row>
    <row r="49" spans="1:13" ht="34.9" customHeight="1">
      <c r="A49" s="24">
        <v>42</v>
      </c>
      <c r="B49" s="41" t="s">
        <v>515</v>
      </c>
      <c r="C49" s="41" t="s">
        <v>491</v>
      </c>
      <c r="D49" s="41" t="s">
        <v>492</v>
      </c>
      <c r="E49" s="55" t="s">
        <v>117</v>
      </c>
      <c r="F49" s="70" t="s">
        <v>124</v>
      </c>
      <c r="G49" s="43">
        <v>4</v>
      </c>
      <c r="H49" s="71">
        <v>15141</v>
      </c>
      <c r="I49" s="72">
        <v>15141</v>
      </c>
      <c r="J49" s="59">
        <f t="shared" si="0"/>
        <v>1</v>
      </c>
      <c r="K49" s="42">
        <v>367</v>
      </c>
      <c r="L49" s="42">
        <v>1070496</v>
      </c>
      <c r="M49" s="71">
        <v>15141</v>
      </c>
    </row>
    <row r="50" spans="1:13" ht="34.9" customHeight="1">
      <c r="A50" s="24">
        <v>43</v>
      </c>
      <c r="B50" s="41" t="s">
        <v>516</v>
      </c>
      <c r="C50" s="41" t="s">
        <v>491</v>
      </c>
      <c r="D50" s="41" t="s">
        <v>492</v>
      </c>
      <c r="E50" s="55" t="s">
        <v>117</v>
      </c>
      <c r="F50" s="70" t="s">
        <v>124</v>
      </c>
      <c r="G50" s="43">
        <v>6</v>
      </c>
      <c r="H50" s="71">
        <v>3500</v>
      </c>
      <c r="I50" s="72">
        <v>3500</v>
      </c>
      <c r="J50" s="59">
        <f t="shared" si="0"/>
        <v>1</v>
      </c>
      <c r="K50" s="42">
        <v>90</v>
      </c>
      <c r="L50" s="42">
        <v>245294</v>
      </c>
      <c r="M50" s="71">
        <v>3500</v>
      </c>
    </row>
    <row r="51" spans="1:13" ht="34.9" customHeight="1">
      <c r="A51" s="24">
        <v>44</v>
      </c>
      <c r="B51" s="41" t="s">
        <v>517</v>
      </c>
      <c r="C51" s="41" t="s">
        <v>491</v>
      </c>
      <c r="D51" s="41" t="s">
        <v>492</v>
      </c>
      <c r="E51" s="55" t="s">
        <v>117</v>
      </c>
      <c r="F51" s="70" t="s">
        <v>124</v>
      </c>
      <c r="G51" s="43">
        <v>5</v>
      </c>
      <c r="H51" s="71">
        <v>5445</v>
      </c>
      <c r="I51" s="72">
        <v>5445</v>
      </c>
      <c r="J51" s="33">
        <f t="shared" si="0"/>
        <v>1</v>
      </c>
      <c r="K51" s="42">
        <v>118</v>
      </c>
      <c r="L51" s="42">
        <v>391074</v>
      </c>
      <c r="M51" s="71">
        <v>5445</v>
      </c>
    </row>
    <row r="52" spans="1:13" ht="34.9" customHeight="1">
      <c r="A52" s="24">
        <v>45</v>
      </c>
      <c r="B52" s="41" t="s">
        <v>518</v>
      </c>
      <c r="C52" s="41" t="s">
        <v>491</v>
      </c>
      <c r="D52" s="41" t="s">
        <v>492</v>
      </c>
      <c r="E52" s="55" t="s">
        <v>117</v>
      </c>
      <c r="F52" s="70" t="s">
        <v>124</v>
      </c>
      <c r="G52" s="43">
        <v>4</v>
      </c>
      <c r="H52" s="71">
        <v>2798</v>
      </c>
      <c r="I52" s="72">
        <v>2798</v>
      </c>
      <c r="J52" s="59">
        <f t="shared" si="0"/>
        <v>1</v>
      </c>
      <c r="K52" s="42">
        <v>56</v>
      </c>
      <c r="L52" s="42">
        <v>207324</v>
      </c>
      <c r="M52" s="71">
        <v>2798</v>
      </c>
    </row>
    <row r="53" spans="1:13" ht="34.9" customHeight="1">
      <c r="A53" s="65">
        <v>46</v>
      </c>
      <c r="B53" s="41" t="s">
        <v>519</v>
      </c>
      <c r="C53" s="41" t="s">
        <v>491</v>
      </c>
      <c r="D53" s="41" t="s">
        <v>492</v>
      </c>
      <c r="E53" s="55" t="s">
        <v>117</v>
      </c>
      <c r="F53" s="70" t="s">
        <v>124</v>
      </c>
      <c r="G53" s="43">
        <v>6</v>
      </c>
      <c r="H53" s="71">
        <v>3063</v>
      </c>
      <c r="I53" s="72">
        <v>3063</v>
      </c>
      <c r="J53" s="59">
        <f t="shared" si="0"/>
        <v>1</v>
      </c>
      <c r="K53" s="42">
        <v>56</v>
      </c>
      <c r="L53" s="42">
        <v>166289</v>
      </c>
      <c r="M53" s="71">
        <v>3063</v>
      </c>
    </row>
    <row r="54" spans="1:13" ht="34.9" customHeight="1">
      <c r="A54" s="65">
        <v>47</v>
      </c>
      <c r="B54" s="41" t="s">
        <v>520</v>
      </c>
      <c r="C54" s="41" t="s">
        <v>491</v>
      </c>
      <c r="D54" s="291" t="s">
        <v>494</v>
      </c>
      <c r="E54" s="55" t="s">
        <v>117</v>
      </c>
      <c r="F54" s="70" t="s">
        <v>521</v>
      </c>
      <c r="G54" s="43"/>
      <c r="H54" s="71">
        <v>0</v>
      </c>
      <c r="I54" s="72">
        <v>0</v>
      </c>
      <c r="J54" s="33" t="e">
        <f t="shared" si="0"/>
        <v>#DIV/0!</v>
      </c>
      <c r="K54" s="42">
        <v>23</v>
      </c>
      <c r="L54" s="42">
        <v>45324</v>
      </c>
      <c r="M54" s="71">
        <v>0</v>
      </c>
    </row>
    <row r="55" spans="1:13" ht="34.9" customHeight="1">
      <c r="A55" s="24">
        <v>48</v>
      </c>
      <c r="B55" s="41" t="s">
        <v>522</v>
      </c>
      <c r="C55" s="41" t="s">
        <v>491</v>
      </c>
      <c r="D55" s="41" t="s">
        <v>492</v>
      </c>
      <c r="E55" s="55" t="s">
        <v>117</v>
      </c>
      <c r="F55" s="70" t="s">
        <v>124</v>
      </c>
      <c r="G55" s="43">
        <v>5</v>
      </c>
      <c r="H55" s="71">
        <v>2218</v>
      </c>
      <c r="I55" s="72">
        <v>2218</v>
      </c>
      <c r="J55" s="33">
        <f t="shared" si="0"/>
        <v>1</v>
      </c>
      <c r="K55" s="42">
        <v>55</v>
      </c>
      <c r="L55" s="42">
        <v>156210</v>
      </c>
      <c r="M55" s="71">
        <v>2218</v>
      </c>
    </row>
    <row r="56" spans="1:13" ht="34.9" customHeight="1">
      <c r="A56" s="24">
        <v>49</v>
      </c>
      <c r="B56" s="41" t="s">
        <v>523</v>
      </c>
      <c r="C56" s="41" t="s">
        <v>491</v>
      </c>
      <c r="D56" s="41" t="s">
        <v>492</v>
      </c>
      <c r="E56" s="55" t="s">
        <v>117</v>
      </c>
      <c r="F56" s="70" t="s">
        <v>124</v>
      </c>
      <c r="G56" s="43">
        <v>6</v>
      </c>
      <c r="H56" s="71">
        <v>3453</v>
      </c>
      <c r="I56" s="72">
        <v>3453</v>
      </c>
      <c r="J56" s="33">
        <f t="shared" si="0"/>
        <v>1</v>
      </c>
      <c r="K56" s="42">
        <v>133</v>
      </c>
      <c r="L56" s="42">
        <v>209361</v>
      </c>
      <c r="M56" s="71">
        <v>3453</v>
      </c>
    </row>
    <row r="57" spans="1:13" ht="34.9" customHeight="1">
      <c r="A57" s="24">
        <v>50</v>
      </c>
      <c r="B57" s="41" t="s">
        <v>524</v>
      </c>
      <c r="C57" s="41" t="s">
        <v>491</v>
      </c>
      <c r="D57" s="41" t="s">
        <v>492</v>
      </c>
      <c r="E57" s="55" t="s">
        <v>117</v>
      </c>
      <c r="F57" s="70" t="s">
        <v>124</v>
      </c>
      <c r="G57" s="43">
        <v>5</v>
      </c>
      <c r="H57" s="71">
        <v>2304</v>
      </c>
      <c r="I57" s="72">
        <v>2304</v>
      </c>
      <c r="J57" s="33">
        <f t="shared" si="0"/>
        <v>1</v>
      </c>
      <c r="K57" s="42">
        <v>54</v>
      </c>
      <c r="L57" s="42">
        <v>163673</v>
      </c>
      <c r="M57" s="71">
        <v>2304</v>
      </c>
    </row>
    <row r="58" spans="1:13" ht="34.9" customHeight="1">
      <c r="A58" s="24">
        <v>51</v>
      </c>
      <c r="B58" s="41" t="s">
        <v>525</v>
      </c>
      <c r="C58" s="41" t="s">
        <v>491</v>
      </c>
      <c r="D58" s="41" t="s">
        <v>492</v>
      </c>
      <c r="E58" s="55" t="s">
        <v>117</v>
      </c>
      <c r="F58" s="70" t="s">
        <v>124</v>
      </c>
      <c r="G58" s="43">
        <v>6</v>
      </c>
      <c r="H58" s="71">
        <v>1996</v>
      </c>
      <c r="I58" s="72">
        <v>1996</v>
      </c>
      <c r="J58" s="59">
        <f t="shared" si="0"/>
        <v>1</v>
      </c>
      <c r="K58" s="42">
        <v>48</v>
      </c>
      <c r="L58" s="42">
        <v>135309</v>
      </c>
      <c r="M58" s="71">
        <v>1996</v>
      </c>
    </row>
    <row r="59" spans="1:13" ht="34.9" customHeight="1">
      <c r="A59" s="24">
        <v>52</v>
      </c>
      <c r="B59" s="41" t="s">
        <v>526</v>
      </c>
      <c r="C59" s="41" t="s">
        <v>491</v>
      </c>
      <c r="D59" s="41" t="s">
        <v>492</v>
      </c>
      <c r="E59" s="55" t="s">
        <v>117</v>
      </c>
      <c r="F59" s="70" t="s">
        <v>124</v>
      </c>
      <c r="G59" s="43">
        <v>6</v>
      </c>
      <c r="H59" s="71">
        <v>6890</v>
      </c>
      <c r="I59" s="72">
        <v>6890</v>
      </c>
      <c r="J59" s="59">
        <f t="shared" si="0"/>
        <v>1</v>
      </c>
      <c r="K59" s="42">
        <v>194</v>
      </c>
      <c r="L59" s="42">
        <v>476897</v>
      </c>
      <c r="M59" s="71">
        <v>6890</v>
      </c>
    </row>
    <row r="60" spans="1:13" ht="34.9" customHeight="1">
      <c r="A60" s="24">
        <v>53</v>
      </c>
      <c r="B60" s="41" t="s">
        <v>527</v>
      </c>
      <c r="C60" s="41" t="s">
        <v>491</v>
      </c>
      <c r="D60" s="41" t="s">
        <v>492</v>
      </c>
      <c r="E60" s="55" t="s">
        <v>117</v>
      </c>
      <c r="F60" s="70" t="s">
        <v>124</v>
      </c>
      <c r="G60" s="43">
        <v>5</v>
      </c>
      <c r="H60" s="71">
        <v>2206</v>
      </c>
      <c r="I60" s="72">
        <v>2206</v>
      </c>
      <c r="J60" s="33">
        <f t="shared" si="0"/>
        <v>1</v>
      </c>
      <c r="K60" s="42">
        <v>49</v>
      </c>
      <c r="L60" s="42">
        <v>150965</v>
      </c>
      <c r="M60" s="71">
        <v>2206</v>
      </c>
    </row>
    <row r="61" spans="1:13" ht="34.9" customHeight="1">
      <c r="A61" s="24">
        <v>54</v>
      </c>
      <c r="B61" s="41" t="s">
        <v>528</v>
      </c>
      <c r="C61" s="41" t="s">
        <v>491</v>
      </c>
      <c r="D61" s="41" t="s">
        <v>492</v>
      </c>
      <c r="E61" s="55" t="s">
        <v>117</v>
      </c>
      <c r="F61" s="70" t="s">
        <v>124</v>
      </c>
      <c r="G61" s="43">
        <v>6</v>
      </c>
      <c r="H61" s="71">
        <v>2075</v>
      </c>
      <c r="I61" s="72">
        <v>2075</v>
      </c>
      <c r="J61" s="59">
        <f t="shared" si="0"/>
        <v>1</v>
      </c>
      <c r="K61" s="42">
        <v>59</v>
      </c>
      <c r="L61" s="42">
        <v>143078</v>
      </c>
      <c r="M61" s="71">
        <v>2075</v>
      </c>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autoFilter ref="A6:M357"/>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8" scale="56"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O357"/>
  <sheetViews>
    <sheetView zoomScaleNormal="100" workbookViewId="0">
      <selection activeCell="M28" sqref="M2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[25]合計!C3</f>
        <v>岡山県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42" customHeight="1"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5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G20" sqref="G20"/>
    </sheetView>
  </sheetViews>
  <sheetFormatPr defaultColWidth="9" defaultRowHeight="13.5"/>
  <cols>
    <col min="1" max="1" width="9.125" style="24" bestFit="1" customWidth="1"/>
    <col min="2" max="2" width="20" style="24" customWidth="1"/>
    <col min="3" max="3" width="9" style="24"/>
    <col min="4" max="4" width="15.25" style="24" bestFit="1" customWidth="1"/>
    <col min="5" max="5" width="13.125" style="24" bestFit="1" customWidth="1"/>
    <col min="6" max="6" width="15.125" style="24" bestFit="1" customWidth="1"/>
    <col min="7" max="7" width="13.125" style="24" bestFit="1" customWidth="1"/>
    <col min="8" max="8" width="18.625" style="24" customWidth="1"/>
    <col min="9" max="9" width="13.625" style="24" bestFit="1" customWidth="1"/>
    <col min="10" max="10" width="9.125" style="24" bestFit="1" customWidth="1"/>
    <col min="11" max="256" width="9" style="24"/>
    <col min="257" max="257" width="9.125" style="24" bestFit="1" customWidth="1"/>
    <col min="258" max="258" width="20" style="24" customWidth="1"/>
    <col min="259" max="259" width="9" style="24"/>
    <col min="260" max="260" width="15.25" style="24" bestFit="1" customWidth="1"/>
    <col min="261" max="261" width="13.125" style="24" bestFit="1" customWidth="1"/>
    <col min="262" max="262" width="15.125" style="24" bestFit="1" customWidth="1"/>
    <col min="263" max="263" width="13.125" style="24" bestFit="1" customWidth="1"/>
    <col min="264" max="264" width="18.625" style="24" customWidth="1"/>
    <col min="265" max="265" width="13.625" style="24" bestFit="1" customWidth="1"/>
    <col min="266" max="266" width="9.125" style="24" bestFit="1" customWidth="1"/>
    <col min="267" max="512" width="9" style="24"/>
    <col min="513" max="513" width="9.125" style="24" bestFit="1" customWidth="1"/>
    <col min="514" max="514" width="20" style="24" customWidth="1"/>
    <col min="515" max="515" width="9" style="24"/>
    <col min="516" max="516" width="15.25" style="24" bestFit="1" customWidth="1"/>
    <col min="517" max="517" width="13.125" style="24" bestFit="1" customWidth="1"/>
    <col min="518" max="518" width="15.125" style="24" bestFit="1" customWidth="1"/>
    <col min="519" max="519" width="13.125" style="24" bestFit="1" customWidth="1"/>
    <col min="520" max="520" width="18.625" style="24" customWidth="1"/>
    <col min="521" max="521" width="13.625" style="24" bestFit="1" customWidth="1"/>
    <col min="522" max="522" width="9.125" style="24" bestFit="1" customWidth="1"/>
    <col min="523" max="768" width="9" style="24"/>
    <col min="769" max="769" width="9.125" style="24" bestFit="1" customWidth="1"/>
    <col min="770" max="770" width="20" style="24" customWidth="1"/>
    <col min="771" max="771" width="9" style="24"/>
    <col min="772" max="772" width="15.25" style="24" bestFit="1" customWidth="1"/>
    <col min="773" max="773" width="13.125" style="24" bestFit="1" customWidth="1"/>
    <col min="774" max="774" width="15.125" style="24" bestFit="1" customWidth="1"/>
    <col min="775" max="775" width="13.125" style="24" bestFit="1" customWidth="1"/>
    <col min="776" max="776" width="18.625" style="24" customWidth="1"/>
    <col min="777" max="777" width="13.625" style="24" bestFit="1" customWidth="1"/>
    <col min="778" max="778" width="9.125" style="24" bestFit="1" customWidth="1"/>
    <col min="779" max="1024" width="9" style="24"/>
    <col min="1025" max="1025" width="9.125" style="24" bestFit="1" customWidth="1"/>
    <col min="1026" max="1026" width="20" style="24" customWidth="1"/>
    <col min="1027" max="1027" width="9" style="24"/>
    <col min="1028" max="1028" width="15.25" style="24" bestFit="1" customWidth="1"/>
    <col min="1029" max="1029" width="13.125" style="24" bestFit="1" customWidth="1"/>
    <col min="1030" max="1030" width="15.125" style="24" bestFit="1" customWidth="1"/>
    <col min="1031" max="1031" width="13.125" style="24" bestFit="1" customWidth="1"/>
    <col min="1032" max="1032" width="18.625" style="24" customWidth="1"/>
    <col min="1033" max="1033" width="13.625" style="24" bestFit="1" customWidth="1"/>
    <col min="1034" max="1034" width="9.125" style="24" bestFit="1" customWidth="1"/>
    <col min="1035" max="1280" width="9" style="24"/>
    <col min="1281" max="1281" width="9.125" style="24" bestFit="1" customWidth="1"/>
    <col min="1282" max="1282" width="20" style="24" customWidth="1"/>
    <col min="1283" max="1283" width="9" style="24"/>
    <col min="1284" max="1284" width="15.25" style="24" bestFit="1" customWidth="1"/>
    <col min="1285" max="1285" width="13.125" style="24" bestFit="1" customWidth="1"/>
    <col min="1286" max="1286" width="15.125" style="24" bestFit="1" customWidth="1"/>
    <col min="1287" max="1287" width="13.125" style="24" bestFit="1" customWidth="1"/>
    <col min="1288" max="1288" width="18.625" style="24" customWidth="1"/>
    <col min="1289" max="1289" width="13.625" style="24" bestFit="1" customWidth="1"/>
    <col min="1290" max="1290" width="9.125" style="24" bestFit="1" customWidth="1"/>
    <col min="1291" max="1536" width="9" style="24"/>
    <col min="1537" max="1537" width="9.125" style="24" bestFit="1" customWidth="1"/>
    <col min="1538" max="1538" width="20" style="24" customWidth="1"/>
    <col min="1539" max="1539" width="9" style="24"/>
    <col min="1540" max="1540" width="15.25" style="24" bestFit="1" customWidth="1"/>
    <col min="1541" max="1541" width="13.125" style="24" bestFit="1" customWidth="1"/>
    <col min="1542" max="1542" width="15.125" style="24" bestFit="1" customWidth="1"/>
    <col min="1543" max="1543" width="13.125" style="24" bestFit="1" customWidth="1"/>
    <col min="1544" max="1544" width="18.625" style="24" customWidth="1"/>
    <col min="1545" max="1545" width="13.625" style="24" bestFit="1" customWidth="1"/>
    <col min="1546" max="1546" width="9.125" style="24" bestFit="1" customWidth="1"/>
    <col min="1547" max="1792" width="9" style="24"/>
    <col min="1793" max="1793" width="9.125" style="24" bestFit="1" customWidth="1"/>
    <col min="1794" max="1794" width="20" style="24" customWidth="1"/>
    <col min="1795" max="1795" width="9" style="24"/>
    <col min="1796" max="1796" width="15.25" style="24" bestFit="1" customWidth="1"/>
    <col min="1797" max="1797" width="13.125" style="24" bestFit="1" customWidth="1"/>
    <col min="1798" max="1798" width="15.125" style="24" bestFit="1" customWidth="1"/>
    <col min="1799" max="1799" width="13.125" style="24" bestFit="1" customWidth="1"/>
    <col min="1800" max="1800" width="18.625" style="24" customWidth="1"/>
    <col min="1801" max="1801" width="13.625" style="24" bestFit="1" customWidth="1"/>
    <col min="1802" max="1802" width="9.125" style="24" bestFit="1" customWidth="1"/>
    <col min="1803" max="2048" width="9" style="24"/>
    <col min="2049" max="2049" width="9.125" style="24" bestFit="1" customWidth="1"/>
    <col min="2050" max="2050" width="20" style="24" customWidth="1"/>
    <col min="2051" max="2051" width="9" style="24"/>
    <col min="2052" max="2052" width="15.25" style="24" bestFit="1" customWidth="1"/>
    <col min="2053" max="2053" width="13.125" style="24" bestFit="1" customWidth="1"/>
    <col min="2054" max="2054" width="15.125" style="24" bestFit="1" customWidth="1"/>
    <col min="2055" max="2055" width="13.125" style="24" bestFit="1" customWidth="1"/>
    <col min="2056" max="2056" width="18.625" style="24" customWidth="1"/>
    <col min="2057" max="2057" width="13.625" style="24" bestFit="1" customWidth="1"/>
    <col min="2058" max="2058" width="9.125" style="24" bestFit="1" customWidth="1"/>
    <col min="2059" max="2304" width="9" style="24"/>
    <col min="2305" max="2305" width="9.125" style="24" bestFit="1" customWidth="1"/>
    <col min="2306" max="2306" width="20" style="24" customWidth="1"/>
    <col min="2307" max="2307" width="9" style="24"/>
    <col min="2308" max="2308" width="15.25" style="24" bestFit="1" customWidth="1"/>
    <col min="2309" max="2309" width="13.125" style="24" bestFit="1" customWidth="1"/>
    <col min="2310" max="2310" width="15.125" style="24" bestFit="1" customWidth="1"/>
    <col min="2311" max="2311" width="13.125" style="24" bestFit="1" customWidth="1"/>
    <col min="2312" max="2312" width="18.625" style="24" customWidth="1"/>
    <col min="2313" max="2313" width="13.625" style="24" bestFit="1" customWidth="1"/>
    <col min="2314" max="2314" width="9.125" style="24" bestFit="1" customWidth="1"/>
    <col min="2315" max="2560" width="9" style="24"/>
    <col min="2561" max="2561" width="9.125" style="24" bestFit="1" customWidth="1"/>
    <col min="2562" max="2562" width="20" style="24" customWidth="1"/>
    <col min="2563" max="2563" width="9" style="24"/>
    <col min="2564" max="2564" width="15.25" style="24" bestFit="1" customWidth="1"/>
    <col min="2565" max="2565" width="13.125" style="24" bestFit="1" customWidth="1"/>
    <col min="2566" max="2566" width="15.125" style="24" bestFit="1" customWidth="1"/>
    <col min="2567" max="2567" width="13.125" style="24" bestFit="1" customWidth="1"/>
    <col min="2568" max="2568" width="18.625" style="24" customWidth="1"/>
    <col min="2569" max="2569" width="13.625" style="24" bestFit="1" customWidth="1"/>
    <col min="2570" max="2570" width="9.125" style="24" bestFit="1" customWidth="1"/>
    <col min="2571" max="2816" width="9" style="24"/>
    <col min="2817" max="2817" width="9.125" style="24" bestFit="1" customWidth="1"/>
    <col min="2818" max="2818" width="20" style="24" customWidth="1"/>
    <col min="2819" max="2819" width="9" style="24"/>
    <col min="2820" max="2820" width="15.25" style="24" bestFit="1" customWidth="1"/>
    <col min="2821" max="2821" width="13.125" style="24" bestFit="1" customWidth="1"/>
    <col min="2822" max="2822" width="15.125" style="24" bestFit="1" customWidth="1"/>
    <col min="2823" max="2823" width="13.125" style="24" bestFit="1" customWidth="1"/>
    <col min="2824" max="2824" width="18.625" style="24" customWidth="1"/>
    <col min="2825" max="2825" width="13.625" style="24" bestFit="1" customWidth="1"/>
    <col min="2826" max="2826" width="9.125" style="24" bestFit="1" customWidth="1"/>
    <col min="2827" max="3072" width="9" style="24"/>
    <col min="3073" max="3073" width="9.125" style="24" bestFit="1" customWidth="1"/>
    <col min="3074" max="3074" width="20" style="24" customWidth="1"/>
    <col min="3075" max="3075" width="9" style="24"/>
    <col min="3076" max="3076" width="15.25" style="24" bestFit="1" customWidth="1"/>
    <col min="3077" max="3077" width="13.125" style="24" bestFit="1" customWidth="1"/>
    <col min="3078" max="3078" width="15.125" style="24" bestFit="1" customWidth="1"/>
    <col min="3079" max="3079" width="13.125" style="24" bestFit="1" customWidth="1"/>
    <col min="3080" max="3080" width="18.625" style="24" customWidth="1"/>
    <col min="3081" max="3081" width="13.625" style="24" bestFit="1" customWidth="1"/>
    <col min="3082" max="3082" width="9.125" style="24" bestFit="1" customWidth="1"/>
    <col min="3083" max="3328" width="9" style="24"/>
    <col min="3329" max="3329" width="9.125" style="24" bestFit="1" customWidth="1"/>
    <col min="3330" max="3330" width="20" style="24" customWidth="1"/>
    <col min="3331" max="3331" width="9" style="24"/>
    <col min="3332" max="3332" width="15.25" style="24" bestFit="1" customWidth="1"/>
    <col min="3333" max="3333" width="13.125" style="24" bestFit="1" customWidth="1"/>
    <col min="3334" max="3334" width="15.125" style="24" bestFit="1" customWidth="1"/>
    <col min="3335" max="3335" width="13.125" style="24" bestFit="1" customWidth="1"/>
    <col min="3336" max="3336" width="18.625" style="24" customWidth="1"/>
    <col min="3337" max="3337" width="13.625" style="24" bestFit="1" customWidth="1"/>
    <col min="3338" max="3338" width="9.125" style="24" bestFit="1" customWidth="1"/>
    <col min="3339" max="3584" width="9" style="24"/>
    <col min="3585" max="3585" width="9.125" style="24" bestFit="1" customWidth="1"/>
    <col min="3586" max="3586" width="20" style="24" customWidth="1"/>
    <col min="3587" max="3587" width="9" style="24"/>
    <col min="3588" max="3588" width="15.25" style="24" bestFit="1" customWidth="1"/>
    <col min="3589" max="3589" width="13.125" style="24" bestFit="1" customWidth="1"/>
    <col min="3590" max="3590" width="15.125" style="24" bestFit="1" customWidth="1"/>
    <col min="3591" max="3591" width="13.125" style="24" bestFit="1" customWidth="1"/>
    <col min="3592" max="3592" width="18.625" style="24" customWidth="1"/>
    <col min="3593" max="3593" width="13.625" style="24" bestFit="1" customWidth="1"/>
    <col min="3594" max="3594" width="9.125" style="24" bestFit="1" customWidth="1"/>
    <col min="3595" max="3840" width="9" style="24"/>
    <col min="3841" max="3841" width="9.125" style="24" bestFit="1" customWidth="1"/>
    <col min="3842" max="3842" width="20" style="24" customWidth="1"/>
    <col min="3843" max="3843" width="9" style="24"/>
    <col min="3844" max="3844" width="15.25" style="24" bestFit="1" customWidth="1"/>
    <col min="3845" max="3845" width="13.125" style="24" bestFit="1" customWidth="1"/>
    <col min="3846" max="3846" width="15.125" style="24" bestFit="1" customWidth="1"/>
    <col min="3847" max="3847" width="13.125" style="24" bestFit="1" customWidth="1"/>
    <col min="3848" max="3848" width="18.625" style="24" customWidth="1"/>
    <col min="3849" max="3849" width="13.625" style="24" bestFit="1" customWidth="1"/>
    <col min="3850" max="3850" width="9.125" style="24" bestFit="1" customWidth="1"/>
    <col min="3851" max="4096" width="9" style="24"/>
    <col min="4097" max="4097" width="9.125" style="24" bestFit="1" customWidth="1"/>
    <col min="4098" max="4098" width="20" style="24" customWidth="1"/>
    <col min="4099" max="4099" width="9" style="24"/>
    <col min="4100" max="4100" width="15.25" style="24" bestFit="1" customWidth="1"/>
    <col min="4101" max="4101" width="13.125" style="24" bestFit="1" customWidth="1"/>
    <col min="4102" max="4102" width="15.125" style="24" bestFit="1" customWidth="1"/>
    <col min="4103" max="4103" width="13.125" style="24" bestFit="1" customWidth="1"/>
    <col min="4104" max="4104" width="18.625" style="24" customWidth="1"/>
    <col min="4105" max="4105" width="13.625" style="24" bestFit="1" customWidth="1"/>
    <col min="4106" max="4106" width="9.125" style="24" bestFit="1" customWidth="1"/>
    <col min="4107" max="4352" width="9" style="24"/>
    <col min="4353" max="4353" width="9.125" style="24" bestFit="1" customWidth="1"/>
    <col min="4354" max="4354" width="20" style="24" customWidth="1"/>
    <col min="4355" max="4355" width="9" style="24"/>
    <col min="4356" max="4356" width="15.25" style="24" bestFit="1" customWidth="1"/>
    <col min="4357" max="4357" width="13.125" style="24" bestFit="1" customWidth="1"/>
    <col min="4358" max="4358" width="15.125" style="24" bestFit="1" customWidth="1"/>
    <col min="4359" max="4359" width="13.125" style="24" bestFit="1" customWidth="1"/>
    <col min="4360" max="4360" width="18.625" style="24" customWidth="1"/>
    <col min="4361" max="4361" width="13.625" style="24" bestFit="1" customWidth="1"/>
    <col min="4362" max="4362" width="9.125" style="24" bestFit="1" customWidth="1"/>
    <col min="4363" max="4608" width="9" style="24"/>
    <col min="4609" max="4609" width="9.125" style="24" bestFit="1" customWidth="1"/>
    <col min="4610" max="4610" width="20" style="24" customWidth="1"/>
    <col min="4611" max="4611" width="9" style="24"/>
    <col min="4612" max="4612" width="15.25" style="24" bestFit="1" customWidth="1"/>
    <col min="4613" max="4613" width="13.125" style="24" bestFit="1" customWidth="1"/>
    <col min="4614" max="4614" width="15.125" style="24" bestFit="1" customWidth="1"/>
    <col min="4615" max="4615" width="13.125" style="24" bestFit="1" customWidth="1"/>
    <col min="4616" max="4616" width="18.625" style="24" customWidth="1"/>
    <col min="4617" max="4617" width="13.625" style="24" bestFit="1" customWidth="1"/>
    <col min="4618" max="4618" width="9.125" style="24" bestFit="1" customWidth="1"/>
    <col min="4619" max="4864" width="9" style="24"/>
    <col min="4865" max="4865" width="9.125" style="24" bestFit="1" customWidth="1"/>
    <col min="4866" max="4866" width="20" style="24" customWidth="1"/>
    <col min="4867" max="4867" width="9" style="24"/>
    <col min="4868" max="4868" width="15.25" style="24" bestFit="1" customWidth="1"/>
    <col min="4869" max="4869" width="13.125" style="24" bestFit="1" customWidth="1"/>
    <col min="4870" max="4870" width="15.125" style="24" bestFit="1" customWidth="1"/>
    <col min="4871" max="4871" width="13.125" style="24" bestFit="1" customWidth="1"/>
    <col min="4872" max="4872" width="18.625" style="24" customWidth="1"/>
    <col min="4873" max="4873" width="13.625" style="24" bestFit="1" customWidth="1"/>
    <col min="4874" max="4874" width="9.125" style="24" bestFit="1" customWidth="1"/>
    <col min="4875" max="5120" width="9" style="24"/>
    <col min="5121" max="5121" width="9.125" style="24" bestFit="1" customWidth="1"/>
    <col min="5122" max="5122" width="20" style="24" customWidth="1"/>
    <col min="5123" max="5123" width="9" style="24"/>
    <col min="5124" max="5124" width="15.25" style="24" bestFit="1" customWidth="1"/>
    <col min="5125" max="5125" width="13.125" style="24" bestFit="1" customWidth="1"/>
    <col min="5126" max="5126" width="15.125" style="24" bestFit="1" customWidth="1"/>
    <col min="5127" max="5127" width="13.125" style="24" bestFit="1" customWidth="1"/>
    <col min="5128" max="5128" width="18.625" style="24" customWidth="1"/>
    <col min="5129" max="5129" width="13.625" style="24" bestFit="1" customWidth="1"/>
    <col min="5130" max="5130" width="9.125" style="24" bestFit="1" customWidth="1"/>
    <col min="5131" max="5376" width="9" style="24"/>
    <col min="5377" max="5377" width="9.125" style="24" bestFit="1" customWidth="1"/>
    <col min="5378" max="5378" width="20" style="24" customWidth="1"/>
    <col min="5379" max="5379" width="9" style="24"/>
    <col min="5380" max="5380" width="15.25" style="24" bestFit="1" customWidth="1"/>
    <col min="5381" max="5381" width="13.125" style="24" bestFit="1" customWidth="1"/>
    <col min="5382" max="5382" width="15.125" style="24" bestFit="1" customWidth="1"/>
    <col min="5383" max="5383" width="13.125" style="24" bestFit="1" customWidth="1"/>
    <col min="5384" max="5384" width="18.625" style="24" customWidth="1"/>
    <col min="5385" max="5385" width="13.625" style="24" bestFit="1" customWidth="1"/>
    <col min="5386" max="5386" width="9.125" style="24" bestFit="1" customWidth="1"/>
    <col min="5387" max="5632" width="9" style="24"/>
    <col min="5633" max="5633" width="9.125" style="24" bestFit="1" customWidth="1"/>
    <col min="5634" max="5634" width="20" style="24" customWidth="1"/>
    <col min="5635" max="5635" width="9" style="24"/>
    <col min="5636" max="5636" width="15.25" style="24" bestFit="1" customWidth="1"/>
    <col min="5637" max="5637" width="13.125" style="24" bestFit="1" customWidth="1"/>
    <col min="5638" max="5638" width="15.125" style="24" bestFit="1" customWidth="1"/>
    <col min="5639" max="5639" width="13.125" style="24" bestFit="1" customWidth="1"/>
    <col min="5640" max="5640" width="18.625" style="24" customWidth="1"/>
    <col min="5641" max="5641" width="13.625" style="24" bestFit="1" customWidth="1"/>
    <col min="5642" max="5642" width="9.125" style="24" bestFit="1" customWidth="1"/>
    <col min="5643" max="5888" width="9" style="24"/>
    <col min="5889" max="5889" width="9.125" style="24" bestFit="1" customWidth="1"/>
    <col min="5890" max="5890" width="20" style="24" customWidth="1"/>
    <col min="5891" max="5891" width="9" style="24"/>
    <col min="5892" max="5892" width="15.25" style="24" bestFit="1" customWidth="1"/>
    <col min="5893" max="5893" width="13.125" style="24" bestFit="1" customWidth="1"/>
    <col min="5894" max="5894" width="15.125" style="24" bestFit="1" customWidth="1"/>
    <col min="5895" max="5895" width="13.125" style="24" bestFit="1" customWidth="1"/>
    <col min="5896" max="5896" width="18.625" style="24" customWidth="1"/>
    <col min="5897" max="5897" width="13.625" style="24" bestFit="1" customWidth="1"/>
    <col min="5898" max="5898" width="9.125" style="24" bestFit="1" customWidth="1"/>
    <col min="5899" max="6144" width="9" style="24"/>
    <col min="6145" max="6145" width="9.125" style="24" bestFit="1" customWidth="1"/>
    <col min="6146" max="6146" width="20" style="24" customWidth="1"/>
    <col min="6147" max="6147" width="9" style="24"/>
    <col min="6148" max="6148" width="15.25" style="24" bestFit="1" customWidth="1"/>
    <col min="6149" max="6149" width="13.125" style="24" bestFit="1" customWidth="1"/>
    <col min="6150" max="6150" width="15.125" style="24" bestFit="1" customWidth="1"/>
    <col min="6151" max="6151" width="13.125" style="24" bestFit="1" customWidth="1"/>
    <col min="6152" max="6152" width="18.625" style="24" customWidth="1"/>
    <col min="6153" max="6153" width="13.625" style="24" bestFit="1" customWidth="1"/>
    <col min="6154" max="6154" width="9.125" style="24" bestFit="1" customWidth="1"/>
    <col min="6155" max="6400" width="9" style="24"/>
    <col min="6401" max="6401" width="9.125" style="24" bestFit="1" customWidth="1"/>
    <col min="6402" max="6402" width="20" style="24" customWidth="1"/>
    <col min="6403" max="6403" width="9" style="24"/>
    <col min="6404" max="6404" width="15.25" style="24" bestFit="1" customWidth="1"/>
    <col min="6405" max="6405" width="13.125" style="24" bestFit="1" customWidth="1"/>
    <col min="6406" max="6406" width="15.125" style="24" bestFit="1" customWidth="1"/>
    <col min="6407" max="6407" width="13.125" style="24" bestFit="1" customWidth="1"/>
    <col min="6408" max="6408" width="18.625" style="24" customWidth="1"/>
    <col min="6409" max="6409" width="13.625" style="24" bestFit="1" customWidth="1"/>
    <col min="6410" max="6410" width="9.125" style="24" bestFit="1" customWidth="1"/>
    <col min="6411" max="6656" width="9" style="24"/>
    <col min="6657" max="6657" width="9.125" style="24" bestFit="1" customWidth="1"/>
    <col min="6658" max="6658" width="20" style="24" customWidth="1"/>
    <col min="6659" max="6659" width="9" style="24"/>
    <col min="6660" max="6660" width="15.25" style="24" bestFit="1" customWidth="1"/>
    <col min="6661" max="6661" width="13.125" style="24" bestFit="1" customWidth="1"/>
    <col min="6662" max="6662" width="15.125" style="24" bestFit="1" customWidth="1"/>
    <col min="6663" max="6663" width="13.125" style="24" bestFit="1" customWidth="1"/>
    <col min="6664" max="6664" width="18.625" style="24" customWidth="1"/>
    <col min="6665" max="6665" width="13.625" style="24" bestFit="1" customWidth="1"/>
    <col min="6666" max="6666" width="9.125" style="24" bestFit="1" customWidth="1"/>
    <col min="6667" max="6912" width="9" style="24"/>
    <col min="6913" max="6913" width="9.125" style="24" bestFit="1" customWidth="1"/>
    <col min="6914" max="6914" width="20" style="24" customWidth="1"/>
    <col min="6915" max="6915" width="9" style="24"/>
    <col min="6916" max="6916" width="15.25" style="24" bestFit="1" customWidth="1"/>
    <col min="6917" max="6917" width="13.125" style="24" bestFit="1" customWidth="1"/>
    <col min="6918" max="6918" width="15.125" style="24" bestFit="1" customWidth="1"/>
    <col min="6919" max="6919" width="13.125" style="24" bestFit="1" customWidth="1"/>
    <col min="6920" max="6920" width="18.625" style="24" customWidth="1"/>
    <col min="6921" max="6921" width="13.625" style="24" bestFit="1" customWidth="1"/>
    <col min="6922" max="6922" width="9.125" style="24" bestFit="1" customWidth="1"/>
    <col min="6923" max="7168" width="9" style="24"/>
    <col min="7169" max="7169" width="9.125" style="24" bestFit="1" customWidth="1"/>
    <col min="7170" max="7170" width="20" style="24" customWidth="1"/>
    <col min="7171" max="7171" width="9" style="24"/>
    <col min="7172" max="7172" width="15.25" style="24" bestFit="1" customWidth="1"/>
    <col min="7173" max="7173" width="13.125" style="24" bestFit="1" customWidth="1"/>
    <col min="7174" max="7174" width="15.125" style="24" bestFit="1" customWidth="1"/>
    <col min="7175" max="7175" width="13.125" style="24" bestFit="1" customWidth="1"/>
    <col min="7176" max="7176" width="18.625" style="24" customWidth="1"/>
    <col min="7177" max="7177" width="13.625" style="24" bestFit="1" customWidth="1"/>
    <col min="7178" max="7178" width="9.125" style="24" bestFit="1" customWidth="1"/>
    <col min="7179" max="7424" width="9" style="24"/>
    <col min="7425" max="7425" width="9.125" style="24" bestFit="1" customWidth="1"/>
    <col min="7426" max="7426" width="20" style="24" customWidth="1"/>
    <col min="7427" max="7427" width="9" style="24"/>
    <col min="7428" max="7428" width="15.25" style="24" bestFit="1" customWidth="1"/>
    <col min="7429" max="7429" width="13.125" style="24" bestFit="1" customWidth="1"/>
    <col min="7430" max="7430" width="15.125" style="24" bestFit="1" customWidth="1"/>
    <col min="7431" max="7431" width="13.125" style="24" bestFit="1" customWidth="1"/>
    <col min="7432" max="7432" width="18.625" style="24" customWidth="1"/>
    <col min="7433" max="7433" width="13.625" style="24" bestFit="1" customWidth="1"/>
    <col min="7434" max="7434" width="9.125" style="24" bestFit="1" customWidth="1"/>
    <col min="7435" max="7680" width="9" style="24"/>
    <col min="7681" max="7681" width="9.125" style="24" bestFit="1" customWidth="1"/>
    <col min="7682" max="7682" width="20" style="24" customWidth="1"/>
    <col min="7683" max="7683" width="9" style="24"/>
    <col min="7684" max="7684" width="15.25" style="24" bestFit="1" customWidth="1"/>
    <col min="7685" max="7685" width="13.125" style="24" bestFit="1" customWidth="1"/>
    <col min="7686" max="7686" width="15.125" style="24" bestFit="1" customWidth="1"/>
    <col min="7687" max="7687" width="13.125" style="24" bestFit="1" customWidth="1"/>
    <col min="7688" max="7688" width="18.625" style="24" customWidth="1"/>
    <col min="7689" max="7689" width="13.625" style="24" bestFit="1" customWidth="1"/>
    <col min="7690" max="7690" width="9.125" style="24" bestFit="1" customWidth="1"/>
    <col min="7691" max="7936" width="9" style="24"/>
    <col min="7937" max="7937" width="9.125" style="24" bestFit="1" customWidth="1"/>
    <col min="7938" max="7938" width="20" style="24" customWidth="1"/>
    <col min="7939" max="7939" width="9" style="24"/>
    <col min="7940" max="7940" width="15.25" style="24" bestFit="1" customWidth="1"/>
    <col min="7941" max="7941" width="13.125" style="24" bestFit="1" customWidth="1"/>
    <col min="7942" max="7942" width="15.125" style="24" bestFit="1" customWidth="1"/>
    <col min="7943" max="7943" width="13.125" style="24" bestFit="1" customWidth="1"/>
    <col min="7944" max="7944" width="18.625" style="24" customWidth="1"/>
    <col min="7945" max="7945" width="13.625" style="24" bestFit="1" customWidth="1"/>
    <col min="7946" max="7946" width="9.125" style="24" bestFit="1" customWidth="1"/>
    <col min="7947" max="8192" width="9" style="24"/>
    <col min="8193" max="8193" width="9.125" style="24" bestFit="1" customWidth="1"/>
    <col min="8194" max="8194" width="20" style="24" customWidth="1"/>
    <col min="8195" max="8195" width="9" style="24"/>
    <col min="8196" max="8196" width="15.25" style="24" bestFit="1" customWidth="1"/>
    <col min="8197" max="8197" width="13.125" style="24" bestFit="1" customWidth="1"/>
    <col min="8198" max="8198" width="15.125" style="24" bestFit="1" customWidth="1"/>
    <col min="8199" max="8199" width="13.125" style="24" bestFit="1" customWidth="1"/>
    <col min="8200" max="8200" width="18.625" style="24" customWidth="1"/>
    <col min="8201" max="8201" width="13.625" style="24" bestFit="1" customWidth="1"/>
    <col min="8202" max="8202" width="9.125" style="24" bestFit="1" customWidth="1"/>
    <col min="8203" max="8448" width="9" style="24"/>
    <col min="8449" max="8449" width="9.125" style="24" bestFit="1" customWidth="1"/>
    <col min="8450" max="8450" width="20" style="24" customWidth="1"/>
    <col min="8451" max="8451" width="9" style="24"/>
    <col min="8452" max="8452" width="15.25" style="24" bestFit="1" customWidth="1"/>
    <col min="8453" max="8453" width="13.125" style="24" bestFit="1" customWidth="1"/>
    <col min="8454" max="8454" width="15.125" style="24" bestFit="1" customWidth="1"/>
    <col min="8455" max="8455" width="13.125" style="24" bestFit="1" customWidth="1"/>
    <col min="8456" max="8456" width="18.625" style="24" customWidth="1"/>
    <col min="8457" max="8457" width="13.625" style="24" bestFit="1" customWidth="1"/>
    <col min="8458" max="8458" width="9.125" style="24" bestFit="1" customWidth="1"/>
    <col min="8459" max="8704" width="9" style="24"/>
    <col min="8705" max="8705" width="9.125" style="24" bestFit="1" customWidth="1"/>
    <col min="8706" max="8706" width="20" style="24" customWidth="1"/>
    <col min="8707" max="8707" width="9" style="24"/>
    <col min="8708" max="8708" width="15.25" style="24" bestFit="1" customWidth="1"/>
    <col min="8709" max="8709" width="13.125" style="24" bestFit="1" customWidth="1"/>
    <col min="8710" max="8710" width="15.125" style="24" bestFit="1" customWidth="1"/>
    <col min="8711" max="8711" width="13.125" style="24" bestFit="1" customWidth="1"/>
    <col min="8712" max="8712" width="18.625" style="24" customWidth="1"/>
    <col min="8713" max="8713" width="13.625" style="24" bestFit="1" customWidth="1"/>
    <col min="8714" max="8714" width="9.125" style="24" bestFit="1" customWidth="1"/>
    <col min="8715" max="8960" width="9" style="24"/>
    <col min="8961" max="8961" width="9.125" style="24" bestFit="1" customWidth="1"/>
    <col min="8962" max="8962" width="20" style="24" customWidth="1"/>
    <col min="8963" max="8963" width="9" style="24"/>
    <col min="8964" max="8964" width="15.25" style="24" bestFit="1" customWidth="1"/>
    <col min="8965" max="8965" width="13.125" style="24" bestFit="1" customWidth="1"/>
    <col min="8966" max="8966" width="15.125" style="24" bestFit="1" customWidth="1"/>
    <col min="8967" max="8967" width="13.125" style="24" bestFit="1" customWidth="1"/>
    <col min="8968" max="8968" width="18.625" style="24" customWidth="1"/>
    <col min="8969" max="8969" width="13.625" style="24" bestFit="1" customWidth="1"/>
    <col min="8970" max="8970" width="9.125" style="24" bestFit="1" customWidth="1"/>
    <col min="8971" max="9216" width="9" style="24"/>
    <col min="9217" max="9217" width="9.125" style="24" bestFit="1" customWidth="1"/>
    <col min="9218" max="9218" width="20" style="24" customWidth="1"/>
    <col min="9219" max="9219" width="9" style="24"/>
    <col min="9220" max="9220" width="15.25" style="24" bestFit="1" customWidth="1"/>
    <col min="9221" max="9221" width="13.125" style="24" bestFit="1" customWidth="1"/>
    <col min="9222" max="9222" width="15.125" style="24" bestFit="1" customWidth="1"/>
    <col min="9223" max="9223" width="13.125" style="24" bestFit="1" customWidth="1"/>
    <col min="9224" max="9224" width="18.625" style="24" customWidth="1"/>
    <col min="9225" max="9225" width="13.625" style="24" bestFit="1" customWidth="1"/>
    <col min="9226" max="9226" width="9.125" style="24" bestFit="1" customWidth="1"/>
    <col min="9227" max="9472" width="9" style="24"/>
    <col min="9473" max="9473" width="9.125" style="24" bestFit="1" customWidth="1"/>
    <col min="9474" max="9474" width="20" style="24" customWidth="1"/>
    <col min="9475" max="9475" width="9" style="24"/>
    <col min="9476" max="9476" width="15.25" style="24" bestFit="1" customWidth="1"/>
    <col min="9477" max="9477" width="13.125" style="24" bestFit="1" customWidth="1"/>
    <col min="9478" max="9478" width="15.125" style="24" bestFit="1" customWidth="1"/>
    <col min="9479" max="9479" width="13.125" style="24" bestFit="1" customWidth="1"/>
    <col min="9480" max="9480" width="18.625" style="24" customWidth="1"/>
    <col min="9481" max="9481" width="13.625" style="24" bestFit="1" customWidth="1"/>
    <col min="9482" max="9482" width="9.125" style="24" bestFit="1" customWidth="1"/>
    <col min="9483" max="9728" width="9" style="24"/>
    <col min="9729" max="9729" width="9.125" style="24" bestFit="1" customWidth="1"/>
    <col min="9730" max="9730" width="20" style="24" customWidth="1"/>
    <col min="9731" max="9731" width="9" style="24"/>
    <col min="9732" max="9732" width="15.25" style="24" bestFit="1" customWidth="1"/>
    <col min="9733" max="9733" width="13.125" style="24" bestFit="1" customWidth="1"/>
    <col min="9734" max="9734" width="15.125" style="24" bestFit="1" customWidth="1"/>
    <col min="9735" max="9735" width="13.125" style="24" bestFit="1" customWidth="1"/>
    <col min="9736" max="9736" width="18.625" style="24" customWidth="1"/>
    <col min="9737" max="9737" width="13.625" style="24" bestFit="1" customWidth="1"/>
    <col min="9738" max="9738" width="9.125" style="24" bestFit="1" customWidth="1"/>
    <col min="9739" max="9984" width="9" style="24"/>
    <col min="9985" max="9985" width="9.125" style="24" bestFit="1" customWidth="1"/>
    <col min="9986" max="9986" width="20" style="24" customWidth="1"/>
    <col min="9987" max="9987" width="9" style="24"/>
    <col min="9988" max="9988" width="15.25" style="24" bestFit="1" customWidth="1"/>
    <col min="9989" max="9989" width="13.125" style="24" bestFit="1" customWidth="1"/>
    <col min="9990" max="9990" width="15.125" style="24" bestFit="1" customWidth="1"/>
    <col min="9991" max="9991" width="13.125" style="24" bestFit="1" customWidth="1"/>
    <col min="9992" max="9992" width="18.625" style="24" customWidth="1"/>
    <col min="9993" max="9993" width="13.625" style="24" bestFit="1" customWidth="1"/>
    <col min="9994" max="9994" width="9.125" style="24" bestFit="1" customWidth="1"/>
    <col min="9995" max="10240" width="9" style="24"/>
    <col min="10241" max="10241" width="9.125" style="24" bestFit="1" customWidth="1"/>
    <col min="10242" max="10242" width="20" style="24" customWidth="1"/>
    <col min="10243" max="10243" width="9" style="24"/>
    <col min="10244" max="10244" width="15.25" style="24" bestFit="1" customWidth="1"/>
    <col min="10245" max="10245" width="13.125" style="24" bestFit="1" customWidth="1"/>
    <col min="10246" max="10246" width="15.125" style="24" bestFit="1" customWidth="1"/>
    <col min="10247" max="10247" width="13.125" style="24" bestFit="1" customWidth="1"/>
    <col min="10248" max="10248" width="18.625" style="24" customWidth="1"/>
    <col min="10249" max="10249" width="13.625" style="24" bestFit="1" customWidth="1"/>
    <col min="10250" max="10250" width="9.125" style="24" bestFit="1" customWidth="1"/>
    <col min="10251" max="10496" width="9" style="24"/>
    <col min="10497" max="10497" width="9.125" style="24" bestFit="1" customWidth="1"/>
    <col min="10498" max="10498" width="20" style="24" customWidth="1"/>
    <col min="10499" max="10499" width="9" style="24"/>
    <col min="10500" max="10500" width="15.25" style="24" bestFit="1" customWidth="1"/>
    <col min="10501" max="10501" width="13.125" style="24" bestFit="1" customWidth="1"/>
    <col min="10502" max="10502" width="15.125" style="24" bestFit="1" customWidth="1"/>
    <col min="10503" max="10503" width="13.125" style="24" bestFit="1" customWidth="1"/>
    <col min="10504" max="10504" width="18.625" style="24" customWidth="1"/>
    <col min="10505" max="10505" width="13.625" style="24" bestFit="1" customWidth="1"/>
    <col min="10506" max="10506" width="9.125" style="24" bestFit="1" customWidth="1"/>
    <col min="10507" max="10752" width="9" style="24"/>
    <col min="10753" max="10753" width="9.125" style="24" bestFit="1" customWidth="1"/>
    <col min="10754" max="10754" width="20" style="24" customWidth="1"/>
    <col min="10755" max="10755" width="9" style="24"/>
    <col min="10756" max="10756" width="15.25" style="24" bestFit="1" customWidth="1"/>
    <col min="10757" max="10757" width="13.125" style="24" bestFit="1" customWidth="1"/>
    <col min="10758" max="10758" width="15.125" style="24" bestFit="1" customWidth="1"/>
    <col min="10759" max="10759" width="13.125" style="24" bestFit="1" customWidth="1"/>
    <col min="10760" max="10760" width="18.625" style="24" customWidth="1"/>
    <col min="10761" max="10761" width="13.625" style="24" bestFit="1" customWidth="1"/>
    <col min="10762" max="10762" width="9.125" style="24" bestFit="1" customWidth="1"/>
    <col min="10763" max="11008" width="9" style="24"/>
    <col min="11009" max="11009" width="9.125" style="24" bestFit="1" customWidth="1"/>
    <col min="11010" max="11010" width="20" style="24" customWidth="1"/>
    <col min="11011" max="11011" width="9" style="24"/>
    <col min="11012" max="11012" width="15.25" style="24" bestFit="1" customWidth="1"/>
    <col min="11013" max="11013" width="13.125" style="24" bestFit="1" customWidth="1"/>
    <col min="11014" max="11014" width="15.125" style="24" bestFit="1" customWidth="1"/>
    <col min="11015" max="11015" width="13.125" style="24" bestFit="1" customWidth="1"/>
    <col min="11016" max="11016" width="18.625" style="24" customWidth="1"/>
    <col min="11017" max="11017" width="13.625" style="24" bestFit="1" customWidth="1"/>
    <col min="11018" max="11018" width="9.125" style="24" bestFit="1" customWidth="1"/>
    <col min="11019" max="11264" width="9" style="24"/>
    <col min="11265" max="11265" width="9.125" style="24" bestFit="1" customWidth="1"/>
    <col min="11266" max="11266" width="20" style="24" customWidth="1"/>
    <col min="11267" max="11267" width="9" style="24"/>
    <col min="11268" max="11268" width="15.25" style="24" bestFit="1" customWidth="1"/>
    <col min="11269" max="11269" width="13.125" style="24" bestFit="1" customWidth="1"/>
    <col min="11270" max="11270" width="15.125" style="24" bestFit="1" customWidth="1"/>
    <col min="11271" max="11271" width="13.125" style="24" bestFit="1" customWidth="1"/>
    <col min="11272" max="11272" width="18.625" style="24" customWidth="1"/>
    <col min="11273" max="11273" width="13.625" style="24" bestFit="1" customWidth="1"/>
    <col min="11274" max="11274" width="9.125" style="24" bestFit="1" customWidth="1"/>
    <col min="11275" max="11520" width="9" style="24"/>
    <col min="11521" max="11521" width="9.125" style="24" bestFit="1" customWidth="1"/>
    <col min="11522" max="11522" width="20" style="24" customWidth="1"/>
    <col min="11523" max="11523" width="9" style="24"/>
    <col min="11524" max="11524" width="15.25" style="24" bestFit="1" customWidth="1"/>
    <col min="11525" max="11525" width="13.125" style="24" bestFit="1" customWidth="1"/>
    <col min="11526" max="11526" width="15.125" style="24" bestFit="1" customWidth="1"/>
    <col min="11527" max="11527" width="13.125" style="24" bestFit="1" customWidth="1"/>
    <col min="11528" max="11528" width="18.625" style="24" customWidth="1"/>
    <col min="11529" max="11529" width="13.625" style="24" bestFit="1" customWidth="1"/>
    <col min="11530" max="11530" width="9.125" style="24" bestFit="1" customWidth="1"/>
    <col min="11531" max="11776" width="9" style="24"/>
    <col min="11777" max="11777" width="9.125" style="24" bestFit="1" customWidth="1"/>
    <col min="11778" max="11778" width="20" style="24" customWidth="1"/>
    <col min="11779" max="11779" width="9" style="24"/>
    <col min="11780" max="11780" width="15.25" style="24" bestFit="1" customWidth="1"/>
    <col min="11781" max="11781" width="13.125" style="24" bestFit="1" customWidth="1"/>
    <col min="11782" max="11782" width="15.125" style="24" bestFit="1" customWidth="1"/>
    <col min="11783" max="11783" width="13.125" style="24" bestFit="1" customWidth="1"/>
    <col min="11784" max="11784" width="18.625" style="24" customWidth="1"/>
    <col min="11785" max="11785" width="13.625" style="24" bestFit="1" customWidth="1"/>
    <col min="11786" max="11786" width="9.125" style="24" bestFit="1" customWidth="1"/>
    <col min="11787" max="12032" width="9" style="24"/>
    <col min="12033" max="12033" width="9.125" style="24" bestFit="1" customWidth="1"/>
    <col min="12034" max="12034" width="20" style="24" customWidth="1"/>
    <col min="12035" max="12035" width="9" style="24"/>
    <col min="12036" max="12036" width="15.25" style="24" bestFit="1" customWidth="1"/>
    <col min="12037" max="12037" width="13.125" style="24" bestFit="1" customWidth="1"/>
    <col min="12038" max="12038" width="15.125" style="24" bestFit="1" customWidth="1"/>
    <col min="12039" max="12039" width="13.125" style="24" bestFit="1" customWidth="1"/>
    <col min="12040" max="12040" width="18.625" style="24" customWidth="1"/>
    <col min="12041" max="12041" width="13.625" style="24" bestFit="1" customWidth="1"/>
    <col min="12042" max="12042" width="9.125" style="24" bestFit="1" customWidth="1"/>
    <col min="12043" max="12288" width="9" style="24"/>
    <col min="12289" max="12289" width="9.125" style="24" bestFit="1" customWidth="1"/>
    <col min="12290" max="12290" width="20" style="24" customWidth="1"/>
    <col min="12291" max="12291" width="9" style="24"/>
    <col min="12292" max="12292" width="15.25" style="24" bestFit="1" customWidth="1"/>
    <col min="12293" max="12293" width="13.125" style="24" bestFit="1" customWidth="1"/>
    <col min="12294" max="12294" width="15.125" style="24" bestFit="1" customWidth="1"/>
    <col min="12295" max="12295" width="13.125" style="24" bestFit="1" customWidth="1"/>
    <col min="12296" max="12296" width="18.625" style="24" customWidth="1"/>
    <col min="12297" max="12297" width="13.625" style="24" bestFit="1" customWidth="1"/>
    <col min="12298" max="12298" width="9.125" style="24" bestFit="1" customWidth="1"/>
    <col min="12299" max="12544" width="9" style="24"/>
    <col min="12545" max="12545" width="9.125" style="24" bestFit="1" customWidth="1"/>
    <col min="12546" max="12546" width="20" style="24" customWidth="1"/>
    <col min="12547" max="12547" width="9" style="24"/>
    <col min="12548" max="12548" width="15.25" style="24" bestFit="1" customWidth="1"/>
    <col min="12549" max="12549" width="13.125" style="24" bestFit="1" customWidth="1"/>
    <col min="12550" max="12550" width="15.125" style="24" bestFit="1" customWidth="1"/>
    <col min="12551" max="12551" width="13.125" style="24" bestFit="1" customWidth="1"/>
    <col min="12552" max="12552" width="18.625" style="24" customWidth="1"/>
    <col min="12553" max="12553" width="13.625" style="24" bestFit="1" customWidth="1"/>
    <col min="12554" max="12554" width="9.125" style="24" bestFit="1" customWidth="1"/>
    <col min="12555" max="12800" width="9" style="24"/>
    <col min="12801" max="12801" width="9.125" style="24" bestFit="1" customWidth="1"/>
    <col min="12802" max="12802" width="20" style="24" customWidth="1"/>
    <col min="12803" max="12803" width="9" style="24"/>
    <col min="12804" max="12804" width="15.25" style="24" bestFit="1" customWidth="1"/>
    <col min="12805" max="12805" width="13.125" style="24" bestFit="1" customWidth="1"/>
    <col min="12806" max="12806" width="15.125" style="24" bestFit="1" customWidth="1"/>
    <col min="12807" max="12807" width="13.125" style="24" bestFit="1" customWidth="1"/>
    <col min="12808" max="12808" width="18.625" style="24" customWidth="1"/>
    <col min="12809" max="12809" width="13.625" style="24" bestFit="1" customWidth="1"/>
    <col min="12810" max="12810" width="9.125" style="24" bestFit="1" customWidth="1"/>
    <col min="12811" max="13056" width="9" style="24"/>
    <col min="13057" max="13057" width="9.125" style="24" bestFit="1" customWidth="1"/>
    <col min="13058" max="13058" width="20" style="24" customWidth="1"/>
    <col min="13059" max="13059" width="9" style="24"/>
    <col min="13060" max="13060" width="15.25" style="24" bestFit="1" customWidth="1"/>
    <col min="13061" max="13061" width="13.125" style="24" bestFit="1" customWidth="1"/>
    <col min="13062" max="13062" width="15.125" style="24" bestFit="1" customWidth="1"/>
    <col min="13063" max="13063" width="13.125" style="24" bestFit="1" customWidth="1"/>
    <col min="13064" max="13064" width="18.625" style="24" customWidth="1"/>
    <col min="13065" max="13065" width="13.625" style="24" bestFit="1" customWidth="1"/>
    <col min="13066" max="13066" width="9.125" style="24" bestFit="1" customWidth="1"/>
    <col min="13067" max="13312" width="9" style="24"/>
    <col min="13313" max="13313" width="9.125" style="24" bestFit="1" customWidth="1"/>
    <col min="13314" max="13314" width="20" style="24" customWidth="1"/>
    <col min="13315" max="13315" width="9" style="24"/>
    <col min="13316" max="13316" width="15.25" style="24" bestFit="1" customWidth="1"/>
    <col min="13317" max="13317" width="13.125" style="24" bestFit="1" customWidth="1"/>
    <col min="13318" max="13318" width="15.125" style="24" bestFit="1" customWidth="1"/>
    <col min="13319" max="13319" width="13.125" style="24" bestFit="1" customWidth="1"/>
    <col min="13320" max="13320" width="18.625" style="24" customWidth="1"/>
    <col min="13321" max="13321" width="13.625" style="24" bestFit="1" customWidth="1"/>
    <col min="13322" max="13322" width="9.125" style="24" bestFit="1" customWidth="1"/>
    <col min="13323" max="13568" width="9" style="24"/>
    <col min="13569" max="13569" width="9.125" style="24" bestFit="1" customWidth="1"/>
    <col min="13570" max="13570" width="20" style="24" customWidth="1"/>
    <col min="13571" max="13571" width="9" style="24"/>
    <col min="13572" max="13572" width="15.25" style="24" bestFit="1" customWidth="1"/>
    <col min="13573" max="13573" width="13.125" style="24" bestFit="1" customWidth="1"/>
    <col min="13574" max="13574" width="15.125" style="24" bestFit="1" customWidth="1"/>
    <col min="13575" max="13575" width="13.125" style="24" bestFit="1" customWidth="1"/>
    <col min="13576" max="13576" width="18.625" style="24" customWidth="1"/>
    <col min="13577" max="13577" width="13.625" style="24" bestFit="1" customWidth="1"/>
    <col min="13578" max="13578" width="9.125" style="24" bestFit="1" customWidth="1"/>
    <col min="13579" max="13824" width="9" style="24"/>
    <col min="13825" max="13825" width="9.125" style="24" bestFit="1" customWidth="1"/>
    <col min="13826" max="13826" width="20" style="24" customWidth="1"/>
    <col min="13827" max="13827" width="9" style="24"/>
    <col min="13828" max="13828" width="15.25" style="24" bestFit="1" customWidth="1"/>
    <col min="13829" max="13829" width="13.125" style="24" bestFit="1" customWidth="1"/>
    <col min="13830" max="13830" width="15.125" style="24" bestFit="1" customWidth="1"/>
    <col min="13831" max="13831" width="13.125" style="24" bestFit="1" customWidth="1"/>
    <col min="13832" max="13832" width="18.625" style="24" customWidth="1"/>
    <col min="13833" max="13833" width="13.625" style="24" bestFit="1" customWidth="1"/>
    <col min="13834" max="13834" width="9.125" style="24" bestFit="1" customWidth="1"/>
    <col min="13835" max="14080" width="9" style="24"/>
    <col min="14081" max="14081" width="9.125" style="24" bestFit="1" customWidth="1"/>
    <col min="14082" max="14082" width="20" style="24" customWidth="1"/>
    <col min="14083" max="14083" width="9" style="24"/>
    <col min="14084" max="14084" width="15.25" style="24" bestFit="1" customWidth="1"/>
    <col min="14085" max="14085" width="13.125" style="24" bestFit="1" customWidth="1"/>
    <col min="14086" max="14086" width="15.125" style="24" bestFit="1" customWidth="1"/>
    <col min="14087" max="14087" width="13.125" style="24" bestFit="1" customWidth="1"/>
    <col min="14088" max="14088" width="18.625" style="24" customWidth="1"/>
    <col min="14089" max="14089" width="13.625" style="24" bestFit="1" customWidth="1"/>
    <col min="14090" max="14090" width="9.125" style="24" bestFit="1" customWidth="1"/>
    <col min="14091" max="14336" width="9" style="24"/>
    <col min="14337" max="14337" width="9.125" style="24" bestFit="1" customWidth="1"/>
    <col min="14338" max="14338" width="20" style="24" customWidth="1"/>
    <col min="14339" max="14339" width="9" style="24"/>
    <col min="14340" max="14340" width="15.25" style="24" bestFit="1" customWidth="1"/>
    <col min="14341" max="14341" width="13.125" style="24" bestFit="1" customWidth="1"/>
    <col min="14342" max="14342" width="15.125" style="24" bestFit="1" customWidth="1"/>
    <col min="14343" max="14343" width="13.125" style="24" bestFit="1" customWidth="1"/>
    <col min="14344" max="14344" width="18.625" style="24" customWidth="1"/>
    <col min="14345" max="14345" width="13.625" style="24" bestFit="1" customWidth="1"/>
    <col min="14346" max="14346" width="9.125" style="24" bestFit="1" customWidth="1"/>
    <col min="14347" max="14592" width="9" style="24"/>
    <col min="14593" max="14593" width="9.125" style="24" bestFit="1" customWidth="1"/>
    <col min="14594" max="14594" width="20" style="24" customWidth="1"/>
    <col min="14595" max="14595" width="9" style="24"/>
    <col min="14596" max="14596" width="15.25" style="24" bestFit="1" customWidth="1"/>
    <col min="14597" max="14597" width="13.125" style="24" bestFit="1" customWidth="1"/>
    <col min="14598" max="14598" width="15.125" style="24" bestFit="1" customWidth="1"/>
    <col min="14599" max="14599" width="13.125" style="24" bestFit="1" customWidth="1"/>
    <col min="14600" max="14600" width="18.625" style="24" customWidth="1"/>
    <col min="14601" max="14601" width="13.625" style="24" bestFit="1" customWidth="1"/>
    <col min="14602" max="14602" width="9.125" style="24" bestFit="1" customWidth="1"/>
    <col min="14603" max="14848" width="9" style="24"/>
    <col min="14849" max="14849" width="9.125" style="24" bestFit="1" customWidth="1"/>
    <col min="14850" max="14850" width="20" style="24" customWidth="1"/>
    <col min="14851" max="14851" width="9" style="24"/>
    <col min="14852" max="14852" width="15.25" style="24" bestFit="1" customWidth="1"/>
    <col min="14853" max="14853" width="13.125" style="24" bestFit="1" customWidth="1"/>
    <col min="14854" max="14854" width="15.125" style="24" bestFit="1" customWidth="1"/>
    <col min="14855" max="14855" width="13.125" style="24" bestFit="1" customWidth="1"/>
    <col min="14856" max="14856" width="18.625" style="24" customWidth="1"/>
    <col min="14857" max="14857" width="13.625" style="24" bestFit="1" customWidth="1"/>
    <col min="14858" max="14858" width="9.125" style="24" bestFit="1" customWidth="1"/>
    <col min="14859" max="15104" width="9" style="24"/>
    <col min="15105" max="15105" width="9.125" style="24" bestFit="1" customWidth="1"/>
    <col min="15106" max="15106" width="20" style="24" customWidth="1"/>
    <col min="15107" max="15107" width="9" style="24"/>
    <col min="15108" max="15108" width="15.25" style="24" bestFit="1" customWidth="1"/>
    <col min="15109" max="15109" width="13.125" style="24" bestFit="1" customWidth="1"/>
    <col min="15110" max="15110" width="15.125" style="24" bestFit="1" customWidth="1"/>
    <col min="15111" max="15111" width="13.125" style="24" bestFit="1" customWidth="1"/>
    <col min="15112" max="15112" width="18.625" style="24" customWidth="1"/>
    <col min="15113" max="15113" width="13.625" style="24" bestFit="1" customWidth="1"/>
    <col min="15114" max="15114" width="9.125" style="24" bestFit="1" customWidth="1"/>
    <col min="15115" max="15360" width="9" style="24"/>
    <col min="15361" max="15361" width="9.125" style="24" bestFit="1" customWidth="1"/>
    <col min="15362" max="15362" width="20" style="24" customWidth="1"/>
    <col min="15363" max="15363" width="9" style="24"/>
    <col min="15364" max="15364" width="15.25" style="24" bestFit="1" customWidth="1"/>
    <col min="15365" max="15365" width="13.125" style="24" bestFit="1" customWidth="1"/>
    <col min="15366" max="15366" width="15.125" style="24" bestFit="1" customWidth="1"/>
    <col min="15367" max="15367" width="13.125" style="24" bestFit="1" customWidth="1"/>
    <col min="15368" max="15368" width="18.625" style="24" customWidth="1"/>
    <col min="15369" max="15369" width="13.625" style="24" bestFit="1" customWidth="1"/>
    <col min="15370" max="15370" width="9.125" style="24" bestFit="1" customWidth="1"/>
    <col min="15371" max="15616" width="9" style="24"/>
    <col min="15617" max="15617" width="9.125" style="24" bestFit="1" customWidth="1"/>
    <col min="15618" max="15618" width="20" style="24" customWidth="1"/>
    <col min="15619" max="15619" width="9" style="24"/>
    <col min="15620" max="15620" width="15.25" style="24" bestFit="1" customWidth="1"/>
    <col min="15621" max="15621" width="13.125" style="24" bestFit="1" customWidth="1"/>
    <col min="15622" max="15622" width="15.125" style="24" bestFit="1" customWidth="1"/>
    <col min="15623" max="15623" width="13.125" style="24" bestFit="1" customWidth="1"/>
    <col min="15624" max="15624" width="18.625" style="24" customWidth="1"/>
    <col min="15625" max="15625" width="13.625" style="24" bestFit="1" customWidth="1"/>
    <col min="15626" max="15626" width="9.125" style="24" bestFit="1" customWidth="1"/>
    <col min="15627" max="15872" width="9" style="24"/>
    <col min="15873" max="15873" width="9.125" style="24" bestFit="1" customWidth="1"/>
    <col min="15874" max="15874" width="20" style="24" customWidth="1"/>
    <col min="15875" max="15875" width="9" style="24"/>
    <col min="15876" max="15876" width="15.25" style="24" bestFit="1" customWidth="1"/>
    <col min="15877" max="15877" width="13.125" style="24" bestFit="1" customWidth="1"/>
    <col min="15878" max="15878" width="15.125" style="24" bestFit="1" customWidth="1"/>
    <col min="15879" max="15879" width="13.125" style="24" bestFit="1" customWidth="1"/>
    <col min="15880" max="15880" width="18.625" style="24" customWidth="1"/>
    <col min="15881" max="15881" width="13.625" style="24" bestFit="1" customWidth="1"/>
    <col min="15882" max="15882" width="9.125" style="24" bestFit="1" customWidth="1"/>
    <col min="15883" max="16128" width="9" style="24"/>
    <col min="16129" max="16129" width="9.125" style="24" bestFit="1" customWidth="1"/>
    <col min="16130" max="16130" width="20" style="24" customWidth="1"/>
    <col min="16131" max="16131" width="9" style="24"/>
    <col min="16132" max="16132" width="15.25" style="24" bestFit="1" customWidth="1"/>
    <col min="16133" max="16133" width="13.125" style="24" bestFit="1" customWidth="1"/>
    <col min="16134" max="16134" width="15.125" style="24" bestFit="1" customWidth="1"/>
    <col min="16135" max="16135" width="13.125" style="24" bestFit="1" customWidth="1"/>
    <col min="16136" max="16136" width="18.625" style="24" customWidth="1"/>
    <col min="16137" max="16137" width="13.625" style="24" bestFit="1" customWidth="1"/>
    <col min="16138" max="16138" width="9.125" style="24" bestFit="1" customWidth="1"/>
    <col min="16139" max="16384" width="9" style="24"/>
  </cols>
  <sheetData>
    <row r="1" spans="1:10">
      <c r="A1" s="24" t="s">
        <v>0</v>
      </c>
      <c r="B1" s="75" t="str">
        <f>[3]合計!C3</f>
        <v>岩手県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5234827644</v>
      </c>
      <c r="I5" s="170">
        <f>SUM(I6:I65)</f>
        <v>609023790</v>
      </c>
      <c r="J5" s="149">
        <f>H5/I5</f>
        <v>8.5954403259025405</v>
      </c>
    </row>
    <row r="6" spans="1:10" ht="14.25" thickTop="1">
      <c r="A6" s="24">
        <v>1</v>
      </c>
      <c r="B6" s="62" t="s">
        <v>599</v>
      </c>
      <c r="C6" s="62" t="s">
        <v>126</v>
      </c>
      <c r="D6" s="62" t="s">
        <v>600</v>
      </c>
      <c r="E6" s="62">
        <v>1</v>
      </c>
      <c r="F6" s="62" t="s">
        <v>601</v>
      </c>
      <c r="G6" s="62" t="s">
        <v>602</v>
      </c>
      <c r="H6" s="63">
        <v>4767188591</v>
      </c>
      <c r="I6" s="63">
        <v>587261612</v>
      </c>
      <c r="J6" s="41">
        <f t="shared" ref="J6:J65" si="0">H6/I6</f>
        <v>8.117657435098959</v>
      </c>
    </row>
    <row r="7" spans="1:10">
      <c r="A7" s="24">
        <v>2</v>
      </c>
      <c r="B7" s="62" t="s">
        <v>603</v>
      </c>
      <c r="C7" s="62" t="s">
        <v>126</v>
      </c>
      <c r="D7" s="62" t="s">
        <v>600</v>
      </c>
      <c r="E7" s="62">
        <v>1</v>
      </c>
      <c r="F7" s="62" t="s">
        <v>601</v>
      </c>
      <c r="G7" s="62" t="s">
        <v>602</v>
      </c>
      <c r="H7" s="63">
        <v>400575507</v>
      </c>
      <c r="I7" s="63">
        <v>18847380</v>
      </c>
      <c r="J7" s="41">
        <f t="shared" si="0"/>
        <v>21.253644113929894</v>
      </c>
    </row>
    <row r="8" spans="1:10">
      <c r="A8" s="24">
        <v>3</v>
      </c>
      <c r="B8" s="67" t="s">
        <v>604</v>
      </c>
      <c r="C8" s="62" t="s">
        <v>126</v>
      </c>
      <c r="D8" s="62" t="s">
        <v>600</v>
      </c>
      <c r="E8" s="62">
        <v>1</v>
      </c>
      <c r="F8" s="62" t="s">
        <v>601</v>
      </c>
      <c r="G8" s="62" t="s">
        <v>602</v>
      </c>
      <c r="H8" s="63">
        <v>53510616</v>
      </c>
      <c r="I8" s="63">
        <v>1486406</v>
      </c>
      <c r="J8" s="41">
        <f t="shared" si="0"/>
        <v>36</v>
      </c>
    </row>
    <row r="9" spans="1:10">
      <c r="A9" s="24">
        <v>4</v>
      </c>
      <c r="B9" s="62" t="s">
        <v>605</v>
      </c>
      <c r="C9" s="62" t="s">
        <v>126</v>
      </c>
      <c r="D9" s="62" t="s">
        <v>600</v>
      </c>
      <c r="E9" s="62">
        <v>1</v>
      </c>
      <c r="F9" s="62" t="s">
        <v>606</v>
      </c>
      <c r="G9" s="307" t="s">
        <v>607</v>
      </c>
      <c r="H9" s="63">
        <v>740017</v>
      </c>
      <c r="I9" s="63">
        <v>67995</v>
      </c>
      <c r="J9" s="41">
        <f t="shared" si="0"/>
        <v>10.883403191411134</v>
      </c>
    </row>
    <row r="10" spans="1:10">
      <c r="A10" s="24">
        <v>5</v>
      </c>
      <c r="B10" s="62" t="s">
        <v>608</v>
      </c>
      <c r="C10" s="62" t="s">
        <v>184</v>
      </c>
      <c r="D10" s="62" t="s">
        <v>600</v>
      </c>
      <c r="E10" s="62">
        <v>1</v>
      </c>
      <c r="F10" s="62" t="s">
        <v>598</v>
      </c>
      <c r="G10" s="62" t="s">
        <v>602</v>
      </c>
      <c r="H10" s="63">
        <v>10798846</v>
      </c>
      <c r="I10" s="63">
        <v>1079885</v>
      </c>
      <c r="J10" s="41">
        <f t="shared" si="0"/>
        <v>9.9999962959018784</v>
      </c>
    </row>
    <row r="11" spans="1:10">
      <c r="A11" s="65">
        <v>6</v>
      </c>
      <c r="B11" s="67" t="s">
        <v>597</v>
      </c>
      <c r="C11" s="62" t="s">
        <v>184</v>
      </c>
      <c r="D11" s="62" t="s">
        <v>600</v>
      </c>
      <c r="E11" s="62">
        <v>1</v>
      </c>
      <c r="F11" s="62" t="s">
        <v>609</v>
      </c>
      <c r="G11" s="308" t="s">
        <v>607</v>
      </c>
      <c r="H11" s="63">
        <v>2014067</v>
      </c>
      <c r="I11" s="63">
        <v>280512</v>
      </c>
      <c r="J11" s="41">
        <f t="shared" si="0"/>
        <v>7.1799673454255073</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96"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5"/>
  <sheetViews>
    <sheetView topLeftCell="B1" zoomScaleNormal="100" workbookViewId="0">
      <selection activeCell="M28" sqref="M28"/>
    </sheetView>
  </sheetViews>
  <sheetFormatPr defaultColWidth="9" defaultRowHeight="13.5"/>
  <cols>
    <col min="1" max="1" width="9" style="24"/>
    <col min="2" max="2" width="37.5" style="24" bestFit="1" customWidth="1"/>
    <col min="3" max="4" width="9" style="24"/>
    <col min="5" max="5" width="13" style="24" bestFit="1" customWidth="1"/>
    <col min="6" max="6" width="13.875" style="24" bestFit="1" customWidth="1"/>
    <col min="7" max="8" width="13.125" style="24" bestFit="1" customWidth="1"/>
    <col min="9" max="9" width="11.5" style="24" bestFit="1" customWidth="1"/>
    <col min="10" max="257" width="9" style="24"/>
    <col min="258" max="258" width="37.5" style="24" bestFit="1" customWidth="1"/>
    <col min="259" max="260" width="9" style="24"/>
    <col min="261" max="261" width="13" style="24" bestFit="1" customWidth="1"/>
    <col min="262" max="262" width="13.875" style="24" bestFit="1" customWidth="1"/>
    <col min="263" max="264" width="13.125" style="24" bestFit="1" customWidth="1"/>
    <col min="265" max="265" width="11.5" style="24" bestFit="1" customWidth="1"/>
    <col min="266" max="513" width="9" style="24"/>
    <col min="514" max="514" width="37.5" style="24" bestFit="1" customWidth="1"/>
    <col min="515" max="516" width="9" style="24"/>
    <col min="517" max="517" width="13" style="24" bestFit="1" customWidth="1"/>
    <col min="518" max="518" width="13.875" style="24" bestFit="1" customWidth="1"/>
    <col min="519" max="520" width="13.125" style="24" bestFit="1" customWidth="1"/>
    <col min="521" max="521" width="11.5" style="24" bestFit="1" customWidth="1"/>
    <col min="522" max="769" width="9" style="24"/>
    <col min="770" max="770" width="37.5" style="24" bestFit="1" customWidth="1"/>
    <col min="771" max="772" width="9" style="24"/>
    <col min="773" max="773" width="13" style="24" bestFit="1" customWidth="1"/>
    <col min="774" max="774" width="13.875" style="24" bestFit="1" customWidth="1"/>
    <col min="775" max="776" width="13.125" style="24" bestFit="1" customWidth="1"/>
    <col min="777" max="777" width="11.5" style="24" bestFit="1" customWidth="1"/>
    <col min="778" max="1025" width="9" style="24"/>
    <col min="1026" max="1026" width="37.5" style="24" bestFit="1" customWidth="1"/>
    <col min="1027" max="1028" width="9" style="24"/>
    <col min="1029" max="1029" width="13" style="24" bestFit="1" customWidth="1"/>
    <col min="1030" max="1030" width="13.875" style="24" bestFit="1" customWidth="1"/>
    <col min="1031" max="1032" width="13.125" style="24" bestFit="1" customWidth="1"/>
    <col min="1033" max="1033" width="11.5" style="24" bestFit="1" customWidth="1"/>
    <col min="1034" max="1281" width="9" style="24"/>
    <col min="1282" max="1282" width="37.5" style="24" bestFit="1" customWidth="1"/>
    <col min="1283" max="1284" width="9" style="24"/>
    <col min="1285" max="1285" width="13" style="24" bestFit="1" customWidth="1"/>
    <col min="1286" max="1286" width="13.875" style="24" bestFit="1" customWidth="1"/>
    <col min="1287" max="1288" width="13.125" style="24" bestFit="1" customWidth="1"/>
    <col min="1289" max="1289" width="11.5" style="24" bestFit="1" customWidth="1"/>
    <col min="1290" max="1537" width="9" style="24"/>
    <col min="1538" max="1538" width="37.5" style="24" bestFit="1" customWidth="1"/>
    <col min="1539" max="1540" width="9" style="24"/>
    <col min="1541" max="1541" width="13" style="24" bestFit="1" customWidth="1"/>
    <col min="1542" max="1542" width="13.875" style="24" bestFit="1" customWidth="1"/>
    <col min="1543" max="1544" width="13.125" style="24" bestFit="1" customWidth="1"/>
    <col min="1545" max="1545" width="11.5" style="24" bestFit="1" customWidth="1"/>
    <col min="1546" max="1793" width="9" style="24"/>
    <col min="1794" max="1794" width="37.5" style="24" bestFit="1" customWidth="1"/>
    <col min="1795" max="1796" width="9" style="24"/>
    <col min="1797" max="1797" width="13" style="24" bestFit="1" customWidth="1"/>
    <col min="1798" max="1798" width="13.875" style="24" bestFit="1" customWidth="1"/>
    <col min="1799" max="1800" width="13.125" style="24" bestFit="1" customWidth="1"/>
    <col min="1801" max="1801" width="11.5" style="24" bestFit="1" customWidth="1"/>
    <col min="1802" max="2049" width="9" style="24"/>
    <col min="2050" max="2050" width="37.5" style="24" bestFit="1" customWidth="1"/>
    <col min="2051" max="2052" width="9" style="24"/>
    <col min="2053" max="2053" width="13" style="24" bestFit="1" customWidth="1"/>
    <col min="2054" max="2054" width="13.875" style="24" bestFit="1" customWidth="1"/>
    <col min="2055" max="2056" width="13.125" style="24" bestFit="1" customWidth="1"/>
    <col min="2057" max="2057" width="11.5" style="24" bestFit="1" customWidth="1"/>
    <col min="2058" max="2305" width="9" style="24"/>
    <col min="2306" max="2306" width="37.5" style="24" bestFit="1" customWidth="1"/>
    <col min="2307" max="2308" width="9" style="24"/>
    <col min="2309" max="2309" width="13" style="24" bestFit="1" customWidth="1"/>
    <col min="2310" max="2310" width="13.875" style="24" bestFit="1" customWidth="1"/>
    <col min="2311" max="2312" width="13.125" style="24" bestFit="1" customWidth="1"/>
    <col min="2313" max="2313" width="11.5" style="24" bestFit="1" customWidth="1"/>
    <col min="2314" max="2561" width="9" style="24"/>
    <col min="2562" max="2562" width="37.5" style="24" bestFit="1" customWidth="1"/>
    <col min="2563" max="2564" width="9" style="24"/>
    <col min="2565" max="2565" width="13" style="24" bestFit="1" customWidth="1"/>
    <col min="2566" max="2566" width="13.875" style="24" bestFit="1" customWidth="1"/>
    <col min="2567" max="2568" width="13.125" style="24" bestFit="1" customWidth="1"/>
    <col min="2569" max="2569" width="11.5" style="24" bestFit="1" customWidth="1"/>
    <col min="2570" max="2817" width="9" style="24"/>
    <col min="2818" max="2818" width="37.5" style="24" bestFit="1" customWidth="1"/>
    <col min="2819" max="2820" width="9" style="24"/>
    <col min="2821" max="2821" width="13" style="24" bestFit="1" customWidth="1"/>
    <col min="2822" max="2822" width="13.875" style="24" bestFit="1" customWidth="1"/>
    <col min="2823" max="2824" width="13.125" style="24" bestFit="1" customWidth="1"/>
    <col min="2825" max="2825" width="11.5" style="24" bestFit="1" customWidth="1"/>
    <col min="2826" max="3073" width="9" style="24"/>
    <col min="3074" max="3074" width="37.5" style="24" bestFit="1" customWidth="1"/>
    <col min="3075" max="3076" width="9" style="24"/>
    <col min="3077" max="3077" width="13" style="24" bestFit="1" customWidth="1"/>
    <col min="3078" max="3078" width="13.875" style="24" bestFit="1" customWidth="1"/>
    <col min="3079" max="3080" width="13.125" style="24" bestFit="1" customWidth="1"/>
    <col min="3081" max="3081" width="11.5" style="24" bestFit="1" customWidth="1"/>
    <col min="3082" max="3329" width="9" style="24"/>
    <col min="3330" max="3330" width="37.5" style="24" bestFit="1" customWidth="1"/>
    <col min="3331" max="3332" width="9" style="24"/>
    <col min="3333" max="3333" width="13" style="24" bestFit="1" customWidth="1"/>
    <col min="3334" max="3334" width="13.875" style="24" bestFit="1" customWidth="1"/>
    <col min="3335" max="3336" width="13.125" style="24" bestFit="1" customWidth="1"/>
    <col min="3337" max="3337" width="11.5" style="24" bestFit="1" customWidth="1"/>
    <col min="3338" max="3585" width="9" style="24"/>
    <col min="3586" max="3586" width="37.5" style="24" bestFit="1" customWidth="1"/>
    <col min="3587" max="3588" width="9" style="24"/>
    <col min="3589" max="3589" width="13" style="24" bestFit="1" customWidth="1"/>
    <col min="3590" max="3590" width="13.875" style="24" bestFit="1" customWidth="1"/>
    <col min="3591" max="3592" width="13.125" style="24" bestFit="1" customWidth="1"/>
    <col min="3593" max="3593" width="11.5" style="24" bestFit="1" customWidth="1"/>
    <col min="3594" max="3841" width="9" style="24"/>
    <col min="3842" max="3842" width="37.5" style="24" bestFit="1" customWidth="1"/>
    <col min="3843" max="3844" width="9" style="24"/>
    <col min="3845" max="3845" width="13" style="24" bestFit="1" customWidth="1"/>
    <col min="3846" max="3846" width="13.875" style="24" bestFit="1" customWidth="1"/>
    <col min="3847" max="3848" width="13.125" style="24" bestFit="1" customWidth="1"/>
    <col min="3849" max="3849" width="11.5" style="24" bestFit="1" customWidth="1"/>
    <col min="3850" max="4097" width="9" style="24"/>
    <col min="4098" max="4098" width="37.5" style="24" bestFit="1" customWidth="1"/>
    <col min="4099" max="4100" width="9" style="24"/>
    <col min="4101" max="4101" width="13" style="24" bestFit="1" customWidth="1"/>
    <col min="4102" max="4102" width="13.875" style="24" bestFit="1" customWidth="1"/>
    <col min="4103" max="4104" width="13.125" style="24" bestFit="1" customWidth="1"/>
    <col min="4105" max="4105" width="11.5" style="24" bestFit="1" customWidth="1"/>
    <col min="4106" max="4353" width="9" style="24"/>
    <col min="4354" max="4354" width="37.5" style="24" bestFit="1" customWidth="1"/>
    <col min="4355" max="4356" width="9" style="24"/>
    <col min="4357" max="4357" width="13" style="24" bestFit="1" customWidth="1"/>
    <col min="4358" max="4358" width="13.875" style="24" bestFit="1" customWidth="1"/>
    <col min="4359" max="4360" width="13.125" style="24" bestFit="1" customWidth="1"/>
    <col min="4361" max="4361" width="11.5" style="24" bestFit="1" customWidth="1"/>
    <col min="4362" max="4609" width="9" style="24"/>
    <col min="4610" max="4610" width="37.5" style="24" bestFit="1" customWidth="1"/>
    <col min="4611" max="4612" width="9" style="24"/>
    <col min="4613" max="4613" width="13" style="24" bestFit="1" customWidth="1"/>
    <col min="4614" max="4614" width="13.875" style="24" bestFit="1" customWidth="1"/>
    <col min="4615" max="4616" width="13.125" style="24" bestFit="1" customWidth="1"/>
    <col min="4617" max="4617" width="11.5" style="24" bestFit="1" customWidth="1"/>
    <col min="4618" max="4865" width="9" style="24"/>
    <col min="4866" max="4866" width="37.5" style="24" bestFit="1" customWidth="1"/>
    <col min="4867" max="4868" width="9" style="24"/>
    <col min="4869" max="4869" width="13" style="24" bestFit="1" customWidth="1"/>
    <col min="4870" max="4870" width="13.875" style="24" bestFit="1" customWidth="1"/>
    <col min="4871" max="4872" width="13.125" style="24" bestFit="1" customWidth="1"/>
    <col min="4873" max="4873" width="11.5" style="24" bestFit="1" customWidth="1"/>
    <col min="4874" max="5121" width="9" style="24"/>
    <col min="5122" max="5122" width="37.5" style="24" bestFit="1" customWidth="1"/>
    <col min="5123" max="5124" width="9" style="24"/>
    <col min="5125" max="5125" width="13" style="24" bestFit="1" customWidth="1"/>
    <col min="5126" max="5126" width="13.875" style="24" bestFit="1" customWidth="1"/>
    <col min="5127" max="5128" width="13.125" style="24" bestFit="1" customWidth="1"/>
    <col min="5129" max="5129" width="11.5" style="24" bestFit="1" customWidth="1"/>
    <col min="5130" max="5377" width="9" style="24"/>
    <col min="5378" max="5378" width="37.5" style="24" bestFit="1" customWidth="1"/>
    <col min="5379" max="5380" width="9" style="24"/>
    <col min="5381" max="5381" width="13" style="24" bestFit="1" customWidth="1"/>
    <col min="5382" max="5382" width="13.875" style="24" bestFit="1" customWidth="1"/>
    <col min="5383" max="5384" width="13.125" style="24" bestFit="1" customWidth="1"/>
    <col min="5385" max="5385" width="11.5" style="24" bestFit="1" customWidth="1"/>
    <col min="5386" max="5633" width="9" style="24"/>
    <col min="5634" max="5634" width="37.5" style="24" bestFit="1" customWidth="1"/>
    <col min="5635" max="5636" width="9" style="24"/>
    <col min="5637" max="5637" width="13" style="24" bestFit="1" customWidth="1"/>
    <col min="5638" max="5638" width="13.875" style="24" bestFit="1" customWidth="1"/>
    <col min="5639" max="5640" width="13.125" style="24" bestFit="1" customWidth="1"/>
    <col min="5641" max="5641" width="11.5" style="24" bestFit="1" customWidth="1"/>
    <col min="5642" max="5889" width="9" style="24"/>
    <col min="5890" max="5890" width="37.5" style="24" bestFit="1" customWidth="1"/>
    <col min="5891" max="5892" width="9" style="24"/>
    <col min="5893" max="5893" width="13" style="24" bestFit="1" customWidth="1"/>
    <col min="5894" max="5894" width="13.875" style="24" bestFit="1" customWidth="1"/>
    <col min="5895" max="5896" width="13.125" style="24" bestFit="1" customWidth="1"/>
    <col min="5897" max="5897" width="11.5" style="24" bestFit="1" customWidth="1"/>
    <col min="5898" max="6145" width="9" style="24"/>
    <col min="6146" max="6146" width="37.5" style="24" bestFit="1" customWidth="1"/>
    <col min="6147" max="6148" width="9" style="24"/>
    <col min="6149" max="6149" width="13" style="24" bestFit="1" customWidth="1"/>
    <col min="6150" max="6150" width="13.875" style="24" bestFit="1" customWidth="1"/>
    <col min="6151" max="6152" width="13.125" style="24" bestFit="1" customWidth="1"/>
    <col min="6153" max="6153" width="11.5" style="24" bestFit="1" customWidth="1"/>
    <col min="6154" max="6401" width="9" style="24"/>
    <col min="6402" max="6402" width="37.5" style="24" bestFit="1" customWidth="1"/>
    <col min="6403" max="6404" width="9" style="24"/>
    <col min="6405" max="6405" width="13" style="24" bestFit="1" customWidth="1"/>
    <col min="6406" max="6406" width="13.875" style="24" bestFit="1" customWidth="1"/>
    <col min="6407" max="6408" width="13.125" style="24" bestFit="1" customWidth="1"/>
    <col min="6409" max="6409" width="11.5" style="24" bestFit="1" customWidth="1"/>
    <col min="6410" max="6657" width="9" style="24"/>
    <col min="6658" max="6658" width="37.5" style="24" bestFit="1" customWidth="1"/>
    <col min="6659" max="6660" width="9" style="24"/>
    <col min="6661" max="6661" width="13" style="24" bestFit="1" customWidth="1"/>
    <col min="6662" max="6662" width="13.875" style="24" bestFit="1" customWidth="1"/>
    <col min="6663" max="6664" width="13.125" style="24" bestFit="1" customWidth="1"/>
    <col min="6665" max="6665" width="11.5" style="24" bestFit="1" customWidth="1"/>
    <col min="6666" max="6913" width="9" style="24"/>
    <col min="6914" max="6914" width="37.5" style="24" bestFit="1" customWidth="1"/>
    <col min="6915" max="6916" width="9" style="24"/>
    <col min="6917" max="6917" width="13" style="24" bestFit="1" customWidth="1"/>
    <col min="6918" max="6918" width="13.875" style="24" bestFit="1" customWidth="1"/>
    <col min="6919" max="6920" width="13.125" style="24" bestFit="1" customWidth="1"/>
    <col min="6921" max="6921" width="11.5" style="24" bestFit="1" customWidth="1"/>
    <col min="6922" max="7169" width="9" style="24"/>
    <col min="7170" max="7170" width="37.5" style="24" bestFit="1" customWidth="1"/>
    <col min="7171" max="7172" width="9" style="24"/>
    <col min="7173" max="7173" width="13" style="24" bestFit="1" customWidth="1"/>
    <col min="7174" max="7174" width="13.875" style="24" bestFit="1" customWidth="1"/>
    <col min="7175" max="7176" width="13.125" style="24" bestFit="1" customWidth="1"/>
    <col min="7177" max="7177" width="11.5" style="24" bestFit="1" customWidth="1"/>
    <col min="7178" max="7425" width="9" style="24"/>
    <col min="7426" max="7426" width="37.5" style="24" bestFit="1" customWidth="1"/>
    <col min="7427" max="7428" width="9" style="24"/>
    <col min="7429" max="7429" width="13" style="24" bestFit="1" customWidth="1"/>
    <col min="7430" max="7430" width="13.875" style="24" bestFit="1" customWidth="1"/>
    <col min="7431" max="7432" width="13.125" style="24" bestFit="1" customWidth="1"/>
    <col min="7433" max="7433" width="11.5" style="24" bestFit="1" customWidth="1"/>
    <col min="7434" max="7681" width="9" style="24"/>
    <col min="7682" max="7682" width="37.5" style="24" bestFit="1" customWidth="1"/>
    <col min="7683" max="7684" width="9" style="24"/>
    <col min="7685" max="7685" width="13" style="24" bestFit="1" customWidth="1"/>
    <col min="7686" max="7686" width="13.875" style="24" bestFit="1" customWidth="1"/>
    <col min="7687" max="7688" width="13.125" style="24" bestFit="1" customWidth="1"/>
    <col min="7689" max="7689" width="11.5" style="24" bestFit="1" customWidth="1"/>
    <col min="7690" max="7937" width="9" style="24"/>
    <col min="7938" max="7938" width="37.5" style="24" bestFit="1" customWidth="1"/>
    <col min="7939" max="7940" width="9" style="24"/>
    <col min="7941" max="7941" width="13" style="24" bestFit="1" customWidth="1"/>
    <col min="7942" max="7942" width="13.875" style="24" bestFit="1" customWidth="1"/>
    <col min="7943" max="7944" width="13.125" style="24" bestFit="1" customWidth="1"/>
    <col min="7945" max="7945" width="11.5" style="24" bestFit="1" customWidth="1"/>
    <col min="7946" max="8193" width="9" style="24"/>
    <col min="8194" max="8194" width="37.5" style="24" bestFit="1" customWidth="1"/>
    <col min="8195" max="8196" width="9" style="24"/>
    <col min="8197" max="8197" width="13" style="24" bestFit="1" customWidth="1"/>
    <col min="8198" max="8198" width="13.875" style="24" bestFit="1" customWidth="1"/>
    <col min="8199" max="8200" width="13.125" style="24" bestFit="1" customWidth="1"/>
    <col min="8201" max="8201" width="11.5" style="24" bestFit="1" customWidth="1"/>
    <col min="8202" max="8449" width="9" style="24"/>
    <col min="8450" max="8450" width="37.5" style="24" bestFit="1" customWidth="1"/>
    <col min="8451" max="8452" width="9" style="24"/>
    <col min="8453" max="8453" width="13" style="24" bestFit="1" customWidth="1"/>
    <col min="8454" max="8454" width="13.875" style="24" bestFit="1" customWidth="1"/>
    <col min="8455" max="8456" width="13.125" style="24" bestFit="1" customWidth="1"/>
    <col min="8457" max="8457" width="11.5" style="24" bestFit="1" customWidth="1"/>
    <col min="8458" max="8705" width="9" style="24"/>
    <col min="8706" max="8706" width="37.5" style="24" bestFit="1" customWidth="1"/>
    <col min="8707" max="8708" width="9" style="24"/>
    <col min="8709" max="8709" width="13" style="24" bestFit="1" customWidth="1"/>
    <col min="8710" max="8710" width="13.875" style="24" bestFit="1" customWidth="1"/>
    <col min="8711" max="8712" width="13.125" style="24" bestFit="1" customWidth="1"/>
    <col min="8713" max="8713" width="11.5" style="24" bestFit="1" customWidth="1"/>
    <col min="8714" max="8961" width="9" style="24"/>
    <col min="8962" max="8962" width="37.5" style="24" bestFit="1" customWidth="1"/>
    <col min="8963" max="8964" width="9" style="24"/>
    <col min="8965" max="8965" width="13" style="24" bestFit="1" customWidth="1"/>
    <col min="8966" max="8966" width="13.875" style="24" bestFit="1" customWidth="1"/>
    <col min="8967" max="8968" width="13.125" style="24" bestFit="1" customWidth="1"/>
    <col min="8969" max="8969" width="11.5" style="24" bestFit="1" customWidth="1"/>
    <col min="8970" max="9217" width="9" style="24"/>
    <col min="9218" max="9218" width="37.5" style="24" bestFit="1" customWidth="1"/>
    <col min="9219" max="9220" width="9" style="24"/>
    <col min="9221" max="9221" width="13" style="24" bestFit="1" customWidth="1"/>
    <col min="9222" max="9222" width="13.875" style="24" bestFit="1" customWidth="1"/>
    <col min="9223" max="9224" width="13.125" style="24" bestFit="1" customWidth="1"/>
    <col min="9225" max="9225" width="11.5" style="24" bestFit="1" customWidth="1"/>
    <col min="9226" max="9473" width="9" style="24"/>
    <col min="9474" max="9474" width="37.5" style="24" bestFit="1" customWidth="1"/>
    <col min="9475" max="9476" width="9" style="24"/>
    <col min="9477" max="9477" width="13" style="24" bestFit="1" customWidth="1"/>
    <col min="9478" max="9478" width="13.875" style="24" bestFit="1" customWidth="1"/>
    <col min="9479" max="9480" width="13.125" style="24" bestFit="1" customWidth="1"/>
    <col min="9481" max="9481" width="11.5" style="24" bestFit="1" customWidth="1"/>
    <col min="9482" max="9729" width="9" style="24"/>
    <col min="9730" max="9730" width="37.5" style="24" bestFit="1" customWidth="1"/>
    <col min="9731" max="9732" width="9" style="24"/>
    <col min="9733" max="9733" width="13" style="24" bestFit="1" customWidth="1"/>
    <col min="9734" max="9734" width="13.875" style="24" bestFit="1" customWidth="1"/>
    <col min="9735" max="9736" width="13.125" style="24" bestFit="1" customWidth="1"/>
    <col min="9737" max="9737" width="11.5" style="24" bestFit="1" customWidth="1"/>
    <col min="9738" max="9985" width="9" style="24"/>
    <col min="9986" max="9986" width="37.5" style="24" bestFit="1" customWidth="1"/>
    <col min="9987" max="9988" width="9" style="24"/>
    <col min="9989" max="9989" width="13" style="24" bestFit="1" customWidth="1"/>
    <col min="9990" max="9990" width="13.875" style="24" bestFit="1" customWidth="1"/>
    <col min="9991" max="9992" width="13.125" style="24" bestFit="1" customWidth="1"/>
    <col min="9993" max="9993" width="11.5" style="24" bestFit="1" customWidth="1"/>
    <col min="9994" max="10241" width="9" style="24"/>
    <col min="10242" max="10242" width="37.5" style="24" bestFit="1" customWidth="1"/>
    <col min="10243" max="10244" width="9" style="24"/>
    <col min="10245" max="10245" width="13" style="24" bestFit="1" customWidth="1"/>
    <col min="10246" max="10246" width="13.875" style="24" bestFit="1" customWidth="1"/>
    <col min="10247" max="10248" width="13.125" style="24" bestFit="1" customWidth="1"/>
    <col min="10249" max="10249" width="11.5" style="24" bestFit="1" customWidth="1"/>
    <col min="10250" max="10497" width="9" style="24"/>
    <col min="10498" max="10498" width="37.5" style="24" bestFit="1" customWidth="1"/>
    <col min="10499" max="10500" width="9" style="24"/>
    <col min="10501" max="10501" width="13" style="24" bestFit="1" customWidth="1"/>
    <col min="10502" max="10502" width="13.875" style="24" bestFit="1" customWidth="1"/>
    <col min="10503" max="10504" width="13.125" style="24" bestFit="1" customWidth="1"/>
    <col min="10505" max="10505" width="11.5" style="24" bestFit="1" customWidth="1"/>
    <col min="10506" max="10753" width="9" style="24"/>
    <col min="10754" max="10754" width="37.5" style="24" bestFit="1" customWidth="1"/>
    <col min="10755" max="10756" width="9" style="24"/>
    <col min="10757" max="10757" width="13" style="24" bestFit="1" customWidth="1"/>
    <col min="10758" max="10758" width="13.875" style="24" bestFit="1" customWidth="1"/>
    <col min="10759" max="10760" width="13.125" style="24" bestFit="1" customWidth="1"/>
    <col min="10761" max="10761" width="11.5" style="24" bestFit="1" customWidth="1"/>
    <col min="10762" max="11009" width="9" style="24"/>
    <col min="11010" max="11010" width="37.5" style="24" bestFit="1" customWidth="1"/>
    <col min="11011" max="11012" width="9" style="24"/>
    <col min="11013" max="11013" width="13" style="24" bestFit="1" customWidth="1"/>
    <col min="11014" max="11014" width="13.875" style="24" bestFit="1" customWidth="1"/>
    <col min="11015" max="11016" width="13.125" style="24" bestFit="1" customWidth="1"/>
    <col min="11017" max="11017" width="11.5" style="24" bestFit="1" customWidth="1"/>
    <col min="11018" max="11265" width="9" style="24"/>
    <col min="11266" max="11266" width="37.5" style="24" bestFit="1" customWidth="1"/>
    <col min="11267" max="11268" width="9" style="24"/>
    <col min="11269" max="11269" width="13" style="24" bestFit="1" customWidth="1"/>
    <col min="11270" max="11270" width="13.875" style="24" bestFit="1" customWidth="1"/>
    <col min="11271" max="11272" width="13.125" style="24" bestFit="1" customWidth="1"/>
    <col min="11273" max="11273" width="11.5" style="24" bestFit="1" customWidth="1"/>
    <col min="11274" max="11521" width="9" style="24"/>
    <col min="11522" max="11522" width="37.5" style="24" bestFit="1" customWidth="1"/>
    <col min="11523" max="11524" width="9" style="24"/>
    <col min="11525" max="11525" width="13" style="24" bestFit="1" customWidth="1"/>
    <col min="11526" max="11526" width="13.875" style="24" bestFit="1" customWidth="1"/>
    <col min="11527" max="11528" width="13.125" style="24" bestFit="1" customWidth="1"/>
    <col min="11529" max="11529" width="11.5" style="24" bestFit="1" customWidth="1"/>
    <col min="11530" max="11777" width="9" style="24"/>
    <col min="11778" max="11778" width="37.5" style="24" bestFit="1" customWidth="1"/>
    <col min="11779" max="11780" width="9" style="24"/>
    <col min="11781" max="11781" width="13" style="24" bestFit="1" customWidth="1"/>
    <col min="11782" max="11782" width="13.875" style="24" bestFit="1" customWidth="1"/>
    <col min="11783" max="11784" width="13.125" style="24" bestFit="1" customWidth="1"/>
    <col min="11785" max="11785" width="11.5" style="24" bestFit="1" customWidth="1"/>
    <col min="11786" max="12033" width="9" style="24"/>
    <col min="12034" max="12034" width="37.5" style="24" bestFit="1" customWidth="1"/>
    <col min="12035" max="12036" width="9" style="24"/>
    <col min="12037" max="12037" width="13" style="24" bestFit="1" customWidth="1"/>
    <col min="12038" max="12038" width="13.875" style="24" bestFit="1" customWidth="1"/>
    <col min="12039" max="12040" width="13.125" style="24" bestFit="1" customWidth="1"/>
    <col min="12041" max="12041" width="11.5" style="24" bestFit="1" customWidth="1"/>
    <col min="12042" max="12289" width="9" style="24"/>
    <col min="12290" max="12290" width="37.5" style="24" bestFit="1" customWidth="1"/>
    <col min="12291" max="12292" width="9" style="24"/>
    <col min="12293" max="12293" width="13" style="24" bestFit="1" customWidth="1"/>
    <col min="12294" max="12294" width="13.875" style="24" bestFit="1" customWidth="1"/>
    <col min="12295" max="12296" width="13.125" style="24" bestFit="1" customWidth="1"/>
    <col min="12297" max="12297" width="11.5" style="24" bestFit="1" customWidth="1"/>
    <col min="12298" max="12545" width="9" style="24"/>
    <col min="12546" max="12546" width="37.5" style="24" bestFit="1" customWidth="1"/>
    <col min="12547" max="12548" width="9" style="24"/>
    <col min="12549" max="12549" width="13" style="24" bestFit="1" customWidth="1"/>
    <col min="12550" max="12550" width="13.875" style="24" bestFit="1" customWidth="1"/>
    <col min="12551" max="12552" width="13.125" style="24" bestFit="1" customWidth="1"/>
    <col min="12553" max="12553" width="11.5" style="24" bestFit="1" customWidth="1"/>
    <col min="12554" max="12801" width="9" style="24"/>
    <col min="12802" max="12802" width="37.5" style="24" bestFit="1" customWidth="1"/>
    <col min="12803" max="12804" width="9" style="24"/>
    <col min="12805" max="12805" width="13" style="24" bestFit="1" customWidth="1"/>
    <col min="12806" max="12806" width="13.875" style="24" bestFit="1" customWidth="1"/>
    <col min="12807" max="12808" width="13.125" style="24" bestFit="1" customWidth="1"/>
    <col min="12809" max="12809" width="11.5" style="24" bestFit="1" customWidth="1"/>
    <col min="12810" max="13057" width="9" style="24"/>
    <col min="13058" max="13058" width="37.5" style="24" bestFit="1" customWidth="1"/>
    <col min="13059" max="13060" width="9" style="24"/>
    <col min="13061" max="13061" width="13" style="24" bestFit="1" customWidth="1"/>
    <col min="13062" max="13062" width="13.875" style="24" bestFit="1" customWidth="1"/>
    <col min="13063" max="13064" width="13.125" style="24" bestFit="1" customWidth="1"/>
    <col min="13065" max="13065" width="11.5" style="24" bestFit="1" customWidth="1"/>
    <col min="13066" max="13313" width="9" style="24"/>
    <col min="13314" max="13314" width="37.5" style="24" bestFit="1" customWidth="1"/>
    <col min="13315" max="13316" width="9" style="24"/>
    <col min="13317" max="13317" width="13" style="24" bestFit="1" customWidth="1"/>
    <col min="13318" max="13318" width="13.875" style="24" bestFit="1" customWidth="1"/>
    <col min="13319" max="13320" width="13.125" style="24" bestFit="1" customWidth="1"/>
    <col min="13321" max="13321" width="11.5" style="24" bestFit="1" customWidth="1"/>
    <col min="13322" max="13569" width="9" style="24"/>
    <col min="13570" max="13570" width="37.5" style="24" bestFit="1" customWidth="1"/>
    <col min="13571" max="13572" width="9" style="24"/>
    <col min="13573" max="13573" width="13" style="24" bestFit="1" customWidth="1"/>
    <col min="13574" max="13574" width="13.875" style="24" bestFit="1" customWidth="1"/>
    <col min="13575" max="13576" width="13.125" style="24" bestFit="1" customWidth="1"/>
    <col min="13577" max="13577" width="11.5" style="24" bestFit="1" customWidth="1"/>
    <col min="13578" max="13825" width="9" style="24"/>
    <col min="13826" max="13826" width="37.5" style="24" bestFit="1" customWidth="1"/>
    <col min="13827" max="13828" width="9" style="24"/>
    <col min="13829" max="13829" width="13" style="24" bestFit="1" customWidth="1"/>
    <col min="13830" max="13830" width="13.875" style="24" bestFit="1" customWidth="1"/>
    <col min="13831" max="13832" width="13.125" style="24" bestFit="1" customWidth="1"/>
    <col min="13833" max="13833" width="11.5" style="24" bestFit="1" customWidth="1"/>
    <col min="13834" max="14081" width="9" style="24"/>
    <col min="14082" max="14082" width="37.5" style="24" bestFit="1" customWidth="1"/>
    <col min="14083" max="14084" width="9" style="24"/>
    <col min="14085" max="14085" width="13" style="24" bestFit="1" customWidth="1"/>
    <col min="14086" max="14086" width="13.875" style="24" bestFit="1" customWidth="1"/>
    <col min="14087" max="14088" width="13.125" style="24" bestFit="1" customWidth="1"/>
    <col min="14089" max="14089" width="11.5" style="24" bestFit="1" customWidth="1"/>
    <col min="14090" max="14337" width="9" style="24"/>
    <col min="14338" max="14338" width="37.5" style="24" bestFit="1" customWidth="1"/>
    <col min="14339" max="14340" width="9" style="24"/>
    <col min="14341" max="14341" width="13" style="24" bestFit="1" customWidth="1"/>
    <col min="14342" max="14342" width="13.875" style="24" bestFit="1" customWidth="1"/>
    <col min="14343" max="14344" width="13.125" style="24" bestFit="1" customWidth="1"/>
    <col min="14345" max="14345" width="11.5" style="24" bestFit="1" customWidth="1"/>
    <col min="14346" max="14593" width="9" style="24"/>
    <col min="14594" max="14594" width="37.5" style="24" bestFit="1" customWidth="1"/>
    <col min="14595" max="14596" width="9" style="24"/>
    <col min="14597" max="14597" width="13" style="24" bestFit="1" customWidth="1"/>
    <col min="14598" max="14598" width="13.875" style="24" bestFit="1" customWidth="1"/>
    <col min="14599" max="14600" width="13.125" style="24" bestFit="1" customWidth="1"/>
    <col min="14601" max="14601" width="11.5" style="24" bestFit="1" customWidth="1"/>
    <col min="14602" max="14849" width="9" style="24"/>
    <col min="14850" max="14850" width="37.5" style="24" bestFit="1" customWidth="1"/>
    <col min="14851" max="14852" width="9" style="24"/>
    <col min="14853" max="14853" width="13" style="24" bestFit="1" customWidth="1"/>
    <col min="14854" max="14854" width="13.875" style="24" bestFit="1" customWidth="1"/>
    <col min="14855" max="14856" width="13.125" style="24" bestFit="1" customWidth="1"/>
    <col min="14857" max="14857" width="11.5" style="24" bestFit="1" customWidth="1"/>
    <col min="14858" max="15105" width="9" style="24"/>
    <col min="15106" max="15106" width="37.5" style="24" bestFit="1" customWidth="1"/>
    <col min="15107" max="15108" width="9" style="24"/>
    <col min="15109" max="15109" width="13" style="24" bestFit="1" customWidth="1"/>
    <col min="15110" max="15110" width="13.875" style="24" bestFit="1" customWidth="1"/>
    <col min="15111" max="15112" width="13.125" style="24" bestFit="1" customWidth="1"/>
    <col min="15113" max="15113" width="11.5" style="24" bestFit="1" customWidth="1"/>
    <col min="15114" max="15361" width="9" style="24"/>
    <col min="15362" max="15362" width="37.5" style="24" bestFit="1" customWidth="1"/>
    <col min="15363" max="15364" width="9" style="24"/>
    <col min="15365" max="15365" width="13" style="24" bestFit="1" customWidth="1"/>
    <col min="15366" max="15366" width="13.875" style="24" bestFit="1" customWidth="1"/>
    <col min="15367" max="15368" width="13.125" style="24" bestFit="1" customWidth="1"/>
    <col min="15369" max="15369" width="11.5" style="24" bestFit="1" customWidth="1"/>
    <col min="15370" max="15617" width="9" style="24"/>
    <col min="15618" max="15618" width="37.5" style="24" bestFit="1" customWidth="1"/>
    <col min="15619" max="15620" width="9" style="24"/>
    <col min="15621" max="15621" width="13" style="24" bestFit="1" customWidth="1"/>
    <col min="15622" max="15622" width="13.875" style="24" bestFit="1" customWidth="1"/>
    <col min="15623" max="15624" width="13.125" style="24" bestFit="1" customWidth="1"/>
    <col min="15625" max="15625" width="11.5" style="24" bestFit="1" customWidth="1"/>
    <col min="15626" max="15873" width="9" style="24"/>
    <col min="15874" max="15874" width="37.5" style="24" bestFit="1" customWidth="1"/>
    <col min="15875" max="15876" width="9" style="24"/>
    <col min="15877" max="15877" width="13" style="24" bestFit="1" customWidth="1"/>
    <col min="15878" max="15878" width="13.875" style="24" bestFit="1" customWidth="1"/>
    <col min="15879" max="15880" width="13.125" style="24" bestFit="1" customWidth="1"/>
    <col min="15881" max="15881" width="11.5" style="24" bestFit="1" customWidth="1"/>
    <col min="15882" max="16129" width="9" style="24"/>
    <col min="16130" max="16130" width="37.5" style="24" bestFit="1" customWidth="1"/>
    <col min="16131" max="16132" width="9" style="24"/>
    <col min="16133" max="16133" width="13" style="24" bestFit="1" customWidth="1"/>
    <col min="16134" max="16134" width="13.875" style="24" bestFit="1" customWidth="1"/>
    <col min="16135" max="16136" width="13.125" style="24" bestFit="1" customWidth="1"/>
    <col min="16137" max="16137" width="11.5" style="24" bestFit="1" customWidth="1"/>
    <col min="16138" max="16384" width="9" style="24"/>
  </cols>
  <sheetData>
    <row r="1" spans="1:10">
      <c r="A1" s="24" t="s">
        <v>0</v>
      </c>
      <c r="B1" s="75" t="str">
        <f>[25]合計!C3</f>
        <v>岡山県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63"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5"/>
  <sheetViews>
    <sheetView view="pageBreakPreview" zoomScaleNormal="100" zoomScaleSheetLayoutView="100" workbookViewId="0">
      <selection activeCell="L9" sqref="L9"/>
    </sheetView>
  </sheetViews>
  <sheetFormatPr defaultColWidth="9" defaultRowHeight="13.5"/>
  <cols>
    <col min="1" max="1" width="7.625" style="24" customWidth="1"/>
    <col min="2" max="2" width="35.25" style="24" customWidth="1"/>
    <col min="3" max="3" width="9" style="24"/>
    <col min="4" max="4" width="13.875" style="24" bestFit="1" customWidth="1"/>
    <col min="5" max="5" width="9.5" style="24" customWidth="1"/>
    <col min="6" max="6" width="12.5" style="24" customWidth="1"/>
    <col min="7" max="7" width="11" style="24" customWidth="1"/>
    <col min="8" max="8" width="13.75" style="24" bestFit="1" customWidth="1"/>
    <col min="9" max="9" width="12.25" style="24" bestFit="1" customWidth="1"/>
    <col min="10" max="256" width="9" style="24"/>
    <col min="257" max="257" width="7.625" style="24" customWidth="1"/>
    <col min="258" max="258" width="35.25" style="24" customWidth="1"/>
    <col min="259" max="259" width="9" style="24"/>
    <col min="260" max="260" width="13.875" style="24" bestFit="1" customWidth="1"/>
    <col min="261" max="261" width="9.5" style="24" customWidth="1"/>
    <col min="262" max="262" width="12.5" style="24" customWidth="1"/>
    <col min="263" max="263" width="11" style="24" customWidth="1"/>
    <col min="264" max="264" width="13.75" style="24" bestFit="1" customWidth="1"/>
    <col min="265" max="265" width="12.25" style="24" bestFit="1" customWidth="1"/>
    <col min="266" max="512" width="9" style="24"/>
    <col min="513" max="513" width="7.625" style="24" customWidth="1"/>
    <col min="514" max="514" width="35.25" style="24" customWidth="1"/>
    <col min="515" max="515" width="9" style="24"/>
    <col min="516" max="516" width="13.875" style="24" bestFit="1" customWidth="1"/>
    <col min="517" max="517" width="9.5" style="24" customWidth="1"/>
    <col min="518" max="518" width="12.5" style="24" customWidth="1"/>
    <col min="519" max="519" width="11" style="24" customWidth="1"/>
    <col min="520" max="520" width="13.75" style="24" bestFit="1" customWidth="1"/>
    <col min="521" max="521" width="12.25" style="24" bestFit="1" customWidth="1"/>
    <col min="522" max="768" width="9" style="24"/>
    <col min="769" max="769" width="7.625" style="24" customWidth="1"/>
    <col min="770" max="770" width="35.25" style="24" customWidth="1"/>
    <col min="771" max="771" width="9" style="24"/>
    <col min="772" max="772" width="13.875" style="24" bestFit="1" customWidth="1"/>
    <col min="773" max="773" width="9.5" style="24" customWidth="1"/>
    <col min="774" max="774" width="12.5" style="24" customWidth="1"/>
    <col min="775" max="775" width="11" style="24" customWidth="1"/>
    <col min="776" max="776" width="13.75" style="24" bestFit="1" customWidth="1"/>
    <col min="777" max="777" width="12.25" style="24" bestFit="1" customWidth="1"/>
    <col min="778" max="1024" width="9" style="24"/>
    <col min="1025" max="1025" width="7.625" style="24" customWidth="1"/>
    <col min="1026" max="1026" width="35.25" style="24" customWidth="1"/>
    <col min="1027" max="1027" width="9" style="24"/>
    <col min="1028" max="1028" width="13.875" style="24" bestFit="1" customWidth="1"/>
    <col min="1029" max="1029" width="9.5" style="24" customWidth="1"/>
    <col min="1030" max="1030" width="12.5" style="24" customWidth="1"/>
    <col min="1031" max="1031" width="11" style="24" customWidth="1"/>
    <col min="1032" max="1032" width="13.75" style="24" bestFit="1" customWidth="1"/>
    <col min="1033" max="1033" width="12.25" style="24" bestFit="1" customWidth="1"/>
    <col min="1034" max="1280" width="9" style="24"/>
    <col min="1281" max="1281" width="7.625" style="24" customWidth="1"/>
    <col min="1282" max="1282" width="35.25" style="24" customWidth="1"/>
    <col min="1283" max="1283" width="9" style="24"/>
    <col min="1284" max="1284" width="13.875" style="24" bestFit="1" customWidth="1"/>
    <col min="1285" max="1285" width="9.5" style="24" customWidth="1"/>
    <col min="1286" max="1286" width="12.5" style="24" customWidth="1"/>
    <col min="1287" max="1287" width="11" style="24" customWidth="1"/>
    <col min="1288" max="1288" width="13.75" style="24" bestFit="1" customWidth="1"/>
    <col min="1289" max="1289" width="12.25" style="24" bestFit="1" customWidth="1"/>
    <col min="1290" max="1536" width="9" style="24"/>
    <col min="1537" max="1537" width="7.625" style="24" customWidth="1"/>
    <col min="1538" max="1538" width="35.25" style="24" customWidth="1"/>
    <col min="1539" max="1539" width="9" style="24"/>
    <col min="1540" max="1540" width="13.875" style="24" bestFit="1" customWidth="1"/>
    <col min="1541" max="1541" width="9.5" style="24" customWidth="1"/>
    <col min="1542" max="1542" width="12.5" style="24" customWidth="1"/>
    <col min="1543" max="1543" width="11" style="24" customWidth="1"/>
    <col min="1544" max="1544" width="13.75" style="24" bestFit="1" customWidth="1"/>
    <col min="1545" max="1545" width="12.25" style="24" bestFit="1" customWidth="1"/>
    <col min="1546" max="1792" width="9" style="24"/>
    <col min="1793" max="1793" width="7.625" style="24" customWidth="1"/>
    <col min="1794" max="1794" width="35.25" style="24" customWidth="1"/>
    <col min="1795" max="1795" width="9" style="24"/>
    <col min="1796" max="1796" width="13.875" style="24" bestFit="1" customWidth="1"/>
    <col min="1797" max="1797" width="9.5" style="24" customWidth="1"/>
    <col min="1798" max="1798" width="12.5" style="24" customWidth="1"/>
    <col min="1799" max="1799" width="11" style="24" customWidth="1"/>
    <col min="1800" max="1800" width="13.75" style="24" bestFit="1" customWidth="1"/>
    <col min="1801" max="1801" width="12.25" style="24" bestFit="1" customWidth="1"/>
    <col min="1802" max="2048" width="9" style="24"/>
    <col min="2049" max="2049" width="7.625" style="24" customWidth="1"/>
    <col min="2050" max="2050" width="35.25" style="24" customWidth="1"/>
    <col min="2051" max="2051" width="9" style="24"/>
    <col min="2052" max="2052" width="13.875" style="24" bestFit="1" customWidth="1"/>
    <col min="2053" max="2053" width="9.5" style="24" customWidth="1"/>
    <col min="2054" max="2054" width="12.5" style="24" customWidth="1"/>
    <col min="2055" max="2055" width="11" style="24" customWidth="1"/>
    <col min="2056" max="2056" width="13.75" style="24" bestFit="1" customWidth="1"/>
    <col min="2057" max="2057" width="12.25" style="24" bestFit="1" customWidth="1"/>
    <col min="2058" max="2304" width="9" style="24"/>
    <col min="2305" max="2305" width="7.625" style="24" customWidth="1"/>
    <col min="2306" max="2306" width="35.25" style="24" customWidth="1"/>
    <col min="2307" max="2307" width="9" style="24"/>
    <col min="2308" max="2308" width="13.875" style="24" bestFit="1" customWidth="1"/>
    <col min="2309" max="2309" width="9.5" style="24" customWidth="1"/>
    <col min="2310" max="2310" width="12.5" style="24" customWidth="1"/>
    <col min="2311" max="2311" width="11" style="24" customWidth="1"/>
    <col min="2312" max="2312" width="13.75" style="24" bestFit="1" customWidth="1"/>
    <col min="2313" max="2313" width="12.25" style="24" bestFit="1" customWidth="1"/>
    <col min="2314" max="2560" width="9" style="24"/>
    <col min="2561" max="2561" width="7.625" style="24" customWidth="1"/>
    <col min="2562" max="2562" width="35.25" style="24" customWidth="1"/>
    <col min="2563" max="2563" width="9" style="24"/>
    <col min="2564" max="2564" width="13.875" style="24" bestFit="1" customWidth="1"/>
    <col min="2565" max="2565" width="9.5" style="24" customWidth="1"/>
    <col min="2566" max="2566" width="12.5" style="24" customWidth="1"/>
    <col min="2567" max="2567" width="11" style="24" customWidth="1"/>
    <col min="2568" max="2568" width="13.75" style="24" bestFit="1" customWidth="1"/>
    <col min="2569" max="2569" width="12.25" style="24" bestFit="1" customWidth="1"/>
    <col min="2570" max="2816" width="9" style="24"/>
    <col min="2817" max="2817" width="7.625" style="24" customWidth="1"/>
    <col min="2818" max="2818" width="35.25" style="24" customWidth="1"/>
    <col min="2819" max="2819" width="9" style="24"/>
    <col min="2820" max="2820" width="13.875" style="24" bestFit="1" customWidth="1"/>
    <col min="2821" max="2821" width="9.5" style="24" customWidth="1"/>
    <col min="2822" max="2822" width="12.5" style="24" customWidth="1"/>
    <col min="2823" max="2823" width="11" style="24" customWidth="1"/>
    <col min="2824" max="2824" width="13.75" style="24" bestFit="1" customWidth="1"/>
    <col min="2825" max="2825" width="12.25" style="24" bestFit="1" customWidth="1"/>
    <col min="2826" max="3072" width="9" style="24"/>
    <col min="3073" max="3073" width="7.625" style="24" customWidth="1"/>
    <col min="3074" max="3074" width="35.25" style="24" customWidth="1"/>
    <col min="3075" max="3075" width="9" style="24"/>
    <col min="3076" max="3076" width="13.875" style="24" bestFit="1" customWidth="1"/>
    <col min="3077" max="3077" width="9.5" style="24" customWidth="1"/>
    <col min="3078" max="3078" width="12.5" style="24" customWidth="1"/>
    <col min="3079" max="3079" width="11" style="24" customWidth="1"/>
    <col min="3080" max="3080" width="13.75" style="24" bestFit="1" customWidth="1"/>
    <col min="3081" max="3081" width="12.25" style="24" bestFit="1" customWidth="1"/>
    <col min="3082" max="3328" width="9" style="24"/>
    <col min="3329" max="3329" width="7.625" style="24" customWidth="1"/>
    <col min="3330" max="3330" width="35.25" style="24" customWidth="1"/>
    <col min="3331" max="3331" width="9" style="24"/>
    <col min="3332" max="3332" width="13.875" style="24" bestFit="1" customWidth="1"/>
    <col min="3333" max="3333" width="9.5" style="24" customWidth="1"/>
    <col min="3334" max="3334" width="12.5" style="24" customWidth="1"/>
    <col min="3335" max="3335" width="11" style="24" customWidth="1"/>
    <col min="3336" max="3336" width="13.75" style="24" bestFit="1" customWidth="1"/>
    <col min="3337" max="3337" width="12.25" style="24" bestFit="1" customWidth="1"/>
    <col min="3338" max="3584" width="9" style="24"/>
    <col min="3585" max="3585" width="7.625" style="24" customWidth="1"/>
    <col min="3586" max="3586" width="35.25" style="24" customWidth="1"/>
    <col min="3587" max="3587" width="9" style="24"/>
    <col min="3588" max="3588" width="13.875" style="24" bestFit="1" customWidth="1"/>
    <col min="3589" max="3589" width="9.5" style="24" customWidth="1"/>
    <col min="3590" max="3590" width="12.5" style="24" customWidth="1"/>
    <col min="3591" max="3591" width="11" style="24" customWidth="1"/>
    <col min="3592" max="3592" width="13.75" style="24" bestFit="1" customWidth="1"/>
    <col min="3593" max="3593" width="12.25" style="24" bestFit="1" customWidth="1"/>
    <col min="3594" max="3840" width="9" style="24"/>
    <col min="3841" max="3841" width="7.625" style="24" customWidth="1"/>
    <col min="3842" max="3842" width="35.25" style="24" customWidth="1"/>
    <col min="3843" max="3843" width="9" style="24"/>
    <col min="3844" max="3844" width="13.875" style="24" bestFit="1" customWidth="1"/>
    <col min="3845" max="3845" width="9.5" style="24" customWidth="1"/>
    <col min="3846" max="3846" width="12.5" style="24" customWidth="1"/>
    <col min="3847" max="3847" width="11" style="24" customWidth="1"/>
    <col min="3848" max="3848" width="13.75" style="24" bestFit="1" customWidth="1"/>
    <col min="3849" max="3849" width="12.25" style="24" bestFit="1" customWidth="1"/>
    <col min="3850" max="4096" width="9" style="24"/>
    <col min="4097" max="4097" width="7.625" style="24" customWidth="1"/>
    <col min="4098" max="4098" width="35.25" style="24" customWidth="1"/>
    <col min="4099" max="4099" width="9" style="24"/>
    <col min="4100" max="4100" width="13.875" style="24" bestFit="1" customWidth="1"/>
    <col min="4101" max="4101" width="9.5" style="24" customWidth="1"/>
    <col min="4102" max="4102" width="12.5" style="24" customWidth="1"/>
    <col min="4103" max="4103" width="11" style="24" customWidth="1"/>
    <col min="4104" max="4104" width="13.75" style="24" bestFit="1" customWidth="1"/>
    <col min="4105" max="4105" width="12.25" style="24" bestFit="1" customWidth="1"/>
    <col min="4106" max="4352" width="9" style="24"/>
    <col min="4353" max="4353" width="7.625" style="24" customWidth="1"/>
    <col min="4354" max="4354" width="35.25" style="24" customWidth="1"/>
    <col min="4355" max="4355" width="9" style="24"/>
    <col min="4356" max="4356" width="13.875" style="24" bestFit="1" customWidth="1"/>
    <col min="4357" max="4357" width="9.5" style="24" customWidth="1"/>
    <col min="4358" max="4358" width="12.5" style="24" customWidth="1"/>
    <col min="4359" max="4359" width="11" style="24" customWidth="1"/>
    <col min="4360" max="4360" width="13.75" style="24" bestFit="1" customWidth="1"/>
    <col min="4361" max="4361" width="12.25" style="24" bestFit="1" customWidth="1"/>
    <col min="4362" max="4608" width="9" style="24"/>
    <col min="4609" max="4609" width="7.625" style="24" customWidth="1"/>
    <col min="4610" max="4610" width="35.25" style="24" customWidth="1"/>
    <col min="4611" max="4611" width="9" style="24"/>
    <col min="4612" max="4612" width="13.875" style="24" bestFit="1" customWidth="1"/>
    <col min="4613" max="4613" width="9.5" style="24" customWidth="1"/>
    <col min="4614" max="4614" width="12.5" style="24" customWidth="1"/>
    <col min="4615" max="4615" width="11" style="24" customWidth="1"/>
    <col min="4616" max="4616" width="13.75" style="24" bestFit="1" customWidth="1"/>
    <col min="4617" max="4617" width="12.25" style="24" bestFit="1" customWidth="1"/>
    <col min="4618" max="4864" width="9" style="24"/>
    <col min="4865" max="4865" width="7.625" style="24" customWidth="1"/>
    <col min="4866" max="4866" width="35.25" style="24" customWidth="1"/>
    <col min="4867" max="4867" width="9" style="24"/>
    <col min="4868" max="4868" width="13.875" style="24" bestFit="1" customWidth="1"/>
    <col min="4869" max="4869" width="9.5" style="24" customWidth="1"/>
    <col min="4870" max="4870" width="12.5" style="24" customWidth="1"/>
    <col min="4871" max="4871" width="11" style="24" customWidth="1"/>
    <col min="4872" max="4872" width="13.75" style="24" bestFit="1" customWidth="1"/>
    <col min="4873" max="4873" width="12.25" style="24" bestFit="1" customWidth="1"/>
    <col min="4874" max="5120" width="9" style="24"/>
    <col min="5121" max="5121" width="7.625" style="24" customWidth="1"/>
    <col min="5122" max="5122" width="35.25" style="24" customWidth="1"/>
    <col min="5123" max="5123" width="9" style="24"/>
    <col min="5124" max="5124" width="13.875" style="24" bestFit="1" customWidth="1"/>
    <col min="5125" max="5125" width="9.5" style="24" customWidth="1"/>
    <col min="5126" max="5126" width="12.5" style="24" customWidth="1"/>
    <col min="5127" max="5127" width="11" style="24" customWidth="1"/>
    <col min="5128" max="5128" width="13.75" style="24" bestFit="1" customWidth="1"/>
    <col min="5129" max="5129" width="12.25" style="24" bestFit="1" customWidth="1"/>
    <col min="5130" max="5376" width="9" style="24"/>
    <col min="5377" max="5377" width="7.625" style="24" customWidth="1"/>
    <col min="5378" max="5378" width="35.25" style="24" customWidth="1"/>
    <col min="5379" max="5379" width="9" style="24"/>
    <col min="5380" max="5380" width="13.875" style="24" bestFit="1" customWidth="1"/>
    <col min="5381" max="5381" width="9.5" style="24" customWidth="1"/>
    <col min="5382" max="5382" width="12.5" style="24" customWidth="1"/>
    <col min="5383" max="5383" width="11" style="24" customWidth="1"/>
    <col min="5384" max="5384" width="13.75" style="24" bestFit="1" customWidth="1"/>
    <col min="5385" max="5385" width="12.25" style="24" bestFit="1" customWidth="1"/>
    <col min="5386" max="5632" width="9" style="24"/>
    <col min="5633" max="5633" width="7.625" style="24" customWidth="1"/>
    <col min="5634" max="5634" width="35.25" style="24" customWidth="1"/>
    <col min="5635" max="5635" width="9" style="24"/>
    <col min="5636" max="5636" width="13.875" style="24" bestFit="1" customWidth="1"/>
    <col min="5637" max="5637" width="9.5" style="24" customWidth="1"/>
    <col min="5638" max="5638" width="12.5" style="24" customWidth="1"/>
    <col min="5639" max="5639" width="11" style="24" customWidth="1"/>
    <col min="5640" max="5640" width="13.75" style="24" bestFit="1" customWidth="1"/>
    <col min="5641" max="5641" width="12.25" style="24" bestFit="1" customWidth="1"/>
    <col min="5642" max="5888" width="9" style="24"/>
    <col min="5889" max="5889" width="7.625" style="24" customWidth="1"/>
    <col min="5890" max="5890" width="35.25" style="24" customWidth="1"/>
    <col min="5891" max="5891" width="9" style="24"/>
    <col min="5892" max="5892" width="13.875" style="24" bestFit="1" customWidth="1"/>
    <col min="5893" max="5893" width="9.5" style="24" customWidth="1"/>
    <col min="5894" max="5894" width="12.5" style="24" customWidth="1"/>
    <col min="5895" max="5895" width="11" style="24" customWidth="1"/>
    <col min="5896" max="5896" width="13.75" style="24" bestFit="1" customWidth="1"/>
    <col min="5897" max="5897" width="12.25" style="24" bestFit="1" customWidth="1"/>
    <col min="5898" max="6144" width="9" style="24"/>
    <col min="6145" max="6145" width="7.625" style="24" customWidth="1"/>
    <col min="6146" max="6146" width="35.25" style="24" customWidth="1"/>
    <col min="6147" max="6147" width="9" style="24"/>
    <col min="6148" max="6148" width="13.875" style="24" bestFit="1" customWidth="1"/>
    <col min="6149" max="6149" width="9.5" style="24" customWidth="1"/>
    <col min="6150" max="6150" width="12.5" style="24" customWidth="1"/>
    <col min="6151" max="6151" width="11" style="24" customWidth="1"/>
    <col min="6152" max="6152" width="13.75" style="24" bestFit="1" customWidth="1"/>
    <col min="6153" max="6153" width="12.25" style="24" bestFit="1" customWidth="1"/>
    <col min="6154" max="6400" width="9" style="24"/>
    <col min="6401" max="6401" width="7.625" style="24" customWidth="1"/>
    <col min="6402" max="6402" width="35.25" style="24" customWidth="1"/>
    <col min="6403" max="6403" width="9" style="24"/>
    <col min="6404" max="6404" width="13.875" style="24" bestFit="1" customWidth="1"/>
    <col min="6405" max="6405" width="9.5" style="24" customWidth="1"/>
    <col min="6406" max="6406" width="12.5" style="24" customWidth="1"/>
    <col min="6407" max="6407" width="11" style="24" customWidth="1"/>
    <col min="6408" max="6408" width="13.75" style="24" bestFit="1" customWidth="1"/>
    <col min="6409" max="6409" width="12.25" style="24" bestFit="1" customWidth="1"/>
    <col min="6410" max="6656" width="9" style="24"/>
    <col min="6657" max="6657" width="7.625" style="24" customWidth="1"/>
    <col min="6658" max="6658" width="35.25" style="24" customWidth="1"/>
    <col min="6659" max="6659" width="9" style="24"/>
    <col min="6660" max="6660" width="13.875" style="24" bestFit="1" customWidth="1"/>
    <col min="6661" max="6661" width="9.5" style="24" customWidth="1"/>
    <col min="6662" max="6662" width="12.5" style="24" customWidth="1"/>
    <col min="6663" max="6663" width="11" style="24" customWidth="1"/>
    <col min="6664" max="6664" width="13.75" style="24" bestFit="1" customWidth="1"/>
    <col min="6665" max="6665" width="12.25" style="24" bestFit="1" customWidth="1"/>
    <col min="6666" max="6912" width="9" style="24"/>
    <col min="6913" max="6913" width="7.625" style="24" customWidth="1"/>
    <col min="6914" max="6914" width="35.25" style="24" customWidth="1"/>
    <col min="6915" max="6915" width="9" style="24"/>
    <col min="6916" max="6916" width="13.875" style="24" bestFit="1" customWidth="1"/>
    <col min="6917" max="6917" width="9.5" style="24" customWidth="1"/>
    <col min="6918" max="6918" width="12.5" style="24" customWidth="1"/>
    <col min="6919" max="6919" width="11" style="24" customWidth="1"/>
    <col min="6920" max="6920" width="13.75" style="24" bestFit="1" customWidth="1"/>
    <col min="6921" max="6921" width="12.25" style="24" bestFit="1" customWidth="1"/>
    <col min="6922" max="7168" width="9" style="24"/>
    <col min="7169" max="7169" width="7.625" style="24" customWidth="1"/>
    <col min="7170" max="7170" width="35.25" style="24" customWidth="1"/>
    <col min="7171" max="7171" width="9" style="24"/>
    <col min="7172" max="7172" width="13.875" style="24" bestFit="1" customWidth="1"/>
    <col min="7173" max="7173" width="9.5" style="24" customWidth="1"/>
    <col min="7174" max="7174" width="12.5" style="24" customWidth="1"/>
    <col min="7175" max="7175" width="11" style="24" customWidth="1"/>
    <col min="7176" max="7176" width="13.75" style="24" bestFit="1" customWidth="1"/>
    <col min="7177" max="7177" width="12.25" style="24" bestFit="1" customWidth="1"/>
    <col min="7178" max="7424" width="9" style="24"/>
    <col min="7425" max="7425" width="7.625" style="24" customWidth="1"/>
    <col min="7426" max="7426" width="35.25" style="24" customWidth="1"/>
    <col min="7427" max="7427" width="9" style="24"/>
    <col min="7428" max="7428" width="13.875" style="24" bestFit="1" customWidth="1"/>
    <col min="7429" max="7429" width="9.5" style="24" customWidth="1"/>
    <col min="7430" max="7430" width="12.5" style="24" customWidth="1"/>
    <col min="7431" max="7431" width="11" style="24" customWidth="1"/>
    <col min="7432" max="7432" width="13.75" style="24" bestFit="1" customWidth="1"/>
    <col min="7433" max="7433" width="12.25" style="24" bestFit="1" customWidth="1"/>
    <col min="7434" max="7680" width="9" style="24"/>
    <col min="7681" max="7681" width="7.625" style="24" customWidth="1"/>
    <col min="7682" max="7682" width="35.25" style="24" customWidth="1"/>
    <col min="7683" max="7683" width="9" style="24"/>
    <col min="7684" max="7684" width="13.875" style="24" bestFit="1" customWidth="1"/>
    <col min="7685" max="7685" width="9.5" style="24" customWidth="1"/>
    <col min="7686" max="7686" width="12.5" style="24" customWidth="1"/>
    <col min="7687" max="7687" width="11" style="24" customWidth="1"/>
    <col min="7688" max="7688" width="13.75" style="24" bestFit="1" customWidth="1"/>
    <col min="7689" max="7689" width="12.25" style="24" bestFit="1" customWidth="1"/>
    <col min="7690" max="7936" width="9" style="24"/>
    <col min="7937" max="7937" width="7.625" style="24" customWidth="1"/>
    <col min="7938" max="7938" width="35.25" style="24" customWidth="1"/>
    <col min="7939" max="7939" width="9" style="24"/>
    <col min="7940" max="7940" width="13.875" style="24" bestFit="1" customWidth="1"/>
    <col min="7941" max="7941" width="9.5" style="24" customWidth="1"/>
    <col min="7942" max="7942" width="12.5" style="24" customWidth="1"/>
    <col min="7943" max="7943" width="11" style="24" customWidth="1"/>
    <col min="7944" max="7944" width="13.75" style="24" bestFit="1" customWidth="1"/>
    <col min="7945" max="7945" width="12.25" style="24" bestFit="1" customWidth="1"/>
    <col min="7946" max="8192" width="9" style="24"/>
    <col min="8193" max="8193" width="7.625" style="24" customWidth="1"/>
    <col min="8194" max="8194" width="35.25" style="24" customWidth="1"/>
    <col min="8195" max="8195" width="9" style="24"/>
    <col min="8196" max="8196" width="13.875" style="24" bestFit="1" customWidth="1"/>
    <col min="8197" max="8197" width="9.5" style="24" customWidth="1"/>
    <col min="8198" max="8198" width="12.5" style="24" customWidth="1"/>
    <col min="8199" max="8199" width="11" style="24" customWidth="1"/>
    <col min="8200" max="8200" width="13.75" style="24" bestFit="1" customWidth="1"/>
    <col min="8201" max="8201" width="12.25" style="24" bestFit="1" customWidth="1"/>
    <col min="8202" max="8448" width="9" style="24"/>
    <col min="8449" max="8449" width="7.625" style="24" customWidth="1"/>
    <col min="8450" max="8450" width="35.25" style="24" customWidth="1"/>
    <col min="8451" max="8451" width="9" style="24"/>
    <col min="8452" max="8452" width="13.875" style="24" bestFit="1" customWidth="1"/>
    <col min="8453" max="8453" width="9.5" style="24" customWidth="1"/>
    <col min="8454" max="8454" width="12.5" style="24" customWidth="1"/>
    <col min="8455" max="8455" width="11" style="24" customWidth="1"/>
    <col min="8456" max="8456" width="13.75" style="24" bestFit="1" customWidth="1"/>
    <col min="8457" max="8457" width="12.25" style="24" bestFit="1" customWidth="1"/>
    <col min="8458" max="8704" width="9" style="24"/>
    <col min="8705" max="8705" width="7.625" style="24" customWidth="1"/>
    <col min="8706" max="8706" width="35.25" style="24" customWidth="1"/>
    <col min="8707" max="8707" width="9" style="24"/>
    <col min="8708" max="8708" width="13.875" style="24" bestFit="1" customWidth="1"/>
    <col min="8709" max="8709" width="9.5" style="24" customWidth="1"/>
    <col min="8710" max="8710" width="12.5" style="24" customWidth="1"/>
    <col min="8711" max="8711" width="11" style="24" customWidth="1"/>
    <col min="8712" max="8712" width="13.75" style="24" bestFit="1" customWidth="1"/>
    <col min="8713" max="8713" width="12.25" style="24" bestFit="1" customWidth="1"/>
    <col min="8714" max="8960" width="9" style="24"/>
    <col min="8961" max="8961" width="7.625" style="24" customWidth="1"/>
    <col min="8962" max="8962" width="35.25" style="24" customWidth="1"/>
    <col min="8963" max="8963" width="9" style="24"/>
    <col min="8964" max="8964" width="13.875" style="24" bestFit="1" customWidth="1"/>
    <col min="8965" max="8965" width="9.5" style="24" customWidth="1"/>
    <col min="8966" max="8966" width="12.5" style="24" customWidth="1"/>
    <col min="8967" max="8967" width="11" style="24" customWidth="1"/>
    <col min="8968" max="8968" width="13.75" style="24" bestFit="1" customWidth="1"/>
    <col min="8969" max="8969" width="12.25" style="24" bestFit="1" customWidth="1"/>
    <col min="8970" max="9216" width="9" style="24"/>
    <col min="9217" max="9217" width="7.625" style="24" customWidth="1"/>
    <col min="9218" max="9218" width="35.25" style="24" customWidth="1"/>
    <col min="9219" max="9219" width="9" style="24"/>
    <col min="9220" max="9220" width="13.875" style="24" bestFit="1" customWidth="1"/>
    <col min="9221" max="9221" width="9.5" style="24" customWidth="1"/>
    <col min="9222" max="9222" width="12.5" style="24" customWidth="1"/>
    <col min="9223" max="9223" width="11" style="24" customWidth="1"/>
    <col min="9224" max="9224" width="13.75" style="24" bestFit="1" customWidth="1"/>
    <col min="9225" max="9225" width="12.25" style="24" bestFit="1" customWidth="1"/>
    <col min="9226" max="9472" width="9" style="24"/>
    <col min="9473" max="9473" width="7.625" style="24" customWidth="1"/>
    <col min="9474" max="9474" width="35.25" style="24" customWidth="1"/>
    <col min="9475" max="9475" width="9" style="24"/>
    <col min="9476" max="9476" width="13.875" style="24" bestFit="1" customWidth="1"/>
    <col min="9477" max="9477" width="9.5" style="24" customWidth="1"/>
    <col min="9478" max="9478" width="12.5" style="24" customWidth="1"/>
    <col min="9479" max="9479" width="11" style="24" customWidth="1"/>
    <col min="9480" max="9480" width="13.75" style="24" bestFit="1" customWidth="1"/>
    <col min="9481" max="9481" width="12.25" style="24" bestFit="1" customWidth="1"/>
    <col min="9482" max="9728" width="9" style="24"/>
    <col min="9729" max="9729" width="7.625" style="24" customWidth="1"/>
    <col min="9730" max="9730" width="35.25" style="24" customWidth="1"/>
    <col min="9731" max="9731" width="9" style="24"/>
    <col min="9732" max="9732" width="13.875" style="24" bestFit="1" customWidth="1"/>
    <col min="9733" max="9733" width="9.5" style="24" customWidth="1"/>
    <col min="9734" max="9734" width="12.5" style="24" customWidth="1"/>
    <col min="9735" max="9735" width="11" style="24" customWidth="1"/>
    <col min="9736" max="9736" width="13.75" style="24" bestFit="1" customWidth="1"/>
    <col min="9737" max="9737" width="12.25" style="24" bestFit="1" customWidth="1"/>
    <col min="9738" max="9984" width="9" style="24"/>
    <col min="9985" max="9985" width="7.625" style="24" customWidth="1"/>
    <col min="9986" max="9986" width="35.25" style="24" customWidth="1"/>
    <col min="9987" max="9987" width="9" style="24"/>
    <col min="9988" max="9988" width="13.875" style="24" bestFit="1" customWidth="1"/>
    <col min="9989" max="9989" width="9.5" style="24" customWidth="1"/>
    <col min="9990" max="9990" width="12.5" style="24" customWidth="1"/>
    <col min="9991" max="9991" width="11" style="24" customWidth="1"/>
    <col min="9992" max="9992" width="13.75" style="24" bestFit="1" customWidth="1"/>
    <col min="9993" max="9993" width="12.25" style="24" bestFit="1" customWidth="1"/>
    <col min="9994" max="10240" width="9" style="24"/>
    <col min="10241" max="10241" width="7.625" style="24" customWidth="1"/>
    <col min="10242" max="10242" width="35.25" style="24" customWidth="1"/>
    <col min="10243" max="10243" width="9" style="24"/>
    <col min="10244" max="10244" width="13.875" style="24" bestFit="1" customWidth="1"/>
    <col min="10245" max="10245" width="9.5" style="24" customWidth="1"/>
    <col min="10246" max="10246" width="12.5" style="24" customWidth="1"/>
    <col min="10247" max="10247" width="11" style="24" customWidth="1"/>
    <col min="10248" max="10248" width="13.75" style="24" bestFit="1" customWidth="1"/>
    <col min="10249" max="10249" width="12.25" style="24" bestFit="1" customWidth="1"/>
    <col min="10250" max="10496" width="9" style="24"/>
    <col min="10497" max="10497" width="7.625" style="24" customWidth="1"/>
    <col min="10498" max="10498" width="35.25" style="24" customWidth="1"/>
    <col min="10499" max="10499" width="9" style="24"/>
    <col min="10500" max="10500" width="13.875" style="24" bestFit="1" customWidth="1"/>
    <col min="10501" max="10501" width="9.5" style="24" customWidth="1"/>
    <col min="10502" max="10502" width="12.5" style="24" customWidth="1"/>
    <col min="10503" max="10503" width="11" style="24" customWidth="1"/>
    <col min="10504" max="10504" width="13.75" style="24" bestFit="1" customWidth="1"/>
    <col min="10505" max="10505" width="12.25" style="24" bestFit="1" customWidth="1"/>
    <col min="10506" max="10752" width="9" style="24"/>
    <col min="10753" max="10753" width="7.625" style="24" customWidth="1"/>
    <col min="10754" max="10754" width="35.25" style="24" customWidth="1"/>
    <col min="10755" max="10755" width="9" style="24"/>
    <col min="10756" max="10756" width="13.875" style="24" bestFit="1" customWidth="1"/>
    <col min="10757" max="10757" width="9.5" style="24" customWidth="1"/>
    <col min="10758" max="10758" width="12.5" style="24" customWidth="1"/>
    <col min="10759" max="10759" width="11" style="24" customWidth="1"/>
    <col min="10760" max="10760" width="13.75" style="24" bestFit="1" customWidth="1"/>
    <col min="10761" max="10761" width="12.25" style="24" bestFit="1" customWidth="1"/>
    <col min="10762" max="11008" width="9" style="24"/>
    <col min="11009" max="11009" width="7.625" style="24" customWidth="1"/>
    <col min="11010" max="11010" width="35.25" style="24" customWidth="1"/>
    <col min="11011" max="11011" width="9" style="24"/>
    <col min="11012" max="11012" width="13.875" style="24" bestFit="1" customWidth="1"/>
    <col min="11013" max="11013" width="9.5" style="24" customWidth="1"/>
    <col min="11014" max="11014" width="12.5" style="24" customWidth="1"/>
    <col min="11015" max="11015" width="11" style="24" customWidth="1"/>
    <col min="11016" max="11016" width="13.75" style="24" bestFit="1" customWidth="1"/>
    <col min="11017" max="11017" width="12.25" style="24" bestFit="1" customWidth="1"/>
    <col min="11018" max="11264" width="9" style="24"/>
    <col min="11265" max="11265" width="7.625" style="24" customWidth="1"/>
    <col min="11266" max="11266" width="35.25" style="24" customWidth="1"/>
    <col min="11267" max="11267" width="9" style="24"/>
    <col min="11268" max="11268" width="13.875" style="24" bestFit="1" customWidth="1"/>
    <col min="11269" max="11269" width="9.5" style="24" customWidth="1"/>
    <col min="11270" max="11270" width="12.5" style="24" customWidth="1"/>
    <col min="11271" max="11271" width="11" style="24" customWidth="1"/>
    <col min="11272" max="11272" width="13.75" style="24" bestFit="1" customWidth="1"/>
    <col min="11273" max="11273" width="12.25" style="24" bestFit="1" customWidth="1"/>
    <col min="11274" max="11520" width="9" style="24"/>
    <col min="11521" max="11521" width="7.625" style="24" customWidth="1"/>
    <col min="11522" max="11522" width="35.25" style="24" customWidth="1"/>
    <col min="11523" max="11523" width="9" style="24"/>
    <col min="11524" max="11524" width="13.875" style="24" bestFit="1" customWidth="1"/>
    <col min="11525" max="11525" width="9.5" style="24" customWidth="1"/>
    <col min="11526" max="11526" width="12.5" style="24" customWidth="1"/>
    <col min="11527" max="11527" width="11" style="24" customWidth="1"/>
    <col min="11528" max="11528" width="13.75" style="24" bestFit="1" customWidth="1"/>
    <col min="11529" max="11529" width="12.25" style="24" bestFit="1" customWidth="1"/>
    <col min="11530" max="11776" width="9" style="24"/>
    <col min="11777" max="11777" width="7.625" style="24" customWidth="1"/>
    <col min="11778" max="11778" width="35.25" style="24" customWidth="1"/>
    <col min="11779" max="11779" width="9" style="24"/>
    <col min="11780" max="11780" width="13.875" style="24" bestFit="1" customWidth="1"/>
    <col min="11781" max="11781" width="9.5" style="24" customWidth="1"/>
    <col min="11782" max="11782" width="12.5" style="24" customWidth="1"/>
    <col min="11783" max="11783" width="11" style="24" customWidth="1"/>
    <col min="11784" max="11784" width="13.75" style="24" bestFit="1" customWidth="1"/>
    <col min="11785" max="11785" width="12.25" style="24" bestFit="1" customWidth="1"/>
    <col min="11786" max="12032" width="9" style="24"/>
    <col min="12033" max="12033" width="7.625" style="24" customWidth="1"/>
    <col min="12034" max="12034" width="35.25" style="24" customWidth="1"/>
    <col min="12035" max="12035" width="9" style="24"/>
    <col min="12036" max="12036" width="13.875" style="24" bestFit="1" customWidth="1"/>
    <col min="12037" max="12037" width="9.5" style="24" customWidth="1"/>
    <col min="12038" max="12038" width="12.5" style="24" customWidth="1"/>
    <col min="12039" max="12039" width="11" style="24" customWidth="1"/>
    <col min="12040" max="12040" width="13.75" style="24" bestFit="1" customWidth="1"/>
    <col min="12041" max="12041" width="12.25" style="24" bestFit="1" customWidth="1"/>
    <col min="12042" max="12288" width="9" style="24"/>
    <col min="12289" max="12289" width="7.625" style="24" customWidth="1"/>
    <col min="12290" max="12290" width="35.25" style="24" customWidth="1"/>
    <col min="12291" max="12291" width="9" style="24"/>
    <col min="12292" max="12292" width="13.875" style="24" bestFit="1" customWidth="1"/>
    <col min="12293" max="12293" width="9.5" style="24" customWidth="1"/>
    <col min="12294" max="12294" width="12.5" style="24" customWidth="1"/>
    <col min="12295" max="12295" width="11" style="24" customWidth="1"/>
    <col min="12296" max="12296" width="13.75" style="24" bestFit="1" customWidth="1"/>
    <col min="12297" max="12297" width="12.25" style="24" bestFit="1" customWidth="1"/>
    <col min="12298" max="12544" width="9" style="24"/>
    <col min="12545" max="12545" width="7.625" style="24" customWidth="1"/>
    <col min="12546" max="12546" width="35.25" style="24" customWidth="1"/>
    <col min="12547" max="12547" width="9" style="24"/>
    <col min="12548" max="12548" width="13.875" style="24" bestFit="1" customWidth="1"/>
    <col min="12549" max="12549" width="9.5" style="24" customWidth="1"/>
    <col min="12550" max="12550" width="12.5" style="24" customWidth="1"/>
    <col min="12551" max="12551" width="11" style="24" customWidth="1"/>
    <col min="12552" max="12552" width="13.75" style="24" bestFit="1" customWidth="1"/>
    <col min="12553" max="12553" width="12.25" style="24" bestFit="1" customWidth="1"/>
    <col min="12554" max="12800" width="9" style="24"/>
    <col min="12801" max="12801" width="7.625" style="24" customWidth="1"/>
    <col min="12802" max="12802" width="35.25" style="24" customWidth="1"/>
    <col min="12803" max="12803" width="9" style="24"/>
    <col min="12804" max="12804" width="13.875" style="24" bestFit="1" customWidth="1"/>
    <col min="12805" max="12805" width="9.5" style="24" customWidth="1"/>
    <col min="12806" max="12806" width="12.5" style="24" customWidth="1"/>
    <col min="12807" max="12807" width="11" style="24" customWidth="1"/>
    <col min="12808" max="12808" width="13.75" style="24" bestFit="1" customWidth="1"/>
    <col min="12809" max="12809" width="12.25" style="24" bestFit="1" customWidth="1"/>
    <col min="12810" max="13056" width="9" style="24"/>
    <col min="13057" max="13057" width="7.625" style="24" customWidth="1"/>
    <col min="13058" max="13058" width="35.25" style="24" customWidth="1"/>
    <col min="13059" max="13059" width="9" style="24"/>
    <col min="13060" max="13060" width="13.875" style="24" bestFit="1" customWidth="1"/>
    <col min="13061" max="13061" width="9.5" style="24" customWidth="1"/>
    <col min="13062" max="13062" width="12.5" style="24" customWidth="1"/>
    <col min="13063" max="13063" width="11" style="24" customWidth="1"/>
    <col min="13064" max="13064" width="13.75" style="24" bestFit="1" customWidth="1"/>
    <col min="13065" max="13065" width="12.25" style="24" bestFit="1" customWidth="1"/>
    <col min="13066" max="13312" width="9" style="24"/>
    <col min="13313" max="13313" width="7.625" style="24" customWidth="1"/>
    <col min="13314" max="13314" width="35.25" style="24" customWidth="1"/>
    <col min="13315" max="13315" width="9" style="24"/>
    <col min="13316" max="13316" width="13.875" style="24" bestFit="1" customWidth="1"/>
    <col min="13317" max="13317" width="9.5" style="24" customWidth="1"/>
    <col min="13318" max="13318" width="12.5" style="24" customWidth="1"/>
    <col min="13319" max="13319" width="11" style="24" customWidth="1"/>
    <col min="13320" max="13320" width="13.75" style="24" bestFit="1" customWidth="1"/>
    <col min="13321" max="13321" width="12.25" style="24" bestFit="1" customWidth="1"/>
    <col min="13322" max="13568" width="9" style="24"/>
    <col min="13569" max="13569" width="7.625" style="24" customWidth="1"/>
    <col min="13570" max="13570" width="35.25" style="24" customWidth="1"/>
    <col min="13571" max="13571" width="9" style="24"/>
    <col min="13572" max="13572" width="13.875" style="24" bestFit="1" customWidth="1"/>
    <col min="13573" max="13573" width="9.5" style="24" customWidth="1"/>
    <col min="13574" max="13574" width="12.5" style="24" customWidth="1"/>
    <col min="13575" max="13575" width="11" style="24" customWidth="1"/>
    <col min="13576" max="13576" width="13.75" style="24" bestFit="1" customWidth="1"/>
    <col min="13577" max="13577" width="12.25" style="24" bestFit="1" customWidth="1"/>
    <col min="13578" max="13824" width="9" style="24"/>
    <col min="13825" max="13825" width="7.625" style="24" customWidth="1"/>
    <col min="13826" max="13826" width="35.25" style="24" customWidth="1"/>
    <col min="13827" max="13827" width="9" style="24"/>
    <col min="13828" max="13828" width="13.875" style="24" bestFit="1" customWidth="1"/>
    <col min="13829" max="13829" width="9.5" style="24" customWidth="1"/>
    <col min="13830" max="13830" width="12.5" style="24" customWidth="1"/>
    <col min="13831" max="13831" width="11" style="24" customWidth="1"/>
    <col min="13832" max="13832" width="13.75" style="24" bestFit="1" customWidth="1"/>
    <col min="13833" max="13833" width="12.25" style="24" bestFit="1" customWidth="1"/>
    <col min="13834" max="14080" width="9" style="24"/>
    <col min="14081" max="14081" width="7.625" style="24" customWidth="1"/>
    <col min="14082" max="14082" width="35.25" style="24" customWidth="1"/>
    <col min="14083" max="14083" width="9" style="24"/>
    <col min="14084" max="14084" width="13.875" style="24" bestFit="1" customWidth="1"/>
    <col min="14085" max="14085" width="9.5" style="24" customWidth="1"/>
    <col min="14086" max="14086" width="12.5" style="24" customWidth="1"/>
    <col min="14087" max="14087" width="11" style="24" customWidth="1"/>
    <col min="14088" max="14088" width="13.75" style="24" bestFit="1" customWidth="1"/>
    <col min="14089" max="14089" width="12.25" style="24" bestFit="1" customWidth="1"/>
    <col min="14090" max="14336" width="9" style="24"/>
    <col min="14337" max="14337" width="7.625" style="24" customWidth="1"/>
    <col min="14338" max="14338" width="35.25" style="24" customWidth="1"/>
    <col min="14339" max="14339" width="9" style="24"/>
    <col min="14340" max="14340" width="13.875" style="24" bestFit="1" customWidth="1"/>
    <col min="14341" max="14341" width="9.5" style="24" customWidth="1"/>
    <col min="14342" max="14342" width="12.5" style="24" customWidth="1"/>
    <col min="14343" max="14343" width="11" style="24" customWidth="1"/>
    <col min="14344" max="14344" width="13.75" style="24" bestFit="1" customWidth="1"/>
    <col min="14345" max="14345" width="12.25" style="24" bestFit="1" customWidth="1"/>
    <col min="14346" max="14592" width="9" style="24"/>
    <col min="14593" max="14593" width="7.625" style="24" customWidth="1"/>
    <col min="14594" max="14594" width="35.25" style="24" customWidth="1"/>
    <col min="14595" max="14595" width="9" style="24"/>
    <col min="14596" max="14596" width="13.875" style="24" bestFit="1" customWidth="1"/>
    <col min="14597" max="14597" width="9.5" style="24" customWidth="1"/>
    <col min="14598" max="14598" width="12.5" style="24" customWidth="1"/>
    <col min="14599" max="14599" width="11" style="24" customWidth="1"/>
    <col min="14600" max="14600" width="13.75" style="24" bestFit="1" customWidth="1"/>
    <col min="14601" max="14601" width="12.25" style="24" bestFit="1" customWidth="1"/>
    <col min="14602" max="14848" width="9" style="24"/>
    <col min="14849" max="14849" width="7.625" style="24" customWidth="1"/>
    <col min="14850" max="14850" width="35.25" style="24" customWidth="1"/>
    <col min="14851" max="14851" width="9" style="24"/>
    <col min="14852" max="14852" width="13.875" style="24" bestFit="1" customWidth="1"/>
    <col min="14853" max="14853" width="9.5" style="24" customWidth="1"/>
    <col min="14854" max="14854" width="12.5" style="24" customWidth="1"/>
    <col min="14855" max="14855" width="11" style="24" customWidth="1"/>
    <col min="14856" max="14856" width="13.75" style="24" bestFit="1" customWidth="1"/>
    <col min="14857" max="14857" width="12.25" style="24" bestFit="1" customWidth="1"/>
    <col min="14858" max="15104" width="9" style="24"/>
    <col min="15105" max="15105" width="7.625" style="24" customWidth="1"/>
    <col min="15106" max="15106" width="35.25" style="24" customWidth="1"/>
    <col min="15107" max="15107" width="9" style="24"/>
    <col min="15108" max="15108" width="13.875" style="24" bestFit="1" customWidth="1"/>
    <col min="15109" max="15109" width="9.5" style="24" customWidth="1"/>
    <col min="15110" max="15110" width="12.5" style="24" customWidth="1"/>
    <col min="15111" max="15111" width="11" style="24" customWidth="1"/>
    <col min="15112" max="15112" width="13.75" style="24" bestFit="1" customWidth="1"/>
    <col min="15113" max="15113" width="12.25" style="24" bestFit="1" customWidth="1"/>
    <col min="15114" max="15360" width="9" style="24"/>
    <col min="15361" max="15361" width="7.625" style="24" customWidth="1"/>
    <col min="15362" max="15362" width="35.25" style="24" customWidth="1"/>
    <col min="15363" max="15363" width="9" style="24"/>
    <col min="15364" max="15364" width="13.875" style="24" bestFit="1" customWidth="1"/>
    <col min="15365" max="15365" width="9.5" style="24" customWidth="1"/>
    <col min="15366" max="15366" width="12.5" style="24" customWidth="1"/>
    <col min="15367" max="15367" width="11" style="24" customWidth="1"/>
    <col min="15368" max="15368" width="13.75" style="24" bestFit="1" customWidth="1"/>
    <col min="15369" max="15369" width="12.25" style="24" bestFit="1" customWidth="1"/>
    <col min="15370" max="15616" width="9" style="24"/>
    <col min="15617" max="15617" width="7.625" style="24" customWidth="1"/>
    <col min="15618" max="15618" width="35.25" style="24" customWidth="1"/>
    <col min="15619" max="15619" width="9" style="24"/>
    <col min="15620" max="15620" width="13.875" style="24" bestFit="1" customWidth="1"/>
    <col min="15621" max="15621" width="9.5" style="24" customWidth="1"/>
    <col min="15622" max="15622" width="12.5" style="24" customWidth="1"/>
    <col min="15623" max="15623" width="11" style="24" customWidth="1"/>
    <col min="15624" max="15624" width="13.75" style="24" bestFit="1" customWidth="1"/>
    <col min="15625" max="15625" width="12.25" style="24" bestFit="1" customWidth="1"/>
    <col min="15626" max="15872" width="9" style="24"/>
    <col min="15873" max="15873" width="7.625" style="24" customWidth="1"/>
    <col min="15874" max="15874" width="35.25" style="24" customWidth="1"/>
    <col min="15875" max="15875" width="9" style="24"/>
    <col min="15876" max="15876" width="13.875" style="24" bestFit="1" customWidth="1"/>
    <col min="15877" max="15877" width="9.5" style="24" customWidth="1"/>
    <col min="15878" max="15878" width="12.5" style="24" customWidth="1"/>
    <col min="15879" max="15879" width="11" style="24" customWidth="1"/>
    <col min="15880" max="15880" width="13.75" style="24" bestFit="1" customWidth="1"/>
    <col min="15881" max="15881" width="12.25" style="24" bestFit="1" customWidth="1"/>
    <col min="15882" max="16128" width="9" style="24"/>
    <col min="16129" max="16129" width="7.625" style="24" customWidth="1"/>
    <col min="16130" max="16130" width="35.25" style="24" customWidth="1"/>
    <col min="16131" max="16131" width="9" style="24"/>
    <col min="16132" max="16132" width="13.875" style="24" bestFit="1" customWidth="1"/>
    <col min="16133" max="16133" width="9.5" style="24" customWidth="1"/>
    <col min="16134" max="16134" width="12.5" style="24" customWidth="1"/>
    <col min="16135" max="16135" width="11" style="24" customWidth="1"/>
    <col min="16136" max="16136" width="13.75" style="24" bestFit="1" customWidth="1"/>
    <col min="16137" max="16137" width="12.25" style="24" bestFit="1" customWidth="1"/>
    <col min="16138" max="16384" width="9" style="24"/>
  </cols>
  <sheetData>
    <row r="1" spans="1:10">
      <c r="A1" s="24" t="s">
        <v>0</v>
      </c>
      <c r="B1" s="75" t="str">
        <f>[25]合計!C3</f>
        <v>岡山県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41.45" customHeight="1" thickBot="1">
      <c r="B5" s="126" t="s">
        <v>88</v>
      </c>
      <c r="C5" s="126"/>
      <c r="D5" s="126"/>
      <c r="E5" s="126"/>
      <c r="F5" s="126"/>
      <c r="G5" s="126"/>
      <c r="H5" s="138">
        <f>SUM(H6:H65)</f>
        <v>3003035407</v>
      </c>
      <c r="I5" s="138">
        <f>SUM(I6:I65)</f>
        <v>236700864</v>
      </c>
      <c r="J5" s="126">
        <f>H5/I5</f>
        <v>12.687048776467499</v>
      </c>
    </row>
    <row r="6" spans="1:10" ht="42" customHeight="1" thickTop="1">
      <c r="A6" s="24">
        <v>1</v>
      </c>
      <c r="B6" s="62" t="s">
        <v>529</v>
      </c>
      <c r="C6" s="62" t="s">
        <v>126</v>
      </c>
      <c r="D6" s="62" t="s">
        <v>115</v>
      </c>
      <c r="E6" s="112">
        <v>1</v>
      </c>
      <c r="F6" s="62" t="s">
        <v>530</v>
      </c>
      <c r="G6" s="66" t="s">
        <v>117</v>
      </c>
      <c r="H6" s="140">
        <v>2820828560</v>
      </c>
      <c r="I6" s="140">
        <v>232144417</v>
      </c>
      <c r="J6" s="41">
        <f t="shared" ref="J6:J65" si="0">H6/I6</f>
        <v>12.151179840779887</v>
      </c>
    </row>
    <row r="7" spans="1:10" ht="42" customHeight="1">
      <c r="A7" s="24">
        <v>2</v>
      </c>
      <c r="B7" s="62" t="s">
        <v>531</v>
      </c>
      <c r="C7" s="62" t="s">
        <v>126</v>
      </c>
      <c r="D7" s="62" t="s">
        <v>115</v>
      </c>
      <c r="E7" s="112">
        <v>1</v>
      </c>
      <c r="F7" s="62" t="s">
        <v>530</v>
      </c>
      <c r="G7" s="66" t="s">
        <v>117</v>
      </c>
      <c r="H7" s="140">
        <v>181901720</v>
      </c>
      <c r="I7" s="140">
        <v>4547543</v>
      </c>
      <c r="J7" s="41">
        <f t="shared" si="0"/>
        <v>40</v>
      </c>
    </row>
    <row r="8" spans="1:10" ht="42" customHeight="1">
      <c r="A8" s="24">
        <v>3</v>
      </c>
      <c r="B8" s="62" t="s">
        <v>532</v>
      </c>
      <c r="C8" s="62" t="s">
        <v>165</v>
      </c>
      <c r="D8" s="62" t="s">
        <v>115</v>
      </c>
      <c r="E8" s="112">
        <v>1</v>
      </c>
      <c r="F8" s="62" t="s">
        <v>462</v>
      </c>
      <c r="G8" s="66" t="s">
        <v>117</v>
      </c>
      <c r="H8" s="140">
        <v>305127</v>
      </c>
      <c r="I8" s="140">
        <v>8904</v>
      </c>
      <c r="J8" s="41">
        <f t="shared" si="0"/>
        <v>34.26853099730458</v>
      </c>
    </row>
    <row r="9" spans="1:10" ht="42" customHeight="1">
      <c r="A9" s="24">
        <v>4</v>
      </c>
      <c r="B9" s="62"/>
      <c r="C9" s="62"/>
      <c r="D9" s="62"/>
      <c r="E9" s="62"/>
      <c r="F9" s="62"/>
      <c r="G9" s="66"/>
      <c r="H9" s="122"/>
      <c r="I9" s="122"/>
      <c r="J9" s="41" t="e">
        <f t="shared" si="0"/>
        <v>#DIV/0!</v>
      </c>
    </row>
    <row r="10" spans="1:10" ht="42" customHeight="1">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40157480314965" right="0.78740157480314965" top="0.62992125984251968" bottom="0.59055118110236227" header="0.51181102362204722" footer="0.51181102362204722"/>
  <pageSetup paperSize="9" scale="65"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9"/>
  <sheetViews>
    <sheetView workbookViewId="0">
      <selection activeCell="H3" sqref="H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5">
      <c r="A1" s="24" t="s">
        <v>0</v>
      </c>
      <c r="B1" s="25" t="str">
        <f>[26]合計!C3</f>
        <v>広島県</v>
      </c>
      <c r="I1" s="24" t="s">
        <v>70</v>
      </c>
      <c r="K1" s="27" t="s">
        <v>71</v>
      </c>
    </row>
    <row r="2" spans="1:15" ht="54" customHeight="1">
      <c r="B2" s="141"/>
      <c r="E2" s="856" t="s">
        <v>72</v>
      </c>
      <c r="F2" s="856"/>
      <c r="G2" s="856"/>
      <c r="H2" s="142">
        <f>SUMIF(E8:E357,"PPS",H8:H357)</f>
        <v>280107.27</v>
      </c>
      <c r="I2" s="143"/>
      <c r="J2" s="27"/>
    </row>
    <row r="3" spans="1:15" ht="57" customHeight="1">
      <c r="B3" s="26"/>
      <c r="E3" s="856" t="s">
        <v>73</v>
      </c>
      <c r="F3" s="856"/>
      <c r="G3" s="856"/>
      <c r="H3" s="142">
        <f>M7</f>
        <v>280107.27</v>
      </c>
      <c r="I3" s="143"/>
      <c r="J3" s="31"/>
    </row>
    <row r="4" spans="1:15" s="31" customFormat="1" ht="55.5" customHeight="1">
      <c r="B4" s="144"/>
      <c r="E4" s="856" t="s">
        <v>74</v>
      </c>
      <c r="F4" s="856"/>
      <c r="G4" s="856"/>
      <c r="H4" s="145">
        <f>H3/I7</f>
        <v>0.95487587482947389</v>
      </c>
      <c r="I4" s="143"/>
      <c r="K4" s="34"/>
      <c r="L4" s="34"/>
    </row>
    <row r="5" spans="1:15" s="26" customFormat="1" ht="17.25" customHeight="1">
      <c r="B5" s="35"/>
      <c r="E5" s="36"/>
      <c r="F5" s="36"/>
      <c r="G5" s="36"/>
      <c r="H5" s="146"/>
      <c r="I5" s="147"/>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148" customFormat="1" ht="14.25" thickBot="1">
      <c r="B7" s="149" t="s">
        <v>88</v>
      </c>
      <c r="C7" s="149"/>
      <c r="D7" s="149"/>
      <c r="E7" s="149"/>
      <c r="F7" s="149"/>
      <c r="G7" s="149"/>
      <c r="H7" s="150">
        <f>SUM(H8:H357)</f>
        <v>280107.27</v>
      </c>
      <c r="I7" s="150">
        <f>SUM(I8:I357)</f>
        <v>293344.16899999999</v>
      </c>
      <c r="J7" s="151">
        <f>H7/I7</f>
        <v>0.95487587482947389</v>
      </c>
      <c r="K7" s="152">
        <f>SUM(K8:K357)</f>
        <v>2125</v>
      </c>
      <c r="L7" s="153">
        <f>SUM(L8:L357)</f>
        <v>6661646</v>
      </c>
      <c r="M7" s="154">
        <f>SUM(M8:M357)</f>
        <v>280107.27</v>
      </c>
    </row>
    <row r="8" spans="1:15" ht="14.25" thickTop="1">
      <c r="A8" s="24">
        <v>1</v>
      </c>
      <c r="B8" s="155" t="s">
        <v>1146</v>
      </c>
      <c r="C8" s="384" t="s">
        <v>126</v>
      </c>
      <c r="D8" s="385" t="s">
        <v>1147</v>
      </c>
      <c r="E8" s="55" t="s">
        <v>128</v>
      </c>
      <c r="F8" s="384" t="s">
        <v>124</v>
      </c>
      <c r="G8" s="386">
        <v>7</v>
      </c>
      <c r="H8" s="157">
        <v>190615.758</v>
      </c>
      <c r="I8" s="58">
        <v>192629.826</v>
      </c>
      <c r="J8" s="158">
        <f t="shared" ref="J8:J71" si="0">H8/I8</f>
        <v>0.98954436059138629</v>
      </c>
      <c r="K8" s="58">
        <v>936</v>
      </c>
      <c r="L8" s="58">
        <v>4425694</v>
      </c>
      <c r="M8" s="157">
        <v>190615.758</v>
      </c>
      <c r="N8" s="24">
        <f>H8/1000</f>
        <v>190.615758</v>
      </c>
      <c r="O8" s="24">
        <f>I8/1000</f>
        <v>192.62982600000001</v>
      </c>
    </row>
    <row r="9" spans="1:15" ht="24">
      <c r="A9" s="24">
        <v>2</v>
      </c>
      <c r="B9" s="159" t="s">
        <v>1148</v>
      </c>
      <c r="C9" s="54" t="s">
        <v>420</v>
      </c>
      <c r="D9" s="62" t="s">
        <v>1149</v>
      </c>
      <c r="E9" s="55" t="s">
        <v>128</v>
      </c>
      <c r="F9" s="54" t="s">
        <v>124</v>
      </c>
      <c r="G9" s="156">
        <v>5</v>
      </c>
      <c r="H9" s="157">
        <v>89491.512000000002</v>
      </c>
      <c r="I9" s="58">
        <v>100714.34299999999</v>
      </c>
      <c r="J9" s="145">
        <f t="shared" si="0"/>
        <v>0.88856769884305364</v>
      </c>
      <c r="K9" s="58">
        <v>1189</v>
      </c>
      <c r="L9" s="58">
        <v>2235952</v>
      </c>
      <c r="M9" s="63">
        <v>89491.512000000002</v>
      </c>
      <c r="N9" s="24">
        <f>H9/1000</f>
        <v>89.491512</v>
      </c>
      <c r="O9" s="24">
        <f>I9/1000</f>
        <v>100.714343</v>
      </c>
    </row>
    <row r="10" spans="1:15">
      <c r="A10" s="24">
        <v>3</v>
      </c>
      <c r="B10" s="159"/>
      <c r="C10" s="64"/>
      <c r="D10" s="55"/>
      <c r="E10" s="55"/>
      <c r="F10" s="54"/>
      <c r="G10" s="156"/>
      <c r="H10" s="157"/>
      <c r="I10" s="58"/>
      <c r="J10" s="145" t="e">
        <f t="shared" si="0"/>
        <v>#DIV/0!</v>
      </c>
      <c r="K10" s="58"/>
      <c r="L10" s="58"/>
      <c r="M10" s="63"/>
    </row>
    <row r="11" spans="1:15">
      <c r="A11" s="24">
        <v>4</v>
      </c>
      <c r="B11" s="159"/>
      <c r="C11" s="54"/>
      <c r="D11" s="55"/>
      <c r="E11" s="55"/>
      <c r="F11" s="54"/>
      <c r="G11" s="156"/>
      <c r="H11" s="157"/>
      <c r="I11" s="58"/>
      <c r="J11" s="145" t="e">
        <f t="shared" si="0"/>
        <v>#DIV/0!</v>
      </c>
      <c r="K11" s="58"/>
      <c r="L11" s="58"/>
      <c r="M11" s="63"/>
    </row>
    <row r="12" spans="1:15">
      <c r="A12" s="24">
        <v>5</v>
      </c>
      <c r="B12" s="159"/>
      <c r="C12" s="54"/>
      <c r="D12" s="55"/>
      <c r="E12" s="55"/>
      <c r="F12" s="54"/>
      <c r="G12" s="156"/>
      <c r="H12" s="157"/>
      <c r="I12" s="58"/>
      <c r="J12" s="145" t="e">
        <f t="shared" si="0"/>
        <v>#DIV/0!</v>
      </c>
      <c r="K12" s="58"/>
      <c r="L12" s="58"/>
      <c r="M12" s="63"/>
    </row>
    <row r="13" spans="1:15" s="65" customFormat="1">
      <c r="A13" s="65">
        <v>6</v>
      </c>
      <c r="B13" s="159"/>
      <c r="C13" s="54"/>
      <c r="D13" s="55"/>
      <c r="E13" s="55"/>
      <c r="F13" s="54"/>
      <c r="G13" s="156"/>
      <c r="H13" s="157"/>
      <c r="I13" s="58"/>
      <c r="J13" s="158" t="e">
        <f t="shared" si="0"/>
        <v>#DIV/0!</v>
      </c>
      <c r="K13" s="58"/>
      <c r="L13" s="58"/>
      <c r="M13" s="63"/>
    </row>
    <row r="14" spans="1:15" s="65" customFormat="1">
      <c r="A14" s="65">
        <v>7</v>
      </c>
      <c r="B14" s="159"/>
      <c r="C14" s="54"/>
      <c r="D14" s="64"/>
      <c r="E14" s="55"/>
      <c r="F14" s="54"/>
      <c r="G14" s="156"/>
      <c r="H14" s="157"/>
      <c r="I14" s="58"/>
      <c r="J14" s="158" t="e">
        <f t="shared" si="0"/>
        <v>#DIV/0!</v>
      </c>
      <c r="K14" s="58"/>
      <c r="L14" s="58"/>
      <c r="M14" s="63"/>
    </row>
    <row r="15" spans="1:15">
      <c r="A15" s="24">
        <v>8</v>
      </c>
      <c r="B15" s="159"/>
      <c r="C15" s="54"/>
      <c r="D15" s="64"/>
      <c r="E15" s="55"/>
      <c r="F15" s="54"/>
      <c r="G15" s="156"/>
      <c r="H15" s="157"/>
      <c r="I15" s="58"/>
      <c r="J15" s="145" t="e">
        <f t="shared" si="0"/>
        <v>#DIV/0!</v>
      </c>
      <c r="K15" s="58"/>
      <c r="L15" s="58"/>
      <c r="M15" s="63"/>
    </row>
    <row r="16" spans="1:15">
      <c r="A16" s="24">
        <v>9</v>
      </c>
      <c r="B16" s="62"/>
      <c r="C16" s="62"/>
      <c r="D16" s="62"/>
      <c r="E16" s="66"/>
      <c r="F16" s="66"/>
      <c r="G16" s="67"/>
      <c r="H16" s="68"/>
      <c r="I16" s="69"/>
      <c r="J16" s="158" t="e">
        <f t="shared" si="0"/>
        <v>#DIV/0!</v>
      </c>
      <c r="K16" s="58"/>
      <c r="L16" s="58"/>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10" sqref="G10"/>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[26]合計!C3</f>
        <v>広島県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92</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10" sqref="G10"/>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[26]合計!C3</f>
        <v>広島県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10" sqref="G10"/>
    </sheetView>
  </sheetViews>
  <sheetFormatPr defaultColWidth="9" defaultRowHeight="13.5"/>
  <cols>
    <col min="1" max="1" width="9" style="24"/>
    <col min="2" max="2" width="20" style="24" customWidth="1"/>
    <col min="3" max="3" width="13.25" style="24" customWidth="1"/>
    <col min="4" max="4" width="9" style="24"/>
    <col min="5" max="5" width="8.5" style="24" customWidth="1"/>
    <col min="6" max="6" width="11.625" style="24" customWidth="1"/>
    <col min="7" max="7" width="13.125" style="24" bestFit="1" customWidth="1"/>
    <col min="8" max="8" width="12.125" style="24" bestFit="1" customWidth="1"/>
    <col min="9" max="9" width="11" style="24" bestFit="1" customWidth="1"/>
    <col min="10" max="257" width="9" style="24"/>
    <col min="258" max="258" width="20" style="24" customWidth="1"/>
    <col min="259" max="259" width="13.25" style="24" customWidth="1"/>
    <col min="260" max="260" width="9" style="24"/>
    <col min="261" max="261" width="8.5" style="24" customWidth="1"/>
    <col min="262" max="262" width="11.625" style="24" customWidth="1"/>
    <col min="263" max="263" width="13.125" style="24" bestFit="1" customWidth="1"/>
    <col min="264" max="264" width="12.125" style="24" bestFit="1" customWidth="1"/>
    <col min="265" max="265" width="11" style="24" bestFit="1" customWidth="1"/>
    <col min="266" max="513" width="9" style="24"/>
    <col min="514" max="514" width="20" style="24" customWidth="1"/>
    <col min="515" max="515" width="13.25" style="24" customWidth="1"/>
    <col min="516" max="516" width="9" style="24"/>
    <col min="517" max="517" width="8.5" style="24" customWidth="1"/>
    <col min="518" max="518" width="11.625" style="24" customWidth="1"/>
    <col min="519" max="519" width="13.125" style="24" bestFit="1" customWidth="1"/>
    <col min="520" max="520" width="12.125" style="24" bestFit="1" customWidth="1"/>
    <col min="521" max="521" width="11" style="24" bestFit="1" customWidth="1"/>
    <col min="522" max="769" width="9" style="24"/>
    <col min="770" max="770" width="20" style="24" customWidth="1"/>
    <col min="771" max="771" width="13.25" style="24" customWidth="1"/>
    <col min="772" max="772" width="9" style="24"/>
    <col min="773" max="773" width="8.5" style="24" customWidth="1"/>
    <col min="774" max="774" width="11.625" style="24" customWidth="1"/>
    <col min="775" max="775" width="13.125" style="24" bestFit="1" customWidth="1"/>
    <col min="776" max="776" width="12.125" style="24" bestFit="1" customWidth="1"/>
    <col min="777" max="777" width="11" style="24" bestFit="1" customWidth="1"/>
    <col min="778" max="1025" width="9" style="24"/>
    <col min="1026" max="1026" width="20" style="24" customWidth="1"/>
    <col min="1027" max="1027" width="13.25" style="24" customWidth="1"/>
    <col min="1028" max="1028" width="9" style="24"/>
    <col min="1029" max="1029" width="8.5" style="24" customWidth="1"/>
    <col min="1030" max="1030" width="11.625" style="24" customWidth="1"/>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3" width="13.25" style="24" customWidth="1"/>
    <col min="1284" max="1284" width="9" style="24"/>
    <col min="1285" max="1285" width="8.5" style="24" customWidth="1"/>
    <col min="1286" max="1286" width="11.625" style="24" customWidth="1"/>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39" width="13.25" style="24" customWidth="1"/>
    <col min="1540" max="1540" width="9" style="24"/>
    <col min="1541" max="1541" width="8.5" style="24" customWidth="1"/>
    <col min="1542" max="1542" width="11.625" style="24" customWidth="1"/>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5" width="13.25" style="24" customWidth="1"/>
    <col min="1796" max="1796" width="9" style="24"/>
    <col min="1797" max="1797" width="8.5" style="24" customWidth="1"/>
    <col min="1798" max="1798" width="11.625" style="24" customWidth="1"/>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1" width="13.25" style="24" customWidth="1"/>
    <col min="2052" max="2052" width="9" style="24"/>
    <col min="2053" max="2053" width="8.5" style="24" customWidth="1"/>
    <col min="2054" max="2054" width="11.625" style="24" customWidth="1"/>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7" width="13.25" style="24" customWidth="1"/>
    <col min="2308" max="2308" width="9" style="24"/>
    <col min="2309" max="2309" width="8.5" style="24" customWidth="1"/>
    <col min="2310" max="2310" width="11.625" style="24" customWidth="1"/>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3" width="13.25" style="24" customWidth="1"/>
    <col min="2564" max="2564" width="9" style="24"/>
    <col min="2565" max="2565" width="8.5" style="24" customWidth="1"/>
    <col min="2566" max="2566" width="11.625" style="24" customWidth="1"/>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19" width="13.25" style="24" customWidth="1"/>
    <col min="2820" max="2820" width="9" style="24"/>
    <col min="2821" max="2821" width="8.5" style="24" customWidth="1"/>
    <col min="2822" max="2822" width="11.625" style="24" customWidth="1"/>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5" width="13.25" style="24" customWidth="1"/>
    <col min="3076" max="3076" width="9" style="24"/>
    <col min="3077" max="3077" width="8.5" style="24" customWidth="1"/>
    <col min="3078" max="3078" width="11.625" style="24" customWidth="1"/>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1" width="13.25" style="24" customWidth="1"/>
    <col min="3332" max="3332" width="9" style="24"/>
    <col min="3333" max="3333" width="8.5" style="24" customWidth="1"/>
    <col min="3334" max="3334" width="11.625" style="24" customWidth="1"/>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7" width="13.25" style="24" customWidth="1"/>
    <col min="3588" max="3588" width="9" style="24"/>
    <col min="3589" max="3589" width="8.5" style="24" customWidth="1"/>
    <col min="3590" max="3590" width="11.625" style="24" customWidth="1"/>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3" width="13.25" style="24" customWidth="1"/>
    <col min="3844" max="3844" width="9" style="24"/>
    <col min="3845" max="3845" width="8.5" style="24" customWidth="1"/>
    <col min="3846" max="3846" width="11.625" style="24" customWidth="1"/>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099" width="13.25" style="24" customWidth="1"/>
    <col min="4100" max="4100" width="9" style="24"/>
    <col min="4101" max="4101" width="8.5" style="24" customWidth="1"/>
    <col min="4102" max="4102" width="11.625" style="24" customWidth="1"/>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5" width="13.25" style="24" customWidth="1"/>
    <col min="4356" max="4356" width="9" style="24"/>
    <col min="4357" max="4357" width="8.5" style="24" customWidth="1"/>
    <col min="4358" max="4358" width="11.625" style="24" customWidth="1"/>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1" width="13.25" style="24" customWidth="1"/>
    <col min="4612" max="4612" width="9" style="24"/>
    <col min="4613" max="4613" width="8.5" style="24" customWidth="1"/>
    <col min="4614" max="4614" width="11.625" style="24" customWidth="1"/>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7" width="13.25" style="24" customWidth="1"/>
    <col min="4868" max="4868" width="9" style="24"/>
    <col min="4869" max="4869" width="8.5" style="24" customWidth="1"/>
    <col min="4870" max="4870" width="11.625" style="24" customWidth="1"/>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3" width="13.25" style="24" customWidth="1"/>
    <col min="5124" max="5124" width="9" style="24"/>
    <col min="5125" max="5125" width="8.5" style="24" customWidth="1"/>
    <col min="5126" max="5126" width="11.625" style="24" customWidth="1"/>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79" width="13.25" style="24" customWidth="1"/>
    <col min="5380" max="5380" width="9" style="24"/>
    <col min="5381" max="5381" width="8.5" style="24" customWidth="1"/>
    <col min="5382" max="5382" width="11.625" style="24" customWidth="1"/>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5" width="13.25" style="24" customWidth="1"/>
    <col min="5636" max="5636" width="9" style="24"/>
    <col min="5637" max="5637" width="8.5" style="24" customWidth="1"/>
    <col min="5638" max="5638" width="11.625" style="24" customWidth="1"/>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1" width="13.25" style="24" customWidth="1"/>
    <col min="5892" max="5892" width="9" style="24"/>
    <col min="5893" max="5893" width="8.5" style="24" customWidth="1"/>
    <col min="5894" max="5894" width="11.625" style="24" customWidth="1"/>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7" width="13.25" style="24" customWidth="1"/>
    <col min="6148" max="6148" width="9" style="24"/>
    <col min="6149" max="6149" width="8.5" style="24" customWidth="1"/>
    <col min="6150" max="6150" width="11.625" style="24" customWidth="1"/>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3" width="13.25" style="24" customWidth="1"/>
    <col min="6404" max="6404" width="9" style="24"/>
    <col min="6405" max="6405" width="8.5" style="24" customWidth="1"/>
    <col min="6406" max="6406" width="11.625" style="24" customWidth="1"/>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59" width="13.25" style="24" customWidth="1"/>
    <col min="6660" max="6660" width="9" style="24"/>
    <col min="6661" max="6661" width="8.5" style="24" customWidth="1"/>
    <col min="6662" max="6662" width="11.625" style="24" customWidth="1"/>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5" width="13.25" style="24" customWidth="1"/>
    <col min="6916" max="6916" width="9" style="24"/>
    <col min="6917" max="6917" width="8.5" style="24" customWidth="1"/>
    <col min="6918" max="6918" width="11.625" style="24" customWidth="1"/>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1" width="13.25" style="24" customWidth="1"/>
    <col min="7172" max="7172" width="9" style="24"/>
    <col min="7173" max="7173" width="8.5" style="24" customWidth="1"/>
    <col min="7174" max="7174" width="11.625" style="24" customWidth="1"/>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7" width="13.25" style="24" customWidth="1"/>
    <col min="7428" max="7428" width="9" style="24"/>
    <col min="7429" max="7429" width="8.5" style="24" customWidth="1"/>
    <col min="7430" max="7430" width="11.625" style="24" customWidth="1"/>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3" width="13.25" style="24" customWidth="1"/>
    <col min="7684" max="7684" width="9" style="24"/>
    <col min="7685" max="7685" width="8.5" style="24" customWidth="1"/>
    <col min="7686" max="7686" width="11.625" style="24" customWidth="1"/>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39" width="13.25" style="24" customWidth="1"/>
    <col min="7940" max="7940" width="9" style="24"/>
    <col min="7941" max="7941" width="8.5" style="24" customWidth="1"/>
    <col min="7942" max="7942" width="11.625" style="24" customWidth="1"/>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5" width="13.25" style="24" customWidth="1"/>
    <col min="8196" max="8196" width="9" style="24"/>
    <col min="8197" max="8197" width="8.5" style="24" customWidth="1"/>
    <col min="8198" max="8198" width="11.625" style="24" customWidth="1"/>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1" width="13.25" style="24" customWidth="1"/>
    <col min="8452" max="8452" width="9" style="24"/>
    <col min="8453" max="8453" width="8.5" style="24" customWidth="1"/>
    <col min="8454" max="8454" width="11.625" style="24" customWidth="1"/>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7" width="13.25" style="24" customWidth="1"/>
    <col min="8708" max="8708" width="9" style="24"/>
    <col min="8709" max="8709" width="8.5" style="24" customWidth="1"/>
    <col min="8710" max="8710" width="11.625" style="24" customWidth="1"/>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3" width="13.25" style="24" customWidth="1"/>
    <col min="8964" max="8964" width="9" style="24"/>
    <col min="8965" max="8965" width="8.5" style="24" customWidth="1"/>
    <col min="8966" max="8966" width="11.625" style="24" customWidth="1"/>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19" width="13.25" style="24" customWidth="1"/>
    <col min="9220" max="9220" width="9" style="24"/>
    <col min="9221" max="9221" width="8.5" style="24" customWidth="1"/>
    <col min="9222" max="9222" width="11.625" style="24" customWidth="1"/>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5" width="13.25" style="24" customWidth="1"/>
    <col min="9476" max="9476" width="9" style="24"/>
    <col min="9477" max="9477" width="8.5" style="24" customWidth="1"/>
    <col min="9478" max="9478" width="11.625" style="24" customWidth="1"/>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1" width="13.25" style="24" customWidth="1"/>
    <col min="9732" max="9732" width="9" style="24"/>
    <col min="9733" max="9733" width="8.5" style="24" customWidth="1"/>
    <col min="9734" max="9734" width="11.625" style="24" customWidth="1"/>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7" width="13.25" style="24" customWidth="1"/>
    <col min="9988" max="9988" width="9" style="24"/>
    <col min="9989" max="9989" width="8.5" style="24" customWidth="1"/>
    <col min="9990" max="9990" width="11.625" style="24" customWidth="1"/>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3" width="13.25" style="24" customWidth="1"/>
    <col min="10244" max="10244" width="9" style="24"/>
    <col min="10245" max="10245" width="8.5" style="24" customWidth="1"/>
    <col min="10246" max="10246" width="11.625" style="24" customWidth="1"/>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499" width="13.25" style="24" customWidth="1"/>
    <col min="10500" max="10500" width="9" style="24"/>
    <col min="10501" max="10501" width="8.5" style="24" customWidth="1"/>
    <col min="10502" max="10502" width="11.625" style="24" customWidth="1"/>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5" width="13.25" style="24" customWidth="1"/>
    <col min="10756" max="10756" width="9" style="24"/>
    <col min="10757" max="10757" width="8.5" style="24" customWidth="1"/>
    <col min="10758" max="10758" width="11.625" style="24" customWidth="1"/>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1" width="13.25" style="24" customWidth="1"/>
    <col min="11012" max="11012" width="9" style="24"/>
    <col min="11013" max="11013" width="8.5" style="24" customWidth="1"/>
    <col min="11014" max="11014" width="11.625" style="24" customWidth="1"/>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7" width="13.25" style="24" customWidth="1"/>
    <col min="11268" max="11268" width="9" style="24"/>
    <col min="11269" max="11269" width="8.5" style="24" customWidth="1"/>
    <col min="11270" max="11270" width="11.625" style="24" customWidth="1"/>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3" width="13.25" style="24" customWidth="1"/>
    <col min="11524" max="11524" width="9" style="24"/>
    <col min="11525" max="11525" width="8.5" style="24" customWidth="1"/>
    <col min="11526" max="11526" width="11.625" style="24" customWidth="1"/>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79" width="13.25" style="24" customWidth="1"/>
    <col min="11780" max="11780" width="9" style="24"/>
    <col min="11781" max="11781" width="8.5" style="24" customWidth="1"/>
    <col min="11782" max="11782" width="11.625" style="24" customWidth="1"/>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5" width="13.25" style="24" customWidth="1"/>
    <col min="12036" max="12036" width="9" style="24"/>
    <col min="12037" max="12037" width="8.5" style="24" customWidth="1"/>
    <col min="12038" max="12038" width="11.625" style="24" customWidth="1"/>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1" width="13.25" style="24" customWidth="1"/>
    <col min="12292" max="12292" width="9" style="24"/>
    <col min="12293" max="12293" width="8.5" style="24" customWidth="1"/>
    <col min="12294" max="12294" width="11.625" style="24" customWidth="1"/>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7" width="13.25" style="24" customWidth="1"/>
    <col min="12548" max="12548" width="9" style="24"/>
    <col min="12549" max="12549" width="8.5" style="24" customWidth="1"/>
    <col min="12550" max="12550" width="11.625" style="24" customWidth="1"/>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3" width="13.25" style="24" customWidth="1"/>
    <col min="12804" max="12804" width="9" style="24"/>
    <col min="12805" max="12805" width="8.5" style="24" customWidth="1"/>
    <col min="12806" max="12806" width="11.625" style="24" customWidth="1"/>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59" width="13.25" style="24" customWidth="1"/>
    <col min="13060" max="13060" width="9" style="24"/>
    <col min="13061" max="13061" width="8.5" style="24" customWidth="1"/>
    <col min="13062" max="13062" width="11.625" style="24" customWidth="1"/>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5" width="13.25" style="24" customWidth="1"/>
    <col min="13316" max="13316" width="9" style="24"/>
    <col min="13317" max="13317" width="8.5" style="24" customWidth="1"/>
    <col min="13318" max="13318" width="11.625" style="24" customWidth="1"/>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1" width="13.25" style="24" customWidth="1"/>
    <col min="13572" max="13572" width="9" style="24"/>
    <col min="13573" max="13573" width="8.5" style="24" customWidth="1"/>
    <col min="13574" max="13574" width="11.625" style="24" customWidth="1"/>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7" width="13.25" style="24" customWidth="1"/>
    <col min="13828" max="13828" width="9" style="24"/>
    <col min="13829" max="13829" width="8.5" style="24" customWidth="1"/>
    <col min="13830" max="13830" width="11.625" style="24" customWidth="1"/>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3" width="13.25" style="24" customWidth="1"/>
    <col min="14084" max="14084" width="9" style="24"/>
    <col min="14085" max="14085" width="8.5" style="24" customWidth="1"/>
    <col min="14086" max="14086" width="11.625" style="24" customWidth="1"/>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39" width="13.25" style="24" customWidth="1"/>
    <col min="14340" max="14340" width="9" style="24"/>
    <col min="14341" max="14341" width="8.5" style="24" customWidth="1"/>
    <col min="14342" max="14342" width="11.625" style="24" customWidth="1"/>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5" width="13.25" style="24" customWidth="1"/>
    <col min="14596" max="14596" width="9" style="24"/>
    <col min="14597" max="14597" width="8.5" style="24" customWidth="1"/>
    <col min="14598" max="14598" width="11.625" style="24" customWidth="1"/>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1" width="13.25" style="24" customWidth="1"/>
    <col min="14852" max="14852" width="9" style="24"/>
    <col min="14853" max="14853" width="8.5" style="24" customWidth="1"/>
    <col min="14854" max="14854" width="11.625" style="24" customWidth="1"/>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7" width="13.25" style="24" customWidth="1"/>
    <col min="15108" max="15108" width="9" style="24"/>
    <col min="15109" max="15109" width="8.5" style="24" customWidth="1"/>
    <col min="15110" max="15110" width="11.625" style="24" customWidth="1"/>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3" width="13.25" style="24" customWidth="1"/>
    <col min="15364" max="15364" width="9" style="24"/>
    <col min="15365" max="15365" width="8.5" style="24" customWidth="1"/>
    <col min="15366" max="15366" width="11.625" style="24" customWidth="1"/>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19" width="13.25" style="24" customWidth="1"/>
    <col min="15620" max="15620" width="9" style="24"/>
    <col min="15621" max="15621" width="8.5" style="24" customWidth="1"/>
    <col min="15622" max="15622" width="11.625" style="24" customWidth="1"/>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5" width="13.25" style="24" customWidth="1"/>
    <col min="15876" max="15876" width="9" style="24"/>
    <col min="15877" max="15877" width="8.5" style="24" customWidth="1"/>
    <col min="15878" max="15878" width="11.625" style="24" customWidth="1"/>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1" width="13.25" style="24" customWidth="1"/>
    <col min="16132" max="16132" width="9" style="24"/>
    <col min="16133" max="16133" width="8.5" style="24" customWidth="1"/>
    <col min="16134" max="16134" width="11.625"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[26]合計!C3</f>
        <v>広島県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133135980</v>
      </c>
      <c r="I5" s="170">
        <f>SUM(I6:I65)</f>
        <v>4547796</v>
      </c>
      <c r="J5" s="149">
        <f>H5/I5</f>
        <v>29.274835546713177</v>
      </c>
    </row>
    <row r="6" spans="1:10" ht="14.25" thickTop="1">
      <c r="A6" s="24">
        <v>1</v>
      </c>
      <c r="B6" s="62" t="s">
        <v>1150</v>
      </c>
      <c r="C6" s="62" t="s">
        <v>1151</v>
      </c>
      <c r="D6" s="62" t="s">
        <v>137</v>
      </c>
      <c r="E6" s="112">
        <v>1</v>
      </c>
      <c r="F6" s="62" t="s">
        <v>1152</v>
      </c>
      <c r="G6" s="66" t="s">
        <v>117</v>
      </c>
      <c r="H6" s="173">
        <v>2146949</v>
      </c>
      <c r="I6" s="173">
        <v>67092</v>
      </c>
      <c r="J6" s="41">
        <f t="shared" ref="J6:J65" si="0">H6/I6</f>
        <v>32.000074524533474</v>
      </c>
    </row>
    <row r="7" spans="1:10">
      <c r="A7" s="24">
        <v>2</v>
      </c>
      <c r="B7" s="62" t="s">
        <v>1153</v>
      </c>
      <c r="C7" s="62" t="s">
        <v>1151</v>
      </c>
      <c r="D7" s="62" t="s">
        <v>137</v>
      </c>
      <c r="E7" s="112">
        <v>1</v>
      </c>
      <c r="F7" s="62" t="s">
        <v>1152</v>
      </c>
      <c r="G7" s="66" t="s">
        <v>117</v>
      </c>
      <c r="H7" s="173">
        <v>2151611</v>
      </c>
      <c r="I7" s="173">
        <v>67238</v>
      </c>
      <c r="J7" s="41">
        <f t="shared" si="0"/>
        <v>31.999925637288438</v>
      </c>
    </row>
    <row r="8" spans="1:10">
      <c r="A8" s="24">
        <v>3</v>
      </c>
      <c r="B8" s="62" t="s">
        <v>1154</v>
      </c>
      <c r="C8" s="107" t="s">
        <v>1155</v>
      </c>
      <c r="D8" s="62" t="s">
        <v>137</v>
      </c>
      <c r="E8" s="112">
        <v>1</v>
      </c>
      <c r="F8" s="62" t="s">
        <v>1152</v>
      </c>
      <c r="G8" s="66" t="s">
        <v>117</v>
      </c>
      <c r="H8" s="173">
        <v>502992</v>
      </c>
      <c r="I8" s="173">
        <v>13972</v>
      </c>
      <c r="J8" s="41">
        <f t="shared" si="0"/>
        <v>36</v>
      </c>
    </row>
    <row r="9" spans="1:10">
      <c r="A9" s="24">
        <v>4</v>
      </c>
      <c r="B9" s="62" t="s">
        <v>1156</v>
      </c>
      <c r="C9" s="62" t="s">
        <v>1157</v>
      </c>
      <c r="D9" s="62" t="s">
        <v>137</v>
      </c>
      <c r="E9" s="112">
        <v>1</v>
      </c>
      <c r="F9" s="62" t="s">
        <v>1152</v>
      </c>
      <c r="G9" s="66" t="s">
        <v>117</v>
      </c>
      <c r="H9" s="122">
        <v>1103560</v>
      </c>
      <c r="I9" s="122">
        <v>25314</v>
      </c>
      <c r="J9" s="41">
        <f t="shared" si="0"/>
        <v>43.594848700323929</v>
      </c>
    </row>
    <row r="10" spans="1:10">
      <c r="A10" s="24">
        <v>5</v>
      </c>
      <c r="B10" s="62" t="s">
        <v>1158</v>
      </c>
      <c r="C10" s="62" t="s">
        <v>1157</v>
      </c>
      <c r="D10" s="62" t="s">
        <v>137</v>
      </c>
      <c r="E10" s="112">
        <v>1</v>
      </c>
      <c r="F10" s="62" t="s">
        <v>1152</v>
      </c>
      <c r="G10" s="66" t="s">
        <v>117</v>
      </c>
      <c r="H10" s="122">
        <v>1154992</v>
      </c>
      <c r="I10" s="122">
        <v>26736</v>
      </c>
      <c r="J10" s="41">
        <f t="shared" si="0"/>
        <v>43.199880311190903</v>
      </c>
    </row>
    <row r="11" spans="1:10">
      <c r="A11" s="65">
        <v>6</v>
      </c>
      <c r="B11" s="67" t="s">
        <v>1159</v>
      </c>
      <c r="C11" s="107" t="s">
        <v>1160</v>
      </c>
      <c r="D11" s="62" t="s">
        <v>137</v>
      </c>
      <c r="E11" s="112">
        <v>1</v>
      </c>
      <c r="F11" s="62" t="s">
        <v>1152</v>
      </c>
      <c r="G11" s="66" t="s">
        <v>117</v>
      </c>
      <c r="H11" s="122">
        <v>36823446</v>
      </c>
      <c r="I11" s="122">
        <v>1269774</v>
      </c>
      <c r="J11" s="41">
        <f t="shared" si="0"/>
        <v>29</v>
      </c>
    </row>
    <row r="12" spans="1:10">
      <c r="A12" s="65">
        <v>7</v>
      </c>
      <c r="B12" s="107" t="s">
        <v>1161</v>
      </c>
      <c r="C12" s="62" t="s">
        <v>1162</v>
      </c>
      <c r="D12" s="62" t="s">
        <v>137</v>
      </c>
      <c r="E12" s="112">
        <v>1</v>
      </c>
      <c r="F12" s="62" t="s">
        <v>1152</v>
      </c>
      <c r="G12" s="66" t="s">
        <v>117</v>
      </c>
      <c r="H12" s="142">
        <v>89252430</v>
      </c>
      <c r="I12" s="142">
        <v>3077670</v>
      </c>
      <c r="J12" s="41">
        <f t="shared" si="0"/>
        <v>29</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40157480314965" right="0.78740157480314965" top="0.62992125984251968" bottom="0.59055118110236227" header="0.51181102362204722" footer="0.51181102362204722"/>
  <pageSetup paperSize="9" scale="58"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9"/>
  <sheetViews>
    <sheetView view="pageBreakPreview" topLeftCell="A40" zoomScaleNormal="100" zoomScaleSheetLayoutView="100" workbookViewId="0">
      <selection activeCell="H3" sqref="H3"/>
    </sheetView>
  </sheetViews>
  <sheetFormatPr defaultColWidth="9" defaultRowHeight="13.5"/>
  <cols>
    <col min="1" max="1" width="9" style="24"/>
    <col min="2" max="2" width="20" style="4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9.75" style="41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4">
      <c r="A1" s="24" t="s">
        <v>0</v>
      </c>
      <c r="B1" s="410" t="str">
        <f>[27]合計!C3</f>
        <v>山口県</v>
      </c>
      <c r="I1" s="24" t="s">
        <v>70</v>
      </c>
      <c r="K1" s="27" t="s">
        <v>71</v>
      </c>
    </row>
    <row r="2" spans="1:14" ht="54" customHeight="1">
      <c r="B2" s="412"/>
      <c r="E2" s="856" t="s">
        <v>72</v>
      </c>
      <c r="F2" s="856"/>
      <c r="G2" s="856"/>
      <c r="H2" s="142">
        <f>SUMIF(E8:E357,"PPS",H8:H357)</f>
        <v>139432.37343358394</v>
      </c>
      <c r="I2" s="143"/>
      <c r="J2" s="27"/>
    </row>
    <row r="3" spans="1:14" ht="57" customHeight="1">
      <c r="B3" s="413"/>
      <c r="E3" s="856" t="s">
        <v>73</v>
      </c>
      <c r="F3" s="856"/>
      <c r="G3" s="856"/>
      <c r="H3" s="142">
        <f>M7</f>
        <v>560417.04010025063</v>
      </c>
      <c r="I3" s="143"/>
      <c r="J3" s="31"/>
    </row>
    <row r="4" spans="1:14" s="31" customFormat="1" ht="55.5" customHeight="1">
      <c r="B4" s="414"/>
      <c r="E4" s="856" t="s">
        <v>1234</v>
      </c>
      <c r="F4" s="856"/>
      <c r="G4" s="856"/>
      <c r="H4" s="145">
        <f>H3/I7</f>
        <v>0.97521899451030214</v>
      </c>
      <c r="I4" s="143"/>
      <c r="K4" s="34"/>
      <c r="L4" s="34"/>
      <c r="N4" s="415"/>
    </row>
    <row r="5" spans="1:14" s="26" customFormat="1" ht="17.25" customHeight="1">
      <c r="B5" s="416"/>
      <c r="E5" s="36"/>
      <c r="F5" s="36"/>
      <c r="G5" s="36"/>
      <c r="H5" s="146"/>
      <c r="I5" s="147"/>
      <c r="J5" s="35"/>
      <c r="K5" s="39"/>
      <c r="L5" s="39"/>
      <c r="N5" s="417"/>
    </row>
    <row r="6" spans="1:14" ht="54">
      <c r="A6" s="40" t="s">
        <v>75</v>
      </c>
      <c r="B6" s="347" t="s">
        <v>76</v>
      </c>
      <c r="C6" s="41" t="s">
        <v>77</v>
      </c>
      <c r="D6" s="41" t="s">
        <v>78</v>
      </c>
      <c r="E6" s="42" t="s">
        <v>79</v>
      </c>
      <c r="F6" s="41" t="s">
        <v>80</v>
      </c>
      <c r="G6" s="43" t="s">
        <v>81</v>
      </c>
      <c r="H6" s="44" t="s">
        <v>82</v>
      </c>
      <c r="I6" s="44" t="s">
        <v>83</v>
      </c>
      <c r="J6" s="42" t="s">
        <v>84</v>
      </c>
      <c r="K6" s="42" t="s">
        <v>85</v>
      </c>
      <c r="L6" s="42" t="s">
        <v>86</v>
      </c>
      <c r="M6" s="45" t="s">
        <v>87</v>
      </c>
    </row>
    <row r="7" spans="1:14" s="148" customFormat="1" ht="14.25" thickBot="1">
      <c r="B7" s="418" t="s">
        <v>88</v>
      </c>
      <c r="C7" s="149"/>
      <c r="D7" s="149"/>
      <c r="E7" s="149"/>
      <c r="F7" s="149"/>
      <c r="G7" s="149"/>
      <c r="H7" s="150">
        <f>SUM(H8:H357)</f>
        <v>564859.04010025063</v>
      </c>
      <c r="I7" s="150">
        <f>SUM(I8:I357)</f>
        <v>574657.63408521307</v>
      </c>
      <c r="J7" s="151">
        <f>H7/I7</f>
        <v>0.98294881438308801</v>
      </c>
      <c r="K7" s="152">
        <f>SUM(K8:K357)</f>
        <v>17644</v>
      </c>
      <c r="L7" s="153">
        <f>SUM(L8:L357)</f>
        <v>45769487</v>
      </c>
      <c r="M7" s="154">
        <f>SUM(M8:M357)</f>
        <v>560417.04010025063</v>
      </c>
      <c r="N7" s="419"/>
    </row>
    <row r="8" spans="1:14" ht="73.5" customHeight="1" thickTop="1">
      <c r="A8" s="24">
        <v>1</v>
      </c>
      <c r="B8" s="159" t="s">
        <v>1235</v>
      </c>
      <c r="C8" s="64" t="s">
        <v>148</v>
      </c>
      <c r="D8" s="179" t="s">
        <v>681</v>
      </c>
      <c r="E8" s="55" t="s">
        <v>117</v>
      </c>
      <c r="F8" s="54" t="s">
        <v>124</v>
      </c>
      <c r="G8" s="156">
        <v>2</v>
      </c>
      <c r="H8" s="157">
        <f>382362/3</f>
        <v>127454</v>
      </c>
      <c r="I8" s="290">
        <f>382362/3</f>
        <v>127454</v>
      </c>
      <c r="J8" s="158">
        <v>1</v>
      </c>
      <c r="K8" s="58">
        <v>3800</v>
      </c>
      <c r="L8" s="58">
        <v>9920000</v>
      </c>
      <c r="M8" s="420">
        <v>127454</v>
      </c>
      <c r="N8" s="411" t="s">
        <v>1236</v>
      </c>
    </row>
    <row r="9" spans="1:14" ht="73.5" customHeight="1">
      <c r="A9" s="24">
        <v>2</v>
      </c>
      <c r="B9" s="159" t="s">
        <v>1237</v>
      </c>
      <c r="C9" s="64" t="s">
        <v>148</v>
      </c>
      <c r="D9" s="8" t="s">
        <v>1238</v>
      </c>
      <c r="E9" s="55" t="s">
        <v>128</v>
      </c>
      <c r="F9" s="54" t="s">
        <v>124</v>
      </c>
      <c r="G9" s="156">
        <v>5</v>
      </c>
      <c r="H9" s="157">
        <f>2892/3</f>
        <v>964</v>
      </c>
      <c r="I9" s="290">
        <f>3373/3</f>
        <v>1124.3333333333333</v>
      </c>
      <c r="J9" s="145">
        <v>0.85739697598576936</v>
      </c>
      <c r="K9" s="58">
        <v>37</v>
      </c>
      <c r="L9" s="58">
        <v>152280</v>
      </c>
      <c r="M9" s="204">
        <v>964</v>
      </c>
      <c r="N9" s="411" t="s">
        <v>1236</v>
      </c>
    </row>
    <row r="10" spans="1:14" ht="73.5" customHeight="1">
      <c r="A10" s="24">
        <v>3</v>
      </c>
      <c r="B10" s="159" t="s">
        <v>1239</v>
      </c>
      <c r="C10" s="64" t="s">
        <v>148</v>
      </c>
      <c r="D10" s="179" t="s">
        <v>1240</v>
      </c>
      <c r="E10" s="55" t="s">
        <v>117</v>
      </c>
      <c r="F10" s="54" t="s">
        <v>124</v>
      </c>
      <c r="G10" s="156">
        <v>3</v>
      </c>
      <c r="H10" s="157">
        <f>75904/3</f>
        <v>25301.333333333332</v>
      </c>
      <c r="I10" s="290">
        <f>75904/3</f>
        <v>25301.333333333332</v>
      </c>
      <c r="J10" s="145">
        <v>1</v>
      </c>
      <c r="K10" s="58">
        <v>700</v>
      </c>
      <c r="L10" s="58">
        <v>1659295</v>
      </c>
      <c r="M10" s="204">
        <v>25301.333333333332</v>
      </c>
      <c r="N10" s="411" t="s">
        <v>1241</v>
      </c>
    </row>
    <row r="11" spans="1:14" ht="73.5" customHeight="1">
      <c r="A11" s="24">
        <v>4</v>
      </c>
      <c r="B11" s="159" t="s">
        <v>1242</v>
      </c>
      <c r="C11" s="64" t="s">
        <v>148</v>
      </c>
      <c r="D11" s="179" t="s">
        <v>972</v>
      </c>
      <c r="E11" s="55" t="s">
        <v>128</v>
      </c>
      <c r="F11" s="54" t="s">
        <v>124</v>
      </c>
      <c r="G11" s="156">
        <v>3</v>
      </c>
      <c r="H11" s="157">
        <f>8585/3</f>
        <v>2861.6666666666665</v>
      </c>
      <c r="I11" s="290">
        <f>8979/3</f>
        <v>2993</v>
      </c>
      <c r="J11" s="145">
        <v>0.95611983517095445</v>
      </c>
      <c r="K11" s="58">
        <v>93</v>
      </c>
      <c r="L11" s="58">
        <v>197183</v>
      </c>
      <c r="M11" s="204">
        <v>2861.6666666666665</v>
      </c>
      <c r="N11" s="411" t="s">
        <v>1243</v>
      </c>
    </row>
    <row r="12" spans="1:14" ht="73.5" customHeight="1">
      <c r="A12" s="24">
        <v>5</v>
      </c>
      <c r="B12" s="159" t="s">
        <v>1244</v>
      </c>
      <c r="C12" s="64" t="s">
        <v>148</v>
      </c>
      <c r="D12" s="179" t="s">
        <v>458</v>
      </c>
      <c r="E12" s="55" t="s">
        <v>128</v>
      </c>
      <c r="F12" s="54" t="s">
        <v>124</v>
      </c>
      <c r="G12" s="156">
        <v>2</v>
      </c>
      <c r="H12" s="157">
        <f>37180/3</f>
        <v>12393.333333333334</v>
      </c>
      <c r="I12" s="290">
        <f>45098/3</f>
        <v>15032.666666666666</v>
      </c>
      <c r="J12" s="145">
        <v>0.82399999999999995</v>
      </c>
      <c r="K12" s="58">
        <v>385</v>
      </c>
      <c r="L12" s="58">
        <v>734388</v>
      </c>
      <c r="M12" s="204">
        <v>12393.333333333334</v>
      </c>
      <c r="N12" s="411" t="s">
        <v>1236</v>
      </c>
    </row>
    <row r="13" spans="1:14" s="65" customFormat="1" ht="73.5" customHeight="1">
      <c r="A13" s="65">
        <v>6</v>
      </c>
      <c r="B13" s="159" t="s">
        <v>1245</v>
      </c>
      <c r="C13" s="64" t="s">
        <v>148</v>
      </c>
      <c r="D13" s="179" t="s">
        <v>458</v>
      </c>
      <c r="E13" s="55" t="s">
        <v>128</v>
      </c>
      <c r="F13" s="54" t="s">
        <v>124</v>
      </c>
      <c r="G13" s="156">
        <v>3</v>
      </c>
      <c r="H13" s="157">
        <f>12066/3</f>
        <v>4022</v>
      </c>
      <c r="I13" s="290">
        <f>14378/3</f>
        <v>4792.666666666667</v>
      </c>
      <c r="J13" s="158">
        <v>0.8391987759076367</v>
      </c>
      <c r="K13" s="58">
        <v>123</v>
      </c>
      <c r="L13" s="58">
        <v>230304</v>
      </c>
      <c r="M13" s="204">
        <v>4022</v>
      </c>
      <c r="N13" s="421" t="s">
        <v>1236</v>
      </c>
    </row>
    <row r="14" spans="1:14" s="65" customFormat="1" ht="73.5" customHeight="1">
      <c r="A14" s="65">
        <v>7</v>
      </c>
      <c r="B14" s="159" t="s">
        <v>1246</v>
      </c>
      <c r="C14" s="64" t="s">
        <v>976</v>
      </c>
      <c r="D14" s="64" t="s">
        <v>1247</v>
      </c>
      <c r="E14" s="55" t="s">
        <v>128</v>
      </c>
      <c r="F14" s="54" t="s">
        <v>124</v>
      </c>
      <c r="G14" s="156">
        <v>8</v>
      </c>
      <c r="H14" s="157">
        <f>9221/3</f>
        <v>3073.6666666666665</v>
      </c>
      <c r="I14" s="290" t="s">
        <v>1248</v>
      </c>
      <c r="J14" s="158" t="e">
        <v>#VALUE!</v>
      </c>
      <c r="K14" s="58">
        <v>128</v>
      </c>
      <c r="L14" s="58">
        <v>166602</v>
      </c>
      <c r="M14" s="204" t="s">
        <v>1248</v>
      </c>
      <c r="N14" s="421" t="s">
        <v>1236</v>
      </c>
    </row>
    <row r="15" spans="1:14" ht="73.5" customHeight="1">
      <c r="A15" s="24">
        <v>8</v>
      </c>
      <c r="B15" s="159" t="s">
        <v>1249</v>
      </c>
      <c r="C15" s="64" t="s">
        <v>976</v>
      </c>
      <c r="D15" s="64" t="s">
        <v>1247</v>
      </c>
      <c r="E15" s="55" t="s">
        <v>128</v>
      </c>
      <c r="F15" s="54" t="s">
        <v>124</v>
      </c>
      <c r="G15" s="156">
        <v>7</v>
      </c>
      <c r="H15" s="157">
        <f>1123/3</f>
        <v>374.33333333333331</v>
      </c>
      <c r="I15" s="290" t="s">
        <v>1248</v>
      </c>
      <c r="J15" s="145" t="e">
        <v>#VALUE!</v>
      </c>
      <c r="K15" s="58">
        <v>26</v>
      </c>
      <c r="L15" s="58">
        <v>16878</v>
      </c>
      <c r="M15" s="204" t="s">
        <v>1248</v>
      </c>
      <c r="N15" s="411" t="s">
        <v>1236</v>
      </c>
    </row>
    <row r="16" spans="1:14" ht="73.5" customHeight="1">
      <c r="A16" s="24">
        <v>9</v>
      </c>
      <c r="B16" s="8" t="s">
        <v>1250</v>
      </c>
      <c r="C16" s="8" t="s">
        <v>978</v>
      </c>
      <c r="D16" s="8" t="s">
        <v>1251</v>
      </c>
      <c r="E16" s="66" t="s">
        <v>117</v>
      </c>
      <c r="F16" s="66" t="s">
        <v>124</v>
      </c>
      <c r="G16" s="67">
        <v>2</v>
      </c>
      <c r="H16" s="68">
        <v>18796</v>
      </c>
      <c r="I16" s="422">
        <v>18796</v>
      </c>
      <c r="J16" s="158">
        <v>1</v>
      </c>
      <c r="K16" s="58">
        <v>431</v>
      </c>
      <c r="L16" s="58">
        <v>1285000</v>
      </c>
      <c r="M16" s="204">
        <v>18796</v>
      </c>
      <c r="N16" s="411" t="s">
        <v>1252</v>
      </c>
    </row>
    <row r="17" spans="1:14" ht="73.5" customHeight="1">
      <c r="A17" s="24">
        <v>10</v>
      </c>
      <c r="B17" s="8" t="s">
        <v>1253</v>
      </c>
      <c r="C17" s="8" t="s">
        <v>978</v>
      </c>
      <c r="D17" s="8" t="s">
        <v>458</v>
      </c>
      <c r="E17" s="66" t="s">
        <v>128</v>
      </c>
      <c r="F17" s="66" t="s">
        <v>124</v>
      </c>
      <c r="G17" s="67">
        <v>5</v>
      </c>
      <c r="H17" s="68">
        <f>9092/3</f>
        <v>3030.6666666666665</v>
      </c>
      <c r="I17" s="422">
        <f>9667/3</f>
        <v>3222.3333333333335</v>
      </c>
      <c r="J17" s="158">
        <v>0.94051929243819177</v>
      </c>
      <c r="K17" s="58">
        <v>80</v>
      </c>
      <c r="L17" s="58">
        <v>170676</v>
      </c>
      <c r="M17" s="204">
        <v>3030.6666666666665</v>
      </c>
      <c r="N17" s="411" t="s">
        <v>1254</v>
      </c>
    </row>
    <row r="18" spans="1:14" ht="73.5" customHeight="1">
      <c r="A18" s="24">
        <v>11</v>
      </c>
      <c r="B18" s="8" t="s">
        <v>1255</v>
      </c>
      <c r="C18" s="8" t="s">
        <v>978</v>
      </c>
      <c r="D18" s="8" t="s">
        <v>1256</v>
      </c>
      <c r="E18" s="66" t="s">
        <v>128</v>
      </c>
      <c r="F18" s="66" t="s">
        <v>124</v>
      </c>
      <c r="G18" s="67">
        <v>3</v>
      </c>
      <c r="H18" s="68">
        <v>11126</v>
      </c>
      <c r="I18" s="422">
        <v>11998</v>
      </c>
      <c r="J18" s="145">
        <v>0.92732122020336727</v>
      </c>
      <c r="K18" s="58">
        <v>238</v>
      </c>
      <c r="L18" s="58">
        <v>722142</v>
      </c>
      <c r="M18" s="204">
        <v>11126</v>
      </c>
      <c r="N18" s="411" t="s">
        <v>1257</v>
      </c>
    </row>
    <row r="19" spans="1:14" ht="73.5" customHeight="1">
      <c r="A19" s="24">
        <v>12</v>
      </c>
      <c r="B19" s="8" t="s">
        <v>1258</v>
      </c>
      <c r="C19" s="8" t="s">
        <v>978</v>
      </c>
      <c r="D19" s="8" t="s">
        <v>1259</v>
      </c>
      <c r="E19" s="66" t="s">
        <v>117</v>
      </c>
      <c r="F19" s="66" t="s">
        <v>124</v>
      </c>
      <c r="G19" s="67">
        <v>7</v>
      </c>
      <c r="H19" s="68">
        <f>3521/3</f>
        <v>1173.6666666666667</v>
      </c>
      <c r="I19" s="422">
        <f>3521/3</f>
        <v>1173.6666666666667</v>
      </c>
      <c r="J19" s="145">
        <v>1</v>
      </c>
      <c r="K19" s="58">
        <v>51</v>
      </c>
      <c r="L19" s="58">
        <v>68905</v>
      </c>
      <c r="M19" s="204">
        <v>1173.6666666666667</v>
      </c>
      <c r="N19" s="411" t="s">
        <v>1260</v>
      </c>
    </row>
    <row r="20" spans="1:14" ht="73.5" customHeight="1">
      <c r="A20" s="24">
        <v>13</v>
      </c>
      <c r="B20" s="8" t="s">
        <v>1261</v>
      </c>
      <c r="C20" s="8" t="s">
        <v>978</v>
      </c>
      <c r="D20" s="8" t="s">
        <v>1262</v>
      </c>
      <c r="E20" s="66" t="s">
        <v>128</v>
      </c>
      <c r="F20" s="66" t="s">
        <v>124</v>
      </c>
      <c r="G20" s="67">
        <v>1</v>
      </c>
      <c r="H20" s="68">
        <f>2982/3</f>
        <v>994</v>
      </c>
      <c r="I20" s="422" t="s">
        <v>1263</v>
      </c>
      <c r="J20" s="145" t="e">
        <v>#VALUE!</v>
      </c>
      <c r="K20" s="58" t="s">
        <v>1264</v>
      </c>
      <c r="L20" s="58">
        <v>34625</v>
      </c>
      <c r="M20" s="204" t="s">
        <v>1263</v>
      </c>
      <c r="N20" s="411" t="s">
        <v>1260</v>
      </c>
    </row>
    <row r="21" spans="1:14" ht="73.5" customHeight="1">
      <c r="A21" s="24">
        <v>14</v>
      </c>
      <c r="B21" s="8" t="s">
        <v>1265</v>
      </c>
      <c r="C21" s="8" t="s">
        <v>978</v>
      </c>
      <c r="D21" s="8" t="s">
        <v>123</v>
      </c>
      <c r="E21" s="66" t="s">
        <v>117</v>
      </c>
      <c r="F21" s="66" t="s">
        <v>124</v>
      </c>
      <c r="G21" s="67">
        <v>3</v>
      </c>
      <c r="H21" s="68">
        <f>5220/3</f>
        <v>1740</v>
      </c>
      <c r="I21" s="422">
        <f>5220/3</f>
        <v>1740</v>
      </c>
      <c r="J21" s="145">
        <v>1</v>
      </c>
      <c r="K21" s="58">
        <v>57</v>
      </c>
      <c r="L21" s="58">
        <v>110721</v>
      </c>
      <c r="M21" s="204">
        <v>1740</v>
      </c>
      <c r="N21" s="411" t="s">
        <v>1266</v>
      </c>
    </row>
    <row r="22" spans="1:14" ht="73.5" customHeight="1">
      <c r="A22" s="24">
        <v>15</v>
      </c>
      <c r="B22" s="8" t="s">
        <v>1267</v>
      </c>
      <c r="C22" s="8" t="s">
        <v>1268</v>
      </c>
      <c r="D22" s="8" t="s">
        <v>1269</v>
      </c>
      <c r="E22" s="66" t="s">
        <v>117</v>
      </c>
      <c r="F22" s="66" t="s">
        <v>124</v>
      </c>
      <c r="G22" s="67">
        <v>1</v>
      </c>
      <c r="H22" s="68">
        <f>146943/3</f>
        <v>48981</v>
      </c>
      <c r="I22" s="422">
        <f>146943/3</f>
        <v>48981</v>
      </c>
      <c r="J22" s="158">
        <v>1</v>
      </c>
      <c r="K22" s="58">
        <v>1000</v>
      </c>
      <c r="L22" s="58">
        <v>9900000</v>
      </c>
      <c r="M22" s="204">
        <v>48981</v>
      </c>
      <c r="N22" s="411" t="s">
        <v>1236</v>
      </c>
    </row>
    <row r="23" spans="1:14" ht="73.5" customHeight="1">
      <c r="A23" s="65">
        <v>16</v>
      </c>
      <c r="B23" s="8" t="s">
        <v>1270</v>
      </c>
      <c r="C23" s="8" t="s">
        <v>1268</v>
      </c>
      <c r="D23" s="8" t="s">
        <v>1271</v>
      </c>
      <c r="E23" s="66" t="s">
        <v>128</v>
      </c>
      <c r="F23" s="66" t="s">
        <v>124</v>
      </c>
      <c r="G23" s="67">
        <v>6</v>
      </c>
      <c r="H23" s="68">
        <f>11657/3</f>
        <v>3885.6666666666665</v>
      </c>
      <c r="I23" s="422">
        <f>15167/3</f>
        <v>5055.666666666667</v>
      </c>
      <c r="J23" s="158">
        <v>0.7685765148018725</v>
      </c>
      <c r="K23" s="58">
        <v>172</v>
      </c>
      <c r="L23" s="58">
        <v>193332</v>
      </c>
      <c r="M23" s="204">
        <v>3885.6666666666665</v>
      </c>
      <c r="N23" s="411" t="s">
        <v>1272</v>
      </c>
    </row>
    <row r="24" spans="1:14" ht="73.5" customHeight="1">
      <c r="A24" s="65">
        <v>17</v>
      </c>
      <c r="B24" s="8" t="s">
        <v>1273</v>
      </c>
      <c r="C24" s="8" t="s">
        <v>1274</v>
      </c>
      <c r="D24" s="8" t="s">
        <v>458</v>
      </c>
      <c r="E24" s="66" t="s">
        <v>128</v>
      </c>
      <c r="F24" s="66" t="s">
        <v>124</v>
      </c>
      <c r="G24" s="67">
        <v>4</v>
      </c>
      <c r="H24" s="68">
        <f>10262/3</f>
        <v>3420.6666666666665</v>
      </c>
      <c r="I24" s="422">
        <f>12869/3</f>
        <v>4289.666666666667</v>
      </c>
      <c r="J24" s="145">
        <v>0.79742015696635327</v>
      </c>
      <c r="K24" s="58">
        <v>117</v>
      </c>
      <c r="L24" s="58">
        <v>198486</v>
      </c>
      <c r="M24" s="204">
        <v>3420.6666666666665</v>
      </c>
      <c r="N24" s="411" t="s">
        <v>1275</v>
      </c>
    </row>
    <row r="25" spans="1:14" ht="73.5" customHeight="1">
      <c r="A25" s="65">
        <v>18</v>
      </c>
      <c r="B25" s="8" t="s">
        <v>1276</v>
      </c>
      <c r="C25" s="8" t="s">
        <v>1268</v>
      </c>
      <c r="D25" s="8" t="s">
        <v>1277</v>
      </c>
      <c r="E25" s="66" t="s">
        <v>128</v>
      </c>
      <c r="F25" s="66" t="s">
        <v>124</v>
      </c>
      <c r="G25" s="67">
        <v>4</v>
      </c>
      <c r="H25" s="68">
        <v>1123</v>
      </c>
      <c r="I25" s="422">
        <v>1226</v>
      </c>
      <c r="J25" s="158">
        <v>0.91598694942903747</v>
      </c>
      <c r="K25" s="58">
        <v>348</v>
      </c>
      <c r="L25" s="58">
        <v>66147</v>
      </c>
      <c r="M25" s="204">
        <v>1123</v>
      </c>
      <c r="N25" s="411" t="s">
        <v>1278</v>
      </c>
    </row>
    <row r="26" spans="1:14" ht="73.5" customHeight="1">
      <c r="A26" s="65">
        <v>19</v>
      </c>
      <c r="B26" s="8" t="s">
        <v>1279</v>
      </c>
      <c r="C26" s="8" t="s">
        <v>1268</v>
      </c>
      <c r="D26" s="8" t="s">
        <v>1280</v>
      </c>
      <c r="E26" s="66" t="s">
        <v>128</v>
      </c>
      <c r="F26" s="66" t="s">
        <v>124</v>
      </c>
      <c r="G26" s="67">
        <v>3</v>
      </c>
      <c r="H26" s="68">
        <v>867</v>
      </c>
      <c r="I26" s="422">
        <v>887</v>
      </c>
      <c r="J26" s="145">
        <v>0.97745208568207442</v>
      </c>
      <c r="K26" s="58">
        <v>180</v>
      </c>
      <c r="L26" s="58">
        <v>58843</v>
      </c>
      <c r="M26" s="204">
        <v>867</v>
      </c>
      <c r="N26" s="411" t="s">
        <v>1278</v>
      </c>
    </row>
    <row r="27" spans="1:14" ht="73.5" customHeight="1">
      <c r="A27" s="65">
        <v>20</v>
      </c>
      <c r="B27" s="8" t="s">
        <v>1281</v>
      </c>
      <c r="C27" s="8" t="s">
        <v>1274</v>
      </c>
      <c r="D27" s="8" t="s">
        <v>1282</v>
      </c>
      <c r="E27" s="66" t="s">
        <v>128</v>
      </c>
      <c r="F27" s="66" t="s">
        <v>452</v>
      </c>
      <c r="G27" s="67">
        <v>4</v>
      </c>
      <c r="H27" s="68">
        <f>25293/3</f>
        <v>8431</v>
      </c>
      <c r="I27" s="422">
        <f>28274/3</f>
        <v>9424.6666666666661</v>
      </c>
      <c r="J27" s="145">
        <v>0.89456744712456671</v>
      </c>
      <c r="K27" s="58">
        <v>229</v>
      </c>
      <c r="L27" s="58">
        <v>577580</v>
      </c>
      <c r="M27" s="204">
        <v>8431</v>
      </c>
      <c r="N27" s="411" t="s">
        <v>1283</v>
      </c>
    </row>
    <row r="28" spans="1:14" ht="73.5" customHeight="1">
      <c r="A28" s="65">
        <v>21</v>
      </c>
      <c r="B28" s="8" t="s">
        <v>1284</v>
      </c>
      <c r="C28" s="8" t="s">
        <v>488</v>
      </c>
      <c r="D28" s="8" t="s">
        <v>492</v>
      </c>
      <c r="E28" s="66" t="s">
        <v>117</v>
      </c>
      <c r="F28" s="66" t="s">
        <v>124</v>
      </c>
      <c r="G28" s="67">
        <v>5</v>
      </c>
      <c r="H28" s="68">
        <f>591268/3</f>
        <v>197089.33333333334</v>
      </c>
      <c r="I28" s="422">
        <f>591268/3</f>
        <v>197089.33333333334</v>
      </c>
      <c r="J28" s="145">
        <v>1</v>
      </c>
      <c r="K28" s="58">
        <v>7195</v>
      </c>
      <c r="L28" s="58">
        <v>13336641</v>
      </c>
      <c r="M28" s="204">
        <v>197089.33333333334</v>
      </c>
      <c r="N28" s="411" t="s">
        <v>1285</v>
      </c>
    </row>
    <row r="29" spans="1:14" ht="73.5" customHeight="1">
      <c r="A29" s="65">
        <v>22</v>
      </c>
      <c r="B29" s="8" t="s">
        <v>1286</v>
      </c>
      <c r="C29" s="8" t="s">
        <v>488</v>
      </c>
      <c r="D29" s="8" t="s">
        <v>1287</v>
      </c>
      <c r="E29" s="66" t="s">
        <v>128</v>
      </c>
      <c r="F29" s="66" t="s">
        <v>124</v>
      </c>
      <c r="G29" s="67">
        <v>4</v>
      </c>
      <c r="H29" s="68">
        <f>18356/3</f>
        <v>6118.666666666667</v>
      </c>
      <c r="I29" s="422">
        <f>22790/3</f>
        <v>7596.666666666667</v>
      </c>
      <c r="J29" s="145">
        <v>0.8054409828872312</v>
      </c>
      <c r="K29" s="58">
        <v>200</v>
      </c>
      <c r="L29" s="58">
        <v>1075356</v>
      </c>
      <c r="M29" s="204">
        <v>6118.666666666667</v>
      </c>
      <c r="N29" s="411" t="s">
        <v>1275</v>
      </c>
    </row>
    <row r="30" spans="1:14" ht="73.5" customHeight="1">
      <c r="A30" s="65">
        <v>23</v>
      </c>
      <c r="B30" s="8" t="s">
        <v>1288</v>
      </c>
      <c r="C30" s="8" t="s">
        <v>420</v>
      </c>
      <c r="D30" s="8" t="s">
        <v>458</v>
      </c>
      <c r="E30" s="66" t="s">
        <v>128</v>
      </c>
      <c r="F30" s="66" t="s">
        <v>124</v>
      </c>
      <c r="G30" s="67">
        <v>7</v>
      </c>
      <c r="H30" s="68">
        <v>8559</v>
      </c>
      <c r="I30" s="422">
        <v>8681</v>
      </c>
      <c r="J30" s="158">
        <v>0.98594631954843914</v>
      </c>
      <c r="K30" s="58">
        <v>224</v>
      </c>
      <c r="L30" s="58">
        <v>577456</v>
      </c>
      <c r="M30" s="204">
        <v>8559</v>
      </c>
      <c r="N30" s="411" t="s">
        <v>1289</v>
      </c>
    </row>
    <row r="31" spans="1:14" ht="73.5" customHeight="1">
      <c r="A31" s="65">
        <v>24</v>
      </c>
      <c r="B31" s="8" t="s">
        <v>1290</v>
      </c>
      <c r="C31" s="8" t="s">
        <v>420</v>
      </c>
      <c r="D31" s="8" t="s">
        <v>458</v>
      </c>
      <c r="E31" s="66" t="s">
        <v>128</v>
      </c>
      <c r="F31" s="66" t="s">
        <v>124</v>
      </c>
      <c r="G31" s="67">
        <v>2</v>
      </c>
      <c r="H31" s="68">
        <f>5982/3</f>
        <v>1994</v>
      </c>
      <c r="I31" s="422">
        <f>6591/3</f>
        <v>2197</v>
      </c>
      <c r="J31" s="158">
        <v>0.9076012744651798</v>
      </c>
      <c r="K31" s="58">
        <v>62</v>
      </c>
      <c r="L31" s="58">
        <v>98457</v>
      </c>
      <c r="M31" s="204">
        <v>1994</v>
      </c>
      <c r="N31" s="411" t="s">
        <v>1291</v>
      </c>
    </row>
    <row r="32" spans="1:14" ht="73.5" customHeight="1">
      <c r="A32" s="65">
        <v>25</v>
      </c>
      <c r="B32" s="8" t="s">
        <v>1292</v>
      </c>
      <c r="C32" s="8" t="s">
        <v>420</v>
      </c>
      <c r="D32" s="8" t="s">
        <v>458</v>
      </c>
      <c r="E32" s="66" t="s">
        <v>128</v>
      </c>
      <c r="F32" s="66" t="s">
        <v>124</v>
      </c>
      <c r="G32" s="67">
        <v>2</v>
      </c>
      <c r="H32" s="68">
        <f>33395/3</f>
        <v>11131.666666666666</v>
      </c>
      <c r="I32" s="422">
        <f>42252/3</f>
        <v>14084</v>
      </c>
      <c r="J32" s="145">
        <v>0.79037678689766167</v>
      </c>
      <c r="K32" s="58">
        <v>392</v>
      </c>
      <c r="L32" s="58">
        <v>632496</v>
      </c>
      <c r="M32" s="204">
        <v>11131.666666666666</v>
      </c>
      <c r="N32" s="411" t="s">
        <v>1293</v>
      </c>
    </row>
    <row r="33" spans="1:14" ht="73.5" customHeight="1">
      <c r="A33" s="65">
        <v>26</v>
      </c>
      <c r="B33" s="8" t="s">
        <v>1294</v>
      </c>
      <c r="C33" s="8" t="s">
        <v>420</v>
      </c>
      <c r="D33" s="8" t="s">
        <v>458</v>
      </c>
      <c r="E33" s="66" t="s">
        <v>128</v>
      </c>
      <c r="F33" s="66" t="s">
        <v>124</v>
      </c>
      <c r="G33" s="67">
        <v>2</v>
      </c>
      <c r="H33" s="68">
        <f>28079/3</f>
        <v>9359.6666666666661</v>
      </c>
      <c r="I33" s="422">
        <f>29122/3</f>
        <v>9707.3333333333339</v>
      </c>
      <c r="J33" s="158">
        <v>0.96418515211867317</v>
      </c>
      <c r="K33" s="58">
        <v>187</v>
      </c>
      <c r="L33" s="58">
        <v>597054</v>
      </c>
      <c r="M33" s="204">
        <v>9359.6666666666661</v>
      </c>
      <c r="N33" s="411" t="s">
        <v>1291</v>
      </c>
    </row>
    <row r="34" spans="1:14" ht="73.5" customHeight="1">
      <c r="A34" s="65">
        <v>27</v>
      </c>
      <c r="B34" s="8" t="s">
        <v>1295</v>
      </c>
      <c r="C34" s="8" t="s">
        <v>420</v>
      </c>
      <c r="D34" s="8" t="s">
        <v>458</v>
      </c>
      <c r="E34" s="66" t="s">
        <v>128</v>
      </c>
      <c r="F34" s="66" t="s">
        <v>124</v>
      </c>
      <c r="G34" s="67">
        <v>2</v>
      </c>
      <c r="H34" s="68">
        <f>13846/3</f>
        <v>4615.333333333333</v>
      </c>
      <c r="I34" s="422">
        <f>14167/3</f>
        <v>4722.333333333333</v>
      </c>
      <c r="J34" s="158">
        <v>0.97734170960683275</v>
      </c>
      <c r="K34" s="58">
        <v>96</v>
      </c>
      <c r="L34" s="58">
        <v>283847</v>
      </c>
      <c r="M34" s="204">
        <v>4615.333333333333</v>
      </c>
      <c r="N34" s="411" t="s">
        <v>1291</v>
      </c>
    </row>
    <row r="35" spans="1:14" ht="73.5" customHeight="1">
      <c r="A35" s="65">
        <v>28</v>
      </c>
      <c r="B35" s="8" t="s">
        <v>1296</v>
      </c>
      <c r="C35" s="8" t="s">
        <v>420</v>
      </c>
      <c r="D35" s="8" t="s">
        <v>458</v>
      </c>
      <c r="E35" s="66" t="s">
        <v>128</v>
      </c>
      <c r="F35" s="66" t="s">
        <v>124</v>
      </c>
      <c r="G35" s="67">
        <v>2</v>
      </c>
      <c r="H35" s="68">
        <f>7563/3</f>
        <v>2521</v>
      </c>
      <c r="I35" s="422">
        <f>8310/3</f>
        <v>2770</v>
      </c>
      <c r="J35" s="145">
        <v>0.91010830324909753</v>
      </c>
      <c r="K35" s="58">
        <v>61</v>
      </c>
      <c r="L35" s="58">
        <v>156976</v>
      </c>
      <c r="M35" s="204">
        <v>2521</v>
      </c>
      <c r="N35" s="411" t="s">
        <v>1291</v>
      </c>
    </row>
    <row r="36" spans="1:14" ht="73.5" customHeight="1">
      <c r="A36" s="65">
        <v>29</v>
      </c>
      <c r="B36" s="8" t="s">
        <v>1297</v>
      </c>
      <c r="C36" s="8" t="s">
        <v>420</v>
      </c>
      <c r="D36" s="8" t="s">
        <v>458</v>
      </c>
      <c r="E36" s="66" t="s">
        <v>128</v>
      </c>
      <c r="F36" s="66" t="s">
        <v>124</v>
      </c>
      <c r="G36" s="67">
        <v>2</v>
      </c>
      <c r="H36" s="68">
        <f>7468/3</f>
        <v>2489.3333333333335</v>
      </c>
      <c r="I36" s="422">
        <f>7540/3</f>
        <v>2513.3333333333335</v>
      </c>
      <c r="J36" s="145">
        <v>0.99045092838196291</v>
      </c>
      <c r="K36" s="58">
        <v>51</v>
      </c>
      <c r="L36" s="58">
        <v>152574</v>
      </c>
      <c r="M36" s="204">
        <v>2489.3333333333335</v>
      </c>
      <c r="N36" s="411" t="s">
        <v>1291</v>
      </c>
    </row>
    <row r="37" spans="1:14" ht="73.5" customHeight="1">
      <c r="A37" s="65">
        <v>30</v>
      </c>
      <c r="B37" s="8" t="s">
        <v>1298</v>
      </c>
      <c r="C37" s="8" t="s">
        <v>420</v>
      </c>
      <c r="D37" s="8" t="s">
        <v>681</v>
      </c>
      <c r="E37" s="66" t="s">
        <v>117</v>
      </c>
      <c r="F37" s="66" t="s">
        <v>124</v>
      </c>
      <c r="G37" s="67">
        <v>2</v>
      </c>
      <c r="H37" s="68">
        <f>14674/3</f>
        <v>4891.333333333333</v>
      </c>
      <c r="I37" s="422">
        <f>14772/3</f>
        <v>4924</v>
      </c>
      <c r="J37" s="145">
        <v>0.99336582724072575</v>
      </c>
      <c r="K37" s="58">
        <v>90</v>
      </c>
      <c r="L37" s="58">
        <v>317167</v>
      </c>
      <c r="M37" s="204">
        <v>4891.333333333333</v>
      </c>
      <c r="N37" s="411" t="s">
        <v>1291</v>
      </c>
    </row>
    <row r="38" spans="1:14" ht="73.5" customHeight="1">
      <c r="A38" s="65">
        <v>31</v>
      </c>
      <c r="B38" s="8" t="s">
        <v>1299</v>
      </c>
      <c r="C38" s="8" t="s">
        <v>420</v>
      </c>
      <c r="D38" s="8" t="s">
        <v>458</v>
      </c>
      <c r="E38" s="66" t="s">
        <v>128</v>
      </c>
      <c r="F38" s="66" t="s">
        <v>124</v>
      </c>
      <c r="G38" s="67">
        <v>2</v>
      </c>
      <c r="H38" s="68">
        <f>10220/3</f>
        <v>3406.6666666666665</v>
      </c>
      <c r="I38" s="422">
        <f>10324/3</f>
        <v>3441.3333333333335</v>
      </c>
      <c r="J38" s="145">
        <v>0.98992638512204567</v>
      </c>
      <c r="K38" s="58">
        <v>65</v>
      </c>
      <c r="L38" s="58">
        <v>214101</v>
      </c>
      <c r="M38" s="204">
        <v>3406.6666666666665</v>
      </c>
      <c r="N38" s="411" t="s">
        <v>1291</v>
      </c>
    </row>
    <row r="39" spans="1:14" ht="73.5" customHeight="1">
      <c r="A39" s="65">
        <v>32</v>
      </c>
      <c r="B39" s="8" t="s">
        <v>1300</v>
      </c>
      <c r="C39" s="8" t="s">
        <v>420</v>
      </c>
      <c r="D39" s="8" t="s">
        <v>1256</v>
      </c>
      <c r="E39" s="66" t="s">
        <v>128</v>
      </c>
      <c r="F39" s="66" t="s">
        <v>124</v>
      </c>
      <c r="G39" s="67">
        <v>4</v>
      </c>
      <c r="H39" s="68">
        <f>3967/1.33</f>
        <v>2982.706766917293</v>
      </c>
      <c r="I39" s="422">
        <f>4150/1.33</f>
        <v>3120.300751879699</v>
      </c>
      <c r="J39" s="158">
        <v>0.95590361445783134</v>
      </c>
      <c r="K39" s="58">
        <v>62</v>
      </c>
      <c r="L39" s="58">
        <v>217006</v>
      </c>
      <c r="M39" s="204">
        <v>2982.706766917293</v>
      </c>
      <c r="N39" s="411" t="s">
        <v>1301</v>
      </c>
    </row>
    <row r="40" spans="1:14" ht="73.5" customHeight="1">
      <c r="A40" s="65">
        <v>33</v>
      </c>
      <c r="B40" s="8" t="s">
        <v>1302</v>
      </c>
      <c r="C40" s="8" t="s">
        <v>420</v>
      </c>
      <c r="D40" s="8" t="s">
        <v>458</v>
      </c>
      <c r="E40" s="66" t="s">
        <v>128</v>
      </c>
      <c r="F40" s="66" t="s">
        <v>124</v>
      </c>
      <c r="G40" s="67">
        <v>2</v>
      </c>
      <c r="H40" s="68">
        <f>16006/3</f>
        <v>5335.333333333333</v>
      </c>
      <c r="I40" s="422">
        <f>16011/3</f>
        <v>5337</v>
      </c>
      <c r="J40" s="158">
        <v>0.99968771469614637</v>
      </c>
      <c r="K40" s="58">
        <v>97</v>
      </c>
      <c r="L40" s="58">
        <v>115170</v>
      </c>
      <c r="M40" s="204">
        <v>5335.333333333333</v>
      </c>
      <c r="N40" s="411" t="s">
        <v>1291</v>
      </c>
    </row>
    <row r="41" spans="1:14" ht="73.5" customHeight="1">
      <c r="A41" s="65">
        <v>34</v>
      </c>
      <c r="B41" s="8" t="s">
        <v>1303</v>
      </c>
      <c r="C41" s="8" t="s">
        <v>420</v>
      </c>
      <c r="D41" s="8" t="s">
        <v>458</v>
      </c>
      <c r="E41" s="66" t="s">
        <v>128</v>
      </c>
      <c r="F41" s="66" t="s">
        <v>124</v>
      </c>
      <c r="G41" s="67">
        <v>2</v>
      </c>
      <c r="H41" s="68">
        <f>28392/3</f>
        <v>9464</v>
      </c>
      <c r="I41" s="422">
        <f>28770/3</f>
        <v>9590</v>
      </c>
      <c r="J41" s="145">
        <v>0.98686131386861309</v>
      </c>
      <c r="K41" s="58">
        <v>185</v>
      </c>
      <c r="L41" s="58">
        <v>196980</v>
      </c>
      <c r="M41" s="204">
        <v>9464</v>
      </c>
      <c r="N41" s="411" t="s">
        <v>1293</v>
      </c>
    </row>
    <row r="42" spans="1:14" ht="73.5" customHeight="1">
      <c r="A42" s="65">
        <v>35</v>
      </c>
      <c r="B42" s="8" t="s">
        <v>1304</v>
      </c>
      <c r="C42" s="8" t="s">
        <v>420</v>
      </c>
      <c r="D42" s="8" t="s">
        <v>458</v>
      </c>
      <c r="E42" s="66" t="s">
        <v>128</v>
      </c>
      <c r="F42" s="66" t="s">
        <v>124</v>
      </c>
      <c r="G42" s="67">
        <v>2</v>
      </c>
      <c r="H42" s="68">
        <f>7864/3</f>
        <v>2621.3333333333335</v>
      </c>
      <c r="I42" s="422">
        <f>8072/3</f>
        <v>2690.6666666666665</v>
      </c>
      <c r="J42" s="158">
        <v>0.97423191278493559</v>
      </c>
      <c r="K42" s="58">
        <v>58</v>
      </c>
      <c r="L42" s="58">
        <v>155243</v>
      </c>
      <c r="M42" s="204">
        <v>2621.3333333333335</v>
      </c>
      <c r="N42" s="411" t="s">
        <v>1291</v>
      </c>
    </row>
    <row r="43" spans="1:14" ht="73.5" customHeight="1">
      <c r="A43" s="65">
        <v>36</v>
      </c>
      <c r="B43" s="8" t="s">
        <v>1305</v>
      </c>
      <c r="C43" s="8" t="s">
        <v>420</v>
      </c>
      <c r="D43" s="8" t="s">
        <v>458</v>
      </c>
      <c r="E43" s="66" t="s">
        <v>128</v>
      </c>
      <c r="F43" s="66" t="s">
        <v>124</v>
      </c>
      <c r="G43" s="67">
        <v>2</v>
      </c>
      <c r="H43" s="68">
        <f>4361/3</f>
        <v>1453.6666666666667</v>
      </c>
      <c r="I43" s="422">
        <f>4595/3</f>
        <v>1531.6666666666667</v>
      </c>
      <c r="J43" s="158">
        <v>0.94907508161044618</v>
      </c>
      <c r="K43" s="58">
        <v>37</v>
      </c>
      <c r="L43" s="58">
        <v>80225</v>
      </c>
      <c r="M43" s="204">
        <v>1453.6666666666667</v>
      </c>
      <c r="N43" s="411" t="s">
        <v>1291</v>
      </c>
    </row>
    <row r="44" spans="1:14" ht="73.5" customHeight="1">
      <c r="A44" s="65">
        <v>37</v>
      </c>
      <c r="B44" s="8" t="s">
        <v>1306</v>
      </c>
      <c r="C44" s="8" t="s">
        <v>420</v>
      </c>
      <c r="D44" s="8" t="s">
        <v>458</v>
      </c>
      <c r="E44" s="66" t="s">
        <v>128</v>
      </c>
      <c r="F44" s="66" t="s">
        <v>124</v>
      </c>
      <c r="G44" s="67">
        <v>2</v>
      </c>
      <c r="H44" s="68">
        <f>5806/3</f>
        <v>1935.3333333333333</v>
      </c>
      <c r="I44" s="422">
        <f>6173/3</f>
        <v>2057.6666666666665</v>
      </c>
      <c r="J44" s="145">
        <v>0.94054754576381017</v>
      </c>
      <c r="K44" s="58">
        <v>51</v>
      </c>
      <c r="L44" s="58">
        <v>104556</v>
      </c>
      <c r="M44" s="204">
        <v>1935.3333333333333</v>
      </c>
      <c r="N44" s="411" t="s">
        <v>1291</v>
      </c>
    </row>
    <row r="45" spans="1:14" ht="73.5" customHeight="1">
      <c r="A45" s="65">
        <v>38</v>
      </c>
      <c r="B45" s="8" t="s">
        <v>1307</v>
      </c>
      <c r="C45" s="8" t="s">
        <v>420</v>
      </c>
      <c r="D45" s="8" t="s">
        <v>458</v>
      </c>
      <c r="E45" s="66" t="s">
        <v>128</v>
      </c>
      <c r="F45" s="66" t="s">
        <v>124</v>
      </c>
      <c r="G45" s="67">
        <v>2</v>
      </c>
      <c r="H45" s="68">
        <f>6455/3</f>
        <v>2151.6666666666665</v>
      </c>
      <c r="I45" s="422">
        <f>6726/3</f>
        <v>2242</v>
      </c>
      <c r="J45" s="145">
        <v>0.95970859351769255</v>
      </c>
      <c r="K45" s="58">
        <v>54</v>
      </c>
      <c r="L45" s="58">
        <v>117829</v>
      </c>
      <c r="M45" s="204">
        <v>2151.6666666666665</v>
      </c>
      <c r="N45" s="411" t="s">
        <v>1291</v>
      </c>
    </row>
    <row r="46" spans="1:14" ht="73.5" customHeight="1">
      <c r="A46" s="65">
        <v>39</v>
      </c>
      <c r="B46" s="8" t="s">
        <v>1308</v>
      </c>
      <c r="C46" s="8" t="s">
        <v>420</v>
      </c>
      <c r="D46" s="8" t="s">
        <v>458</v>
      </c>
      <c r="E46" s="66" t="s">
        <v>128</v>
      </c>
      <c r="F46" s="66" t="s">
        <v>124</v>
      </c>
      <c r="G46" s="67">
        <v>2</v>
      </c>
      <c r="H46" s="68">
        <f>9193/3</f>
        <v>3064.3333333333335</v>
      </c>
      <c r="I46" s="422">
        <f>9386/3</f>
        <v>3128.6666666666665</v>
      </c>
      <c r="J46" s="145">
        <v>0.97943746004687837</v>
      </c>
      <c r="K46" s="58">
        <v>68</v>
      </c>
      <c r="L46" s="58">
        <v>180521</v>
      </c>
      <c r="M46" s="204">
        <v>3064.3333333333335</v>
      </c>
      <c r="N46" s="411" t="s">
        <v>1291</v>
      </c>
    </row>
    <row r="47" spans="1:14" ht="73.5" customHeight="1">
      <c r="A47" s="65">
        <v>40</v>
      </c>
      <c r="B47" s="42" t="s">
        <v>1309</v>
      </c>
      <c r="C47" s="42" t="s">
        <v>420</v>
      </c>
      <c r="D47" s="42" t="s">
        <v>458</v>
      </c>
      <c r="E47" s="70" t="s">
        <v>128</v>
      </c>
      <c r="F47" s="70" t="s">
        <v>124</v>
      </c>
      <c r="G47" s="43">
        <v>2</v>
      </c>
      <c r="H47" s="71">
        <f>2475/3</f>
        <v>825</v>
      </c>
      <c r="I47" s="423">
        <f>2488/3</f>
        <v>829.33333333333337</v>
      </c>
      <c r="J47" s="145">
        <v>0.99477491961414788</v>
      </c>
      <c r="K47" s="42">
        <v>158</v>
      </c>
      <c r="L47" s="42">
        <v>514500</v>
      </c>
      <c r="M47" s="42">
        <v>825</v>
      </c>
      <c r="N47" s="411" t="s">
        <v>1291</v>
      </c>
    </row>
    <row r="48" spans="1:14" ht="73.5" customHeight="1">
      <c r="A48" s="65">
        <v>41</v>
      </c>
      <c r="B48" s="42" t="s">
        <v>1310</v>
      </c>
      <c r="C48" s="42" t="s">
        <v>420</v>
      </c>
      <c r="D48" s="42" t="s">
        <v>458</v>
      </c>
      <c r="E48" s="70" t="s">
        <v>128</v>
      </c>
      <c r="F48" s="70" t="s">
        <v>124</v>
      </c>
      <c r="G48" s="43">
        <v>2</v>
      </c>
      <c r="H48" s="71">
        <f>8510/3</f>
        <v>2836.6666666666665</v>
      </c>
      <c r="I48" s="423">
        <f>8736/3</f>
        <v>2912</v>
      </c>
      <c r="J48" s="158">
        <v>0.97413003663003661</v>
      </c>
      <c r="K48" s="42">
        <v>56</v>
      </c>
      <c r="L48" s="42">
        <v>181945</v>
      </c>
      <c r="M48" s="42">
        <v>2836.6666666666665</v>
      </c>
      <c r="N48" s="411" t="s">
        <v>1291</v>
      </c>
    </row>
    <row r="49" spans="1:13">
      <c r="A49" s="24">
        <v>42</v>
      </c>
      <c r="B49" s="347"/>
      <c r="C49" s="41"/>
      <c r="D49" s="41"/>
      <c r="E49" s="70"/>
      <c r="F49" s="70"/>
      <c r="G49" s="43"/>
      <c r="H49" s="71"/>
      <c r="I49" s="72"/>
      <c r="J49" s="158" t="e">
        <f>H49/I49</f>
        <v>#DIV/0!</v>
      </c>
      <c r="K49" s="42"/>
      <c r="L49" s="42"/>
      <c r="M49" s="41"/>
    </row>
    <row r="50" spans="1:13">
      <c r="A50" s="24">
        <v>43</v>
      </c>
      <c r="B50" s="347"/>
      <c r="C50" s="41"/>
      <c r="D50" s="41"/>
      <c r="E50" s="70"/>
      <c r="F50" s="70"/>
      <c r="G50" s="43"/>
      <c r="H50" s="71"/>
      <c r="I50" s="72"/>
      <c r="J50" s="158" t="e">
        <f t="shared" ref="J50:J113" si="0">H50/I50</f>
        <v>#DIV/0!</v>
      </c>
      <c r="K50" s="42"/>
      <c r="L50" s="42"/>
      <c r="M50" s="41"/>
    </row>
    <row r="51" spans="1:13">
      <c r="A51" s="24">
        <v>44</v>
      </c>
      <c r="B51" s="347"/>
      <c r="C51" s="41"/>
      <c r="D51" s="41"/>
      <c r="E51" s="70"/>
      <c r="F51" s="70"/>
      <c r="G51" s="43"/>
      <c r="H51" s="71"/>
      <c r="I51" s="72"/>
      <c r="J51" s="145" t="e">
        <f t="shared" si="0"/>
        <v>#DIV/0!</v>
      </c>
      <c r="K51" s="42"/>
      <c r="L51" s="42"/>
      <c r="M51" s="41"/>
    </row>
    <row r="52" spans="1:13">
      <c r="A52" s="24">
        <v>45</v>
      </c>
      <c r="B52" s="347"/>
      <c r="C52" s="41"/>
      <c r="D52" s="41"/>
      <c r="E52" s="70"/>
      <c r="F52" s="70"/>
      <c r="G52" s="43"/>
      <c r="H52" s="71"/>
      <c r="I52" s="72"/>
      <c r="J52" s="158" t="e">
        <f t="shared" si="0"/>
        <v>#DIV/0!</v>
      </c>
      <c r="K52" s="42"/>
      <c r="L52" s="42"/>
      <c r="M52" s="41"/>
    </row>
    <row r="53" spans="1:13">
      <c r="A53" s="65">
        <v>46</v>
      </c>
      <c r="B53" s="347"/>
      <c r="C53" s="41"/>
      <c r="D53" s="41"/>
      <c r="E53" s="70"/>
      <c r="F53" s="70"/>
      <c r="G53" s="43"/>
      <c r="H53" s="71"/>
      <c r="I53" s="72"/>
      <c r="J53" s="158" t="e">
        <f t="shared" si="0"/>
        <v>#DIV/0!</v>
      </c>
      <c r="K53" s="42"/>
      <c r="L53" s="42"/>
      <c r="M53" s="41"/>
    </row>
    <row r="54" spans="1:13">
      <c r="A54" s="65">
        <v>47</v>
      </c>
      <c r="B54" s="347"/>
      <c r="C54" s="41"/>
      <c r="D54" s="41"/>
      <c r="E54" s="70"/>
      <c r="F54" s="70"/>
      <c r="G54" s="43"/>
      <c r="H54" s="71"/>
      <c r="I54" s="72"/>
      <c r="J54" s="145" t="e">
        <f t="shared" si="0"/>
        <v>#DIV/0!</v>
      </c>
      <c r="K54" s="42"/>
      <c r="L54" s="42"/>
      <c r="M54" s="41"/>
    </row>
    <row r="55" spans="1:13">
      <c r="A55" s="24">
        <v>48</v>
      </c>
      <c r="B55" s="347"/>
      <c r="C55" s="41"/>
      <c r="D55" s="41"/>
      <c r="E55" s="70"/>
      <c r="F55" s="70"/>
      <c r="G55" s="43"/>
      <c r="H55" s="71"/>
      <c r="I55" s="72"/>
      <c r="J55" s="145" t="e">
        <f t="shared" si="0"/>
        <v>#DIV/0!</v>
      </c>
      <c r="K55" s="42"/>
      <c r="L55" s="42"/>
      <c r="M55" s="41"/>
    </row>
    <row r="56" spans="1:13">
      <c r="A56" s="24">
        <v>49</v>
      </c>
      <c r="B56" s="347"/>
      <c r="C56" s="41"/>
      <c r="D56" s="41"/>
      <c r="E56" s="70"/>
      <c r="F56" s="70"/>
      <c r="G56" s="43"/>
      <c r="H56" s="71"/>
      <c r="I56" s="72"/>
      <c r="J56" s="145" t="e">
        <f t="shared" si="0"/>
        <v>#DIV/0!</v>
      </c>
      <c r="K56" s="42"/>
      <c r="L56" s="42"/>
      <c r="M56" s="41"/>
    </row>
    <row r="57" spans="1:13">
      <c r="A57" s="24">
        <v>50</v>
      </c>
      <c r="B57" s="347"/>
      <c r="C57" s="41"/>
      <c r="D57" s="41"/>
      <c r="E57" s="70"/>
      <c r="F57" s="70"/>
      <c r="G57" s="43"/>
      <c r="H57" s="71"/>
      <c r="I57" s="72"/>
      <c r="J57" s="145" t="e">
        <f t="shared" si="0"/>
        <v>#DIV/0!</v>
      </c>
      <c r="K57" s="42"/>
      <c r="L57" s="42"/>
      <c r="M57" s="41"/>
    </row>
    <row r="58" spans="1:13">
      <c r="A58" s="24">
        <v>51</v>
      </c>
      <c r="B58" s="347"/>
      <c r="C58" s="41"/>
      <c r="D58" s="41"/>
      <c r="E58" s="70"/>
      <c r="F58" s="70"/>
      <c r="G58" s="43"/>
      <c r="H58" s="71"/>
      <c r="I58" s="72"/>
      <c r="J58" s="158" t="e">
        <f t="shared" si="0"/>
        <v>#DIV/0!</v>
      </c>
      <c r="K58" s="42"/>
      <c r="L58" s="42"/>
      <c r="M58" s="41"/>
    </row>
    <row r="59" spans="1:13">
      <c r="A59" s="24">
        <v>52</v>
      </c>
      <c r="B59" s="347"/>
      <c r="C59" s="41"/>
      <c r="D59" s="41"/>
      <c r="E59" s="70"/>
      <c r="F59" s="70"/>
      <c r="G59" s="43"/>
      <c r="H59" s="71"/>
      <c r="I59" s="72"/>
      <c r="J59" s="158" t="e">
        <f t="shared" si="0"/>
        <v>#DIV/0!</v>
      </c>
      <c r="K59" s="42"/>
      <c r="L59" s="42"/>
      <c r="M59" s="41"/>
    </row>
    <row r="60" spans="1:13">
      <c r="A60" s="24">
        <v>53</v>
      </c>
      <c r="B60" s="347"/>
      <c r="C60" s="41"/>
      <c r="D60" s="41"/>
      <c r="E60" s="70"/>
      <c r="F60" s="70"/>
      <c r="G60" s="43"/>
      <c r="H60" s="71"/>
      <c r="I60" s="72"/>
      <c r="J60" s="145" t="e">
        <f t="shared" si="0"/>
        <v>#DIV/0!</v>
      </c>
      <c r="K60" s="42"/>
      <c r="L60" s="42"/>
      <c r="M60" s="41"/>
    </row>
    <row r="61" spans="1:13">
      <c r="A61" s="24">
        <v>54</v>
      </c>
      <c r="B61" s="347"/>
      <c r="C61" s="41"/>
      <c r="D61" s="41"/>
      <c r="E61" s="70"/>
      <c r="F61" s="70"/>
      <c r="G61" s="43"/>
      <c r="H61" s="71"/>
      <c r="I61" s="72"/>
      <c r="J61" s="158" t="e">
        <f t="shared" si="0"/>
        <v>#DIV/0!</v>
      </c>
      <c r="K61" s="42"/>
      <c r="L61" s="42"/>
      <c r="M61" s="41"/>
    </row>
    <row r="62" spans="1:13">
      <c r="A62" s="24">
        <v>55</v>
      </c>
      <c r="B62" s="347"/>
      <c r="C62" s="41"/>
      <c r="D62" s="41"/>
      <c r="E62" s="70"/>
      <c r="F62" s="70"/>
      <c r="G62" s="43"/>
      <c r="H62" s="71"/>
      <c r="I62" s="72"/>
      <c r="J62" s="158" t="e">
        <f t="shared" si="0"/>
        <v>#DIV/0!</v>
      </c>
      <c r="K62" s="42"/>
      <c r="L62" s="42"/>
      <c r="M62" s="41"/>
    </row>
    <row r="63" spans="1:13">
      <c r="A63" s="65">
        <v>56</v>
      </c>
      <c r="B63" s="347"/>
      <c r="C63" s="41"/>
      <c r="D63" s="41"/>
      <c r="E63" s="70"/>
      <c r="F63" s="70"/>
      <c r="G63" s="43"/>
      <c r="H63" s="71"/>
      <c r="I63" s="72"/>
      <c r="J63" s="145" t="e">
        <f t="shared" si="0"/>
        <v>#DIV/0!</v>
      </c>
      <c r="K63" s="42"/>
      <c r="L63" s="42"/>
      <c r="M63" s="41"/>
    </row>
    <row r="64" spans="1:13">
      <c r="A64" s="65">
        <v>57</v>
      </c>
      <c r="B64" s="347"/>
      <c r="C64" s="41"/>
      <c r="D64" s="41"/>
      <c r="E64" s="70"/>
      <c r="F64" s="70"/>
      <c r="G64" s="43"/>
      <c r="H64" s="71"/>
      <c r="I64" s="72"/>
      <c r="J64" s="145" t="e">
        <f t="shared" si="0"/>
        <v>#DIV/0!</v>
      </c>
      <c r="K64" s="42"/>
      <c r="L64" s="42"/>
      <c r="M64" s="41"/>
    </row>
    <row r="65" spans="1:13">
      <c r="A65" s="24">
        <v>58</v>
      </c>
      <c r="B65" s="347"/>
      <c r="C65" s="41"/>
      <c r="D65" s="41"/>
      <c r="E65" s="70"/>
      <c r="F65" s="70"/>
      <c r="G65" s="43"/>
      <c r="H65" s="71"/>
      <c r="I65" s="72"/>
      <c r="J65" s="145" t="e">
        <f t="shared" si="0"/>
        <v>#DIV/0!</v>
      </c>
      <c r="K65" s="42"/>
      <c r="L65" s="42"/>
      <c r="M65" s="41"/>
    </row>
    <row r="66" spans="1:13">
      <c r="A66" s="24">
        <v>59</v>
      </c>
      <c r="B66" s="347"/>
      <c r="C66" s="41"/>
      <c r="D66" s="41"/>
      <c r="E66" s="70"/>
      <c r="F66" s="70"/>
      <c r="G66" s="43"/>
      <c r="H66" s="71"/>
      <c r="I66" s="72"/>
      <c r="J66" s="145" t="e">
        <f t="shared" si="0"/>
        <v>#DIV/0!</v>
      </c>
      <c r="K66" s="42"/>
      <c r="L66" s="42"/>
      <c r="M66" s="41"/>
    </row>
    <row r="67" spans="1:13">
      <c r="A67" s="24">
        <v>60</v>
      </c>
      <c r="B67" s="347"/>
      <c r="C67" s="41"/>
      <c r="D67" s="41"/>
      <c r="E67" s="70"/>
      <c r="F67" s="70"/>
      <c r="G67" s="43"/>
      <c r="H67" s="71"/>
      <c r="I67" s="72"/>
      <c r="J67" s="158" t="e">
        <f t="shared" si="0"/>
        <v>#DIV/0!</v>
      </c>
      <c r="K67" s="42"/>
      <c r="L67" s="42"/>
      <c r="M67" s="41"/>
    </row>
    <row r="68" spans="1:13">
      <c r="A68" s="24">
        <v>61</v>
      </c>
      <c r="B68" s="347"/>
      <c r="C68" s="41"/>
      <c r="D68" s="41"/>
      <c r="E68" s="70"/>
      <c r="F68" s="70"/>
      <c r="G68" s="43"/>
      <c r="H68" s="71"/>
      <c r="I68" s="72"/>
      <c r="J68" s="158" t="e">
        <f t="shared" si="0"/>
        <v>#DIV/0!</v>
      </c>
      <c r="K68" s="42"/>
      <c r="L68" s="42"/>
      <c r="M68" s="41"/>
    </row>
    <row r="69" spans="1:13">
      <c r="A69" s="24">
        <v>62</v>
      </c>
      <c r="B69" s="347"/>
      <c r="C69" s="41"/>
      <c r="D69" s="41"/>
      <c r="E69" s="70"/>
      <c r="F69" s="70"/>
      <c r="G69" s="43"/>
      <c r="H69" s="71"/>
      <c r="I69" s="72"/>
      <c r="J69" s="145" t="e">
        <f t="shared" si="0"/>
        <v>#DIV/0!</v>
      </c>
      <c r="K69" s="42"/>
      <c r="L69" s="42"/>
      <c r="M69" s="41"/>
    </row>
    <row r="70" spans="1:13">
      <c r="A70" s="24">
        <v>63</v>
      </c>
      <c r="B70" s="347"/>
      <c r="C70" s="41"/>
      <c r="D70" s="41"/>
      <c r="E70" s="70"/>
      <c r="F70" s="70"/>
      <c r="G70" s="43"/>
      <c r="H70" s="71"/>
      <c r="I70" s="72"/>
      <c r="J70" s="158" t="e">
        <f t="shared" si="0"/>
        <v>#DIV/0!</v>
      </c>
      <c r="K70" s="42"/>
      <c r="L70" s="42"/>
      <c r="M70" s="41"/>
    </row>
    <row r="71" spans="1:13">
      <c r="A71" s="24">
        <v>64</v>
      </c>
      <c r="B71" s="347"/>
      <c r="C71" s="41"/>
      <c r="D71" s="41"/>
      <c r="E71" s="70"/>
      <c r="F71" s="70"/>
      <c r="G71" s="43"/>
      <c r="H71" s="71"/>
      <c r="I71" s="72"/>
      <c r="J71" s="158" t="e">
        <f t="shared" si="0"/>
        <v>#DIV/0!</v>
      </c>
      <c r="K71" s="42"/>
      <c r="L71" s="42"/>
      <c r="M71" s="41"/>
    </row>
    <row r="72" spans="1:13">
      <c r="A72" s="24">
        <v>65</v>
      </c>
      <c r="B72" s="347"/>
      <c r="C72" s="41"/>
      <c r="D72" s="41"/>
      <c r="E72" s="70"/>
      <c r="F72" s="70"/>
      <c r="G72" s="43"/>
      <c r="H72" s="71"/>
      <c r="I72" s="72"/>
      <c r="J72" s="145" t="e">
        <f t="shared" si="0"/>
        <v>#DIV/0!</v>
      </c>
      <c r="K72" s="42"/>
      <c r="L72" s="42"/>
      <c r="M72" s="41"/>
    </row>
    <row r="73" spans="1:13">
      <c r="A73" s="65">
        <v>66</v>
      </c>
      <c r="B73" s="347"/>
      <c r="C73" s="41"/>
      <c r="D73" s="41"/>
      <c r="E73" s="70"/>
      <c r="F73" s="70"/>
      <c r="G73" s="43"/>
      <c r="H73" s="71"/>
      <c r="I73" s="72"/>
      <c r="J73" s="145" t="e">
        <f t="shared" si="0"/>
        <v>#DIV/0!</v>
      </c>
      <c r="K73" s="42"/>
      <c r="L73" s="42"/>
      <c r="M73" s="41"/>
    </row>
    <row r="74" spans="1:13">
      <c r="A74" s="65">
        <v>67</v>
      </c>
      <c r="B74" s="347"/>
      <c r="C74" s="41"/>
      <c r="D74" s="41"/>
      <c r="E74" s="70"/>
      <c r="F74" s="70"/>
      <c r="G74" s="43"/>
      <c r="H74" s="71"/>
      <c r="I74" s="72"/>
      <c r="J74" s="145" t="e">
        <f t="shared" si="0"/>
        <v>#DIV/0!</v>
      </c>
      <c r="K74" s="42"/>
      <c r="L74" s="42"/>
      <c r="M74" s="41"/>
    </row>
    <row r="75" spans="1:13">
      <c r="A75" s="24">
        <v>68</v>
      </c>
      <c r="B75" s="347"/>
      <c r="C75" s="41"/>
      <c r="D75" s="41"/>
      <c r="E75" s="70"/>
      <c r="F75" s="70"/>
      <c r="G75" s="43"/>
      <c r="H75" s="71"/>
      <c r="I75" s="72"/>
      <c r="J75" s="145" t="e">
        <f t="shared" si="0"/>
        <v>#DIV/0!</v>
      </c>
      <c r="K75" s="42"/>
      <c r="L75" s="42"/>
      <c r="M75" s="41"/>
    </row>
    <row r="76" spans="1:13">
      <c r="A76" s="24">
        <v>69</v>
      </c>
      <c r="B76" s="347"/>
      <c r="C76" s="41"/>
      <c r="D76" s="41"/>
      <c r="E76" s="70"/>
      <c r="F76" s="70"/>
      <c r="G76" s="43"/>
      <c r="H76" s="71"/>
      <c r="I76" s="72"/>
      <c r="J76" s="158" t="e">
        <f t="shared" si="0"/>
        <v>#DIV/0!</v>
      </c>
      <c r="K76" s="42"/>
      <c r="L76" s="42"/>
      <c r="M76" s="41"/>
    </row>
    <row r="77" spans="1:13">
      <c r="A77" s="24">
        <v>70</v>
      </c>
      <c r="B77" s="347"/>
      <c r="C77" s="41"/>
      <c r="D77" s="41"/>
      <c r="E77" s="70"/>
      <c r="F77" s="70"/>
      <c r="G77" s="43"/>
      <c r="H77" s="71"/>
      <c r="I77" s="72"/>
      <c r="J77" s="158" t="e">
        <f t="shared" si="0"/>
        <v>#DIV/0!</v>
      </c>
      <c r="K77" s="42"/>
      <c r="L77" s="42"/>
      <c r="M77" s="41"/>
    </row>
    <row r="78" spans="1:13">
      <c r="A78" s="24">
        <v>71</v>
      </c>
      <c r="B78" s="347"/>
      <c r="C78" s="41"/>
      <c r="D78" s="41"/>
      <c r="E78" s="70"/>
      <c r="F78" s="70"/>
      <c r="G78" s="43"/>
      <c r="H78" s="71"/>
      <c r="I78" s="72"/>
      <c r="J78" s="145" t="e">
        <f t="shared" si="0"/>
        <v>#DIV/0!</v>
      </c>
      <c r="K78" s="42"/>
      <c r="L78" s="42"/>
      <c r="M78" s="41"/>
    </row>
    <row r="79" spans="1:13">
      <c r="A79" s="24">
        <v>72</v>
      </c>
      <c r="B79" s="347"/>
      <c r="C79" s="41"/>
      <c r="D79" s="41"/>
      <c r="E79" s="70"/>
      <c r="F79" s="70"/>
      <c r="G79" s="43"/>
      <c r="H79" s="71"/>
      <c r="I79" s="72"/>
      <c r="J79" s="158" t="e">
        <f t="shared" si="0"/>
        <v>#DIV/0!</v>
      </c>
      <c r="K79" s="42"/>
      <c r="L79" s="42"/>
      <c r="M79" s="41"/>
    </row>
    <row r="80" spans="1:13">
      <c r="A80" s="24">
        <v>73</v>
      </c>
      <c r="B80" s="347"/>
      <c r="C80" s="41"/>
      <c r="D80" s="41"/>
      <c r="E80" s="70"/>
      <c r="F80" s="70"/>
      <c r="G80" s="43"/>
      <c r="H80" s="71"/>
      <c r="I80" s="72"/>
      <c r="J80" s="158" t="e">
        <f t="shared" si="0"/>
        <v>#DIV/0!</v>
      </c>
      <c r="K80" s="42"/>
      <c r="L80" s="42"/>
      <c r="M80" s="41"/>
    </row>
    <row r="81" spans="1:13">
      <c r="A81" s="24">
        <v>74</v>
      </c>
      <c r="B81" s="347"/>
      <c r="C81" s="41"/>
      <c r="D81" s="41"/>
      <c r="E81" s="70"/>
      <c r="F81" s="70"/>
      <c r="G81" s="43"/>
      <c r="H81" s="71"/>
      <c r="I81" s="72"/>
      <c r="J81" s="145" t="e">
        <f t="shared" si="0"/>
        <v>#DIV/0!</v>
      </c>
      <c r="K81" s="42"/>
      <c r="L81" s="42"/>
      <c r="M81" s="41"/>
    </row>
    <row r="82" spans="1:13">
      <c r="A82" s="24">
        <v>75</v>
      </c>
      <c r="B82" s="347"/>
      <c r="C82" s="41"/>
      <c r="D82" s="41"/>
      <c r="E82" s="70"/>
      <c r="F82" s="70"/>
      <c r="G82" s="43"/>
      <c r="H82" s="71"/>
      <c r="I82" s="72"/>
      <c r="J82" s="145" t="e">
        <f t="shared" si="0"/>
        <v>#DIV/0!</v>
      </c>
      <c r="K82" s="42"/>
      <c r="L82" s="42"/>
      <c r="M82" s="41"/>
    </row>
    <row r="83" spans="1:13">
      <c r="A83" s="65">
        <v>76</v>
      </c>
      <c r="B83" s="347"/>
      <c r="C83" s="41"/>
      <c r="D83" s="41"/>
      <c r="E83" s="70"/>
      <c r="F83" s="70"/>
      <c r="G83" s="43"/>
      <c r="H83" s="71"/>
      <c r="I83" s="72"/>
      <c r="J83" s="145" t="e">
        <f t="shared" si="0"/>
        <v>#DIV/0!</v>
      </c>
      <c r="K83" s="42"/>
      <c r="L83" s="42"/>
      <c r="M83" s="41"/>
    </row>
    <row r="84" spans="1:13">
      <c r="A84" s="65">
        <v>77</v>
      </c>
      <c r="B84" s="347"/>
      <c r="C84" s="41"/>
      <c r="D84" s="41"/>
      <c r="E84" s="70"/>
      <c r="F84" s="70"/>
      <c r="G84" s="43"/>
      <c r="H84" s="71"/>
      <c r="I84" s="72"/>
      <c r="J84" s="145" t="e">
        <f t="shared" si="0"/>
        <v>#DIV/0!</v>
      </c>
      <c r="K84" s="42"/>
      <c r="L84" s="42"/>
      <c r="M84" s="41"/>
    </row>
    <row r="85" spans="1:13">
      <c r="A85" s="24">
        <v>78</v>
      </c>
      <c r="B85" s="347"/>
      <c r="C85" s="41"/>
      <c r="D85" s="41"/>
      <c r="E85" s="70"/>
      <c r="F85" s="70"/>
      <c r="G85" s="43"/>
      <c r="H85" s="71"/>
      <c r="I85" s="72"/>
      <c r="J85" s="158" t="e">
        <f t="shared" si="0"/>
        <v>#DIV/0!</v>
      </c>
      <c r="K85" s="42"/>
      <c r="L85" s="42"/>
      <c r="M85" s="41"/>
    </row>
    <row r="86" spans="1:13">
      <c r="A86" s="24">
        <v>79</v>
      </c>
      <c r="B86" s="347"/>
      <c r="C86" s="41"/>
      <c r="D86" s="41"/>
      <c r="E86" s="70"/>
      <c r="F86" s="70"/>
      <c r="G86" s="43"/>
      <c r="H86" s="71"/>
      <c r="I86" s="72"/>
      <c r="J86" s="158" t="e">
        <f t="shared" si="0"/>
        <v>#DIV/0!</v>
      </c>
      <c r="K86" s="42"/>
      <c r="L86" s="42"/>
      <c r="M86" s="41"/>
    </row>
    <row r="87" spans="1:13">
      <c r="A87" s="24">
        <v>80</v>
      </c>
      <c r="B87" s="347"/>
      <c r="C87" s="41"/>
      <c r="D87" s="41"/>
      <c r="E87" s="70"/>
      <c r="F87" s="70"/>
      <c r="G87" s="43"/>
      <c r="H87" s="71"/>
      <c r="I87" s="72"/>
      <c r="J87" s="145" t="e">
        <f t="shared" si="0"/>
        <v>#DIV/0!</v>
      </c>
      <c r="K87" s="42"/>
      <c r="L87" s="42"/>
      <c r="M87" s="41"/>
    </row>
    <row r="88" spans="1:13">
      <c r="A88" s="24">
        <v>81</v>
      </c>
      <c r="B88" s="347"/>
      <c r="C88" s="41"/>
      <c r="D88" s="41"/>
      <c r="E88" s="70"/>
      <c r="F88" s="70"/>
      <c r="G88" s="43"/>
      <c r="H88" s="71"/>
      <c r="I88" s="72"/>
      <c r="J88" s="158" t="e">
        <f t="shared" si="0"/>
        <v>#DIV/0!</v>
      </c>
      <c r="K88" s="42"/>
      <c r="L88" s="42"/>
      <c r="M88" s="41"/>
    </row>
    <row r="89" spans="1:13">
      <c r="A89" s="24">
        <v>82</v>
      </c>
      <c r="B89" s="347"/>
      <c r="C89" s="41"/>
      <c r="D89" s="41"/>
      <c r="E89" s="70"/>
      <c r="F89" s="70"/>
      <c r="G89" s="43"/>
      <c r="H89" s="71"/>
      <c r="I89" s="72"/>
      <c r="J89" s="158" t="e">
        <f t="shared" si="0"/>
        <v>#DIV/0!</v>
      </c>
      <c r="K89" s="42"/>
      <c r="L89" s="42"/>
      <c r="M89" s="41"/>
    </row>
    <row r="90" spans="1:13">
      <c r="A90" s="24">
        <v>83</v>
      </c>
      <c r="B90" s="347"/>
      <c r="C90" s="41"/>
      <c r="D90" s="41"/>
      <c r="E90" s="70"/>
      <c r="F90" s="70"/>
      <c r="G90" s="43"/>
      <c r="H90" s="71"/>
      <c r="I90" s="72"/>
      <c r="J90" s="145" t="e">
        <f t="shared" si="0"/>
        <v>#DIV/0!</v>
      </c>
      <c r="K90" s="42"/>
      <c r="L90" s="42"/>
      <c r="M90" s="41"/>
    </row>
    <row r="91" spans="1:13">
      <c r="A91" s="24">
        <v>84</v>
      </c>
      <c r="B91" s="347"/>
      <c r="C91" s="41"/>
      <c r="D91" s="41"/>
      <c r="E91" s="70"/>
      <c r="F91" s="70"/>
      <c r="G91" s="43"/>
      <c r="H91" s="71"/>
      <c r="I91" s="72"/>
      <c r="J91" s="145" t="e">
        <f t="shared" si="0"/>
        <v>#DIV/0!</v>
      </c>
      <c r="K91" s="42"/>
      <c r="L91" s="42"/>
      <c r="M91" s="41"/>
    </row>
    <row r="92" spans="1:13">
      <c r="A92" s="24">
        <v>85</v>
      </c>
      <c r="B92" s="347"/>
      <c r="C92" s="41"/>
      <c r="D92" s="41"/>
      <c r="E92" s="70"/>
      <c r="F92" s="70"/>
      <c r="G92" s="43"/>
      <c r="H92" s="71"/>
      <c r="I92" s="72"/>
      <c r="J92" s="145" t="e">
        <f t="shared" si="0"/>
        <v>#DIV/0!</v>
      </c>
      <c r="K92" s="42"/>
      <c r="L92" s="42"/>
      <c r="M92" s="41"/>
    </row>
    <row r="93" spans="1:13">
      <c r="A93" s="65">
        <v>86</v>
      </c>
      <c r="B93" s="347"/>
      <c r="C93" s="41"/>
      <c r="D93" s="41"/>
      <c r="E93" s="70"/>
      <c r="F93" s="70"/>
      <c r="G93" s="43"/>
      <c r="H93" s="71"/>
      <c r="I93" s="72"/>
      <c r="J93" s="145" t="e">
        <f t="shared" si="0"/>
        <v>#DIV/0!</v>
      </c>
      <c r="K93" s="42"/>
      <c r="L93" s="42"/>
      <c r="M93" s="41"/>
    </row>
    <row r="94" spans="1:13">
      <c r="A94" s="65">
        <v>87</v>
      </c>
      <c r="B94" s="347"/>
      <c r="C94" s="41"/>
      <c r="D94" s="41"/>
      <c r="E94" s="70"/>
      <c r="F94" s="70"/>
      <c r="G94" s="43"/>
      <c r="H94" s="71"/>
      <c r="I94" s="72"/>
      <c r="J94" s="158" t="e">
        <f t="shared" si="0"/>
        <v>#DIV/0!</v>
      </c>
      <c r="K94" s="42"/>
      <c r="L94" s="42"/>
      <c r="M94" s="41"/>
    </row>
    <row r="95" spans="1:13">
      <c r="A95" s="24">
        <v>88</v>
      </c>
      <c r="B95" s="347"/>
      <c r="C95" s="41"/>
      <c r="D95" s="41"/>
      <c r="E95" s="70"/>
      <c r="F95" s="70"/>
      <c r="G95" s="43"/>
      <c r="H95" s="71"/>
      <c r="I95" s="72"/>
      <c r="J95" s="158" t="e">
        <f t="shared" si="0"/>
        <v>#DIV/0!</v>
      </c>
      <c r="K95" s="42"/>
      <c r="L95" s="42"/>
      <c r="M95" s="41"/>
    </row>
    <row r="96" spans="1:13">
      <c r="A96" s="24">
        <v>89</v>
      </c>
      <c r="B96" s="347"/>
      <c r="C96" s="41"/>
      <c r="D96" s="41"/>
      <c r="E96" s="70"/>
      <c r="F96" s="70"/>
      <c r="G96" s="43"/>
      <c r="H96" s="71"/>
      <c r="I96" s="72"/>
      <c r="J96" s="145" t="e">
        <f t="shared" si="0"/>
        <v>#DIV/0!</v>
      </c>
      <c r="K96" s="42"/>
      <c r="L96" s="42"/>
      <c r="M96" s="41"/>
    </row>
    <row r="97" spans="1:13">
      <c r="A97" s="24">
        <v>90</v>
      </c>
      <c r="B97" s="347"/>
      <c r="C97" s="41"/>
      <c r="D97" s="41"/>
      <c r="E97" s="70"/>
      <c r="F97" s="70"/>
      <c r="G97" s="43"/>
      <c r="H97" s="71"/>
      <c r="I97" s="72"/>
      <c r="J97" s="158" t="e">
        <f t="shared" si="0"/>
        <v>#DIV/0!</v>
      </c>
      <c r="K97" s="42"/>
      <c r="L97" s="42"/>
      <c r="M97" s="41"/>
    </row>
    <row r="98" spans="1:13">
      <c r="A98" s="24">
        <v>91</v>
      </c>
      <c r="B98" s="347"/>
      <c r="C98" s="41"/>
      <c r="D98" s="41"/>
      <c r="E98" s="70"/>
      <c r="F98" s="70"/>
      <c r="G98" s="43"/>
      <c r="H98" s="71"/>
      <c r="I98" s="72"/>
      <c r="J98" s="158" t="e">
        <f t="shared" si="0"/>
        <v>#DIV/0!</v>
      </c>
      <c r="K98" s="42"/>
      <c r="L98" s="42"/>
      <c r="M98" s="41"/>
    </row>
    <row r="99" spans="1:13">
      <c r="A99" s="24">
        <v>92</v>
      </c>
      <c r="B99" s="347"/>
      <c r="C99" s="41"/>
      <c r="D99" s="41"/>
      <c r="E99" s="70"/>
      <c r="F99" s="70"/>
      <c r="G99" s="43"/>
      <c r="H99" s="71"/>
      <c r="I99" s="72"/>
      <c r="J99" s="145" t="e">
        <f t="shared" si="0"/>
        <v>#DIV/0!</v>
      </c>
      <c r="K99" s="42"/>
      <c r="L99" s="42"/>
      <c r="M99" s="41"/>
    </row>
    <row r="100" spans="1:13">
      <c r="A100" s="24">
        <v>93</v>
      </c>
      <c r="B100" s="347"/>
      <c r="C100" s="41"/>
      <c r="D100" s="41"/>
      <c r="E100" s="70"/>
      <c r="F100" s="70"/>
      <c r="G100" s="43"/>
      <c r="H100" s="71"/>
      <c r="I100" s="72"/>
      <c r="J100" s="145" t="e">
        <f t="shared" si="0"/>
        <v>#DIV/0!</v>
      </c>
      <c r="K100" s="42"/>
      <c r="L100" s="42"/>
      <c r="M100" s="41"/>
    </row>
    <row r="101" spans="1:13">
      <c r="A101" s="24">
        <v>94</v>
      </c>
      <c r="B101" s="347"/>
      <c r="C101" s="41"/>
      <c r="D101" s="41"/>
      <c r="E101" s="70"/>
      <c r="F101" s="70"/>
      <c r="G101" s="43"/>
      <c r="H101" s="71"/>
      <c r="I101" s="72"/>
      <c r="J101" s="145" t="e">
        <f t="shared" si="0"/>
        <v>#DIV/0!</v>
      </c>
      <c r="K101" s="42"/>
      <c r="L101" s="42"/>
      <c r="M101" s="41"/>
    </row>
    <row r="102" spans="1:13">
      <c r="A102" s="24">
        <v>95</v>
      </c>
      <c r="B102" s="347"/>
      <c r="C102" s="41"/>
      <c r="D102" s="41"/>
      <c r="E102" s="70"/>
      <c r="F102" s="70"/>
      <c r="G102" s="43"/>
      <c r="H102" s="71"/>
      <c r="I102" s="72"/>
      <c r="J102" s="145" t="e">
        <f t="shared" si="0"/>
        <v>#DIV/0!</v>
      </c>
      <c r="K102" s="42"/>
      <c r="L102" s="42"/>
      <c r="M102" s="41"/>
    </row>
    <row r="103" spans="1:13">
      <c r="A103" s="65">
        <v>96</v>
      </c>
      <c r="B103" s="347"/>
      <c r="C103" s="41"/>
      <c r="D103" s="41"/>
      <c r="E103" s="70"/>
      <c r="F103" s="70"/>
      <c r="G103" s="43"/>
      <c r="H103" s="71"/>
      <c r="I103" s="72"/>
      <c r="J103" s="158" t="e">
        <f t="shared" si="0"/>
        <v>#DIV/0!</v>
      </c>
      <c r="K103" s="42"/>
      <c r="L103" s="42"/>
      <c r="M103" s="41"/>
    </row>
    <row r="104" spans="1:13">
      <c r="A104" s="65">
        <v>97</v>
      </c>
      <c r="B104" s="347"/>
      <c r="C104" s="41"/>
      <c r="D104" s="41"/>
      <c r="E104" s="70"/>
      <c r="F104" s="70"/>
      <c r="G104" s="43"/>
      <c r="H104" s="71"/>
      <c r="I104" s="72"/>
      <c r="J104" s="158" t="e">
        <f t="shared" si="0"/>
        <v>#DIV/0!</v>
      </c>
      <c r="K104" s="42"/>
      <c r="L104" s="42"/>
      <c r="M104" s="41"/>
    </row>
    <row r="105" spans="1:13">
      <c r="A105" s="24">
        <v>98</v>
      </c>
      <c r="B105" s="347"/>
      <c r="C105" s="41"/>
      <c r="D105" s="41"/>
      <c r="E105" s="70"/>
      <c r="F105" s="70"/>
      <c r="G105" s="43"/>
      <c r="H105" s="71"/>
      <c r="I105" s="72"/>
      <c r="J105" s="145" t="e">
        <f t="shared" si="0"/>
        <v>#DIV/0!</v>
      </c>
      <c r="K105" s="42"/>
      <c r="L105" s="42"/>
      <c r="M105" s="41"/>
    </row>
    <row r="106" spans="1:13">
      <c r="A106" s="24">
        <v>99</v>
      </c>
      <c r="B106" s="347"/>
      <c r="C106" s="41"/>
      <c r="D106" s="41"/>
      <c r="E106" s="70"/>
      <c r="F106" s="70"/>
      <c r="G106" s="43"/>
      <c r="H106" s="71"/>
      <c r="I106" s="72"/>
      <c r="J106" s="158" t="e">
        <f t="shared" si="0"/>
        <v>#DIV/0!</v>
      </c>
      <c r="K106" s="42"/>
      <c r="L106" s="42"/>
      <c r="M106" s="41"/>
    </row>
    <row r="107" spans="1:13">
      <c r="A107" s="24">
        <v>100</v>
      </c>
      <c r="B107" s="347"/>
      <c r="C107" s="41"/>
      <c r="D107" s="41"/>
      <c r="E107" s="70"/>
      <c r="F107" s="70"/>
      <c r="G107" s="43"/>
      <c r="H107" s="71"/>
      <c r="I107" s="72"/>
      <c r="J107" s="158" t="e">
        <f t="shared" si="0"/>
        <v>#DIV/0!</v>
      </c>
      <c r="K107" s="42"/>
      <c r="L107" s="42"/>
      <c r="M107" s="41"/>
    </row>
    <row r="108" spans="1:13">
      <c r="A108" s="24">
        <v>101</v>
      </c>
      <c r="B108" s="347"/>
      <c r="C108" s="41"/>
      <c r="D108" s="41"/>
      <c r="E108" s="70"/>
      <c r="F108" s="70"/>
      <c r="G108" s="43"/>
      <c r="H108" s="71"/>
      <c r="I108" s="72"/>
      <c r="J108" s="145" t="e">
        <f t="shared" si="0"/>
        <v>#DIV/0!</v>
      </c>
      <c r="K108" s="42"/>
      <c r="L108" s="42"/>
      <c r="M108" s="41"/>
    </row>
    <row r="109" spans="1:13">
      <c r="A109" s="24">
        <v>102</v>
      </c>
      <c r="B109" s="347"/>
      <c r="C109" s="41"/>
      <c r="D109" s="41"/>
      <c r="E109" s="70"/>
      <c r="F109" s="70"/>
      <c r="G109" s="43"/>
      <c r="H109" s="71"/>
      <c r="I109" s="72"/>
      <c r="J109" s="145" t="e">
        <f t="shared" si="0"/>
        <v>#DIV/0!</v>
      </c>
      <c r="K109" s="42"/>
      <c r="L109" s="42"/>
      <c r="M109" s="41"/>
    </row>
    <row r="110" spans="1:13">
      <c r="A110" s="24">
        <v>103</v>
      </c>
      <c r="B110" s="347"/>
      <c r="C110" s="41"/>
      <c r="D110" s="41"/>
      <c r="E110" s="70"/>
      <c r="F110" s="70"/>
      <c r="G110" s="43"/>
      <c r="H110" s="71"/>
      <c r="I110" s="72"/>
      <c r="J110" s="145" t="e">
        <f t="shared" si="0"/>
        <v>#DIV/0!</v>
      </c>
      <c r="K110" s="42"/>
      <c r="L110" s="42"/>
      <c r="M110" s="41"/>
    </row>
    <row r="111" spans="1:13">
      <c r="A111" s="24">
        <v>104</v>
      </c>
      <c r="B111" s="347"/>
      <c r="C111" s="41"/>
      <c r="D111" s="41"/>
      <c r="E111" s="70"/>
      <c r="F111" s="70"/>
      <c r="G111" s="43"/>
      <c r="H111" s="71"/>
      <c r="I111" s="72"/>
      <c r="J111" s="145" t="e">
        <f t="shared" si="0"/>
        <v>#DIV/0!</v>
      </c>
      <c r="K111" s="42"/>
      <c r="L111" s="42"/>
      <c r="M111" s="41"/>
    </row>
    <row r="112" spans="1:13">
      <c r="A112" s="24">
        <v>105</v>
      </c>
      <c r="B112" s="347"/>
      <c r="C112" s="41"/>
      <c r="D112" s="41"/>
      <c r="E112" s="70"/>
      <c r="F112" s="70"/>
      <c r="G112" s="43"/>
      <c r="H112" s="71"/>
      <c r="I112" s="72"/>
      <c r="J112" s="158" t="e">
        <f t="shared" si="0"/>
        <v>#DIV/0!</v>
      </c>
      <c r="K112" s="42"/>
      <c r="L112" s="42"/>
      <c r="M112" s="41"/>
    </row>
    <row r="113" spans="1:13">
      <c r="A113" s="65">
        <v>106</v>
      </c>
      <c r="B113" s="347"/>
      <c r="C113" s="41"/>
      <c r="D113" s="41"/>
      <c r="E113" s="70"/>
      <c r="F113" s="70"/>
      <c r="G113" s="43"/>
      <c r="H113" s="71"/>
      <c r="I113" s="72"/>
      <c r="J113" s="158" t="e">
        <f t="shared" si="0"/>
        <v>#DIV/0!</v>
      </c>
      <c r="K113" s="42"/>
      <c r="L113" s="42"/>
      <c r="M113" s="41"/>
    </row>
    <row r="114" spans="1:13">
      <c r="A114" s="65">
        <v>107</v>
      </c>
      <c r="B114" s="347"/>
      <c r="C114" s="41"/>
      <c r="D114" s="41"/>
      <c r="E114" s="70"/>
      <c r="F114" s="70"/>
      <c r="G114" s="43"/>
      <c r="H114" s="71"/>
      <c r="I114" s="72"/>
      <c r="J114" s="145" t="e">
        <f t="shared" ref="J114:J177" si="1">H114/I114</f>
        <v>#DIV/0!</v>
      </c>
      <c r="K114" s="42"/>
      <c r="L114" s="42"/>
      <c r="M114" s="41"/>
    </row>
    <row r="115" spans="1:13">
      <c r="A115" s="24">
        <v>108</v>
      </c>
      <c r="B115" s="347"/>
      <c r="C115" s="41"/>
      <c r="D115" s="41"/>
      <c r="E115" s="70"/>
      <c r="F115" s="70"/>
      <c r="G115" s="43"/>
      <c r="H115" s="71"/>
      <c r="I115" s="72"/>
      <c r="J115" s="158" t="e">
        <f t="shared" si="1"/>
        <v>#DIV/0!</v>
      </c>
      <c r="K115" s="42"/>
      <c r="L115" s="42"/>
      <c r="M115" s="41"/>
    </row>
    <row r="116" spans="1:13">
      <c r="A116" s="24">
        <v>109</v>
      </c>
      <c r="B116" s="347"/>
      <c r="C116" s="41"/>
      <c r="D116" s="41"/>
      <c r="E116" s="70"/>
      <c r="F116" s="70"/>
      <c r="G116" s="43"/>
      <c r="H116" s="71"/>
      <c r="I116" s="72"/>
      <c r="J116" s="158" t="e">
        <f t="shared" si="1"/>
        <v>#DIV/0!</v>
      </c>
      <c r="K116" s="42"/>
      <c r="L116" s="42"/>
      <c r="M116" s="41"/>
    </row>
    <row r="117" spans="1:13">
      <c r="A117" s="24">
        <v>110</v>
      </c>
      <c r="B117" s="347"/>
      <c r="C117" s="41"/>
      <c r="D117" s="41"/>
      <c r="E117" s="70"/>
      <c r="F117" s="70"/>
      <c r="G117" s="43"/>
      <c r="H117" s="71"/>
      <c r="I117" s="72"/>
      <c r="J117" s="145" t="e">
        <f t="shared" si="1"/>
        <v>#DIV/0!</v>
      </c>
      <c r="K117" s="42"/>
      <c r="L117" s="42"/>
      <c r="M117" s="41"/>
    </row>
    <row r="118" spans="1:13">
      <c r="A118" s="24">
        <v>111</v>
      </c>
      <c r="B118" s="347"/>
      <c r="C118" s="41"/>
      <c r="D118" s="41"/>
      <c r="E118" s="70"/>
      <c r="F118" s="70"/>
      <c r="G118" s="43"/>
      <c r="H118" s="71"/>
      <c r="I118" s="72"/>
      <c r="J118" s="145" t="e">
        <f t="shared" si="1"/>
        <v>#DIV/0!</v>
      </c>
      <c r="K118" s="42"/>
      <c r="L118" s="42"/>
      <c r="M118" s="41"/>
    </row>
    <row r="119" spans="1:13">
      <c r="A119" s="24">
        <v>112</v>
      </c>
      <c r="B119" s="347"/>
      <c r="C119" s="41"/>
      <c r="D119" s="41"/>
      <c r="E119" s="70"/>
      <c r="F119" s="70"/>
      <c r="G119" s="43"/>
      <c r="H119" s="71"/>
      <c r="I119" s="72"/>
      <c r="J119" s="145" t="e">
        <f t="shared" si="1"/>
        <v>#DIV/0!</v>
      </c>
      <c r="K119" s="42"/>
      <c r="L119" s="42"/>
      <c r="M119" s="41"/>
    </row>
    <row r="120" spans="1:13">
      <c r="A120" s="24">
        <v>113</v>
      </c>
      <c r="B120" s="347"/>
      <c r="C120" s="41"/>
      <c r="D120" s="41"/>
      <c r="E120" s="70"/>
      <c r="F120" s="70"/>
      <c r="G120" s="43"/>
      <c r="H120" s="71"/>
      <c r="I120" s="72"/>
      <c r="J120" s="145" t="e">
        <f t="shared" si="1"/>
        <v>#DIV/0!</v>
      </c>
      <c r="K120" s="42"/>
      <c r="L120" s="42"/>
      <c r="M120" s="41"/>
    </row>
    <row r="121" spans="1:13">
      <c r="A121" s="24">
        <v>114</v>
      </c>
      <c r="B121" s="347"/>
      <c r="C121" s="41"/>
      <c r="D121" s="41"/>
      <c r="E121" s="70"/>
      <c r="F121" s="70"/>
      <c r="G121" s="43"/>
      <c r="H121" s="71"/>
      <c r="I121" s="72"/>
      <c r="J121" s="158" t="e">
        <f t="shared" si="1"/>
        <v>#DIV/0!</v>
      </c>
      <c r="K121" s="42"/>
      <c r="L121" s="42"/>
      <c r="M121" s="41"/>
    </row>
    <row r="122" spans="1:13">
      <c r="A122" s="24">
        <v>115</v>
      </c>
      <c r="B122" s="347"/>
      <c r="C122" s="41"/>
      <c r="D122" s="41"/>
      <c r="E122" s="70"/>
      <c r="F122" s="70"/>
      <c r="G122" s="43"/>
      <c r="H122" s="71"/>
      <c r="I122" s="72"/>
      <c r="J122" s="158" t="e">
        <f t="shared" si="1"/>
        <v>#DIV/0!</v>
      </c>
      <c r="K122" s="42"/>
      <c r="L122" s="42"/>
      <c r="M122" s="41"/>
    </row>
    <row r="123" spans="1:13">
      <c r="A123" s="65">
        <v>116</v>
      </c>
      <c r="B123" s="347"/>
      <c r="C123" s="41"/>
      <c r="D123" s="41"/>
      <c r="E123" s="70"/>
      <c r="F123" s="70"/>
      <c r="G123" s="43"/>
      <c r="H123" s="71"/>
      <c r="I123" s="72"/>
      <c r="J123" s="145" t="e">
        <f t="shared" si="1"/>
        <v>#DIV/0!</v>
      </c>
      <c r="K123" s="42"/>
      <c r="L123" s="42"/>
      <c r="M123" s="41"/>
    </row>
    <row r="124" spans="1:13">
      <c r="A124" s="65">
        <v>117</v>
      </c>
      <c r="B124" s="347"/>
      <c r="C124" s="41"/>
      <c r="D124" s="41"/>
      <c r="E124" s="70"/>
      <c r="F124" s="70"/>
      <c r="G124" s="43"/>
      <c r="H124" s="71"/>
      <c r="I124" s="72"/>
      <c r="J124" s="158" t="e">
        <f t="shared" si="1"/>
        <v>#DIV/0!</v>
      </c>
      <c r="K124" s="42"/>
      <c r="L124" s="42"/>
      <c r="M124" s="41"/>
    </row>
    <row r="125" spans="1:13">
      <c r="A125" s="24">
        <v>118</v>
      </c>
      <c r="B125" s="347"/>
      <c r="C125" s="41"/>
      <c r="D125" s="41"/>
      <c r="E125" s="70"/>
      <c r="F125" s="70"/>
      <c r="G125" s="43"/>
      <c r="H125" s="71"/>
      <c r="I125" s="72"/>
      <c r="J125" s="158" t="e">
        <f t="shared" si="1"/>
        <v>#DIV/0!</v>
      </c>
      <c r="K125" s="42"/>
      <c r="L125" s="42"/>
      <c r="M125" s="41"/>
    </row>
    <row r="126" spans="1:13">
      <c r="A126" s="24">
        <v>119</v>
      </c>
      <c r="B126" s="347"/>
      <c r="C126" s="41"/>
      <c r="D126" s="41"/>
      <c r="E126" s="70"/>
      <c r="F126" s="70"/>
      <c r="G126" s="43"/>
      <c r="H126" s="71"/>
      <c r="I126" s="72"/>
      <c r="J126" s="145" t="e">
        <f t="shared" si="1"/>
        <v>#DIV/0!</v>
      </c>
      <c r="K126" s="42"/>
      <c r="L126" s="42"/>
      <c r="M126" s="41"/>
    </row>
    <row r="127" spans="1:13">
      <c r="A127" s="24">
        <v>120</v>
      </c>
      <c r="B127" s="347"/>
      <c r="C127" s="41"/>
      <c r="D127" s="41"/>
      <c r="E127" s="70"/>
      <c r="F127" s="70"/>
      <c r="G127" s="43"/>
      <c r="H127" s="71"/>
      <c r="I127" s="72"/>
      <c r="J127" s="145" t="e">
        <f t="shared" si="1"/>
        <v>#DIV/0!</v>
      </c>
      <c r="K127" s="42"/>
      <c r="L127" s="42"/>
      <c r="M127" s="41"/>
    </row>
    <row r="128" spans="1:13">
      <c r="A128" s="24">
        <v>121</v>
      </c>
      <c r="B128" s="347"/>
      <c r="C128" s="41"/>
      <c r="D128" s="41"/>
      <c r="E128" s="70"/>
      <c r="F128" s="70"/>
      <c r="G128" s="43"/>
      <c r="H128" s="71"/>
      <c r="I128" s="72"/>
      <c r="J128" s="145" t="e">
        <f t="shared" si="1"/>
        <v>#DIV/0!</v>
      </c>
      <c r="K128" s="42"/>
      <c r="L128" s="42"/>
      <c r="M128" s="41"/>
    </row>
    <row r="129" spans="1:13">
      <c r="A129" s="24">
        <v>122</v>
      </c>
      <c r="B129" s="347"/>
      <c r="C129" s="41"/>
      <c r="D129" s="41"/>
      <c r="E129" s="70"/>
      <c r="F129" s="70"/>
      <c r="G129" s="43"/>
      <c r="H129" s="71"/>
      <c r="I129" s="72"/>
      <c r="J129" s="145" t="e">
        <f t="shared" si="1"/>
        <v>#DIV/0!</v>
      </c>
      <c r="K129" s="42"/>
      <c r="L129" s="42"/>
      <c r="M129" s="41"/>
    </row>
    <row r="130" spans="1:13">
      <c r="A130" s="24">
        <v>123</v>
      </c>
      <c r="B130" s="347"/>
      <c r="C130" s="41"/>
      <c r="D130" s="41"/>
      <c r="E130" s="70"/>
      <c r="F130" s="70"/>
      <c r="G130" s="43"/>
      <c r="H130" s="71"/>
      <c r="I130" s="72"/>
      <c r="J130" s="158" t="e">
        <f t="shared" si="1"/>
        <v>#DIV/0!</v>
      </c>
      <c r="K130" s="42"/>
      <c r="L130" s="42"/>
      <c r="M130" s="41"/>
    </row>
    <row r="131" spans="1:13">
      <c r="A131" s="24">
        <v>124</v>
      </c>
      <c r="B131" s="347"/>
      <c r="C131" s="41"/>
      <c r="D131" s="41"/>
      <c r="E131" s="70"/>
      <c r="F131" s="70"/>
      <c r="G131" s="43"/>
      <c r="H131" s="71"/>
      <c r="I131" s="72"/>
      <c r="J131" s="158" t="e">
        <f t="shared" si="1"/>
        <v>#DIV/0!</v>
      </c>
      <c r="K131" s="42"/>
      <c r="L131" s="42"/>
      <c r="M131" s="41"/>
    </row>
    <row r="132" spans="1:13">
      <c r="A132" s="24">
        <v>125</v>
      </c>
      <c r="B132" s="347"/>
      <c r="C132" s="41"/>
      <c r="D132" s="41"/>
      <c r="E132" s="70"/>
      <c r="F132" s="70"/>
      <c r="G132" s="43"/>
      <c r="H132" s="71"/>
      <c r="I132" s="72"/>
      <c r="J132" s="145" t="e">
        <f t="shared" si="1"/>
        <v>#DIV/0!</v>
      </c>
      <c r="K132" s="42"/>
      <c r="L132" s="42"/>
      <c r="M132" s="41"/>
    </row>
    <row r="133" spans="1:13">
      <c r="A133" s="65">
        <v>126</v>
      </c>
      <c r="B133" s="347"/>
      <c r="C133" s="41"/>
      <c r="D133" s="41"/>
      <c r="E133" s="70"/>
      <c r="F133" s="70"/>
      <c r="G133" s="43"/>
      <c r="H133" s="71"/>
      <c r="I133" s="72"/>
      <c r="J133" s="158" t="e">
        <f t="shared" si="1"/>
        <v>#DIV/0!</v>
      </c>
      <c r="K133" s="42"/>
      <c r="L133" s="42"/>
      <c r="M133" s="41"/>
    </row>
    <row r="134" spans="1:13">
      <c r="A134" s="65">
        <v>127</v>
      </c>
      <c r="B134" s="347"/>
      <c r="C134" s="41"/>
      <c r="D134" s="41"/>
      <c r="E134" s="70"/>
      <c r="F134" s="70"/>
      <c r="G134" s="43"/>
      <c r="H134" s="71"/>
      <c r="I134" s="72"/>
      <c r="J134" s="158" t="e">
        <f t="shared" si="1"/>
        <v>#DIV/0!</v>
      </c>
      <c r="K134" s="42"/>
      <c r="L134" s="42"/>
      <c r="M134" s="41"/>
    </row>
    <row r="135" spans="1:13">
      <c r="A135" s="24">
        <v>128</v>
      </c>
      <c r="B135" s="347"/>
      <c r="C135" s="41"/>
      <c r="D135" s="41"/>
      <c r="E135" s="70"/>
      <c r="F135" s="70"/>
      <c r="G135" s="43"/>
      <c r="H135" s="71"/>
      <c r="I135" s="72"/>
      <c r="J135" s="145" t="e">
        <f t="shared" si="1"/>
        <v>#DIV/0!</v>
      </c>
      <c r="K135" s="42"/>
      <c r="L135" s="42"/>
      <c r="M135" s="41"/>
    </row>
    <row r="136" spans="1:13">
      <c r="A136" s="24">
        <v>129</v>
      </c>
      <c r="B136" s="347"/>
      <c r="C136" s="41"/>
      <c r="D136" s="41"/>
      <c r="E136" s="70"/>
      <c r="F136" s="70"/>
      <c r="G136" s="43"/>
      <c r="H136" s="71"/>
      <c r="I136" s="72"/>
      <c r="J136" s="145" t="e">
        <f t="shared" si="1"/>
        <v>#DIV/0!</v>
      </c>
      <c r="K136" s="42"/>
      <c r="L136" s="42"/>
      <c r="M136" s="41"/>
    </row>
    <row r="137" spans="1:13">
      <c r="A137" s="24">
        <v>130</v>
      </c>
      <c r="B137" s="347"/>
      <c r="C137" s="41"/>
      <c r="D137" s="41"/>
      <c r="E137" s="70"/>
      <c r="F137" s="70"/>
      <c r="G137" s="43"/>
      <c r="H137" s="71"/>
      <c r="I137" s="72"/>
      <c r="J137" s="145" t="e">
        <f t="shared" si="1"/>
        <v>#DIV/0!</v>
      </c>
      <c r="K137" s="42"/>
      <c r="L137" s="42"/>
      <c r="M137" s="41"/>
    </row>
    <row r="138" spans="1:13">
      <c r="A138" s="24">
        <v>131</v>
      </c>
      <c r="B138" s="347"/>
      <c r="C138" s="41"/>
      <c r="D138" s="41"/>
      <c r="E138" s="70"/>
      <c r="F138" s="70"/>
      <c r="G138" s="43"/>
      <c r="H138" s="71"/>
      <c r="I138" s="72"/>
      <c r="J138" s="145" t="e">
        <f t="shared" si="1"/>
        <v>#DIV/0!</v>
      </c>
      <c r="K138" s="42"/>
      <c r="L138" s="42"/>
      <c r="M138" s="41"/>
    </row>
    <row r="139" spans="1:13">
      <c r="A139" s="24">
        <v>132</v>
      </c>
      <c r="B139" s="347"/>
      <c r="C139" s="41"/>
      <c r="D139" s="41"/>
      <c r="E139" s="70"/>
      <c r="F139" s="70"/>
      <c r="G139" s="43"/>
      <c r="H139" s="71"/>
      <c r="I139" s="72"/>
      <c r="J139" s="158" t="e">
        <f t="shared" si="1"/>
        <v>#DIV/0!</v>
      </c>
      <c r="K139" s="42"/>
      <c r="L139" s="42"/>
      <c r="M139" s="41"/>
    </row>
    <row r="140" spans="1:13">
      <c r="A140" s="24">
        <v>133</v>
      </c>
      <c r="B140" s="347"/>
      <c r="C140" s="41"/>
      <c r="D140" s="41"/>
      <c r="E140" s="70"/>
      <c r="F140" s="70"/>
      <c r="G140" s="43"/>
      <c r="H140" s="71"/>
      <c r="I140" s="72"/>
      <c r="J140" s="158" t="e">
        <f t="shared" si="1"/>
        <v>#DIV/0!</v>
      </c>
      <c r="K140" s="42"/>
      <c r="L140" s="42"/>
      <c r="M140" s="41"/>
    </row>
    <row r="141" spans="1:13">
      <c r="A141" s="24">
        <v>134</v>
      </c>
      <c r="B141" s="347"/>
      <c r="C141" s="41"/>
      <c r="D141" s="41"/>
      <c r="E141" s="70"/>
      <c r="F141" s="70"/>
      <c r="G141" s="43"/>
      <c r="H141" s="71"/>
      <c r="I141" s="72"/>
      <c r="J141" s="145" t="e">
        <f t="shared" si="1"/>
        <v>#DIV/0!</v>
      </c>
      <c r="K141" s="42"/>
      <c r="L141" s="42"/>
      <c r="M141" s="41"/>
    </row>
    <row r="142" spans="1:13">
      <c r="A142" s="24">
        <v>135</v>
      </c>
      <c r="B142" s="347"/>
      <c r="C142" s="41"/>
      <c r="D142" s="41"/>
      <c r="E142" s="70"/>
      <c r="F142" s="70"/>
      <c r="G142" s="43"/>
      <c r="H142" s="71"/>
      <c r="I142" s="72"/>
      <c r="J142" s="158" t="e">
        <f t="shared" si="1"/>
        <v>#DIV/0!</v>
      </c>
      <c r="K142" s="42"/>
      <c r="L142" s="42"/>
      <c r="M142" s="41"/>
    </row>
    <row r="143" spans="1:13">
      <c r="A143" s="65">
        <v>136</v>
      </c>
      <c r="B143" s="347"/>
      <c r="C143" s="41"/>
      <c r="D143" s="41"/>
      <c r="E143" s="70"/>
      <c r="F143" s="70"/>
      <c r="G143" s="43"/>
      <c r="H143" s="71"/>
      <c r="I143" s="72"/>
      <c r="J143" s="158" t="e">
        <f t="shared" si="1"/>
        <v>#DIV/0!</v>
      </c>
      <c r="K143" s="42"/>
      <c r="L143" s="42"/>
      <c r="M143" s="41"/>
    </row>
    <row r="144" spans="1:13">
      <c r="A144" s="65">
        <v>137</v>
      </c>
      <c r="B144" s="347"/>
      <c r="C144" s="41"/>
      <c r="D144" s="41"/>
      <c r="E144" s="70"/>
      <c r="F144" s="70"/>
      <c r="G144" s="43"/>
      <c r="H144" s="71"/>
      <c r="I144" s="72"/>
      <c r="J144" s="145" t="e">
        <f t="shared" si="1"/>
        <v>#DIV/0!</v>
      </c>
      <c r="K144" s="42"/>
      <c r="L144" s="42"/>
      <c r="M144" s="41"/>
    </row>
    <row r="145" spans="1:13">
      <c r="A145" s="24">
        <v>138</v>
      </c>
      <c r="B145" s="347"/>
      <c r="C145" s="41"/>
      <c r="D145" s="41"/>
      <c r="E145" s="70"/>
      <c r="F145" s="70"/>
      <c r="G145" s="43"/>
      <c r="H145" s="71"/>
      <c r="I145" s="72"/>
      <c r="J145" s="145" t="e">
        <f t="shared" si="1"/>
        <v>#DIV/0!</v>
      </c>
      <c r="K145" s="42"/>
      <c r="L145" s="42"/>
      <c r="M145" s="41"/>
    </row>
    <row r="146" spans="1:13">
      <c r="A146" s="24">
        <v>139</v>
      </c>
      <c r="B146" s="347"/>
      <c r="C146" s="41"/>
      <c r="D146" s="41"/>
      <c r="E146" s="70"/>
      <c r="F146" s="70"/>
      <c r="G146" s="43"/>
      <c r="H146" s="71"/>
      <c r="I146" s="72"/>
      <c r="J146" s="145" t="e">
        <f t="shared" si="1"/>
        <v>#DIV/0!</v>
      </c>
      <c r="K146" s="42"/>
      <c r="L146" s="42"/>
      <c r="M146" s="41"/>
    </row>
    <row r="147" spans="1:13">
      <c r="A147" s="24">
        <v>140</v>
      </c>
      <c r="B147" s="347"/>
      <c r="C147" s="41"/>
      <c r="D147" s="41"/>
      <c r="E147" s="70"/>
      <c r="F147" s="70"/>
      <c r="G147" s="43"/>
      <c r="H147" s="71"/>
      <c r="I147" s="72"/>
      <c r="J147" s="145" t="e">
        <f t="shared" si="1"/>
        <v>#DIV/0!</v>
      </c>
      <c r="K147" s="42"/>
      <c r="L147" s="42"/>
      <c r="M147" s="41"/>
    </row>
    <row r="148" spans="1:13">
      <c r="A148" s="24">
        <v>141</v>
      </c>
      <c r="B148" s="347"/>
      <c r="C148" s="41"/>
      <c r="D148" s="41"/>
      <c r="E148" s="70"/>
      <c r="F148" s="70"/>
      <c r="G148" s="43"/>
      <c r="H148" s="71"/>
      <c r="I148" s="72"/>
      <c r="J148" s="158" t="e">
        <f t="shared" si="1"/>
        <v>#DIV/0!</v>
      </c>
      <c r="K148" s="42"/>
      <c r="L148" s="42"/>
      <c r="M148" s="41"/>
    </row>
    <row r="149" spans="1:13">
      <c r="A149" s="24">
        <v>142</v>
      </c>
      <c r="B149" s="347"/>
      <c r="C149" s="41"/>
      <c r="D149" s="41"/>
      <c r="E149" s="70"/>
      <c r="F149" s="70"/>
      <c r="G149" s="43"/>
      <c r="H149" s="71"/>
      <c r="I149" s="72"/>
      <c r="J149" s="158" t="e">
        <f t="shared" si="1"/>
        <v>#DIV/0!</v>
      </c>
      <c r="K149" s="42"/>
      <c r="L149" s="42"/>
      <c r="M149" s="41"/>
    </row>
    <row r="150" spans="1:13">
      <c r="A150" s="24">
        <v>143</v>
      </c>
      <c r="B150" s="347"/>
      <c r="C150" s="41"/>
      <c r="D150" s="41"/>
      <c r="E150" s="70"/>
      <c r="F150" s="70"/>
      <c r="G150" s="43"/>
      <c r="H150" s="71"/>
      <c r="I150" s="72"/>
      <c r="J150" s="145" t="e">
        <f t="shared" si="1"/>
        <v>#DIV/0!</v>
      </c>
      <c r="K150" s="42"/>
      <c r="L150" s="42"/>
      <c r="M150" s="41"/>
    </row>
    <row r="151" spans="1:13">
      <c r="A151" s="24">
        <v>144</v>
      </c>
      <c r="B151" s="347"/>
      <c r="C151" s="41"/>
      <c r="D151" s="41"/>
      <c r="E151" s="70"/>
      <c r="F151" s="70"/>
      <c r="G151" s="43"/>
      <c r="H151" s="71"/>
      <c r="I151" s="72"/>
      <c r="J151" s="158" t="e">
        <f t="shared" si="1"/>
        <v>#DIV/0!</v>
      </c>
      <c r="K151" s="42"/>
      <c r="L151" s="42"/>
      <c r="M151" s="41"/>
    </row>
    <row r="152" spans="1:13">
      <c r="A152" s="24">
        <v>145</v>
      </c>
      <c r="B152" s="347"/>
      <c r="C152" s="41"/>
      <c r="D152" s="41"/>
      <c r="E152" s="70"/>
      <c r="F152" s="70"/>
      <c r="G152" s="43"/>
      <c r="H152" s="71"/>
      <c r="I152" s="72"/>
      <c r="J152" s="158" t="e">
        <f t="shared" si="1"/>
        <v>#DIV/0!</v>
      </c>
      <c r="K152" s="42"/>
      <c r="L152" s="42"/>
      <c r="M152" s="41"/>
    </row>
    <row r="153" spans="1:13">
      <c r="A153" s="65">
        <v>146</v>
      </c>
      <c r="B153" s="347"/>
      <c r="C153" s="41"/>
      <c r="D153" s="41"/>
      <c r="E153" s="70"/>
      <c r="F153" s="70"/>
      <c r="G153" s="43"/>
      <c r="H153" s="71"/>
      <c r="I153" s="72"/>
      <c r="J153" s="145" t="e">
        <f t="shared" si="1"/>
        <v>#DIV/0!</v>
      </c>
      <c r="K153" s="42"/>
      <c r="L153" s="42"/>
      <c r="M153" s="41"/>
    </row>
    <row r="154" spans="1:13">
      <c r="A154" s="65">
        <v>147</v>
      </c>
      <c r="B154" s="347"/>
      <c r="C154" s="41"/>
      <c r="D154" s="41"/>
      <c r="E154" s="70"/>
      <c r="F154" s="70"/>
      <c r="G154" s="43"/>
      <c r="H154" s="71"/>
      <c r="I154" s="72"/>
      <c r="J154" s="145" t="e">
        <f t="shared" si="1"/>
        <v>#DIV/0!</v>
      </c>
      <c r="K154" s="42"/>
      <c r="L154" s="42"/>
      <c r="M154" s="41"/>
    </row>
    <row r="155" spans="1:13">
      <c r="A155" s="24">
        <v>148</v>
      </c>
      <c r="B155" s="347"/>
      <c r="C155" s="41"/>
      <c r="D155" s="41"/>
      <c r="E155" s="70"/>
      <c r="F155" s="70"/>
      <c r="G155" s="43"/>
      <c r="H155" s="71"/>
      <c r="I155" s="72"/>
      <c r="J155" s="145" t="e">
        <f t="shared" si="1"/>
        <v>#DIV/0!</v>
      </c>
      <c r="K155" s="42"/>
      <c r="L155" s="42"/>
      <c r="M155" s="41"/>
    </row>
    <row r="156" spans="1:13">
      <c r="A156" s="24">
        <v>149</v>
      </c>
      <c r="B156" s="347"/>
      <c r="C156" s="41"/>
      <c r="D156" s="41"/>
      <c r="E156" s="70"/>
      <c r="F156" s="70"/>
      <c r="G156" s="43"/>
      <c r="H156" s="71"/>
      <c r="I156" s="72"/>
      <c r="J156" s="145" t="e">
        <f t="shared" si="1"/>
        <v>#DIV/0!</v>
      </c>
      <c r="K156" s="42"/>
      <c r="L156" s="42"/>
      <c r="M156" s="41"/>
    </row>
    <row r="157" spans="1:13">
      <c r="A157" s="24">
        <v>150</v>
      </c>
      <c r="B157" s="347"/>
      <c r="C157" s="41"/>
      <c r="D157" s="41"/>
      <c r="E157" s="70"/>
      <c r="F157" s="70"/>
      <c r="G157" s="43"/>
      <c r="H157" s="71"/>
      <c r="I157" s="72"/>
      <c r="J157" s="158" t="e">
        <f t="shared" si="1"/>
        <v>#DIV/0!</v>
      </c>
      <c r="K157" s="42"/>
      <c r="L157" s="42"/>
      <c r="M157" s="41"/>
    </row>
    <row r="158" spans="1:13">
      <c r="A158" s="24">
        <v>151</v>
      </c>
      <c r="B158" s="347"/>
      <c r="C158" s="41"/>
      <c r="D158" s="41"/>
      <c r="E158" s="70"/>
      <c r="F158" s="70"/>
      <c r="G158" s="43"/>
      <c r="H158" s="71"/>
      <c r="I158" s="72"/>
      <c r="J158" s="158" t="e">
        <f t="shared" si="1"/>
        <v>#DIV/0!</v>
      </c>
      <c r="K158" s="42"/>
      <c r="L158" s="42"/>
      <c r="M158" s="41"/>
    </row>
    <row r="159" spans="1:13">
      <c r="A159" s="24">
        <v>152</v>
      </c>
      <c r="B159" s="347"/>
      <c r="C159" s="41"/>
      <c r="D159" s="41"/>
      <c r="E159" s="70"/>
      <c r="F159" s="70"/>
      <c r="G159" s="43"/>
      <c r="H159" s="71"/>
      <c r="I159" s="72"/>
      <c r="J159" s="145" t="e">
        <f t="shared" si="1"/>
        <v>#DIV/0!</v>
      </c>
      <c r="K159" s="42"/>
      <c r="L159" s="42"/>
      <c r="M159" s="41"/>
    </row>
    <row r="160" spans="1:13">
      <c r="A160" s="24">
        <v>153</v>
      </c>
      <c r="B160" s="347"/>
      <c r="C160" s="41"/>
      <c r="D160" s="41"/>
      <c r="E160" s="70"/>
      <c r="F160" s="70"/>
      <c r="G160" s="43"/>
      <c r="H160" s="71"/>
      <c r="I160" s="72"/>
      <c r="J160" s="158" t="e">
        <f t="shared" si="1"/>
        <v>#DIV/0!</v>
      </c>
      <c r="K160" s="42"/>
      <c r="L160" s="42"/>
      <c r="M160" s="41"/>
    </row>
    <row r="161" spans="1:13">
      <c r="A161" s="24">
        <v>154</v>
      </c>
      <c r="B161" s="347"/>
      <c r="C161" s="41"/>
      <c r="D161" s="41"/>
      <c r="E161" s="70"/>
      <c r="F161" s="70"/>
      <c r="G161" s="43"/>
      <c r="H161" s="71"/>
      <c r="I161" s="72"/>
      <c r="J161" s="158" t="e">
        <f t="shared" si="1"/>
        <v>#DIV/0!</v>
      </c>
      <c r="K161" s="42"/>
      <c r="L161" s="42"/>
      <c r="M161" s="41"/>
    </row>
    <row r="162" spans="1:13">
      <c r="A162" s="24">
        <v>155</v>
      </c>
      <c r="B162" s="347"/>
      <c r="C162" s="41"/>
      <c r="D162" s="41"/>
      <c r="E162" s="70"/>
      <c r="F162" s="70"/>
      <c r="G162" s="43"/>
      <c r="H162" s="71"/>
      <c r="I162" s="72"/>
      <c r="J162" s="145" t="e">
        <f t="shared" si="1"/>
        <v>#DIV/0!</v>
      </c>
      <c r="K162" s="42"/>
      <c r="L162" s="42"/>
      <c r="M162" s="41"/>
    </row>
    <row r="163" spans="1:13">
      <c r="A163" s="65">
        <v>156</v>
      </c>
      <c r="B163" s="347"/>
      <c r="C163" s="41"/>
      <c r="D163" s="41"/>
      <c r="E163" s="70"/>
      <c r="F163" s="70"/>
      <c r="G163" s="43"/>
      <c r="H163" s="71"/>
      <c r="I163" s="72"/>
      <c r="J163" s="145" t="e">
        <f t="shared" si="1"/>
        <v>#DIV/0!</v>
      </c>
      <c r="K163" s="42"/>
      <c r="L163" s="42"/>
      <c r="M163" s="41"/>
    </row>
    <row r="164" spans="1:13">
      <c r="A164" s="65">
        <v>157</v>
      </c>
      <c r="B164" s="347"/>
      <c r="C164" s="41"/>
      <c r="D164" s="41"/>
      <c r="E164" s="70"/>
      <c r="F164" s="70"/>
      <c r="G164" s="43"/>
      <c r="H164" s="71"/>
      <c r="I164" s="72"/>
      <c r="J164" s="145" t="e">
        <f t="shared" si="1"/>
        <v>#DIV/0!</v>
      </c>
      <c r="K164" s="42"/>
      <c r="L164" s="42"/>
      <c r="M164" s="41"/>
    </row>
    <row r="165" spans="1:13">
      <c r="A165" s="24">
        <v>158</v>
      </c>
      <c r="B165" s="347"/>
      <c r="C165" s="41"/>
      <c r="D165" s="41"/>
      <c r="E165" s="70"/>
      <c r="F165" s="70"/>
      <c r="G165" s="43"/>
      <c r="H165" s="71"/>
      <c r="I165" s="72"/>
      <c r="J165" s="145" t="e">
        <f t="shared" si="1"/>
        <v>#DIV/0!</v>
      </c>
      <c r="K165" s="42"/>
      <c r="L165" s="42"/>
      <c r="M165" s="41"/>
    </row>
    <row r="166" spans="1:13">
      <c r="A166" s="24">
        <v>159</v>
      </c>
      <c r="B166" s="347"/>
      <c r="C166" s="41"/>
      <c r="D166" s="41"/>
      <c r="E166" s="70"/>
      <c r="F166" s="70"/>
      <c r="G166" s="43"/>
      <c r="H166" s="71"/>
      <c r="I166" s="72"/>
      <c r="J166" s="158" t="e">
        <f t="shared" si="1"/>
        <v>#DIV/0!</v>
      </c>
      <c r="K166" s="42"/>
      <c r="L166" s="42"/>
      <c r="M166" s="41"/>
    </row>
    <row r="167" spans="1:13">
      <c r="A167" s="24">
        <v>160</v>
      </c>
      <c r="B167" s="347"/>
      <c r="C167" s="41"/>
      <c r="D167" s="41"/>
      <c r="E167" s="70"/>
      <c r="F167" s="70"/>
      <c r="G167" s="43"/>
      <c r="H167" s="71"/>
      <c r="I167" s="72"/>
      <c r="J167" s="158" t="e">
        <f t="shared" si="1"/>
        <v>#DIV/0!</v>
      </c>
      <c r="K167" s="42"/>
      <c r="L167" s="42"/>
      <c r="M167" s="41"/>
    </row>
    <row r="168" spans="1:13">
      <c r="A168" s="24">
        <v>161</v>
      </c>
      <c r="B168" s="347"/>
      <c r="C168" s="41"/>
      <c r="D168" s="41"/>
      <c r="E168" s="70"/>
      <c r="F168" s="70"/>
      <c r="G168" s="43"/>
      <c r="H168" s="71"/>
      <c r="I168" s="72"/>
      <c r="J168" s="145" t="e">
        <f t="shared" si="1"/>
        <v>#DIV/0!</v>
      </c>
      <c r="K168" s="42"/>
      <c r="L168" s="42"/>
      <c r="M168" s="41"/>
    </row>
    <row r="169" spans="1:13">
      <c r="A169" s="24">
        <v>162</v>
      </c>
      <c r="B169" s="347"/>
      <c r="C169" s="41"/>
      <c r="D169" s="41"/>
      <c r="E169" s="70"/>
      <c r="F169" s="70"/>
      <c r="G169" s="43"/>
      <c r="H169" s="71"/>
      <c r="I169" s="72"/>
      <c r="J169" s="158" t="e">
        <f t="shared" si="1"/>
        <v>#DIV/0!</v>
      </c>
      <c r="K169" s="42"/>
      <c r="L169" s="42"/>
      <c r="M169" s="41"/>
    </row>
    <row r="170" spans="1:13">
      <c r="A170" s="24">
        <v>163</v>
      </c>
      <c r="B170" s="347"/>
      <c r="C170" s="41"/>
      <c r="D170" s="41"/>
      <c r="E170" s="70"/>
      <c r="F170" s="70"/>
      <c r="G170" s="43"/>
      <c r="H170" s="71"/>
      <c r="I170" s="72"/>
      <c r="J170" s="158" t="e">
        <f t="shared" si="1"/>
        <v>#DIV/0!</v>
      </c>
      <c r="K170" s="42"/>
      <c r="L170" s="42"/>
      <c r="M170" s="41"/>
    </row>
    <row r="171" spans="1:13">
      <c r="A171" s="24">
        <v>164</v>
      </c>
      <c r="B171" s="347"/>
      <c r="C171" s="41"/>
      <c r="D171" s="41"/>
      <c r="E171" s="70"/>
      <c r="F171" s="70"/>
      <c r="G171" s="43"/>
      <c r="H171" s="71"/>
      <c r="I171" s="72"/>
      <c r="J171" s="145" t="e">
        <f t="shared" si="1"/>
        <v>#DIV/0!</v>
      </c>
      <c r="K171" s="42"/>
      <c r="L171" s="42"/>
      <c r="M171" s="41"/>
    </row>
    <row r="172" spans="1:13">
      <c r="A172" s="24">
        <v>165</v>
      </c>
      <c r="B172" s="347"/>
      <c r="C172" s="41"/>
      <c r="D172" s="41"/>
      <c r="E172" s="70"/>
      <c r="F172" s="70"/>
      <c r="G172" s="43"/>
      <c r="H172" s="71"/>
      <c r="I172" s="72"/>
      <c r="J172" s="145" t="e">
        <f t="shared" si="1"/>
        <v>#DIV/0!</v>
      </c>
      <c r="K172" s="42"/>
      <c r="L172" s="42"/>
      <c r="M172" s="41"/>
    </row>
    <row r="173" spans="1:13">
      <c r="A173" s="65">
        <v>166</v>
      </c>
      <c r="B173" s="347"/>
      <c r="C173" s="41"/>
      <c r="D173" s="41"/>
      <c r="E173" s="70"/>
      <c r="F173" s="70"/>
      <c r="G173" s="43"/>
      <c r="H173" s="71"/>
      <c r="I173" s="72"/>
      <c r="J173" s="145" t="e">
        <f t="shared" si="1"/>
        <v>#DIV/0!</v>
      </c>
      <c r="K173" s="42"/>
      <c r="L173" s="42"/>
      <c r="M173" s="41"/>
    </row>
    <row r="174" spans="1:13">
      <c r="A174" s="65">
        <v>167</v>
      </c>
      <c r="B174" s="347"/>
      <c r="C174" s="41"/>
      <c r="D174" s="41"/>
      <c r="E174" s="70"/>
      <c r="F174" s="70"/>
      <c r="G174" s="43"/>
      <c r="H174" s="71"/>
      <c r="I174" s="72"/>
      <c r="J174" s="145" t="e">
        <f t="shared" si="1"/>
        <v>#DIV/0!</v>
      </c>
      <c r="K174" s="42"/>
      <c r="L174" s="42"/>
      <c r="M174" s="41"/>
    </row>
    <row r="175" spans="1:13">
      <c r="A175" s="24">
        <v>168</v>
      </c>
      <c r="B175" s="347"/>
      <c r="C175" s="41"/>
      <c r="D175" s="41"/>
      <c r="E175" s="70"/>
      <c r="F175" s="70"/>
      <c r="G175" s="43"/>
      <c r="H175" s="71"/>
      <c r="I175" s="72"/>
      <c r="J175" s="158" t="e">
        <f t="shared" si="1"/>
        <v>#DIV/0!</v>
      </c>
      <c r="K175" s="42"/>
      <c r="L175" s="42"/>
      <c r="M175" s="41"/>
    </row>
    <row r="176" spans="1:13">
      <c r="A176" s="24">
        <v>169</v>
      </c>
      <c r="B176" s="347"/>
      <c r="C176" s="41"/>
      <c r="D176" s="41"/>
      <c r="E176" s="70"/>
      <c r="F176" s="70"/>
      <c r="G176" s="43"/>
      <c r="H176" s="71"/>
      <c r="I176" s="72"/>
      <c r="J176" s="158" t="e">
        <f t="shared" si="1"/>
        <v>#DIV/0!</v>
      </c>
      <c r="K176" s="42"/>
      <c r="L176" s="42"/>
      <c r="M176" s="41"/>
    </row>
    <row r="177" spans="1:13">
      <c r="A177" s="24">
        <v>170</v>
      </c>
      <c r="B177" s="347"/>
      <c r="C177" s="41"/>
      <c r="D177" s="41"/>
      <c r="E177" s="70"/>
      <c r="F177" s="70"/>
      <c r="G177" s="43"/>
      <c r="H177" s="71"/>
      <c r="I177" s="72"/>
      <c r="J177" s="145" t="e">
        <f t="shared" si="1"/>
        <v>#DIV/0!</v>
      </c>
      <c r="K177" s="42"/>
      <c r="L177" s="42"/>
      <c r="M177" s="41"/>
    </row>
    <row r="178" spans="1:13">
      <c r="A178" s="24">
        <v>171</v>
      </c>
      <c r="B178" s="347"/>
      <c r="C178" s="41"/>
      <c r="D178" s="41"/>
      <c r="E178" s="70"/>
      <c r="F178" s="70"/>
      <c r="G178" s="43"/>
      <c r="H178" s="71"/>
      <c r="I178" s="72"/>
      <c r="J178" s="158" t="e">
        <f t="shared" ref="J178:J241" si="2">H178/I178</f>
        <v>#DIV/0!</v>
      </c>
      <c r="K178" s="42"/>
      <c r="L178" s="42"/>
      <c r="M178" s="41"/>
    </row>
    <row r="179" spans="1:13">
      <c r="A179" s="24">
        <v>172</v>
      </c>
      <c r="B179" s="347"/>
      <c r="C179" s="41"/>
      <c r="D179" s="41"/>
      <c r="E179" s="70"/>
      <c r="F179" s="70"/>
      <c r="G179" s="43"/>
      <c r="H179" s="71"/>
      <c r="I179" s="72"/>
      <c r="J179" s="158" t="e">
        <f t="shared" si="2"/>
        <v>#DIV/0!</v>
      </c>
      <c r="K179" s="42"/>
      <c r="L179" s="42"/>
      <c r="M179" s="41"/>
    </row>
    <row r="180" spans="1:13">
      <c r="A180" s="24">
        <v>173</v>
      </c>
      <c r="B180" s="347"/>
      <c r="C180" s="41"/>
      <c r="D180" s="41"/>
      <c r="E180" s="70"/>
      <c r="F180" s="70"/>
      <c r="G180" s="43"/>
      <c r="H180" s="71"/>
      <c r="I180" s="72"/>
      <c r="J180" s="145" t="e">
        <f t="shared" si="2"/>
        <v>#DIV/0!</v>
      </c>
      <c r="K180" s="42"/>
      <c r="L180" s="42"/>
      <c r="M180" s="41"/>
    </row>
    <row r="181" spans="1:13">
      <c r="A181" s="24">
        <v>174</v>
      </c>
      <c r="B181" s="347"/>
      <c r="C181" s="41"/>
      <c r="D181" s="41"/>
      <c r="E181" s="70"/>
      <c r="F181" s="70"/>
      <c r="G181" s="43"/>
      <c r="H181" s="71"/>
      <c r="I181" s="72"/>
      <c r="J181" s="145" t="e">
        <f t="shared" si="2"/>
        <v>#DIV/0!</v>
      </c>
      <c r="K181" s="42"/>
      <c r="L181" s="42"/>
      <c r="M181" s="41"/>
    </row>
    <row r="182" spans="1:13">
      <c r="A182" s="24">
        <v>175</v>
      </c>
      <c r="B182" s="347"/>
      <c r="C182" s="41"/>
      <c r="D182" s="41"/>
      <c r="E182" s="70"/>
      <c r="F182" s="70"/>
      <c r="G182" s="43"/>
      <c r="H182" s="71"/>
      <c r="I182" s="72"/>
      <c r="J182" s="145" t="e">
        <f t="shared" si="2"/>
        <v>#DIV/0!</v>
      </c>
      <c r="K182" s="42"/>
      <c r="L182" s="42"/>
      <c r="M182" s="41"/>
    </row>
    <row r="183" spans="1:13">
      <c r="A183" s="65">
        <v>176</v>
      </c>
      <c r="B183" s="347"/>
      <c r="C183" s="41"/>
      <c r="D183" s="41"/>
      <c r="E183" s="70"/>
      <c r="F183" s="70"/>
      <c r="G183" s="43"/>
      <c r="H183" s="71"/>
      <c r="I183" s="72"/>
      <c r="J183" s="145" t="e">
        <f t="shared" si="2"/>
        <v>#DIV/0!</v>
      </c>
      <c r="K183" s="42"/>
      <c r="L183" s="42"/>
      <c r="M183" s="41"/>
    </row>
    <row r="184" spans="1:13">
      <c r="A184" s="65">
        <v>177</v>
      </c>
      <c r="B184" s="347"/>
      <c r="C184" s="41"/>
      <c r="D184" s="41"/>
      <c r="E184" s="70"/>
      <c r="F184" s="70"/>
      <c r="G184" s="43"/>
      <c r="H184" s="71"/>
      <c r="I184" s="72"/>
      <c r="J184" s="158" t="e">
        <f t="shared" si="2"/>
        <v>#DIV/0!</v>
      </c>
      <c r="K184" s="42"/>
      <c r="L184" s="42"/>
      <c r="M184" s="41"/>
    </row>
    <row r="185" spans="1:13">
      <c r="A185" s="24">
        <v>178</v>
      </c>
      <c r="B185" s="347"/>
      <c r="C185" s="41"/>
      <c r="D185" s="41"/>
      <c r="E185" s="70"/>
      <c r="F185" s="70"/>
      <c r="G185" s="43"/>
      <c r="H185" s="71"/>
      <c r="I185" s="72"/>
      <c r="J185" s="158" t="e">
        <f t="shared" si="2"/>
        <v>#DIV/0!</v>
      </c>
      <c r="K185" s="42"/>
      <c r="L185" s="42"/>
      <c r="M185" s="41"/>
    </row>
    <row r="186" spans="1:13">
      <c r="A186" s="24">
        <v>179</v>
      </c>
      <c r="B186" s="347"/>
      <c r="C186" s="41"/>
      <c r="D186" s="41"/>
      <c r="E186" s="70"/>
      <c r="F186" s="70"/>
      <c r="G186" s="43"/>
      <c r="H186" s="71"/>
      <c r="I186" s="72"/>
      <c r="J186" s="145" t="e">
        <f t="shared" si="2"/>
        <v>#DIV/0!</v>
      </c>
      <c r="K186" s="42"/>
      <c r="L186" s="42"/>
      <c r="M186" s="41"/>
    </row>
    <row r="187" spans="1:13">
      <c r="A187" s="24">
        <v>180</v>
      </c>
      <c r="B187" s="347"/>
      <c r="C187" s="41"/>
      <c r="D187" s="41"/>
      <c r="E187" s="70"/>
      <c r="F187" s="70"/>
      <c r="G187" s="43"/>
      <c r="H187" s="71"/>
      <c r="I187" s="72"/>
      <c r="J187" s="158" t="e">
        <f t="shared" si="2"/>
        <v>#DIV/0!</v>
      </c>
      <c r="K187" s="42"/>
      <c r="L187" s="42"/>
      <c r="M187" s="41"/>
    </row>
    <row r="188" spans="1:13">
      <c r="A188" s="24">
        <v>181</v>
      </c>
      <c r="B188" s="347"/>
      <c r="C188" s="41"/>
      <c r="D188" s="41"/>
      <c r="E188" s="70"/>
      <c r="F188" s="70"/>
      <c r="G188" s="43"/>
      <c r="H188" s="71"/>
      <c r="I188" s="72"/>
      <c r="J188" s="158" t="e">
        <f t="shared" si="2"/>
        <v>#DIV/0!</v>
      </c>
      <c r="K188" s="42"/>
      <c r="L188" s="42"/>
      <c r="M188" s="41"/>
    </row>
    <row r="189" spans="1:13">
      <c r="A189" s="24">
        <v>182</v>
      </c>
      <c r="B189" s="347"/>
      <c r="C189" s="41"/>
      <c r="D189" s="41"/>
      <c r="E189" s="70"/>
      <c r="F189" s="70"/>
      <c r="G189" s="43"/>
      <c r="H189" s="71"/>
      <c r="I189" s="72"/>
      <c r="J189" s="145" t="e">
        <f t="shared" si="2"/>
        <v>#DIV/0!</v>
      </c>
      <c r="K189" s="42"/>
      <c r="L189" s="42"/>
      <c r="M189" s="41"/>
    </row>
    <row r="190" spans="1:13">
      <c r="A190" s="24">
        <v>183</v>
      </c>
      <c r="B190" s="347"/>
      <c r="C190" s="41"/>
      <c r="D190" s="41"/>
      <c r="E190" s="70"/>
      <c r="F190" s="70"/>
      <c r="G190" s="43"/>
      <c r="H190" s="71"/>
      <c r="I190" s="72"/>
      <c r="J190" s="145" t="e">
        <f t="shared" si="2"/>
        <v>#DIV/0!</v>
      </c>
      <c r="K190" s="42"/>
      <c r="L190" s="42"/>
      <c r="M190" s="41"/>
    </row>
    <row r="191" spans="1:13">
      <c r="A191" s="24">
        <v>184</v>
      </c>
      <c r="B191" s="347"/>
      <c r="C191" s="41"/>
      <c r="D191" s="41"/>
      <c r="E191" s="70"/>
      <c r="F191" s="70"/>
      <c r="G191" s="43"/>
      <c r="H191" s="71"/>
      <c r="I191" s="72"/>
      <c r="J191" s="145" t="e">
        <f t="shared" si="2"/>
        <v>#DIV/0!</v>
      </c>
      <c r="K191" s="42"/>
      <c r="L191" s="42"/>
      <c r="M191" s="41"/>
    </row>
    <row r="192" spans="1:13">
      <c r="A192" s="24">
        <v>185</v>
      </c>
      <c r="B192" s="347"/>
      <c r="C192" s="41"/>
      <c r="D192" s="41"/>
      <c r="E192" s="70"/>
      <c r="F192" s="70"/>
      <c r="G192" s="43"/>
      <c r="H192" s="71"/>
      <c r="I192" s="72"/>
      <c r="J192" s="145" t="e">
        <f t="shared" si="2"/>
        <v>#DIV/0!</v>
      </c>
      <c r="K192" s="42"/>
      <c r="L192" s="42"/>
      <c r="M192" s="41"/>
    </row>
    <row r="193" spans="1:13">
      <c r="A193" s="65">
        <v>186</v>
      </c>
      <c r="B193" s="347"/>
      <c r="C193" s="41"/>
      <c r="D193" s="41"/>
      <c r="E193" s="70"/>
      <c r="F193" s="70"/>
      <c r="G193" s="43"/>
      <c r="H193" s="71"/>
      <c r="I193" s="72"/>
      <c r="J193" s="158" t="e">
        <f t="shared" si="2"/>
        <v>#DIV/0!</v>
      </c>
      <c r="K193" s="42"/>
      <c r="L193" s="42"/>
      <c r="M193" s="41"/>
    </row>
    <row r="194" spans="1:13">
      <c r="A194" s="65">
        <v>187</v>
      </c>
      <c r="B194" s="347"/>
      <c r="C194" s="41"/>
      <c r="D194" s="41"/>
      <c r="E194" s="70"/>
      <c r="F194" s="70"/>
      <c r="G194" s="43"/>
      <c r="H194" s="71"/>
      <c r="I194" s="72"/>
      <c r="J194" s="158" t="e">
        <f t="shared" si="2"/>
        <v>#DIV/0!</v>
      </c>
      <c r="K194" s="42"/>
      <c r="L194" s="42"/>
      <c r="M194" s="41"/>
    </row>
    <row r="195" spans="1:13">
      <c r="A195" s="24">
        <v>188</v>
      </c>
      <c r="B195" s="347"/>
      <c r="C195" s="41"/>
      <c r="D195" s="41"/>
      <c r="E195" s="70"/>
      <c r="F195" s="70"/>
      <c r="G195" s="43"/>
      <c r="H195" s="71"/>
      <c r="I195" s="72"/>
      <c r="J195" s="145" t="e">
        <f t="shared" si="2"/>
        <v>#DIV/0!</v>
      </c>
      <c r="K195" s="42"/>
      <c r="L195" s="42"/>
      <c r="M195" s="41"/>
    </row>
    <row r="196" spans="1:13">
      <c r="A196" s="24">
        <v>189</v>
      </c>
      <c r="B196" s="347"/>
      <c r="C196" s="41"/>
      <c r="D196" s="41"/>
      <c r="E196" s="70"/>
      <c r="F196" s="70"/>
      <c r="G196" s="43"/>
      <c r="H196" s="71"/>
      <c r="I196" s="72"/>
      <c r="J196" s="158" t="e">
        <f t="shared" si="2"/>
        <v>#DIV/0!</v>
      </c>
      <c r="K196" s="42"/>
      <c r="L196" s="42"/>
      <c r="M196" s="41"/>
    </row>
    <row r="197" spans="1:13">
      <c r="A197" s="24">
        <v>190</v>
      </c>
      <c r="B197" s="347"/>
      <c r="C197" s="41"/>
      <c r="D197" s="41"/>
      <c r="E197" s="70"/>
      <c r="F197" s="70"/>
      <c r="G197" s="43"/>
      <c r="H197" s="71"/>
      <c r="I197" s="72"/>
      <c r="J197" s="158" t="e">
        <f t="shared" si="2"/>
        <v>#DIV/0!</v>
      </c>
      <c r="K197" s="42"/>
      <c r="L197" s="42"/>
      <c r="M197" s="41"/>
    </row>
    <row r="198" spans="1:13">
      <c r="A198" s="24">
        <v>191</v>
      </c>
      <c r="B198" s="347"/>
      <c r="C198" s="41"/>
      <c r="D198" s="41"/>
      <c r="E198" s="70"/>
      <c r="F198" s="70"/>
      <c r="G198" s="43"/>
      <c r="H198" s="71"/>
      <c r="I198" s="72"/>
      <c r="J198" s="145" t="e">
        <f t="shared" si="2"/>
        <v>#DIV/0!</v>
      </c>
      <c r="K198" s="42"/>
      <c r="L198" s="42"/>
      <c r="M198" s="41"/>
    </row>
    <row r="199" spans="1:13">
      <c r="A199" s="24">
        <v>192</v>
      </c>
      <c r="B199" s="347"/>
      <c r="C199" s="41"/>
      <c r="D199" s="41"/>
      <c r="E199" s="70"/>
      <c r="F199" s="70"/>
      <c r="G199" s="43"/>
      <c r="H199" s="71"/>
      <c r="I199" s="72"/>
      <c r="J199" s="145" t="e">
        <f t="shared" si="2"/>
        <v>#DIV/0!</v>
      </c>
      <c r="K199" s="42"/>
      <c r="L199" s="42"/>
      <c r="M199" s="41"/>
    </row>
    <row r="200" spans="1:13">
      <c r="A200" s="24">
        <v>193</v>
      </c>
      <c r="B200" s="347"/>
      <c r="C200" s="41"/>
      <c r="D200" s="41"/>
      <c r="E200" s="70"/>
      <c r="F200" s="70"/>
      <c r="G200" s="43"/>
      <c r="H200" s="71"/>
      <c r="I200" s="72"/>
      <c r="J200" s="145" t="e">
        <f t="shared" si="2"/>
        <v>#DIV/0!</v>
      </c>
      <c r="K200" s="42"/>
      <c r="L200" s="42"/>
      <c r="M200" s="41"/>
    </row>
    <row r="201" spans="1:13">
      <c r="A201" s="24">
        <v>194</v>
      </c>
      <c r="B201" s="347"/>
      <c r="C201" s="41"/>
      <c r="D201" s="41"/>
      <c r="E201" s="70"/>
      <c r="F201" s="70"/>
      <c r="G201" s="43"/>
      <c r="H201" s="71"/>
      <c r="I201" s="72"/>
      <c r="J201" s="145" t="e">
        <f t="shared" si="2"/>
        <v>#DIV/0!</v>
      </c>
      <c r="K201" s="42"/>
      <c r="L201" s="42"/>
      <c r="M201" s="41"/>
    </row>
    <row r="202" spans="1:13">
      <c r="A202" s="24">
        <v>195</v>
      </c>
      <c r="B202" s="347"/>
      <c r="C202" s="41"/>
      <c r="D202" s="41"/>
      <c r="E202" s="70"/>
      <c r="F202" s="70"/>
      <c r="G202" s="43"/>
      <c r="H202" s="71"/>
      <c r="I202" s="72"/>
      <c r="J202" s="158" t="e">
        <f t="shared" si="2"/>
        <v>#DIV/0!</v>
      </c>
      <c r="K202" s="42"/>
      <c r="L202" s="42"/>
      <c r="M202" s="41"/>
    </row>
    <row r="203" spans="1:13">
      <c r="A203" s="65">
        <v>196</v>
      </c>
      <c r="B203" s="347"/>
      <c r="C203" s="41"/>
      <c r="D203" s="41"/>
      <c r="E203" s="70"/>
      <c r="F203" s="70"/>
      <c r="G203" s="43"/>
      <c r="H203" s="71"/>
      <c r="I203" s="72"/>
      <c r="J203" s="158" t="e">
        <f t="shared" si="2"/>
        <v>#DIV/0!</v>
      </c>
      <c r="K203" s="42"/>
      <c r="L203" s="42"/>
      <c r="M203" s="41"/>
    </row>
    <row r="204" spans="1:13">
      <c r="A204" s="65">
        <v>197</v>
      </c>
      <c r="B204" s="347"/>
      <c r="C204" s="41"/>
      <c r="D204" s="41"/>
      <c r="E204" s="70"/>
      <c r="F204" s="70"/>
      <c r="G204" s="43"/>
      <c r="H204" s="71"/>
      <c r="I204" s="72"/>
      <c r="J204" s="145" t="e">
        <f t="shared" si="2"/>
        <v>#DIV/0!</v>
      </c>
      <c r="K204" s="42"/>
      <c r="L204" s="42"/>
      <c r="M204" s="41"/>
    </row>
    <row r="205" spans="1:13">
      <c r="A205" s="24">
        <v>198</v>
      </c>
      <c r="B205" s="347"/>
      <c r="C205" s="41"/>
      <c r="D205" s="41"/>
      <c r="E205" s="70"/>
      <c r="F205" s="70"/>
      <c r="G205" s="43"/>
      <c r="H205" s="71"/>
      <c r="I205" s="72"/>
      <c r="J205" s="158" t="e">
        <f t="shared" si="2"/>
        <v>#DIV/0!</v>
      </c>
      <c r="K205" s="42"/>
      <c r="L205" s="42"/>
      <c r="M205" s="41"/>
    </row>
    <row r="206" spans="1:13">
      <c r="A206" s="24">
        <v>199</v>
      </c>
      <c r="B206" s="347"/>
      <c r="C206" s="41"/>
      <c r="D206" s="41"/>
      <c r="E206" s="70"/>
      <c r="F206" s="70"/>
      <c r="G206" s="43"/>
      <c r="H206" s="71"/>
      <c r="I206" s="72"/>
      <c r="J206" s="158" t="e">
        <f t="shared" si="2"/>
        <v>#DIV/0!</v>
      </c>
      <c r="K206" s="42"/>
      <c r="L206" s="42"/>
      <c r="M206" s="41"/>
    </row>
    <row r="207" spans="1:13">
      <c r="A207" s="24">
        <v>200</v>
      </c>
      <c r="B207" s="347"/>
      <c r="C207" s="41"/>
      <c r="D207" s="41"/>
      <c r="E207" s="70"/>
      <c r="F207" s="70"/>
      <c r="G207" s="43"/>
      <c r="H207" s="71"/>
      <c r="I207" s="72"/>
      <c r="J207" s="145" t="e">
        <f t="shared" si="2"/>
        <v>#DIV/0!</v>
      </c>
      <c r="K207" s="42"/>
      <c r="L207" s="42"/>
      <c r="M207" s="41"/>
    </row>
    <row r="208" spans="1:13">
      <c r="A208" s="24">
        <v>201</v>
      </c>
      <c r="B208" s="347"/>
      <c r="C208" s="41"/>
      <c r="D208" s="41"/>
      <c r="E208" s="70"/>
      <c r="F208" s="70"/>
      <c r="G208" s="43"/>
      <c r="H208" s="71"/>
      <c r="I208" s="72"/>
      <c r="J208" s="145" t="e">
        <f t="shared" si="2"/>
        <v>#DIV/0!</v>
      </c>
      <c r="K208" s="42"/>
      <c r="L208" s="42"/>
      <c r="M208" s="41"/>
    </row>
    <row r="209" spans="1:13">
      <c r="A209" s="24">
        <v>202</v>
      </c>
      <c r="B209" s="347"/>
      <c r="C209" s="41"/>
      <c r="D209" s="41"/>
      <c r="E209" s="70"/>
      <c r="F209" s="70"/>
      <c r="G209" s="43"/>
      <c r="H209" s="71"/>
      <c r="I209" s="72"/>
      <c r="J209" s="145" t="e">
        <f t="shared" si="2"/>
        <v>#DIV/0!</v>
      </c>
      <c r="K209" s="42"/>
      <c r="L209" s="42"/>
      <c r="M209" s="41"/>
    </row>
    <row r="210" spans="1:13">
      <c r="A210" s="24">
        <v>203</v>
      </c>
      <c r="B210" s="347"/>
      <c r="C210" s="41"/>
      <c r="D210" s="41"/>
      <c r="E210" s="70"/>
      <c r="F210" s="70"/>
      <c r="G210" s="43"/>
      <c r="H210" s="71"/>
      <c r="I210" s="72"/>
      <c r="J210" s="145" t="e">
        <f t="shared" si="2"/>
        <v>#DIV/0!</v>
      </c>
      <c r="K210" s="42"/>
      <c r="L210" s="42"/>
      <c r="M210" s="41"/>
    </row>
    <row r="211" spans="1:13">
      <c r="A211" s="24">
        <v>204</v>
      </c>
      <c r="B211" s="347"/>
      <c r="C211" s="41"/>
      <c r="D211" s="41"/>
      <c r="E211" s="70"/>
      <c r="F211" s="70"/>
      <c r="G211" s="43"/>
      <c r="H211" s="71"/>
      <c r="I211" s="72"/>
      <c r="J211" s="158" t="e">
        <f t="shared" si="2"/>
        <v>#DIV/0!</v>
      </c>
      <c r="K211" s="42"/>
      <c r="L211" s="42"/>
      <c r="M211" s="41"/>
    </row>
    <row r="212" spans="1:13">
      <c r="A212" s="24">
        <v>205</v>
      </c>
      <c r="B212" s="347"/>
      <c r="C212" s="41"/>
      <c r="D212" s="41"/>
      <c r="E212" s="70"/>
      <c r="F212" s="70"/>
      <c r="G212" s="43"/>
      <c r="H212" s="71"/>
      <c r="I212" s="72"/>
      <c r="J212" s="158" t="e">
        <f t="shared" si="2"/>
        <v>#DIV/0!</v>
      </c>
      <c r="K212" s="42"/>
      <c r="L212" s="42"/>
      <c r="M212" s="41"/>
    </row>
    <row r="213" spans="1:13">
      <c r="A213" s="65">
        <v>206</v>
      </c>
      <c r="B213" s="347"/>
      <c r="C213" s="41"/>
      <c r="D213" s="41"/>
      <c r="E213" s="70"/>
      <c r="F213" s="70"/>
      <c r="G213" s="43"/>
      <c r="H213" s="71"/>
      <c r="I213" s="72"/>
      <c r="J213" s="145" t="e">
        <f t="shared" si="2"/>
        <v>#DIV/0!</v>
      </c>
      <c r="K213" s="42"/>
      <c r="L213" s="42"/>
      <c r="M213" s="41"/>
    </row>
    <row r="214" spans="1:13">
      <c r="A214" s="65">
        <v>207</v>
      </c>
      <c r="B214" s="347"/>
      <c r="C214" s="41"/>
      <c r="D214" s="41"/>
      <c r="E214" s="70"/>
      <c r="F214" s="70"/>
      <c r="G214" s="43"/>
      <c r="H214" s="71"/>
      <c r="I214" s="72"/>
      <c r="J214" s="158" t="e">
        <f t="shared" si="2"/>
        <v>#DIV/0!</v>
      </c>
      <c r="K214" s="42"/>
      <c r="L214" s="42"/>
      <c r="M214" s="41"/>
    </row>
    <row r="215" spans="1:13">
      <c r="A215" s="24">
        <v>208</v>
      </c>
      <c r="B215" s="347"/>
      <c r="C215" s="41"/>
      <c r="D215" s="41"/>
      <c r="E215" s="70"/>
      <c r="F215" s="70"/>
      <c r="G215" s="43"/>
      <c r="H215" s="71"/>
      <c r="I215" s="72"/>
      <c r="J215" s="158" t="e">
        <f t="shared" si="2"/>
        <v>#DIV/0!</v>
      </c>
      <c r="K215" s="42"/>
      <c r="L215" s="42"/>
      <c r="M215" s="41"/>
    </row>
    <row r="216" spans="1:13">
      <c r="A216" s="24">
        <v>209</v>
      </c>
      <c r="B216" s="347"/>
      <c r="C216" s="41"/>
      <c r="D216" s="41"/>
      <c r="E216" s="70"/>
      <c r="F216" s="70"/>
      <c r="G216" s="43"/>
      <c r="H216" s="71"/>
      <c r="I216" s="72"/>
      <c r="J216" s="145" t="e">
        <f t="shared" si="2"/>
        <v>#DIV/0!</v>
      </c>
      <c r="K216" s="42"/>
      <c r="L216" s="42"/>
      <c r="M216" s="41"/>
    </row>
    <row r="217" spans="1:13">
      <c r="A217" s="24">
        <v>210</v>
      </c>
      <c r="B217" s="347"/>
      <c r="C217" s="41"/>
      <c r="D217" s="41"/>
      <c r="E217" s="70"/>
      <c r="F217" s="70"/>
      <c r="G217" s="43"/>
      <c r="H217" s="71"/>
      <c r="I217" s="72"/>
      <c r="J217" s="145" t="e">
        <f t="shared" si="2"/>
        <v>#DIV/0!</v>
      </c>
      <c r="K217" s="42"/>
      <c r="L217" s="42"/>
      <c r="M217" s="41"/>
    </row>
    <row r="218" spans="1:13">
      <c r="A218" s="24">
        <v>211</v>
      </c>
      <c r="B218" s="347"/>
      <c r="C218" s="41"/>
      <c r="D218" s="41"/>
      <c r="E218" s="70"/>
      <c r="F218" s="70"/>
      <c r="G218" s="43"/>
      <c r="H218" s="71"/>
      <c r="I218" s="72"/>
      <c r="J218" s="145" t="e">
        <f t="shared" si="2"/>
        <v>#DIV/0!</v>
      </c>
      <c r="K218" s="42"/>
      <c r="L218" s="42"/>
      <c r="M218" s="41"/>
    </row>
    <row r="219" spans="1:13">
      <c r="A219" s="24">
        <v>212</v>
      </c>
      <c r="B219" s="347"/>
      <c r="C219" s="41"/>
      <c r="D219" s="41"/>
      <c r="E219" s="70"/>
      <c r="F219" s="70"/>
      <c r="G219" s="43"/>
      <c r="H219" s="71"/>
      <c r="I219" s="72"/>
      <c r="J219" s="145" t="e">
        <f t="shared" si="2"/>
        <v>#DIV/0!</v>
      </c>
      <c r="K219" s="42"/>
      <c r="L219" s="42"/>
      <c r="M219" s="41"/>
    </row>
    <row r="220" spans="1:13">
      <c r="A220" s="24">
        <v>213</v>
      </c>
      <c r="B220" s="347"/>
      <c r="C220" s="41"/>
      <c r="D220" s="41"/>
      <c r="E220" s="70"/>
      <c r="F220" s="70"/>
      <c r="G220" s="43"/>
      <c r="H220" s="71"/>
      <c r="I220" s="72"/>
      <c r="J220" s="158" t="e">
        <f t="shared" si="2"/>
        <v>#DIV/0!</v>
      </c>
      <c r="K220" s="42"/>
      <c r="L220" s="42"/>
      <c r="M220" s="41"/>
    </row>
    <row r="221" spans="1:13">
      <c r="A221" s="24">
        <v>214</v>
      </c>
      <c r="B221" s="347"/>
      <c r="C221" s="41"/>
      <c r="D221" s="41"/>
      <c r="E221" s="70"/>
      <c r="F221" s="70"/>
      <c r="G221" s="43"/>
      <c r="H221" s="71"/>
      <c r="I221" s="72"/>
      <c r="J221" s="158" t="e">
        <f t="shared" si="2"/>
        <v>#DIV/0!</v>
      </c>
      <c r="K221" s="42"/>
      <c r="L221" s="42"/>
      <c r="M221" s="41"/>
    </row>
    <row r="222" spans="1:13">
      <c r="A222" s="24">
        <v>215</v>
      </c>
      <c r="B222" s="347"/>
      <c r="C222" s="41"/>
      <c r="D222" s="41"/>
      <c r="E222" s="70"/>
      <c r="F222" s="70"/>
      <c r="G222" s="43"/>
      <c r="H222" s="71"/>
      <c r="I222" s="72"/>
      <c r="J222" s="145" t="e">
        <f t="shared" si="2"/>
        <v>#DIV/0!</v>
      </c>
      <c r="K222" s="42"/>
      <c r="L222" s="42"/>
      <c r="M222" s="41"/>
    </row>
    <row r="223" spans="1:13">
      <c r="A223" s="65">
        <v>216</v>
      </c>
      <c r="B223" s="347"/>
      <c r="C223" s="41"/>
      <c r="D223" s="41"/>
      <c r="E223" s="70"/>
      <c r="F223" s="70"/>
      <c r="G223" s="43"/>
      <c r="H223" s="71"/>
      <c r="I223" s="72"/>
      <c r="J223" s="158" t="e">
        <f t="shared" si="2"/>
        <v>#DIV/0!</v>
      </c>
      <c r="K223" s="42"/>
      <c r="L223" s="42"/>
      <c r="M223" s="41"/>
    </row>
    <row r="224" spans="1:13">
      <c r="A224" s="65">
        <v>217</v>
      </c>
      <c r="B224" s="347"/>
      <c r="C224" s="41"/>
      <c r="D224" s="41"/>
      <c r="E224" s="70"/>
      <c r="F224" s="70"/>
      <c r="G224" s="43"/>
      <c r="H224" s="71"/>
      <c r="I224" s="72"/>
      <c r="J224" s="158" t="e">
        <f t="shared" si="2"/>
        <v>#DIV/0!</v>
      </c>
      <c r="K224" s="42"/>
      <c r="L224" s="42"/>
      <c r="M224" s="41"/>
    </row>
    <row r="225" spans="1:13">
      <c r="A225" s="24">
        <v>218</v>
      </c>
      <c r="B225" s="347"/>
      <c r="C225" s="41"/>
      <c r="D225" s="41"/>
      <c r="E225" s="70"/>
      <c r="F225" s="70"/>
      <c r="G225" s="43"/>
      <c r="H225" s="71"/>
      <c r="I225" s="72"/>
      <c r="J225" s="145" t="e">
        <f t="shared" si="2"/>
        <v>#DIV/0!</v>
      </c>
      <c r="K225" s="42"/>
      <c r="L225" s="42"/>
      <c r="M225" s="41"/>
    </row>
    <row r="226" spans="1:13">
      <c r="A226" s="24">
        <v>219</v>
      </c>
      <c r="B226" s="347"/>
      <c r="C226" s="41"/>
      <c r="D226" s="41"/>
      <c r="E226" s="70"/>
      <c r="F226" s="70"/>
      <c r="G226" s="43"/>
      <c r="H226" s="71"/>
      <c r="I226" s="72"/>
      <c r="J226" s="145" t="e">
        <f t="shared" si="2"/>
        <v>#DIV/0!</v>
      </c>
      <c r="K226" s="42"/>
      <c r="L226" s="42"/>
      <c r="M226" s="41"/>
    </row>
    <row r="227" spans="1:13">
      <c r="A227" s="24">
        <v>220</v>
      </c>
      <c r="B227" s="347"/>
      <c r="C227" s="41"/>
      <c r="D227" s="41"/>
      <c r="E227" s="70"/>
      <c r="F227" s="70"/>
      <c r="G227" s="43"/>
      <c r="H227" s="71"/>
      <c r="I227" s="72"/>
      <c r="J227" s="145" t="e">
        <f t="shared" si="2"/>
        <v>#DIV/0!</v>
      </c>
      <c r="K227" s="42"/>
      <c r="L227" s="42"/>
      <c r="M227" s="41"/>
    </row>
    <row r="228" spans="1:13">
      <c r="A228" s="24">
        <v>221</v>
      </c>
      <c r="B228" s="347"/>
      <c r="C228" s="41"/>
      <c r="D228" s="41"/>
      <c r="E228" s="70"/>
      <c r="F228" s="70"/>
      <c r="G228" s="43"/>
      <c r="H228" s="71"/>
      <c r="I228" s="72"/>
      <c r="J228" s="145" t="e">
        <f t="shared" si="2"/>
        <v>#DIV/0!</v>
      </c>
      <c r="K228" s="42"/>
      <c r="L228" s="42"/>
      <c r="M228" s="41"/>
    </row>
    <row r="229" spans="1:13">
      <c r="A229" s="24">
        <v>222</v>
      </c>
      <c r="B229" s="347"/>
      <c r="C229" s="41"/>
      <c r="D229" s="41"/>
      <c r="E229" s="70"/>
      <c r="F229" s="70"/>
      <c r="G229" s="43"/>
      <c r="H229" s="71"/>
      <c r="I229" s="72"/>
      <c r="J229" s="158" t="e">
        <f t="shared" si="2"/>
        <v>#DIV/0!</v>
      </c>
      <c r="K229" s="42"/>
      <c r="L229" s="42"/>
      <c r="M229" s="41"/>
    </row>
    <row r="230" spans="1:13">
      <c r="A230" s="24">
        <v>223</v>
      </c>
      <c r="B230" s="347"/>
      <c r="C230" s="41"/>
      <c r="D230" s="41"/>
      <c r="E230" s="70"/>
      <c r="F230" s="70"/>
      <c r="G230" s="43"/>
      <c r="H230" s="71"/>
      <c r="I230" s="72"/>
      <c r="J230" s="158" t="e">
        <f t="shared" si="2"/>
        <v>#DIV/0!</v>
      </c>
      <c r="K230" s="42"/>
      <c r="L230" s="42"/>
      <c r="M230" s="41"/>
    </row>
    <row r="231" spans="1:13">
      <c r="A231" s="24">
        <v>224</v>
      </c>
      <c r="B231" s="347"/>
      <c r="C231" s="41"/>
      <c r="D231" s="41"/>
      <c r="E231" s="70"/>
      <c r="F231" s="70"/>
      <c r="G231" s="43"/>
      <c r="H231" s="71"/>
      <c r="I231" s="72"/>
      <c r="J231" s="145" t="e">
        <f t="shared" si="2"/>
        <v>#DIV/0!</v>
      </c>
      <c r="K231" s="42"/>
      <c r="L231" s="42"/>
      <c r="M231" s="41"/>
    </row>
    <row r="232" spans="1:13">
      <c r="A232" s="24">
        <v>225</v>
      </c>
      <c r="B232" s="347"/>
      <c r="C232" s="41"/>
      <c r="D232" s="41"/>
      <c r="E232" s="70"/>
      <c r="F232" s="70"/>
      <c r="G232" s="43"/>
      <c r="H232" s="71"/>
      <c r="I232" s="72"/>
      <c r="J232" s="158" t="e">
        <f t="shared" si="2"/>
        <v>#DIV/0!</v>
      </c>
      <c r="K232" s="42"/>
      <c r="L232" s="42"/>
      <c r="M232" s="41"/>
    </row>
    <row r="233" spans="1:13">
      <c r="A233" s="65">
        <v>226</v>
      </c>
      <c r="B233" s="347"/>
      <c r="C233" s="41"/>
      <c r="D233" s="41"/>
      <c r="E233" s="70"/>
      <c r="F233" s="70"/>
      <c r="G233" s="43"/>
      <c r="H233" s="71"/>
      <c r="I233" s="72"/>
      <c r="J233" s="158" t="e">
        <f t="shared" si="2"/>
        <v>#DIV/0!</v>
      </c>
      <c r="K233" s="42"/>
      <c r="L233" s="42"/>
      <c r="M233" s="41"/>
    </row>
    <row r="234" spans="1:13">
      <c r="A234" s="65">
        <v>227</v>
      </c>
      <c r="B234" s="347"/>
      <c r="C234" s="41"/>
      <c r="D234" s="41"/>
      <c r="E234" s="70"/>
      <c r="F234" s="70"/>
      <c r="G234" s="43"/>
      <c r="H234" s="71"/>
      <c r="I234" s="72"/>
      <c r="J234" s="145" t="e">
        <f t="shared" si="2"/>
        <v>#DIV/0!</v>
      </c>
      <c r="K234" s="42"/>
      <c r="L234" s="42"/>
      <c r="M234" s="41"/>
    </row>
    <row r="235" spans="1:13">
      <c r="A235" s="24">
        <v>228</v>
      </c>
      <c r="B235" s="347"/>
      <c r="C235" s="41"/>
      <c r="D235" s="41"/>
      <c r="E235" s="70"/>
      <c r="F235" s="70"/>
      <c r="G235" s="43"/>
      <c r="H235" s="71"/>
      <c r="I235" s="72"/>
      <c r="J235" s="145" t="e">
        <f t="shared" si="2"/>
        <v>#DIV/0!</v>
      </c>
      <c r="K235" s="42"/>
      <c r="L235" s="42"/>
      <c r="M235" s="41"/>
    </row>
    <row r="236" spans="1:13">
      <c r="A236" s="24">
        <v>229</v>
      </c>
      <c r="B236" s="347"/>
      <c r="C236" s="41"/>
      <c r="D236" s="41"/>
      <c r="E236" s="70"/>
      <c r="F236" s="70"/>
      <c r="G236" s="43"/>
      <c r="H236" s="71"/>
      <c r="I236" s="72"/>
      <c r="J236" s="145" t="e">
        <f t="shared" si="2"/>
        <v>#DIV/0!</v>
      </c>
      <c r="K236" s="42"/>
      <c r="L236" s="42"/>
      <c r="M236" s="41"/>
    </row>
    <row r="237" spans="1:13">
      <c r="A237" s="24">
        <v>230</v>
      </c>
      <c r="B237" s="347"/>
      <c r="C237" s="41"/>
      <c r="D237" s="41"/>
      <c r="E237" s="70"/>
      <c r="F237" s="70"/>
      <c r="G237" s="43"/>
      <c r="H237" s="71"/>
      <c r="I237" s="72"/>
      <c r="J237" s="145" t="e">
        <f t="shared" si="2"/>
        <v>#DIV/0!</v>
      </c>
      <c r="K237" s="42"/>
      <c r="L237" s="42"/>
      <c r="M237" s="41"/>
    </row>
    <row r="238" spans="1:13">
      <c r="A238" s="24">
        <v>231</v>
      </c>
      <c r="B238" s="347"/>
      <c r="C238" s="41"/>
      <c r="D238" s="41"/>
      <c r="E238" s="70"/>
      <c r="F238" s="70"/>
      <c r="G238" s="43"/>
      <c r="H238" s="71"/>
      <c r="I238" s="72"/>
      <c r="J238" s="158" t="e">
        <f t="shared" si="2"/>
        <v>#DIV/0!</v>
      </c>
      <c r="K238" s="42"/>
      <c r="L238" s="42"/>
      <c r="M238" s="41"/>
    </row>
    <row r="239" spans="1:13">
      <c r="A239" s="24">
        <v>232</v>
      </c>
      <c r="B239" s="347"/>
      <c r="C239" s="41"/>
      <c r="D239" s="41"/>
      <c r="E239" s="70"/>
      <c r="F239" s="70"/>
      <c r="G239" s="43"/>
      <c r="H239" s="71"/>
      <c r="I239" s="72"/>
      <c r="J239" s="158" t="e">
        <f t="shared" si="2"/>
        <v>#DIV/0!</v>
      </c>
      <c r="K239" s="42"/>
      <c r="L239" s="42"/>
      <c r="M239" s="41"/>
    </row>
    <row r="240" spans="1:13">
      <c r="A240" s="24">
        <v>233</v>
      </c>
      <c r="B240" s="347"/>
      <c r="C240" s="41"/>
      <c r="D240" s="41"/>
      <c r="E240" s="70"/>
      <c r="F240" s="70"/>
      <c r="G240" s="43"/>
      <c r="H240" s="71"/>
      <c r="I240" s="72"/>
      <c r="J240" s="145" t="e">
        <f t="shared" si="2"/>
        <v>#DIV/0!</v>
      </c>
      <c r="K240" s="42"/>
      <c r="L240" s="42"/>
      <c r="M240" s="41"/>
    </row>
    <row r="241" spans="1:13">
      <c r="A241" s="24">
        <v>234</v>
      </c>
      <c r="B241" s="347"/>
      <c r="C241" s="41"/>
      <c r="D241" s="41"/>
      <c r="E241" s="70"/>
      <c r="F241" s="70"/>
      <c r="G241" s="43"/>
      <c r="H241" s="71"/>
      <c r="I241" s="72"/>
      <c r="J241" s="158" t="e">
        <f t="shared" si="2"/>
        <v>#DIV/0!</v>
      </c>
      <c r="K241" s="42"/>
      <c r="L241" s="42"/>
      <c r="M241" s="41"/>
    </row>
    <row r="242" spans="1:13">
      <c r="A242" s="24">
        <v>235</v>
      </c>
      <c r="B242" s="347"/>
      <c r="C242" s="41"/>
      <c r="D242" s="41"/>
      <c r="E242" s="70"/>
      <c r="F242" s="70"/>
      <c r="G242" s="43"/>
      <c r="H242" s="71"/>
      <c r="I242" s="72"/>
      <c r="J242" s="158" t="e">
        <f t="shared" ref="J242:J305" si="3">H242/I242</f>
        <v>#DIV/0!</v>
      </c>
      <c r="K242" s="42"/>
      <c r="L242" s="42"/>
      <c r="M242" s="41"/>
    </row>
    <row r="243" spans="1:13">
      <c r="A243" s="65">
        <v>236</v>
      </c>
      <c r="B243" s="347"/>
      <c r="C243" s="41"/>
      <c r="D243" s="41"/>
      <c r="E243" s="70"/>
      <c r="F243" s="70"/>
      <c r="G243" s="43"/>
      <c r="H243" s="71"/>
      <c r="I243" s="72"/>
      <c r="J243" s="145" t="e">
        <f t="shared" si="3"/>
        <v>#DIV/0!</v>
      </c>
      <c r="K243" s="42"/>
      <c r="L243" s="42"/>
      <c r="M243" s="41"/>
    </row>
    <row r="244" spans="1:13">
      <c r="A244" s="65">
        <v>237</v>
      </c>
      <c r="B244" s="347"/>
      <c r="C244" s="41"/>
      <c r="D244" s="41"/>
      <c r="E244" s="70"/>
      <c r="F244" s="70"/>
      <c r="G244" s="43"/>
      <c r="H244" s="71"/>
      <c r="I244" s="72"/>
      <c r="J244" s="145" t="e">
        <f t="shared" si="3"/>
        <v>#DIV/0!</v>
      </c>
      <c r="K244" s="42"/>
      <c r="L244" s="42"/>
      <c r="M244" s="41"/>
    </row>
    <row r="245" spans="1:13">
      <c r="A245" s="24">
        <v>238</v>
      </c>
      <c r="B245" s="347"/>
      <c r="C245" s="41"/>
      <c r="D245" s="41"/>
      <c r="E245" s="70"/>
      <c r="F245" s="70"/>
      <c r="G245" s="43"/>
      <c r="H245" s="71"/>
      <c r="I245" s="72"/>
      <c r="J245" s="145" t="e">
        <f t="shared" si="3"/>
        <v>#DIV/0!</v>
      </c>
      <c r="K245" s="42"/>
      <c r="L245" s="42"/>
      <c r="M245" s="41"/>
    </row>
    <row r="246" spans="1:13">
      <c r="A246" s="24">
        <v>239</v>
      </c>
      <c r="B246" s="347"/>
      <c r="C246" s="41"/>
      <c r="D246" s="41"/>
      <c r="E246" s="70"/>
      <c r="F246" s="70"/>
      <c r="G246" s="43"/>
      <c r="H246" s="71"/>
      <c r="I246" s="72"/>
      <c r="J246" s="145" t="e">
        <f t="shared" si="3"/>
        <v>#DIV/0!</v>
      </c>
      <c r="K246" s="42"/>
      <c r="L246" s="42"/>
      <c r="M246" s="41"/>
    </row>
    <row r="247" spans="1:13">
      <c r="A247" s="24">
        <v>240</v>
      </c>
      <c r="B247" s="347"/>
      <c r="C247" s="41"/>
      <c r="D247" s="41"/>
      <c r="E247" s="70"/>
      <c r="F247" s="70"/>
      <c r="G247" s="43"/>
      <c r="H247" s="71"/>
      <c r="I247" s="72"/>
      <c r="J247" s="158" t="e">
        <f t="shared" si="3"/>
        <v>#DIV/0!</v>
      </c>
      <c r="K247" s="42"/>
      <c r="L247" s="42"/>
      <c r="M247" s="41"/>
    </row>
    <row r="248" spans="1:13">
      <c r="A248" s="24">
        <v>241</v>
      </c>
      <c r="B248" s="347"/>
      <c r="C248" s="41"/>
      <c r="D248" s="41"/>
      <c r="E248" s="70"/>
      <c r="F248" s="70"/>
      <c r="G248" s="43"/>
      <c r="H248" s="71"/>
      <c r="I248" s="72"/>
      <c r="J248" s="158" t="e">
        <f t="shared" si="3"/>
        <v>#DIV/0!</v>
      </c>
      <c r="K248" s="42"/>
      <c r="L248" s="42"/>
      <c r="M248" s="41"/>
    </row>
    <row r="249" spans="1:13">
      <c r="A249" s="24">
        <v>242</v>
      </c>
      <c r="B249" s="347"/>
      <c r="C249" s="41"/>
      <c r="D249" s="41"/>
      <c r="E249" s="70"/>
      <c r="F249" s="70"/>
      <c r="G249" s="43"/>
      <c r="H249" s="71"/>
      <c r="I249" s="72"/>
      <c r="J249" s="145" t="e">
        <f t="shared" si="3"/>
        <v>#DIV/0!</v>
      </c>
      <c r="K249" s="42"/>
      <c r="L249" s="42"/>
      <c r="M249" s="41"/>
    </row>
    <row r="250" spans="1:13">
      <c r="A250" s="24">
        <v>243</v>
      </c>
      <c r="B250" s="347"/>
      <c r="C250" s="41"/>
      <c r="D250" s="41"/>
      <c r="E250" s="70"/>
      <c r="F250" s="70"/>
      <c r="G250" s="43"/>
      <c r="H250" s="71"/>
      <c r="I250" s="72"/>
      <c r="J250" s="158" t="e">
        <f t="shared" si="3"/>
        <v>#DIV/0!</v>
      </c>
      <c r="K250" s="42"/>
      <c r="L250" s="42"/>
      <c r="M250" s="41"/>
    </row>
    <row r="251" spans="1:13">
      <c r="A251" s="24">
        <v>244</v>
      </c>
      <c r="B251" s="347"/>
      <c r="C251" s="41"/>
      <c r="D251" s="41"/>
      <c r="E251" s="70"/>
      <c r="F251" s="70"/>
      <c r="G251" s="43"/>
      <c r="H251" s="71"/>
      <c r="I251" s="72"/>
      <c r="J251" s="158" t="e">
        <f t="shared" si="3"/>
        <v>#DIV/0!</v>
      </c>
      <c r="K251" s="42"/>
      <c r="L251" s="42"/>
      <c r="M251" s="41"/>
    </row>
    <row r="252" spans="1:13">
      <c r="A252" s="24">
        <v>245</v>
      </c>
      <c r="B252" s="347"/>
      <c r="C252" s="41"/>
      <c r="D252" s="41"/>
      <c r="E252" s="70"/>
      <c r="F252" s="70"/>
      <c r="G252" s="43"/>
      <c r="H252" s="71"/>
      <c r="I252" s="72"/>
      <c r="J252" s="145" t="e">
        <f t="shared" si="3"/>
        <v>#DIV/0!</v>
      </c>
      <c r="K252" s="42"/>
      <c r="L252" s="42"/>
      <c r="M252" s="41"/>
    </row>
    <row r="253" spans="1:13">
      <c r="A253" s="65">
        <v>246</v>
      </c>
      <c r="B253" s="347"/>
      <c r="C253" s="41"/>
      <c r="D253" s="41"/>
      <c r="E253" s="70"/>
      <c r="F253" s="70"/>
      <c r="G253" s="43"/>
      <c r="H253" s="71"/>
      <c r="I253" s="72"/>
      <c r="J253" s="145" t="e">
        <f t="shared" si="3"/>
        <v>#DIV/0!</v>
      </c>
      <c r="K253" s="42"/>
      <c r="L253" s="42"/>
      <c r="M253" s="41"/>
    </row>
    <row r="254" spans="1:13">
      <c r="A254" s="65">
        <v>247</v>
      </c>
      <c r="B254" s="347"/>
      <c r="C254" s="41"/>
      <c r="D254" s="41"/>
      <c r="E254" s="70"/>
      <c r="F254" s="70"/>
      <c r="G254" s="43"/>
      <c r="H254" s="71"/>
      <c r="I254" s="72"/>
      <c r="J254" s="145" t="e">
        <f t="shared" si="3"/>
        <v>#DIV/0!</v>
      </c>
      <c r="K254" s="42"/>
      <c r="L254" s="42"/>
      <c r="M254" s="41"/>
    </row>
    <row r="255" spans="1:13">
      <c r="A255" s="24">
        <v>248</v>
      </c>
      <c r="B255" s="347"/>
      <c r="C255" s="41"/>
      <c r="D255" s="41"/>
      <c r="E255" s="70"/>
      <c r="F255" s="70"/>
      <c r="G255" s="43"/>
      <c r="H255" s="71"/>
      <c r="I255" s="72"/>
      <c r="J255" s="145" t="e">
        <f t="shared" si="3"/>
        <v>#DIV/0!</v>
      </c>
      <c r="K255" s="42"/>
      <c r="L255" s="42"/>
      <c r="M255" s="41"/>
    </row>
    <row r="256" spans="1:13">
      <c r="A256" s="24">
        <v>249</v>
      </c>
      <c r="B256" s="347"/>
      <c r="C256" s="41"/>
      <c r="D256" s="41"/>
      <c r="E256" s="70"/>
      <c r="F256" s="70"/>
      <c r="G256" s="43"/>
      <c r="H256" s="71"/>
      <c r="I256" s="72"/>
      <c r="J256" s="158" t="e">
        <f t="shared" si="3"/>
        <v>#DIV/0!</v>
      </c>
      <c r="K256" s="42"/>
      <c r="L256" s="42"/>
      <c r="M256" s="41"/>
    </row>
    <row r="257" spans="1:13">
      <c r="A257" s="24">
        <v>250</v>
      </c>
      <c r="B257" s="347"/>
      <c r="C257" s="41"/>
      <c r="D257" s="41"/>
      <c r="E257" s="70"/>
      <c r="F257" s="70"/>
      <c r="G257" s="43"/>
      <c r="H257" s="71"/>
      <c r="I257" s="72"/>
      <c r="J257" s="158" t="e">
        <f t="shared" si="3"/>
        <v>#DIV/0!</v>
      </c>
      <c r="K257" s="42"/>
      <c r="L257" s="42"/>
      <c r="M257" s="41"/>
    </row>
    <row r="258" spans="1:13">
      <c r="A258" s="24">
        <v>251</v>
      </c>
      <c r="B258" s="347"/>
      <c r="C258" s="41"/>
      <c r="D258" s="41"/>
      <c r="E258" s="70"/>
      <c r="F258" s="70"/>
      <c r="G258" s="43"/>
      <c r="H258" s="71"/>
      <c r="I258" s="72"/>
      <c r="J258" s="145" t="e">
        <f t="shared" si="3"/>
        <v>#DIV/0!</v>
      </c>
      <c r="K258" s="42"/>
      <c r="L258" s="42"/>
      <c r="M258" s="41"/>
    </row>
    <row r="259" spans="1:13">
      <c r="A259" s="24">
        <v>252</v>
      </c>
      <c r="B259" s="347"/>
      <c r="C259" s="41"/>
      <c r="D259" s="41"/>
      <c r="E259" s="70"/>
      <c r="F259" s="70"/>
      <c r="G259" s="43"/>
      <c r="H259" s="71"/>
      <c r="I259" s="72"/>
      <c r="J259" s="158" t="e">
        <f t="shared" si="3"/>
        <v>#DIV/0!</v>
      </c>
      <c r="K259" s="42"/>
      <c r="L259" s="42"/>
      <c r="M259" s="41"/>
    </row>
    <row r="260" spans="1:13">
      <c r="A260" s="24">
        <v>253</v>
      </c>
      <c r="B260" s="347"/>
      <c r="C260" s="41"/>
      <c r="D260" s="41"/>
      <c r="E260" s="70"/>
      <c r="F260" s="70"/>
      <c r="G260" s="43"/>
      <c r="H260" s="71"/>
      <c r="I260" s="72"/>
      <c r="J260" s="158" t="e">
        <f t="shared" si="3"/>
        <v>#DIV/0!</v>
      </c>
      <c r="K260" s="42"/>
      <c r="L260" s="42"/>
      <c r="M260" s="41"/>
    </row>
    <row r="261" spans="1:13">
      <c r="A261" s="24">
        <v>254</v>
      </c>
      <c r="B261" s="347"/>
      <c r="C261" s="41"/>
      <c r="D261" s="41"/>
      <c r="E261" s="70"/>
      <c r="F261" s="70"/>
      <c r="G261" s="43"/>
      <c r="H261" s="71"/>
      <c r="I261" s="72"/>
      <c r="J261" s="145" t="e">
        <f t="shared" si="3"/>
        <v>#DIV/0!</v>
      </c>
      <c r="K261" s="42"/>
      <c r="L261" s="42"/>
      <c r="M261" s="41"/>
    </row>
    <row r="262" spans="1:13">
      <c r="A262" s="24">
        <v>255</v>
      </c>
      <c r="B262" s="347"/>
      <c r="C262" s="41"/>
      <c r="D262" s="41"/>
      <c r="E262" s="70"/>
      <c r="F262" s="70"/>
      <c r="G262" s="43"/>
      <c r="H262" s="71"/>
      <c r="I262" s="72"/>
      <c r="J262" s="145" t="e">
        <f t="shared" si="3"/>
        <v>#DIV/0!</v>
      </c>
      <c r="K262" s="42"/>
      <c r="L262" s="42"/>
      <c r="M262" s="41"/>
    </row>
    <row r="263" spans="1:13">
      <c r="A263" s="65">
        <v>256</v>
      </c>
      <c r="B263" s="347"/>
      <c r="C263" s="41"/>
      <c r="D263" s="41"/>
      <c r="E263" s="70"/>
      <c r="F263" s="70"/>
      <c r="G263" s="43"/>
      <c r="H263" s="71"/>
      <c r="I263" s="72"/>
      <c r="J263" s="145" t="e">
        <f t="shared" si="3"/>
        <v>#DIV/0!</v>
      </c>
      <c r="K263" s="42"/>
      <c r="L263" s="42"/>
      <c r="M263" s="41"/>
    </row>
    <row r="264" spans="1:13">
      <c r="A264" s="65">
        <v>257</v>
      </c>
      <c r="B264" s="347"/>
      <c r="C264" s="41"/>
      <c r="D264" s="41"/>
      <c r="E264" s="70"/>
      <c r="F264" s="70"/>
      <c r="G264" s="43"/>
      <c r="H264" s="71"/>
      <c r="I264" s="72"/>
      <c r="J264" s="145" t="e">
        <f t="shared" si="3"/>
        <v>#DIV/0!</v>
      </c>
      <c r="K264" s="42"/>
      <c r="L264" s="42"/>
      <c r="M264" s="41"/>
    </row>
    <row r="265" spans="1:13">
      <c r="A265" s="24">
        <v>258</v>
      </c>
      <c r="B265" s="347"/>
      <c r="C265" s="41"/>
      <c r="D265" s="41"/>
      <c r="E265" s="70"/>
      <c r="F265" s="70"/>
      <c r="G265" s="43"/>
      <c r="H265" s="71"/>
      <c r="I265" s="72"/>
      <c r="J265" s="158" t="e">
        <f t="shared" si="3"/>
        <v>#DIV/0!</v>
      </c>
      <c r="K265" s="42"/>
      <c r="L265" s="42"/>
      <c r="M265" s="41"/>
    </row>
    <row r="266" spans="1:13">
      <c r="A266" s="24">
        <v>259</v>
      </c>
      <c r="B266" s="347"/>
      <c r="C266" s="41"/>
      <c r="D266" s="41"/>
      <c r="E266" s="70"/>
      <c r="F266" s="70"/>
      <c r="G266" s="43"/>
      <c r="H266" s="71"/>
      <c r="I266" s="72"/>
      <c r="J266" s="158" t="e">
        <f t="shared" si="3"/>
        <v>#DIV/0!</v>
      </c>
      <c r="K266" s="42"/>
      <c r="L266" s="42"/>
      <c r="M266" s="41"/>
    </row>
    <row r="267" spans="1:13">
      <c r="A267" s="24">
        <v>260</v>
      </c>
      <c r="B267" s="347"/>
      <c r="C267" s="41"/>
      <c r="D267" s="41"/>
      <c r="E267" s="70"/>
      <c r="F267" s="70"/>
      <c r="G267" s="43"/>
      <c r="H267" s="71"/>
      <c r="I267" s="72"/>
      <c r="J267" s="145" t="e">
        <f t="shared" si="3"/>
        <v>#DIV/0!</v>
      </c>
      <c r="K267" s="42"/>
      <c r="L267" s="42"/>
      <c r="M267" s="41"/>
    </row>
    <row r="268" spans="1:13">
      <c r="A268" s="24">
        <v>261</v>
      </c>
      <c r="B268" s="347"/>
      <c r="C268" s="41"/>
      <c r="D268" s="41"/>
      <c r="E268" s="70"/>
      <c r="F268" s="70"/>
      <c r="G268" s="43"/>
      <c r="H268" s="71"/>
      <c r="I268" s="72"/>
      <c r="J268" s="158" t="e">
        <f t="shared" si="3"/>
        <v>#DIV/0!</v>
      </c>
      <c r="K268" s="42"/>
      <c r="L268" s="42"/>
      <c r="M268" s="41"/>
    </row>
    <row r="269" spans="1:13">
      <c r="A269" s="24">
        <v>262</v>
      </c>
      <c r="B269" s="347"/>
      <c r="C269" s="41"/>
      <c r="D269" s="41"/>
      <c r="E269" s="70"/>
      <c r="F269" s="70"/>
      <c r="G269" s="43"/>
      <c r="H269" s="71"/>
      <c r="I269" s="72"/>
      <c r="J269" s="158" t="e">
        <f t="shared" si="3"/>
        <v>#DIV/0!</v>
      </c>
      <c r="K269" s="42"/>
      <c r="L269" s="42"/>
      <c r="M269" s="41"/>
    </row>
    <row r="270" spans="1:13">
      <c r="A270" s="24">
        <v>263</v>
      </c>
      <c r="B270" s="347"/>
      <c r="C270" s="41"/>
      <c r="D270" s="41"/>
      <c r="E270" s="70"/>
      <c r="F270" s="70"/>
      <c r="G270" s="43"/>
      <c r="H270" s="71"/>
      <c r="I270" s="72"/>
      <c r="J270" s="145" t="e">
        <f t="shared" si="3"/>
        <v>#DIV/0!</v>
      </c>
      <c r="K270" s="42"/>
      <c r="L270" s="42"/>
      <c r="M270" s="41"/>
    </row>
    <row r="271" spans="1:13">
      <c r="A271" s="24">
        <v>264</v>
      </c>
      <c r="B271" s="347"/>
      <c r="C271" s="41"/>
      <c r="D271" s="41"/>
      <c r="E271" s="70"/>
      <c r="F271" s="70"/>
      <c r="G271" s="43"/>
      <c r="H271" s="71"/>
      <c r="I271" s="72"/>
      <c r="J271" s="145" t="e">
        <f t="shared" si="3"/>
        <v>#DIV/0!</v>
      </c>
      <c r="K271" s="42"/>
      <c r="L271" s="42"/>
      <c r="M271" s="41"/>
    </row>
    <row r="272" spans="1:13">
      <c r="A272" s="24">
        <v>265</v>
      </c>
      <c r="B272" s="347"/>
      <c r="C272" s="41"/>
      <c r="D272" s="41"/>
      <c r="E272" s="70"/>
      <c r="F272" s="70"/>
      <c r="G272" s="43"/>
      <c r="H272" s="71"/>
      <c r="I272" s="72"/>
      <c r="J272" s="145" t="e">
        <f t="shared" si="3"/>
        <v>#DIV/0!</v>
      </c>
      <c r="K272" s="42"/>
      <c r="L272" s="42"/>
      <c r="M272" s="41"/>
    </row>
    <row r="273" spans="1:13">
      <c r="A273" s="65">
        <v>266</v>
      </c>
      <c r="B273" s="347"/>
      <c r="C273" s="41"/>
      <c r="D273" s="41"/>
      <c r="E273" s="70"/>
      <c r="F273" s="70"/>
      <c r="G273" s="43"/>
      <c r="H273" s="71"/>
      <c r="I273" s="72"/>
      <c r="J273" s="145" t="e">
        <f t="shared" si="3"/>
        <v>#DIV/0!</v>
      </c>
      <c r="K273" s="42"/>
      <c r="L273" s="42"/>
      <c r="M273" s="41"/>
    </row>
    <row r="274" spans="1:13">
      <c r="A274" s="65">
        <v>267</v>
      </c>
      <c r="B274" s="347"/>
      <c r="C274" s="41"/>
      <c r="D274" s="41"/>
      <c r="E274" s="70"/>
      <c r="F274" s="70"/>
      <c r="G274" s="43"/>
      <c r="H274" s="71"/>
      <c r="I274" s="72"/>
      <c r="J274" s="158" t="e">
        <f t="shared" si="3"/>
        <v>#DIV/0!</v>
      </c>
      <c r="K274" s="42"/>
      <c r="L274" s="42"/>
      <c r="M274" s="41"/>
    </row>
    <row r="275" spans="1:13">
      <c r="A275" s="24">
        <v>268</v>
      </c>
      <c r="B275" s="347"/>
      <c r="C275" s="41"/>
      <c r="D275" s="41"/>
      <c r="E275" s="70"/>
      <c r="F275" s="70"/>
      <c r="G275" s="43"/>
      <c r="H275" s="71"/>
      <c r="I275" s="72"/>
      <c r="J275" s="158" t="e">
        <f t="shared" si="3"/>
        <v>#DIV/0!</v>
      </c>
      <c r="K275" s="42"/>
      <c r="L275" s="42"/>
      <c r="M275" s="41"/>
    </row>
    <row r="276" spans="1:13">
      <c r="A276" s="24">
        <v>269</v>
      </c>
      <c r="B276" s="347"/>
      <c r="C276" s="41"/>
      <c r="D276" s="41"/>
      <c r="E276" s="70"/>
      <c r="F276" s="70"/>
      <c r="G276" s="43"/>
      <c r="H276" s="71"/>
      <c r="I276" s="72"/>
      <c r="J276" s="145" t="e">
        <f t="shared" si="3"/>
        <v>#DIV/0!</v>
      </c>
      <c r="K276" s="42"/>
      <c r="L276" s="42"/>
      <c r="M276" s="41"/>
    </row>
    <row r="277" spans="1:13">
      <c r="A277" s="24">
        <v>270</v>
      </c>
      <c r="B277" s="347"/>
      <c r="C277" s="41"/>
      <c r="D277" s="41"/>
      <c r="E277" s="70"/>
      <c r="F277" s="70"/>
      <c r="G277" s="43"/>
      <c r="H277" s="71"/>
      <c r="I277" s="72"/>
      <c r="J277" s="158" t="e">
        <f t="shared" si="3"/>
        <v>#DIV/0!</v>
      </c>
      <c r="K277" s="42"/>
      <c r="L277" s="42"/>
      <c r="M277" s="41"/>
    </row>
    <row r="278" spans="1:13">
      <c r="A278" s="24">
        <v>271</v>
      </c>
      <c r="B278" s="347"/>
      <c r="C278" s="41"/>
      <c r="D278" s="41"/>
      <c r="E278" s="70"/>
      <c r="F278" s="70"/>
      <c r="G278" s="43"/>
      <c r="H278" s="71"/>
      <c r="I278" s="72"/>
      <c r="J278" s="158" t="e">
        <f t="shared" si="3"/>
        <v>#DIV/0!</v>
      </c>
      <c r="K278" s="42"/>
      <c r="L278" s="42"/>
      <c r="M278" s="41"/>
    </row>
    <row r="279" spans="1:13">
      <c r="A279" s="24">
        <v>272</v>
      </c>
      <c r="B279" s="347"/>
      <c r="C279" s="41"/>
      <c r="D279" s="41"/>
      <c r="E279" s="70"/>
      <c r="F279" s="70"/>
      <c r="G279" s="43"/>
      <c r="H279" s="71"/>
      <c r="I279" s="72"/>
      <c r="J279" s="145" t="e">
        <f t="shared" si="3"/>
        <v>#DIV/0!</v>
      </c>
      <c r="K279" s="42"/>
      <c r="L279" s="42"/>
      <c r="M279" s="41"/>
    </row>
    <row r="280" spans="1:13">
      <c r="A280" s="24">
        <v>273</v>
      </c>
      <c r="B280" s="347"/>
      <c r="C280" s="41"/>
      <c r="D280" s="41"/>
      <c r="E280" s="70"/>
      <c r="F280" s="70"/>
      <c r="G280" s="43"/>
      <c r="H280" s="71"/>
      <c r="I280" s="72"/>
      <c r="J280" s="145" t="e">
        <f t="shared" si="3"/>
        <v>#DIV/0!</v>
      </c>
      <c r="K280" s="42"/>
      <c r="L280" s="42"/>
      <c r="M280" s="41"/>
    </row>
    <row r="281" spans="1:13">
      <c r="A281" s="24">
        <v>274</v>
      </c>
      <c r="B281" s="347"/>
      <c r="C281" s="41"/>
      <c r="D281" s="41"/>
      <c r="E281" s="70"/>
      <c r="F281" s="70"/>
      <c r="G281" s="43"/>
      <c r="H281" s="71"/>
      <c r="I281" s="72"/>
      <c r="J281" s="145" t="e">
        <f t="shared" si="3"/>
        <v>#DIV/0!</v>
      </c>
      <c r="K281" s="42"/>
      <c r="L281" s="42"/>
      <c r="M281" s="41"/>
    </row>
    <row r="282" spans="1:13">
      <c r="A282" s="24">
        <v>275</v>
      </c>
      <c r="B282" s="347"/>
      <c r="C282" s="41"/>
      <c r="D282" s="41"/>
      <c r="E282" s="70"/>
      <c r="F282" s="70"/>
      <c r="G282" s="43"/>
      <c r="H282" s="71"/>
      <c r="I282" s="72"/>
      <c r="J282" s="145" t="e">
        <f t="shared" si="3"/>
        <v>#DIV/0!</v>
      </c>
      <c r="K282" s="42"/>
      <c r="L282" s="42"/>
      <c r="M282" s="41"/>
    </row>
    <row r="283" spans="1:13">
      <c r="A283" s="65">
        <v>276</v>
      </c>
      <c r="B283" s="347"/>
      <c r="C283" s="41"/>
      <c r="D283" s="41"/>
      <c r="E283" s="70"/>
      <c r="F283" s="70"/>
      <c r="G283" s="43"/>
      <c r="H283" s="71"/>
      <c r="I283" s="72"/>
      <c r="J283" s="158" t="e">
        <f t="shared" si="3"/>
        <v>#DIV/0!</v>
      </c>
      <c r="K283" s="42"/>
      <c r="L283" s="42"/>
      <c r="M283" s="41"/>
    </row>
    <row r="284" spans="1:13">
      <c r="A284" s="65">
        <v>277</v>
      </c>
      <c r="B284" s="347"/>
      <c r="C284" s="41"/>
      <c r="D284" s="41"/>
      <c r="E284" s="70"/>
      <c r="F284" s="70"/>
      <c r="G284" s="43"/>
      <c r="H284" s="71"/>
      <c r="I284" s="72"/>
      <c r="J284" s="158" t="e">
        <f t="shared" si="3"/>
        <v>#DIV/0!</v>
      </c>
      <c r="K284" s="42"/>
      <c r="L284" s="42"/>
      <c r="M284" s="41"/>
    </row>
    <row r="285" spans="1:13">
      <c r="A285" s="24">
        <v>278</v>
      </c>
      <c r="B285" s="347"/>
      <c r="C285" s="41"/>
      <c r="D285" s="41"/>
      <c r="E285" s="70"/>
      <c r="F285" s="70"/>
      <c r="G285" s="43"/>
      <c r="H285" s="71"/>
      <c r="I285" s="72"/>
      <c r="J285" s="145" t="e">
        <f t="shared" si="3"/>
        <v>#DIV/0!</v>
      </c>
      <c r="K285" s="42"/>
      <c r="L285" s="42"/>
      <c r="M285" s="41"/>
    </row>
    <row r="286" spans="1:13">
      <c r="A286" s="24">
        <v>279</v>
      </c>
      <c r="B286" s="347"/>
      <c r="C286" s="41"/>
      <c r="D286" s="41"/>
      <c r="E286" s="70"/>
      <c r="F286" s="70"/>
      <c r="G286" s="43"/>
      <c r="H286" s="71"/>
      <c r="I286" s="72"/>
      <c r="J286" s="158" t="e">
        <f t="shared" si="3"/>
        <v>#DIV/0!</v>
      </c>
      <c r="K286" s="42"/>
      <c r="L286" s="42"/>
      <c r="M286" s="41"/>
    </row>
    <row r="287" spans="1:13">
      <c r="A287" s="24">
        <v>280</v>
      </c>
      <c r="B287" s="347"/>
      <c r="C287" s="41"/>
      <c r="D287" s="41"/>
      <c r="E287" s="70"/>
      <c r="F287" s="70"/>
      <c r="G287" s="43"/>
      <c r="H287" s="71"/>
      <c r="I287" s="72"/>
      <c r="J287" s="158" t="e">
        <f t="shared" si="3"/>
        <v>#DIV/0!</v>
      </c>
      <c r="K287" s="42"/>
      <c r="L287" s="42"/>
      <c r="M287" s="41"/>
    </row>
    <row r="288" spans="1:13">
      <c r="A288" s="24">
        <v>281</v>
      </c>
      <c r="B288" s="347"/>
      <c r="C288" s="41"/>
      <c r="D288" s="41"/>
      <c r="E288" s="70"/>
      <c r="F288" s="70"/>
      <c r="G288" s="43"/>
      <c r="H288" s="71"/>
      <c r="I288" s="72"/>
      <c r="J288" s="145" t="e">
        <f t="shared" si="3"/>
        <v>#DIV/0!</v>
      </c>
      <c r="K288" s="42"/>
      <c r="L288" s="42"/>
      <c r="M288" s="41"/>
    </row>
    <row r="289" spans="1:13">
      <c r="A289" s="24">
        <v>282</v>
      </c>
      <c r="B289" s="347"/>
      <c r="C289" s="41"/>
      <c r="D289" s="41"/>
      <c r="E289" s="70"/>
      <c r="F289" s="70"/>
      <c r="G289" s="43"/>
      <c r="H289" s="71"/>
      <c r="I289" s="72"/>
      <c r="J289" s="145" t="e">
        <f t="shared" si="3"/>
        <v>#DIV/0!</v>
      </c>
      <c r="K289" s="42"/>
      <c r="L289" s="42"/>
      <c r="M289" s="41"/>
    </row>
    <row r="290" spans="1:13">
      <c r="A290" s="24">
        <v>283</v>
      </c>
      <c r="B290" s="347"/>
      <c r="C290" s="41"/>
      <c r="D290" s="41"/>
      <c r="E290" s="70"/>
      <c r="F290" s="70"/>
      <c r="G290" s="43"/>
      <c r="H290" s="71"/>
      <c r="I290" s="72"/>
      <c r="J290" s="145" t="e">
        <f t="shared" si="3"/>
        <v>#DIV/0!</v>
      </c>
      <c r="K290" s="42"/>
      <c r="L290" s="42"/>
      <c r="M290" s="41"/>
    </row>
    <row r="291" spans="1:13">
      <c r="A291" s="24">
        <v>284</v>
      </c>
      <c r="B291" s="347"/>
      <c r="C291" s="41"/>
      <c r="D291" s="41"/>
      <c r="E291" s="70"/>
      <c r="F291" s="70"/>
      <c r="G291" s="43"/>
      <c r="H291" s="71"/>
      <c r="I291" s="72"/>
      <c r="J291" s="145" t="e">
        <f t="shared" si="3"/>
        <v>#DIV/0!</v>
      </c>
      <c r="K291" s="42"/>
      <c r="L291" s="42"/>
      <c r="M291" s="41"/>
    </row>
    <row r="292" spans="1:13">
      <c r="A292" s="24">
        <v>285</v>
      </c>
      <c r="B292" s="347"/>
      <c r="C292" s="41"/>
      <c r="D292" s="41"/>
      <c r="E292" s="70"/>
      <c r="F292" s="70"/>
      <c r="G292" s="43"/>
      <c r="H292" s="71"/>
      <c r="I292" s="72"/>
      <c r="J292" s="158" t="e">
        <f t="shared" si="3"/>
        <v>#DIV/0!</v>
      </c>
      <c r="K292" s="42"/>
      <c r="L292" s="42"/>
      <c r="M292" s="41"/>
    </row>
    <row r="293" spans="1:13">
      <c r="A293" s="65">
        <v>286</v>
      </c>
      <c r="B293" s="347"/>
      <c r="C293" s="41"/>
      <c r="D293" s="41"/>
      <c r="E293" s="70"/>
      <c r="F293" s="70"/>
      <c r="G293" s="43"/>
      <c r="H293" s="71"/>
      <c r="I293" s="72"/>
      <c r="J293" s="158" t="e">
        <f t="shared" si="3"/>
        <v>#DIV/0!</v>
      </c>
      <c r="K293" s="42"/>
      <c r="L293" s="42"/>
      <c r="M293" s="41"/>
    </row>
    <row r="294" spans="1:13">
      <c r="A294" s="65">
        <v>287</v>
      </c>
      <c r="B294" s="347"/>
      <c r="C294" s="41"/>
      <c r="D294" s="41"/>
      <c r="E294" s="70"/>
      <c r="F294" s="70"/>
      <c r="G294" s="43"/>
      <c r="H294" s="71"/>
      <c r="I294" s="72"/>
      <c r="J294" s="145" t="e">
        <f t="shared" si="3"/>
        <v>#DIV/0!</v>
      </c>
      <c r="K294" s="42"/>
      <c r="L294" s="42"/>
      <c r="M294" s="41"/>
    </row>
    <row r="295" spans="1:13">
      <c r="A295" s="24">
        <v>288</v>
      </c>
      <c r="B295" s="347"/>
      <c r="C295" s="41"/>
      <c r="D295" s="41"/>
      <c r="E295" s="70"/>
      <c r="F295" s="70"/>
      <c r="G295" s="43"/>
      <c r="H295" s="71"/>
      <c r="I295" s="72"/>
      <c r="J295" s="158" t="e">
        <f t="shared" si="3"/>
        <v>#DIV/0!</v>
      </c>
      <c r="K295" s="42"/>
      <c r="L295" s="42"/>
      <c r="M295" s="41"/>
    </row>
    <row r="296" spans="1:13">
      <c r="A296" s="24">
        <v>289</v>
      </c>
      <c r="B296" s="347"/>
      <c r="C296" s="41"/>
      <c r="D296" s="41"/>
      <c r="E296" s="70"/>
      <c r="F296" s="70"/>
      <c r="G296" s="43"/>
      <c r="H296" s="71"/>
      <c r="I296" s="72"/>
      <c r="J296" s="158" t="e">
        <f t="shared" si="3"/>
        <v>#DIV/0!</v>
      </c>
      <c r="K296" s="42"/>
      <c r="L296" s="42"/>
      <c r="M296" s="41"/>
    </row>
    <row r="297" spans="1:13">
      <c r="A297" s="24">
        <v>290</v>
      </c>
      <c r="B297" s="347"/>
      <c r="C297" s="41"/>
      <c r="D297" s="41"/>
      <c r="E297" s="70"/>
      <c r="F297" s="70"/>
      <c r="G297" s="43"/>
      <c r="H297" s="71"/>
      <c r="I297" s="72"/>
      <c r="J297" s="145" t="e">
        <f t="shared" si="3"/>
        <v>#DIV/0!</v>
      </c>
      <c r="K297" s="42"/>
      <c r="L297" s="42"/>
      <c r="M297" s="41"/>
    </row>
    <row r="298" spans="1:13">
      <c r="A298" s="24">
        <v>291</v>
      </c>
      <c r="B298" s="347"/>
      <c r="C298" s="41"/>
      <c r="D298" s="41"/>
      <c r="E298" s="70"/>
      <c r="F298" s="70"/>
      <c r="G298" s="43"/>
      <c r="H298" s="71"/>
      <c r="I298" s="72"/>
      <c r="J298" s="145" t="e">
        <f t="shared" si="3"/>
        <v>#DIV/0!</v>
      </c>
      <c r="K298" s="42"/>
      <c r="L298" s="42"/>
      <c r="M298" s="41"/>
    </row>
    <row r="299" spans="1:13">
      <c r="A299" s="24">
        <v>292</v>
      </c>
      <c r="B299" s="347"/>
      <c r="C299" s="41"/>
      <c r="D299" s="41"/>
      <c r="E299" s="70"/>
      <c r="F299" s="70"/>
      <c r="G299" s="43"/>
      <c r="H299" s="71"/>
      <c r="I299" s="72"/>
      <c r="J299" s="145" t="e">
        <f t="shared" si="3"/>
        <v>#DIV/0!</v>
      </c>
      <c r="K299" s="42"/>
      <c r="L299" s="42"/>
      <c r="M299" s="41"/>
    </row>
    <row r="300" spans="1:13">
      <c r="A300" s="24">
        <v>293</v>
      </c>
      <c r="B300" s="347"/>
      <c r="C300" s="41"/>
      <c r="D300" s="41"/>
      <c r="E300" s="70"/>
      <c r="F300" s="70"/>
      <c r="G300" s="43"/>
      <c r="H300" s="71"/>
      <c r="I300" s="72"/>
      <c r="J300" s="145" t="e">
        <f t="shared" si="3"/>
        <v>#DIV/0!</v>
      </c>
      <c r="K300" s="42"/>
      <c r="L300" s="42"/>
      <c r="M300" s="41"/>
    </row>
    <row r="301" spans="1:13">
      <c r="A301" s="24">
        <v>294</v>
      </c>
      <c r="B301" s="347"/>
      <c r="C301" s="41"/>
      <c r="D301" s="41"/>
      <c r="E301" s="70"/>
      <c r="F301" s="70"/>
      <c r="G301" s="43"/>
      <c r="H301" s="71"/>
      <c r="I301" s="72"/>
      <c r="J301" s="158" t="e">
        <f t="shared" si="3"/>
        <v>#DIV/0!</v>
      </c>
      <c r="K301" s="42"/>
      <c r="L301" s="42"/>
      <c r="M301" s="41"/>
    </row>
    <row r="302" spans="1:13">
      <c r="A302" s="24">
        <v>295</v>
      </c>
      <c r="B302" s="347"/>
      <c r="C302" s="41"/>
      <c r="D302" s="41"/>
      <c r="E302" s="70"/>
      <c r="F302" s="70"/>
      <c r="G302" s="43"/>
      <c r="H302" s="71"/>
      <c r="I302" s="72"/>
      <c r="J302" s="158" t="e">
        <f t="shared" si="3"/>
        <v>#DIV/0!</v>
      </c>
      <c r="K302" s="42"/>
      <c r="L302" s="42"/>
      <c r="M302" s="41"/>
    </row>
    <row r="303" spans="1:13">
      <c r="A303" s="65">
        <v>296</v>
      </c>
      <c r="B303" s="347"/>
      <c r="C303" s="41"/>
      <c r="D303" s="41"/>
      <c r="E303" s="70"/>
      <c r="F303" s="70"/>
      <c r="G303" s="43"/>
      <c r="H303" s="71"/>
      <c r="I303" s="72"/>
      <c r="J303" s="145" t="e">
        <f t="shared" si="3"/>
        <v>#DIV/0!</v>
      </c>
      <c r="K303" s="42"/>
      <c r="L303" s="42"/>
      <c r="M303" s="41"/>
    </row>
    <row r="304" spans="1:13">
      <c r="A304" s="65">
        <v>297</v>
      </c>
      <c r="B304" s="347"/>
      <c r="C304" s="41"/>
      <c r="D304" s="41"/>
      <c r="E304" s="70"/>
      <c r="F304" s="70"/>
      <c r="G304" s="43"/>
      <c r="H304" s="71"/>
      <c r="I304" s="72"/>
      <c r="J304" s="158" t="e">
        <f t="shared" si="3"/>
        <v>#DIV/0!</v>
      </c>
      <c r="K304" s="42"/>
      <c r="L304" s="42"/>
      <c r="M304" s="41"/>
    </row>
    <row r="305" spans="1:13">
      <c r="A305" s="24">
        <v>298</v>
      </c>
      <c r="B305" s="347"/>
      <c r="C305" s="41"/>
      <c r="D305" s="41"/>
      <c r="E305" s="70"/>
      <c r="F305" s="70"/>
      <c r="G305" s="43"/>
      <c r="H305" s="71"/>
      <c r="I305" s="72"/>
      <c r="J305" s="158" t="e">
        <f t="shared" si="3"/>
        <v>#DIV/0!</v>
      </c>
      <c r="K305" s="42"/>
      <c r="L305" s="42"/>
      <c r="M305" s="41"/>
    </row>
    <row r="306" spans="1:13">
      <c r="A306" s="24">
        <v>299</v>
      </c>
      <c r="B306" s="347"/>
      <c r="C306" s="41"/>
      <c r="D306" s="41"/>
      <c r="E306" s="70"/>
      <c r="F306" s="70"/>
      <c r="G306" s="43"/>
      <c r="H306" s="71"/>
      <c r="I306" s="72"/>
      <c r="J306" s="145" t="e">
        <f t="shared" ref="J306:J357" si="4">H306/I306</f>
        <v>#DIV/0!</v>
      </c>
      <c r="K306" s="42"/>
      <c r="L306" s="42"/>
      <c r="M306" s="41"/>
    </row>
    <row r="307" spans="1:13">
      <c r="A307" s="24">
        <v>300</v>
      </c>
      <c r="B307" s="347"/>
      <c r="C307" s="41"/>
      <c r="D307" s="41"/>
      <c r="E307" s="70"/>
      <c r="F307" s="70"/>
      <c r="G307" s="43"/>
      <c r="H307" s="71"/>
      <c r="I307" s="72"/>
      <c r="J307" s="145" t="e">
        <f t="shared" si="4"/>
        <v>#DIV/0!</v>
      </c>
      <c r="K307" s="42"/>
      <c r="L307" s="42"/>
      <c r="M307" s="41"/>
    </row>
    <row r="308" spans="1:13">
      <c r="A308" s="24">
        <v>301</v>
      </c>
      <c r="B308" s="347"/>
      <c r="C308" s="41"/>
      <c r="D308" s="41"/>
      <c r="E308" s="70"/>
      <c r="F308" s="70"/>
      <c r="G308" s="43"/>
      <c r="H308" s="71"/>
      <c r="I308" s="72"/>
      <c r="J308" s="145" t="e">
        <f t="shared" si="4"/>
        <v>#DIV/0!</v>
      </c>
      <c r="K308" s="42"/>
      <c r="L308" s="42"/>
      <c r="M308" s="41"/>
    </row>
    <row r="309" spans="1:13">
      <c r="A309" s="24">
        <v>302</v>
      </c>
      <c r="B309" s="347"/>
      <c r="C309" s="41"/>
      <c r="D309" s="41"/>
      <c r="E309" s="70"/>
      <c r="F309" s="70"/>
      <c r="G309" s="43"/>
      <c r="H309" s="71"/>
      <c r="I309" s="72"/>
      <c r="J309" s="145" t="e">
        <f t="shared" si="4"/>
        <v>#DIV/0!</v>
      </c>
      <c r="K309" s="42"/>
      <c r="L309" s="42"/>
      <c r="M309" s="41"/>
    </row>
    <row r="310" spans="1:13">
      <c r="A310" s="24">
        <v>303</v>
      </c>
      <c r="B310" s="347"/>
      <c r="C310" s="41"/>
      <c r="D310" s="41"/>
      <c r="E310" s="70"/>
      <c r="F310" s="70"/>
      <c r="G310" s="43"/>
      <c r="H310" s="71"/>
      <c r="I310" s="72"/>
      <c r="J310" s="158" t="e">
        <f t="shared" si="4"/>
        <v>#DIV/0!</v>
      </c>
      <c r="K310" s="42"/>
      <c r="L310" s="42"/>
      <c r="M310" s="41"/>
    </row>
    <row r="311" spans="1:13">
      <c r="A311" s="24">
        <v>304</v>
      </c>
      <c r="B311" s="347"/>
      <c r="C311" s="41"/>
      <c r="D311" s="41"/>
      <c r="E311" s="70"/>
      <c r="F311" s="70"/>
      <c r="G311" s="43"/>
      <c r="H311" s="71"/>
      <c r="I311" s="72"/>
      <c r="J311" s="158" t="e">
        <f t="shared" si="4"/>
        <v>#DIV/0!</v>
      </c>
      <c r="K311" s="42"/>
      <c r="L311" s="42"/>
      <c r="M311" s="41"/>
    </row>
    <row r="312" spans="1:13">
      <c r="A312" s="24">
        <v>305</v>
      </c>
      <c r="B312" s="347"/>
      <c r="C312" s="41"/>
      <c r="D312" s="41"/>
      <c r="E312" s="70"/>
      <c r="F312" s="70"/>
      <c r="G312" s="43"/>
      <c r="H312" s="71"/>
      <c r="I312" s="72"/>
      <c r="J312" s="145" t="e">
        <f t="shared" si="4"/>
        <v>#DIV/0!</v>
      </c>
      <c r="K312" s="42"/>
      <c r="L312" s="42"/>
      <c r="M312" s="41"/>
    </row>
    <row r="313" spans="1:13">
      <c r="A313" s="65">
        <v>306</v>
      </c>
      <c r="B313" s="347"/>
      <c r="C313" s="41"/>
      <c r="D313" s="41"/>
      <c r="E313" s="70"/>
      <c r="F313" s="70"/>
      <c r="G313" s="43"/>
      <c r="H313" s="71"/>
      <c r="I313" s="72"/>
      <c r="J313" s="158" t="e">
        <f t="shared" si="4"/>
        <v>#DIV/0!</v>
      </c>
      <c r="K313" s="42"/>
      <c r="L313" s="42"/>
      <c r="M313" s="41"/>
    </row>
    <row r="314" spans="1:13">
      <c r="A314" s="65">
        <v>307</v>
      </c>
      <c r="B314" s="347"/>
      <c r="C314" s="41"/>
      <c r="D314" s="41"/>
      <c r="E314" s="70"/>
      <c r="F314" s="70"/>
      <c r="G314" s="43"/>
      <c r="H314" s="71"/>
      <c r="I314" s="72"/>
      <c r="J314" s="158" t="e">
        <f t="shared" si="4"/>
        <v>#DIV/0!</v>
      </c>
      <c r="K314" s="42"/>
      <c r="L314" s="42"/>
      <c r="M314" s="41"/>
    </row>
    <row r="315" spans="1:13">
      <c r="A315" s="24">
        <v>308</v>
      </c>
      <c r="B315" s="347"/>
      <c r="C315" s="41"/>
      <c r="D315" s="41"/>
      <c r="E315" s="70"/>
      <c r="F315" s="70"/>
      <c r="G315" s="43"/>
      <c r="H315" s="71"/>
      <c r="I315" s="72"/>
      <c r="J315" s="145" t="e">
        <f t="shared" si="4"/>
        <v>#DIV/0!</v>
      </c>
      <c r="K315" s="42"/>
      <c r="L315" s="42"/>
      <c r="M315" s="41"/>
    </row>
    <row r="316" spans="1:13">
      <c r="A316" s="24">
        <v>309</v>
      </c>
      <c r="B316" s="347"/>
      <c r="C316" s="41"/>
      <c r="D316" s="41"/>
      <c r="E316" s="70"/>
      <c r="F316" s="70"/>
      <c r="G316" s="43"/>
      <c r="H316" s="71"/>
      <c r="I316" s="72"/>
      <c r="J316" s="145" t="e">
        <f t="shared" si="4"/>
        <v>#DIV/0!</v>
      </c>
      <c r="K316" s="42"/>
      <c r="L316" s="42"/>
      <c r="M316" s="41"/>
    </row>
    <row r="317" spans="1:13">
      <c r="A317" s="24">
        <v>310</v>
      </c>
      <c r="B317" s="347"/>
      <c r="C317" s="41"/>
      <c r="D317" s="41"/>
      <c r="E317" s="70"/>
      <c r="F317" s="70"/>
      <c r="G317" s="43"/>
      <c r="H317" s="71"/>
      <c r="I317" s="72"/>
      <c r="J317" s="145" t="e">
        <f t="shared" si="4"/>
        <v>#DIV/0!</v>
      </c>
      <c r="K317" s="42"/>
      <c r="L317" s="42"/>
      <c r="M317" s="41"/>
    </row>
    <row r="318" spans="1:13">
      <c r="A318" s="24">
        <v>311</v>
      </c>
      <c r="B318" s="347"/>
      <c r="C318" s="41"/>
      <c r="D318" s="41"/>
      <c r="E318" s="70"/>
      <c r="F318" s="70"/>
      <c r="G318" s="43"/>
      <c r="H318" s="71"/>
      <c r="I318" s="72"/>
      <c r="J318" s="145" t="e">
        <f t="shared" si="4"/>
        <v>#DIV/0!</v>
      </c>
      <c r="K318" s="42"/>
      <c r="L318" s="42"/>
      <c r="M318" s="41"/>
    </row>
    <row r="319" spans="1:13">
      <c r="A319" s="24">
        <v>312</v>
      </c>
      <c r="B319" s="347"/>
      <c r="C319" s="41"/>
      <c r="D319" s="41"/>
      <c r="E319" s="70"/>
      <c r="F319" s="70"/>
      <c r="G319" s="43"/>
      <c r="H319" s="71"/>
      <c r="I319" s="72"/>
      <c r="J319" s="158" t="e">
        <f t="shared" si="4"/>
        <v>#DIV/0!</v>
      </c>
      <c r="K319" s="42"/>
      <c r="L319" s="42"/>
      <c r="M319" s="41"/>
    </row>
    <row r="320" spans="1:13">
      <c r="A320" s="24">
        <v>313</v>
      </c>
      <c r="B320" s="347"/>
      <c r="C320" s="41"/>
      <c r="D320" s="41"/>
      <c r="E320" s="70"/>
      <c r="F320" s="70"/>
      <c r="G320" s="43"/>
      <c r="H320" s="71"/>
      <c r="I320" s="72"/>
      <c r="J320" s="158" t="e">
        <f t="shared" si="4"/>
        <v>#DIV/0!</v>
      </c>
      <c r="K320" s="42"/>
      <c r="L320" s="42"/>
      <c r="M320" s="41"/>
    </row>
    <row r="321" spans="1:13">
      <c r="A321" s="24">
        <v>314</v>
      </c>
      <c r="B321" s="347"/>
      <c r="C321" s="41"/>
      <c r="D321" s="41"/>
      <c r="E321" s="70"/>
      <c r="F321" s="70"/>
      <c r="G321" s="43"/>
      <c r="H321" s="71"/>
      <c r="I321" s="72"/>
      <c r="J321" s="145" t="e">
        <f t="shared" si="4"/>
        <v>#DIV/0!</v>
      </c>
      <c r="K321" s="42"/>
      <c r="L321" s="42"/>
      <c r="M321" s="41"/>
    </row>
    <row r="322" spans="1:13">
      <c r="A322" s="24">
        <v>315</v>
      </c>
      <c r="B322" s="347"/>
      <c r="C322" s="41"/>
      <c r="D322" s="41"/>
      <c r="E322" s="70"/>
      <c r="F322" s="70"/>
      <c r="G322" s="43"/>
      <c r="H322" s="71"/>
      <c r="I322" s="72"/>
      <c r="J322" s="158" t="e">
        <f t="shared" si="4"/>
        <v>#DIV/0!</v>
      </c>
      <c r="K322" s="42"/>
      <c r="L322" s="42"/>
      <c r="M322" s="41"/>
    </row>
    <row r="323" spans="1:13">
      <c r="A323" s="65">
        <v>316</v>
      </c>
      <c r="B323" s="347"/>
      <c r="C323" s="41"/>
      <c r="D323" s="41"/>
      <c r="E323" s="70"/>
      <c r="F323" s="70"/>
      <c r="G323" s="43"/>
      <c r="H323" s="71"/>
      <c r="I323" s="72"/>
      <c r="J323" s="158" t="e">
        <f t="shared" si="4"/>
        <v>#DIV/0!</v>
      </c>
      <c r="K323" s="42"/>
      <c r="L323" s="42"/>
      <c r="M323" s="41"/>
    </row>
    <row r="324" spans="1:13">
      <c r="A324" s="65">
        <v>317</v>
      </c>
      <c r="B324" s="347"/>
      <c r="C324" s="41"/>
      <c r="D324" s="41"/>
      <c r="E324" s="70"/>
      <c r="F324" s="70"/>
      <c r="G324" s="43"/>
      <c r="H324" s="71"/>
      <c r="I324" s="72"/>
      <c r="J324" s="145" t="e">
        <f t="shared" si="4"/>
        <v>#DIV/0!</v>
      </c>
      <c r="K324" s="42"/>
      <c r="L324" s="42"/>
      <c r="M324" s="41"/>
    </row>
    <row r="325" spans="1:13">
      <c r="A325" s="24">
        <v>318</v>
      </c>
      <c r="B325" s="347"/>
      <c r="C325" s="41"/>
      <c r="D325" s="41"/>
      <c r="E325" s="70"/>
      <c r="F325" s="70"/>
      <c r="G325" s="43"/>
      <c r="H325" s="71"/>
      <c r="I325" s="72"/>
      <c r="J325" s="145" t="e">
        <f t="shared" si="4"/>
        <v>#DIV/0!</v>
      </c>
      <c r="K325" s="42"/>
      <c r="L325" s="42"/>
      <c r="M325" s="41"/>
    </row>
    <row r="326" spans="1:13">
      <c r="A326" s="24">
        <v>319</v>
      </c>
      <c r="B326" s="347"/>
      <c r="C326" s="41"/>
      <c r="D326" s="41"/>
      <c r="E326" s="70"/>
      <c r="F326" s="70"/>
      <c r="G326" s="43"/>
      <c r="H326" s="71"/>
      <c r="I326" s="72"/>
      <c r="J326" s="145" t="e">
        <f t="shared" si="4"/>
        <v>#DIV/0!</v>
      </c>
      <c r="K326" s="42"/>
      <c r="L326" s="42"/>
      <c r="M326" s="41"/>
    </row>
    <row r="327" spans="1:13">
      <c r="A327" s="24">
        <v>320</v>
      </c>
      <c r="B327" s="347"/>
      <c r="C327" s="41"/>
      <c r="D327" s="41"/>
      <c r="E327" s="70"/>
      <c r="F327" s="70"/>
      <c r="G327" s="43"/>
      <c r="H327" s="71"/>
      <c r="I327" s="72"/>
      <c r="J327" s="145" t="e">
        <f t="shared" si="4"/>
        <v>#DIV/0!</v>
      </c>
      <c r="K327" s="42"/>
      <c r="L327" s="42"/>
      <c r="M327" s="41"/>
    </row>
    <row r="328" spans="1:13">
      <c r="A328" s="24">
        <v>321</v>
      </c>
      <c r="B328" s="347"/>
      <c r="C328" s="41"/>
      <c r="D328" s="41"/>
      <c r="E328" s="70"/>
      <c r="F328" s="70"/>
      <c r="G328" s="43"/>
      <c r="H328" s="71"/>
      <c r="I328" s="72"/>
      <c r="J328" s="158" t="e">
        <f t="shared" si="4"/>
        <v>#DIV/0!</v>
      </c>
      <c r="K328" s="42"/>
      <c r="L328" s="42"/>
      <c r="M328" s="41"/>
    </row>
    <row r="329" spans="1:13">
      <c r="A329" s="24">
        <v>322</v>
      </c>
      <c r="B329" s="347"/>
      <c r="C329" s="41"/>
      <c r="D329" s="41"/>
      <c r="E329" s="70"/>
      <c r="F329" s="70"/>
      <c r="G329" s="43"/>
      <c r="H329" s="71"/>
      <c r="I329" s="72"/>
      <c r="J329" s="158" t="e">
        <f t="shared" si="4"/>
        <v>#DIV/0!</v>
      </c>
      <c r="K329" s="42"/>
      <c r="L329" s="42"/>
      <c r="M329" s="41"/>
    </row>
    <row r="330" spans="1:13">
      <c r="A330" s="24">
        <v>323</v>
      </c>
      <c r="B330" s="347"/>
      <c r="C330" s="41"/>
      <c r="D330" s="41"/>
      <c r="E330" s="70"/>
      <c r="F330" s="70"/>
      <c r="G330" s="43"/>
      <c r="H330" s="71"/>
      <c r="I330" s="72"/>
      <c r="J330" s="145" t="e">
        <f t="shared" si="4"/>
        <v>#DIV/0!</v>
      </c>
      <c r="K330" s="42"/>
      <c r="L330" s="42"/>
      <c r="M330" s="41"/>
    </row>
    <row r="331" spans="1:13">
      <c r="A331" s="24">
        <v>324</v>
      </c>
      <c r="B331" s="347"/>
      <c r="C331" s="41"/>
      <c r="D331" s="41"/>
      <c r="E331" s="70"/>
      <c r="F331" s="70"/>
      <c r="G331" s="43"/>
      <c r="H331" s="71"/>
      <c r="I331" s="72"/>
      <c r="J331" s="158" t="e">
        <f t="shared" si="4"/>
        <v>#DIV/0!</v>
      </c>
      <c r="K331" s="42"/>
      <c r="L331" s="42"/>
      <c r="M331" s="41"/>
    </row>
    <row r="332" spans="1:13">
      <c r="A332" s="24">
        <v>325</v>
      </c>
      <c r="B332" s="347"/>
      <c r="C332" s="41"/>
      <c r="D332" s="41"/>
      <c r="E332" s="70"/>
      <c r="F332" s="70"/>
      <c r="G332" s="43"/>
      <c r="H332" s="71"/>
      <c r="I332" s="72"/>
      <c r="J332" s="158" t="e">
        <f t="shared" si="4"/>
        <v>#DIV/0!</v>
      </c>
      <c r="K332" s="42"/>
      <c r="L332" s="42"/>
      <c r="M332" s="41"/>
    </row>
    <row r="333" spans="1:13">
      <c r="A333" s="65">
        <v>326</v>
      </c>
      <c r="B333" s="347"/>
      <c r="C333" s="41"/>
      <c r="D333" s="41"/>
      <c r="E333" s="70"/>
      <c r="F333" s="70"/>
      <c r="G333" s="43"/>
      <c r="H333" s="71"/>
      <c r="I333" s="72"/>
      <c r="J333" s="145" t="e">
        <f t="shared" si="4"/>
        <v>#DIV/0!</v>
      </c>
      <c r="K333" s="42"/>
      <c r="L333" s="42"/>
      <c r="M333" s="41"/>
    </row>
    <row r="334" spans="1:13">
      <c r="A334" s="65">
        <v>327</v>
      </c>
      <c r="B334" s="347"/>
      <c r="C334" s="41"/>
      <c r="D334" s="41"/>
      <c r="E334" s="70"/>
      <c r="F334" s="70"/>
      <c r="G334" s="43"/>
      <c r="H334" s="71"/>
      <c r="I334" s="72"/>
      <c r="J334" s="145" t="e">
        <f t="shared" si="4"/>
        <v>#DIV/0!</v>
      </c>
      <c r="K334" s="42"/>
      <c r="L334" s="42"/>
      <c r="M334" s="41"/>
    </row>
    <row r="335" spans="1:13">
      <c r="A335" s="24">
        <v>328</v>
      </c>
      <c r="B335" s="347"/>
      <c r="C335" s="41"/>
      <c r="D335" s="41"/>
      <c r="E335" s="70"/>
      <c r="F335" s="70"/>
      <c r="G335" s="43"/>
      <c r="H335" s="71"/>
      <c r="I335" s="72"/>
      <c r="J335" s="145" t="e">
        <f t="shared" si="4"/>
        <v>#DIV/0!</v>
      </c>
      <c r="K335" s="42"/>
      <c r="L335" s="42"/>
      <c r="M335" s="41"/>
    </row>
    <row r="336" spans="1:13">
      <c r="A336" s="24">
        <v>329</v>
      </c>
      <c r="B336" s="347"/>
      <c r="C336" s="41"/>
      <c r="D336" s="41"/>
      <c r="E336" s="70"/>
      <c r="F336" s="70"/>
      <c r="G336" s="43"/>
      <c r="H336" s="71"/>
      <c r="I336" s="72"/>
      <c r="J336" s="145" t="e">
        <f t="shared" si="4"/>
        <v>#DIV/0!</v>
      </c>
      <c r="K336" s="42"/>
      <c r="L336" s="42"/>
      <c r="M336" s="41"/>
    </row>
    <row r="337" spans="1:13">
      <c r="A337" s="24">
        <v>330</v>
      </c>
      <c r="B337" s="347"/>
      <c r="C337" s="41"/>
      <c r="D337" s="41"/>
      <c r="E337" s="70"/>
      <c r="F337" s="70"/>
      <c r="G337" s="43"/>
      <c r="H337" s="71"/>
      <c r="I337" s="72"/>
      <c r="J337" s="158" t="e">
        <f t="shared" si="4"/>
        <v>#DIV/0!</v>
      </c>
      <c r="K337" s="42"/>
      <c r="L337" s="42"/>
      <c r="M337" s="41"/>
    </row>
    <row r="338" spans="1:13">
      <c r="A338" s="24">
        <v>331</v>
      </c>
      <c r="B338" s="347"/>
      <c r="C338" s="41"/>
      <c r="D338" s="41"/>
      <c r="E338" s="70"/>
      <c r="F338" s="70"/>
      <c r="G338" s="43"/>
      <c r="H338" s="71"/>
      <c r="I338" s="72"/>
      <c r="J338" s="158" t="e">
        <f t="shared" si="4"/>
        <v>#DIV/0!</v>
      </c>
      <c r="K338" s="42"/>
      <c r="L338" s="42"/>
      <c r="M338" s="41"/>
    </row>
    <row r="339" spans="1:13">
      <c r="A339" s="24">
        <v>332</v>
      </c>
      <c r="B339" s="347"/>
      <c r="C339" s="41"/>
      <c r="D339" s="41"/>
      <c r="E339" s="70"/>
      <c r="F339" s="70"/>
      <c r="G339" s="43"/>
      <c r="H339" s="71"/>
      <c r="I339" s="72"/>
      <c r="J339" s="145" t="e">
        <f t="shared" si="4"/>
        <v>#DIV/0!</v>
      </c>
      <c r="K339" s="42"/>
      <c r="L339" s="42"/>
      <c r="M339" s="41"/>
    </row>
    <row r="340" spans="1:13">
      <c r="A340" s="24">
        <v>333</v>
      </c>
      <c r="B340" s="347"/>
      <c r="C340" s="41"/>
      <c r="D340" s="41"/>
      <c r="E340" s="70"/>
      <c r="F340" s="70"/>
      <c r="G340" s="43"/>
      <c r="H340" s="71"/>
      <c r="I340" s="72"/>
      <c r="J340" s="158" t="e">
        <f t="shared" si="4"/>
        <v>#DIV/0!</v>
      </c>
      <c r="K340" s="42"/>
      <c r="L340" s="42"/>
      <c r="M340" s="41"/>
    </row>
    <row r="341" spans="1:13">
      <c r="A341" s="24">
        <v>334</v>
      </c>
      <c r="B341" s="347"/>
      <c r="C341" s="41"/>
      <c r="D341" s="41"/>
      <c r="E341" s="70"/>
      <c r="F341" s="70"/>
      <c r="G341" s="43"/>
      <c r="H341" s="71"/>
      <c r="I341" s="72"/>
      <c r="J341" s="158" t="e">
        <f t="shared" si="4"/>
        <v>#DIV/0!</v>
      </c>
      <c r="K341" s="42"/>
      <c r="L341" s="42"/>
      <c r="M341" s="41"/>
    </row>
    <row r="342" spans="1:13">
      <c r="A342" s="24">
        <v>335</v>
      </c>
      <c r="B342" s="347"/>
      <c r="C342" s="41"/>
      <c r="D342" s="41"/>
      <c r="E342" s="70"/>
      <c r="F342" s="70"/>
      <c r="G342" s="43"/>
      <c r="H342" s="71"/>
      <c r="I342" s="72"/>
      <c r="J342" s="145" t="e">
        <f t="shared" si="4"/>
        <v>#DIV/0!</v>
      </c>
      <c r="K342" s="42"/>
      <c r="L342" s="42"/>
      <c r="M342" s="41"/>
    </row>
    <row r="343" spans="1:13">
      <c r="A343" s="65">
        <v>336</v>
      </c>
      <c r="B343" s="347"/>
      <c r="C343" s="41"/>
      <c r="D343" s="41"/>
      <c r="E343" s="70"/>
      <c r="F343" s="70"/>
      <c r="G343" s="43"/>
      <c r="H343" s="71"/>
      <c r="I343" s="72"/>
      <c r="J343" s="145" t="e">
        <f t="shared" si="4"/>
        <v>#DIV/0!</v>
      </c>
      <c r="K343" s="42"/>
      <c r="L343" s="42"/>
      <c r="M343" s="41"/>
    </row>
    <row r="344" spans="1:13">
      <c r="A344" s="65">
        <v>337</v>
      </c>
      <c r="B344" s="347"/>
      <c r="C344" s="41"/>
      <c r="D344" s="41"/>
      <c r="E344" s="70"/>
      <c r="F344" s="70"/>
      <c r="G344" s="43"/>
      <c r="H344" s="71"/>
      <c r="I344" s="72"/>
      <c r="J344" s="145" t="e">
        <f t="shared" si="4"/>
        <v>#DIV/0!</v>
      </c>
      <c r="K344" s="42"/>
      <c r="L344" s="42"/>
      <c r="M344" s="41"/>
    </row>
    <row r="345" spans="1:13">
      <c r="A345" s="24">
        <v>338</v>
      </c>
      <c r="B345" s="347"/>
      <c r="C345" s="41"/>
      <c r="D345" s="41"/>
      <c r="E345" s="70"/>
      <c r="F345" s="70"/>
      <c r="G345" s="43"/>
      <c r="H345" s="71"/>
      <c r="I345" s="72"/>
      <c r="J345" s="145" t="e">
        <f t="shared" si="4"/>
        <v>#DIV/0!</v>
      </c>
      <c r="K345" s="42"/>
      <c r="L345" s="42"/>
      <c r="M345" s="41"/>
    </row>
    <row r="346" spans="1:13">
      <c r="A346" s="24">
        <v>339</v>
      </c>
      <c r="B346" s="347"/>
      <c r="C346" s="41"/>
      <c r="D346" s="41"/>
      <c r="E346" s="70"/>
      <c r="F346" s="70"/>
      <c r="G346" s="43"/>
      <c r="H346" s="71"/>
      <c r="I346" s="72"/>
      <c r="J346" s="158" t="e">
        <f t="shared" si="4"/>
        <v>#DIV/0!</v>
      </c>
      <c r="K346" s="42"/>
      <c r="L346" s="42"/>
      <c r="M346" s="41"/>
    </row>
    <row r="347" spans="1:13">
      <c r="A347" s="24">
        <v>340</v>
      </c>
      <c r="B347" s="347"/>
      <c r="C347" s="41"/>
      <c r="D347" s="41"/>
      <c r="E347" s="70"/>
      <c r="F347" s="70"/>
      <c r="G347" s="43"/>
      <c r="H347" s="71"/>
      <c r="I347" s="72"/>
      <c r="J347" s="158" t="e">
        <f t="shared" si="4"/>
        <v>#DIV/0!</v>
      </c>
      <c r="K347" s="42"/>
      <c r="L347" s="42"/>
      <c r="M347" s="41"/>
    </row>
    <row r="348" spans="1:13">
      <c r="A348" s="24">
        <v>341</v>
      </c>
      <c r="B348" s="347"/>
      <c r="C348" s="41"/>
      <c r="D348" s="41"/>
      <c r="E348" s="70"/>
      <c r="F348" s="70"/>
      <c r="G348" s="43"/>
      <c r="H348" s="71"/>
      <c r="I348" s="72"/>
      <c r="J348" s="145" t="e">
        <f t="shared" si="4"/>
        <v>#DIV/0!</v>
      </c>
      <c r="K348" s="42"/>
      <c r="L348" s="42"/>
      <c r="M348" s="41"/>
    </row>
    <row r="349" spans="1:13">
      <c r="A349" s="24">
        <v>342</v>
      </c>
      <c r="B349" s="347"/>
      <c r="C349" s="41"/>
      <c r="D349" s="41"/>
      <c r="E349" s="70"/>
      <c r="F349" s="70"/>
      <c r="G349" s="43"/>
      <c r="H349" s="71"/>
      <c r="I349" s="72"/>
      <c r="J349" s="158" t="e">
        <f t="shared" si="4"/>
        <v>#DIV/0!</v>
      </c>
      <c r="K349" s="42"/>
      <c r="L349" s="42"/>
      <c r="M349" s="41"/>
    </row>
    <row r="350" spans="1:13">
      <c r="A350" s="24">
        <v>343</v>
      </c>
      <c r="B350" s="347"/>
      <c r="C350" s="41"/>
      <c r="D350" s="41"/>
      <c r="E350" s="70"/>
      <c r="F350" s="70"/>
      <c r="G350" s="43"/>
      <c r="H350" s="71"/>
      <c r="I350" s="72"/>
      <c r="J350" s="158" t="e">
        <f t="shared" si="4"/>
        <v>#DIV/0!</v>
      </c>
      <c r="K350" s="42"/>
      <c r="L350" s="42"/>
      <c r="M350" s="41"/>
    </row>
    <row r="351" spans="1:13">
      <c r="A351" s="24">
        <v>344</v>
      </c>
      <c r="B351" s="347"/>
      <c r="C351" s="41"/>
      <c r="D351" s="41"/>
      <c r="E351" s="70"/>
      <c r="F351" s="70"/>
      <c r="G351" s="43"/>
      <c r="H351" s="71"/>
      <c r="I351" s="72"/>
      <c r="J351" s="145" t="e">
        <f t="shared" si="4"/>
        <v>#DIV/0!</v>
      </c>
      <c r="K351" s="42"/>
      <c r="L351" s="42"/>
      <c r="M351" s="41"/>
    </row>
    <row r="352" spans="1:13">
      <c r="A352" s="24">
        <v>345</v>
      </c>
      <c r="B352" s="347"/>
      <c r="C352" s="41"/>
      <c r="D352" s="41"/>
      <c r="E352" s="70"/>
      <c r="F352" s="70"/>
      <c r="G352" s="43"/>
      <c r="H352" s="71"/>
      <c r="I352" s="72"/>
      <c r="J352" s="145" t="e">
        <f t="shared" si="4"/>
        <v>#DIV/0!</v>
      </c>
      <c r="K352" s="42"/>
      <c r="L352" s="42"/>
      <c r="M352" s="41"/>
    </row>
    <row r="353" spans="1:13">
      <c r="A353" s="65">
        <v>346</v>
      </c>
      <c r="B353" s="347"/>
      <c r="C353" s="41"/>
      <c r="D353" s="41"/>
      <c r="E353" s="70"/>
      <c r="F353" s="70"/>
      <c r="G353" s="43"/>
      <c r="H353" s="71"/>
      <c r="I353" s="72"/>
      <c r="J353" s="145" t="e">
        <f t="shared" si="4"/>
        <v>#DIV/0!</v>
      </c>
      <c r="K353" s="42"/>
      <c r="L353" s="42"/>
      <c r="M353" s="41"/>
    </row>
    <row r="354" spans="1:13">
      <c r="A354" s="65">
        <v>347</v>
      </c>
      <c r="B354" s="347"/>
      <c r="C354" s="41"/>
      <c r="D354" s="41"/>
      <c r="E354" s="70"/>
      <c r="F354" s="70"/>
      <c r="G354" s="43"/>
      <c r="H354" s="71"/>
      <c r="I354" s="72"/>
      <c r="J354" s="145" t="e">
        <f t="shared" si="4"/>
        <v>#DIV/0!</v>
      </c>
      <c r="K354" s="42"/>
      <c r="L354" s="42"/>
      <c r="M354" s="41"/>
    </row>
    <row r="355" spans="1:13">
      <c r="A355" s="24">
        <v>348</v>
      </c>
      <c r="B355" s="347"/>
      <c r="C355" s="41"/>
      <c r="D355" s="41"/>
      <c r="E355" s="70"/>
      <c r="F355" s="70"/>
      <c r="G355" s="43"/>
      <c r="H355" s="71"/>
      <c r="I355" s="72"/>
      <c r="J355" s="158" t="e">
        <f t="shared" si="4"/>
        <v>#DIV/0!</v>
      </c>
      <c r="K355" s="42"/>
      <c r="L355" s="42"/>
      <c r="M355" s="41"/>
    </row>
    <row r="356" spans="1:13">
      <c r="A356" s="24">
        <v>349</v>
      </c>
      <c r="B356" s="347"/>
      <c r="C356" s="41"/>
      <c r="D356" s="41"/>
      <c r="E356" s="70"/>
      <c r="F356" s="70"/>
      <c r="G356" s="43"/>
      <c r="H356" s="71"/>
      <c r="I356" s="72"/>
      <c r="J356" s="158" t="e">
        <f t="shared" si="4"/>
        <v>#DIV/0!</v>
      </c>
      <c r="K356" s="42"/>
      <c r="L356" s="42"/>
      <c r="M356" s="41"/>
    </row>
    <row r="357" spans="1:13">
      <c r="A357" s="24">
        <v>350</v>
      </c>
      <c r="B357" s="347"/>
      <c r="C357" s="41"/>
      <c r="D357" s="41"/>
      <c r="E357" s="70"/>
      <c r="F357" s="70"/>
      <c r="G357" s="43"/>
      <c r="H357" s="71"/>
      <c r="I357" s="72"/>
      <c r="J357" s="145" t="e">
        <f t="shared" si="4"/>
        <v>#DIV/0!</v>
      </c>
      <c r="K357" s="42"/>
      <c r="L357" s="42"/>
      <c r="M357" s="41"/>
    </row>
    <row r="358" spans="1:13">
      <c r="B358" s="413"/>
      <c r="H358" s="73"/>
      <c r="I358" s="73"/>
      <c r="J358" s="160"/>
    </row>
    <row r="359" spans="1:13">
      <c r="B359" s="413"/>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55" sqref="B55"/>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[27]合計!C3</f>
        <v>山口県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1312</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55" sqref="B55"/>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[27]合計!C3</f>
        <v>山口県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H5" sqref="H5:I5"/>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[27]合計!C3</f>
        <v>山口県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1546608691</v>
      </c>
      <c r="I5" s="170">
        <f>SUM(I6:I65)</f>
        <v>159317642</v>
      </c>
      <c r="J5" s="149">
        <f>H5/I5</f>
        <v>9.7077051328690889</v>
      </c>
    </row>
    <row r="6" spans="1:10" ht="14.25" thickTop="1">
      <c r="A6" s="24">
        <v>1</v>
      </c>
      <c r="B6" s="62" t="s">
        <v>1313</v>
      </c>
      <c r="C6" s="62" t="s">
        <v>1074</v>
      </c>
      <c r="D6" s="62" t="s">
        <v>1075</v>
      </c>
      <c r="E6" s="112">
        <v>1</v>
      </c>
      <c r="F6" s="62" t="s">
        <v>1314</v>
      </c>
      <c r="G6" s="66" t="s">
        <v>117</v>
      </c>
      <c r="H6" s="383">
        <v>1546608691</v>
      </c>
      <c r="I6" s="383">
        <v>159317642</v>
      </c>
      <c r="J6" s="41">
        <v>9.7077051328690889</v>
      </c>
    </row>
    <row r="7" spans="1:10">
      <c r="A7" s="24">
        <v>2</v>
      </c>
      <c r="B7" s="62"/>
      <c r="C7" s="62"/>
      <c r="D7" s="62"/>
      <c r="E7" s="112"/>
      <c r="F7" s="62"/>
      <c r="G7" s="66"/>
      <c r="H7" s="173"/>
      <c r="I7" s="173"/>
      <c r="J7" s="41" t="e">
        <f t="shared" ref="J7:J65" si="0">H7/I7</f>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4" zoomScale="90" zoomScaleNormal="90" workbookViewId="0">
      <selection activeCell="B11" sqref="B1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[4]合計!C3</f>
        <v>宮城県</v>
      </c>
      <c r="I1" s="24" t="s">
        <v>70</v>
      </c>
      <c r="K1" s="27" t="s">
        <v>71</v>
      </c>
    </row>
    <row r="2" spans="1:13" ht="54" customHeight="1">
      <c r="B2" s="141"/>
      <c r="E2" s="856" t="s">
        <v>72</v>
      </c>
      <c r="F2" s="856"/>
      <c r="G2" s="856"/>
      <c r="H2" s="142">
        <f>SUMIF(E8:E357,"PPS",H8:H357)</f>
        <v>332390</v>
      </c>
      <c r="I2" s="143"/>
      <c r="J2" s="27"/>
    </row>
    <row r="3" spans="1:13" ht="57" customHeight="1">
      <c r="B3" s="26"/>
      <c r="E3" s="856" t="s">
        <v>73</v>
      </c>
      <c r="F3" s="856"/>
      <c r="G3" s="856"/>
      <c r="H3" s="142">
        <f>M7</f>
        <v>379232</v>
      </c>
      <c r="I3" s="143"/>
      <c r="J3" s="31"/>
    </row>
    <row r="4" spans="1:13" s="31" customFormat="1" ht="55.5" customHeight="1">
      <c r="B4" s="144"/>
      <c r="E4" s="856" t="s">
        <v>996</v>
      </c>
      <c r="F4" s="856"/>
      <c r="G4" s="856"/>
      <c r="H4" s="145">
        <f>H3/I7</f>
        <v>0.97319824674858091</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496872</v>
      </c>
      <c r="I7" s="150">
        <f>SUM(I8:I357)</f>
        <v>389676</v>
      </c>
      <c r="J7" s="151">
        <f>H7/I7</f>
        <v>1.2750900748313985</v>
      </c>
      <c r="K7" s="152">
        <f>SUM(K8:K357)</f>
        <v>3771</v>
      </c>
      <c r="L7" s="153">
        <f>SUM(L8:L357)</f>
        <v>9826388</v>
      </c>
      <c r="M7" s="154">
        <f>SUM(M8:M357)</f>
        <v>379232</v>
      </c>
    </row>
    <row r="8" spans="1:13" ht="24.75" thickTop="1">
      <c r="A8" s="24">
        <v>1</v>
      </c>
      <c r="B8" s="159" t="s">
        <v>997</v>
      </c>
      <c r="C8" s="54" t="s">
        <v>998</v>
      </c>
      <c r="D8" s="55" t="s">
        <v>999</v>
      </c>
      <c r="E8" s="55" t="s">
        <v>128</v>
      </c>
      <c r="F8" s="54" t="s">
        <v>949</v>
      </c>
      <c r="G8" s="156">
        <v>2</v>
      </c>
      <c r="H8" s="157">
        <v>11836</v>
      </c>
      <c r="I8" s="58" t="s">
        <v>1000</v>
      </c>
      <c r="J8" s="158" t="e">
        <f t="shared" ref="J8:J71" si="0">H8/I8</f>
        <v>#VALUE!</v>
      </c>
      <c r="K8" s="58">
        <v>251</v>
      </c>
      <c r="L8" s="58">
        <v>619400</v>
      </c>
      <c r="M8" s="60" t="s">
        <v>1001</v>
      </c>
    </row>
    <row r="9" spans="1:13" ht="40.5">
      <c r="A9" s="24">
        <v>2</v>
      </c>
      <c r="B9" s="159" t="s">
        <v>1002</v>
      </c>
      <c r="C9" s="54" t="s">
        <v>998</v>
      </c>
      <c r="D9" s="8" t="s">
        <v>1003</v>
      </c>
      <c r="E9" s="55" t="s">
        <v>128</v>
      </c>
      <c r="F9" s="54" t="s">
        <v>1004</v>
      </c>
      <c r="G9" s="156">
        <v>2</v>
      </c>
      <c r="H9" s="157">
        <v>15285</v>
      </c>
      <c r="I9" s="58" t="s">
        <v>1000</v>
      </c>
      <c r="J9" s="145" t="e">
        <f t="shared" si="0"/>
        <v>#VALUE!</v>
      </c>
      <c r="K9" s="58">
        <v>370</v>
      </c>
      <c r="L9" s="58">
        <v>790500</v>
      </c>
      <c r="M9" s="63" t="s">
        <v>1000</v>
      </c>
    </row>
    <row r="10" spans="1:13" ht="36">
      <c r="A10" s="24">
        <v>3</v>
      </c>
      <c r="B10" s="159" t="s">
        <v>1005</v>
      </c>
      <c r="C10" s="64" t="s">
        <v>998</v>
      </c>
      <c r="D10" s="55" t="s">
        <v>1006</v>
      </c>
      <c r="E10" s="55" t="s">
        <v>128</v>
      </c>
      <c r="F10" s="54" t="s">
        <v>1007</v>
      </c>
      <c r="G10" s="156">
        <v>5</v>
      </c>
      <c r="H10" s="157">
        <v>105112</v>
      </c>
      <c r="I10" s="58">
        <v>111522</v>
      </c>
      <c r="J10" s="145">
        <f t="shared" si="0"/>
        <v>0.94252255160416776</v>
      </c>
      <c r="K10" s="58">
        <v>700</v>
      </c>
      <c r="L10" s="58">
        <v>1875488</v>
      </c>
      <c r="M10" s="63">
        <v>105112</v>
      </c>
    </row>
    <row r="11" spans="1:13" ht="24">
      <c r="A11" s="24">
        <v>4</v>
      </c>
      <c r="B11" s="159" t="s">
        <v>1008</v>
      </c>
      <c r="C11" s="54" t="s">
        <v>1009</v>
      </c>
      <c r="D11" s="55" t="s">
        <v>1010</v>
      </c>
      <c r="E11" s="55" t="s">
        <v>128</v>
      </c>
      <c r="F11" s="54" t="s">
        <v>1007</v>
      </c>
      <c r="G11" s="156">
        <v>2</v>
      </c>
      <c r="H11" s="157">
        <v>90519</v>
      </c>
      <c r="I11" s="58" t="s">
        <v>1000</v>
      </c>
      <c r="J11" s="145" t="e">
        <f t="shared" si="0"/>
        <v>#VALUE!</v>
      </c>
      <c r="K11" s="58">
        <v>800</v>
      </c>
      <c r="L11" s="58">
        <v>1673000</v>
      </c>
      <c r="M11" s="63" t="s">
        <v>1000</v>
      </c>
    </row>
    <row r="12" spans="1:13" ht="24">
      <c r="A12" s="24">
        <v>5</v>
      </c>
      <c r="B12" s="159" t="s">
        <v>1011</v>
      </c>
      <c r="C12" s="54" t="s">
        <v>488</v>
      </c>
      <c r="D12" s="55" t="s">
        <v>1012</v>
      </c>
      <c r="E12" s="55" t="s">
        <v>128</v>
      </c>
      <c r="F12" s="54" t="s">
        <v>1007</v>
      </c>
      <c r="G12" s="156">
        <v>4</v>
      </c>
      <c r="H12" s="157">
        <v>109638</v>
      </c>
      <c r="I12" s="58">
        <v>113672</v>
      </c>
      <c r="J12" s="145">
        <f t="shared" si="0"/>
        <v>0.96451192905904704</v>
      </c>
      <c r="K12" s="58">
        <v>850</v>
      </c>
      <c r="L12" s="58">
        <v>1822000</v>
      </c>
      <c r="M12" s="157">
        <v>109638</v>
      </c>
    </row>
    <row r="13" spans="1:13" s="65" customFormat="1" ht="24">
      <c r="A13" s="65">
        <v>6</v>
      </c>
      <c r="B13" s="159" t="s">
        <v>1013</v>
      </c>
      <c r="C13" s="54" t="s">
        <v>488</v>
      </c>
      <c r="D13" s="55" t="s">
        <v>1014</v>
      </c>
      <c r="E13" s="55" t="s">
        <v>117</v>
      </c>
      <c r="F13" s="54" t="s">
        <v>1007</v>
      </c>
      <c r="G13" s="156">
        <v>1</v>
      </c>
      <c r="H13" s="157">
        <v>164482</v>
      </c>
      <c r="I13" s="58">
        <v>164482</v>
      </c>
      <c r="J13" s="158">
        <f t="shared" si="0"/>
        <v>1</v>
      </c>
      <c r="K13" s="58">
        <v>800</v>
      </c>
      <c r="L13" s="58">
        <v>3046000</v>
      </c>
      <c r="M13" s="157">
        <v>164482</v>
      </c>
    </row>
    <row r="14" spans="1:13" s="65" customFormat="1">
      <c r="A14" s="65">
        <v>7</v>
      </c>
      <c r="B14" s="159"/>
      <c r="C14" s="54"/>
      <c r="D14" s="64"/>
      <c r="E14" s="55"/>
      <c r="F14" s="54"/>
      <c r="G14" s="156"/>
      <c r="H14" s="157"/>
      <c r="I14" s="58"/>
      <c r="J14" s="158" t="e">
        <f t="shared" si="0"/>
        <v>#DIV/0!</v>
      </c>
      <c r="K14" s="58"/>
      <c r="L14" s="58"/>
      <c r="M14" s="63"/>
    </row>
    <row r="15" spans="1:13">
      <c r="A15" s="24">
        <v>8</v>
      </c>
      <c r="B15" s="159"/>
      <c r="C15" s="54"/>
      <c r="D15" s="64"/>
      <c r="E15" s="55"/>
      <c r="F15" s="54"/>
      <c r="G15" s="156"/>
      <c r="H15" s="157"/>
      <c r="I15" s="58"/>
      <c r="J15" s="145" t="e">
        <f t="shared" si="0"/>
        <v>#DIV/0!</v>
      </c>
      <c r="K15" s="58"/>
      <c r="L15" s="58"/>
      <c r="M15" s="63"/>
    </row>
    <row r="16" spans="1:13">
      <c r="A16" s="24">
        <v>9</v>
      </c>
      <c r="B16" s="62"/>
      <c r="C16" s="62"/>
      <c r="D16" s="62"/>
      <c r="E16" s="66"/>
      <c r="F16" s="66"/>
      <c r="G16" s="67"/>
      <c r="H16" s="68"/>
      <c r="I16" s="69"/>
      <c r="J16" s="158" t="e">
        <f t="shared" si="0"/>
        <v>#DIV/0!</v>
      </c>
      <c r="K16" s="58"/>
      <c r="L16" s="58"/>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C1" workbookViewId="0">
      <selection activeCell="I4" sqref="I4"/>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[28]合計!C3</f>
        <v>徳島県</v>
      </c>
      <c r="I1" s="24" t="s">
        <v>70</v>
      </c>
      <c r="K1" s="27" t="s">
        <v>71</v>
      </c>
    </row>
    <row r="2" spans="1:13" ht="54" customHeight="1">
      <c r="B2" s="141"/>
      <c r="E2" s="856" t="s">
        <v>72</v>
      </c>
      <c r="F2" s="856"/>
      <c r="G2" s="856"/>
      <c r="H2" s="142">
        <f>SUMIF(E8:E357,"PPS",H8:H357)</f>
        <v>568827</v>
      </c>
      <c r="I2" s="143"/>
      <c r="J2" s="27"/>
    </row>
    <row r="3" spans="1:13" ht="57" customHeight="1">
      <c r="B3" s="26"/>
      <c r="E3" s="856" t="s">
        <v>73</v>
      </c>
      <c r="F3" s="856"/>
      <c r="G3" s="856"/>
      <c r="H3" s="142">
        <f>M7</f>
        <v>130451</v>
      </c>
      <c r="I3" s="143"/>
      <c r="J3" s="31"/>
    </row>
    <row r="4" spans="1:13" s="31" customFormat="1" ht="55.5" customHeight="1">
      <c r="B4" s="144"/>
      <c r="E4" s="856" t="s">
        <v>1915</v>
      </c>
      <c r="F4" s="856"/>
      <c r="G4" s="856"/>
      <c r="H4" s="145">
        <f>H3/I7</f>
        <v>0.76382724579298067</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568827</v>
      </c>
      <c r="I7" s="150">
        <f>SUM(I8:I357)</f>
        <v>170786</v>
      </c>
      <c r="J7" s="151">
        <f>H7/I7</f>
        <v>3.330641855889827</v>
      </c>
      <c r="K7" s="152">
        <f>SUM(K8:K357)</f>
        <v>9442</v>
      </c>
      <c r="L7" s="153">
        <f>SUM(L8:L357)</f>
        <v>18576355</v>
      </c>
      <c r="M7" s="154">
        <f>SUM(M8:M357)</f>
        <v>130451</v>
      </c>
    </row>
    <row r="8" spans="1:13" ht="24.75" thickTop="1">
      <c r="A8" s="24">
        <v>1</v>
      </c>
      <c r="B8" s="159" t="s">
        <v>1916</v>
      </c>
      <c r="C8" s="54" t="s">
        <v>159</v>
      </c>
      <c r="D8" s="55" t="s">
        <v>806</v>
      </c>
      <c r="E8" s="55" t="s">
        <v>128</v>
      </c>
      <c r="F8" s="54" t="s">
        <v>124</v>
      </c>
      <c r="G8" s="156" t="s">
        <v>1917</v>
      </c>
      <c r="H8" s="157">
        <v>301156</v>
      </c>
      <c r="I8" s="58"/>
      <c r="J8" s="158" t="e">
        <f t="shared" ref="J8:J71" si="0">H8/I8</f>
        <v>#DIV/0!</v>
      </c>
      <c r="K8" s="58">
        <v>1039</v>
      </c>
      <c r="L8" s="58">
        <v>1843578</v>
      </c>
      <c r="M8" s="60"/>
    </row>
    <row r="9" spans="1:13" ht="37.5" customHeight="1">
      <c r="A9" s="24">
        <v>2</v>
      </c>
      <c r="B9" s="159" t="s">
        <v>1918</v>
      </c>
      <c r="C9" s="54" t="s">
        <v>159</v>
      </c>
      <c r="D9" s="55" t="s">
        <v>806</v>
      </c>
      <c r="E9" s="55" t="s">
        <v>128</v>
      </c>
      <c r="F9" s="54" t="s">
        <v>124</v>
      </c>
      <c r="G9" s="156" t="s">
        <v>1917</v>
      </c>
      <c r="H9" s="157">
        <v>61974</v>
      </c>
      <c r="I9" s="58"/>
      <c r="J9" s="145" t="e">
        <f t="shared" si="0"/>
        <v>#DIV/0!</v>
      </c>
      <c r="K9" s="58">
        <v>1599</v>
      </c>
      <c r="L9" s="58">
        <v>3899628</v>
      </c>
      <c r="M9" s="63"/>
    </row>
    <row r="10" spans="1:13" ht="65.25" customHeight="1">
      <c r="A10" s="24">
        <v>3</v>
      </c>
      <c r="B10" s="159" t="s">
        <v>1919</v>
      </c>
      <c r="C10" s="54" t="s">
        <v>159</v>
      </c>
      <c r="D10" s="55" t="s">
        <v>806</v>
      </c>
      <c r="E10" s="55" t="s">
        <v>128</v>
      </c>
      <c r="F10" s="54" t="s">
        <v>124</v>
      </c>
      <c r="G10" s="156" t="s">
        <v>1917</v>
      </c>
      <c r="H10" s="157">
        <v>18374</v>
      </c>
      <c r="I10" s="58"/>
      <c r="J10" s="145" t="e">
        <f t="shared" si="0"/>
        <v>#DIV/0!</v>
      </c>
      <c r="K10" s="58">
        <v>770</v>
      </c>
      <c r="L10" s="58">
        <v>1097574</v>
      </c>
      <c r="M10" s="63"/>
    </row>
    <row r="11" spans="1:13" ht="58.5" customHeight="1">
      <c r="A11" s="24">
        <v>4</v>
      </c>
      <c r="B11" s="159" t="s">
        <v>1920</v>
      </c>
      <c r="C11" s="64" t="s">
        <v>159</v>
      </c>
      <c r="D11" s="55" t="s">
        <v>806</v>
      </c>
      <c r="E11" s="55" t="s">
        <v>128</v>
      </c>
      <c r="F11" s="54" t="s">
        <v>124</v>
      </c>
      <c r="G11" s="156" t="s">
        <v>1921</v>
      </c>
      <c r="H11" s="157">
        <v>52441</v>
      </c>
      <c r="I11" s="58"/>
      <c r="J11" s="145" t="e">
        <f t="shared" si="0"/>
        <v>#DIV/0!</v>
      </c>
      <c r="K11" s="58">
        <v>1511</v>
      </c>
      <c r="L11" s="58">
        <v>3282976</v>
      </c>
      <c r="M11" s="63"/>
    </row>
    <row r="12" spans="1:13" ht="58.5" customHeight="1">
      <c r="A12" s="24">
        <v>5</v>
      </c>
      <c r="B12" s="159" t="s">
        <v>1922</v>
      </c>
      <c r="C12" s="64" t="s">
        <v>1923</v>
      </c>
      <c r="D12" s="55" t="s">
        <v>806</v>
      </c>
      <c r="E12" s="55" t="s">
        <v>128</v>
      </c>
      <c r="F12" s="54" t="s">
        <v>124</v>
      </c>
      <c r="G12" s="156" t="s">
        <v>1924</v>
      </c>
      <c r="H12" s="157">
        <v>4431</v>
      </c>
      <c r="I12" s="58"/>
      <c r="J12" s="145" t="e">
        <f>H12/I12</f>
        <v>#DIV/0!</v>
      </c>
      <c r="K12" s="58">
        <v>164</v>
      </c>
      <c r="L12" s="58">
        <v>210865</v>
      </c>
      <c r="M12" s="63"/>
    </row>
    <row r="13" spans="1:13" ht="58.5" customHeight="1">
      <c r="A13" s="24">
        <v>6</v>
      </c>
      <c r="B13" s="159" t="s">
        <v>1925</v>
      </c>
      <c r="C13" s="64" t="s">
        <v>217</v>
      </c>
      <c r="D13" s="55" t="s">
        <v>806</v>
      </c>
      <c r="E13" s="55" t="s">
        <v>128</v>
      </c>
      <c r="F13" s="54" t="s">
        <v>124</v>
      </c>
      <c r="G13" s="156" t="s">
        <v>1921</v>
      </c>
      <c r="H13" s="157">
        <v>43747</v>
      </c>
      <c r="I13" s="58">
        <v>56421</v>
      </c>
      <c r="J13" s="145">
        <f>H13/I13</f>
        <v>0.77536732776802963</v>
      </c>
      <c r="K13" s="58">
        <v>1423</v>
      </c>
      <c r="L13" s="58">
        <v>2759496</v>
      </c>
      <c r="M13" s="63">
        <v>43747</v>
      </c>
    </row>
    <row r="14" spans="1:13" ht="58.5" customHeight="1">
      <c r="A14" s="24">
        <v>7</v>
      </c>
      <c r="B14" s="159" t="s">
        <v>1926</v>
      </c>
      <c r="C14" s="64" t="s">
        <v>217</v>
      </c>
      <c r="D14" s="55" t="s">
        <v>806</v>
      </c>
      <c r="E14" s="55" t="s">
        <v>128</v>
      </c>
      <c r="F14" s="54" t="s">
        <v>124</v>
      </c>
      <c r="G14" s="156" t="s">
        <v>1921</v>
      </c>
      <c r="H14" s="157">
        <v>42632</v>
      </c>
      <c r="I14" s="58">
        <v>55817</v>
      </c>
      <c r="J14" s="145">
        <f>H14/I14</f>
        <v>0.76378164358528766</v>
      </c>
      <c r="K14" s="58">
        <v>1410</v>
      </c>
      <c r="L14" s="58">
        <v>2714171</v>
      </c>
      <c r="M14" s="63">
        <v>42632</v>
      </c>
    </row>
    <row r="15" spans="1:13" ht="58.5" customHeight="1">
      <c r="A15" s="24">
        <v>8</v>
      </c>
      <c r="B15" s="159" t="s">
        <v>1927</v>
      </c>
      <c r="C15" s="64" t="s">
        <v>217</v>
      </c>
      <c r="D15" s="55" t="s">
        <v>806</v>
      </c>
      <c r="E15" s="55" t="s">
        <v>128</v>
      </c>
      <c r="F15" s="54" t="s">
        <v>124</v>
      </c>
      <c r="G15" s="156" t="s">
        <v>1921</v>
      </c>
      <c r="H15" s="157">
        <v>44072</v>
      </c>
      <c r="I15" s="58">
        <v>58548</v>
      </c>
      <c r="J15" s="145">
        <f>H15/I15</f>
        <v>0.75274988043998092</v>
      </c>
      <c r="K15" s="58">
        <v>1526</v>
      </c>
      <c r="L15" s="58">
        <v>2768067</v>
      </c>
      <c r="M15" s="63">
        <v>44072</v>
      </c>
    </row>
    <row r="16" spans="1:13">
      <c r="A16" s="24">
        <v>9</v>
      </c>
      <c r="B16" s="362"/>
      <c r="C16" s="362"/>
      <c r="D16" s="362"/>
      <c r="E16" s="693"/>
      <c r="F16" s="693"/>
      <c r="G16" s="505"/>
      <c r="H16" s="694"/>
      <c r="I16" s="695"/>
      <c r="J16" s="158" t="e">
        <f t="shared" si="0"/>
        <v>#DIV/0!</v>
      </c>
      <c r="K16" s="696"/>
      <c r="L16" s="696"/>
      <c r="M16" s="60"/>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O17" sqref="O17"/>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[28]合計!C3</f>
        <v>徳島県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1928</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O17" sqref="O17"/>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[28]合計!C3</f>
        <v>徳島県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28" sqref="G28"/>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3.625" style="24" bestFit="1" customWidth="1"/>
    <col min="9" max="9" width="12.1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3.625" style="24" bestFit="1" customWidth="1"/>
    <col min="265" max="265" width="12.1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3.625" style="24" bestFit="1" customWidth="1"/>
    <col min="521" max="521" width="12.1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3.625" style="24" bestFit="1" customWidth="1"/>
    <col min="777" max="777" width="12.1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3.625" style="24" bestFit="1" customWidth="1"/>
    <col min="1033" max="1033" width="12.1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3.625" style="24" bestFit="1" customWidth="1"/>
    <col min="1289" max="1289" width="12.1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3.625" style="24" bestFit="1" customWidth="1"/>
    <col min="1545" max="1545" width="12.1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3.625" style="24" bestFit="1" customWidth="1"/>
    <col min="1801" max="1801" width="12.1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3.625" style="24" bestFit="1" customWidth="1"/>
    <col min="2057" max="2057" width="12.1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3.625" style="24" bestFit="1" customWidth="1"/>
    <col min="2313" max="2313" width="12.1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3.625" style="24" bestFit="1" customWidth="1"/>
    <col min="2569" max="2569" width="12.1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3.625" style="24" bestFit="1" customWidth="1"/>
    <col min="2825" max="2825" width="12.1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3.625" style="24" bestFit="1" customWidth="1"/>
    <col min="3081" max="3081" width="12.1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3.625" style="24" bestFit="1" customWidth="1"/>
    <col min="3337" max="3337" width="12.1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3.625" style="24" bestFit="1" customWidth="1"/>
    <col min="3593" max="3593" width="12.1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3.625" style="24" bestFit="1" customWidth="1"/>
    <col min="3849" max="3849" width="12.1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3.625" style="24" bestFit="1" customWidth="1"/>
    <col min="4105" max="4105" width="12.1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3.625" style="24" bestFit="1" customWidth="1"/>
    <col min="4361" max="4361" width="12.1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3.625" style="24" bestFit="1" customWidth="1"/>
    <col min="4617" max="4617" width="12.1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3.625" style="24" bestFit="1" customWidth="1"/>
    <col min="4873" max="4873" width="12.1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3.625" style="24" bestFit="1" customWidth="1"/>
    <col min="5129" max="5129" width="12.1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3.625" style="24" bestFit="1" customWidth="1"/>
    <col min="5385" max="5385" width="12.1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3.625" style="24" bestFit="1" customWidth="1"/>
    <col min="5641" max="5641" width="12.1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3.625" style="24" bestFit="1" customWidth="1"/>
    <col min="5897" max="5897" width="12.1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3.625" style="24" bestFit="1" customWidth="1"/>
    <col min="6153" max="6153" width="12.1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3.625" style="24" bestFit="1" customWidth="1"/>
    <col min="6409" max="6409" width="12.1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3.625" style="24" bestFit="1" customWidth="1"/>
    <col min="6665" max="6665" width="12.1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3.625" style="24" bestFit="1" customWidth="1"/>
    <col min="6921" max="6921" width="12.1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3.625" style="24" bestFit="1" customWidth="1"/>
    <col min="7177" max="7177" width="12.1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3.625" style="24" bestFit="1" customWidth="1"/>
    <col min="7433" max="7433" width="12.1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3.625" style="24" bestFit="1" customWidth="1"/>
    <col min="7689" max="7689" width="12.1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3.625" style="24" bestFit="1" customWidth="1"/>
    <col min="7945" max="7945" width="12.1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3.625" style="24" bestFit="1" customWidth="1"/>
    <col min="8201" max="8201" width="12.1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3.625" style="24" bestFit="1" customWidth="1"/>
    <col min="8457" max="8457" width="12.1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3.625" style="24" bestFit="1" customWidth="1"/>
    <col min="8713" max="8713" width="12.1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3.625" style="24" bestFit="1" customWidth="1"/>
    <col min="8969" max="8969" width="12.1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3.625" style="24" bestFit="1" customWidth="1"/>
    <col min="9225" max="9225" width="12.1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3.625" style="24" bestFit="1" customWidth="1"/>
    <col min="9481" max="9481" width="12.1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3.625" style="24" bestFit="1" customWidth="1"/>
    <col min="9737" max="9737" width="12.1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3.625" style="24" bestFit="1" customWidth="1"/>
    <col min="9993" max="9993" width="12.1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3.625" style="24" bestFit="1" customWidth="1"/>
    <col min="10249" max="10249" width="12.1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3.625" style="24" bestFit="1" customWidth="1"/>
    <col min="10505" max="10505" width="12.1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3.625" style="24" bestFit="1" customWidth="1"/>
    <col min="10761" max="10761" width="12.1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3.625" style="24" bestFit="1" customWidth="1"/>
    <col min="11017" max="11017" width="12.1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3.625" style="24" bestFit="1" customWidth="1"/>
    <col min="11273" max="11273" width="12.1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3.625" style="24" bestFit="1" customWidth="1"/>
    <col min="11529" max="11529" width="12.1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3.625" style="24" bestFit="1" customWidth="1"/>
    <col min="11785" max="11785" width="12.1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3.625" style="24" bestFit="1" customWidth="1"/>
    <col min="12041" max="12041" width="12.1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3.625" style="24" bestFit="1" customWidth="1"/>
    <col min="12297" max="12297" width="12.1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3.625" style="24" bestFit="1" customWidth="1"/>
    <col min="12553" max="12553" width="12.1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3.625" style="24" bestFit="1" customWidth="1"/>
    <col min="12809" max="12809" width="12.1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3.625" style="24" bestFit="1" customWidth="1"/>
    <col min="13065" max="13065" width="12.1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3.625" style="24" bestFit="1" customWidth="1"/>
    <col min="13321" max="13321" width="12.1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3.625" style="24" bestFit="1" customWidth="1"/>
    <col min="13577" max="13577" width="12.1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3.625" style="24" bestFit="1" customWidth="1"/>
    <col min="13833" max="13833" width="12.1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3.625" style="24" bestFit="1" customWidth="1"/>
    <col min="14089" max="14089" width="12.1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3.625" style="24" bestFit="1" customWidth="1"/>
    <col min="14345" max="14345" width="12.1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3.625" style="24" bestFit="1" customWidth="1"/>
    <col min="14601" max="14601" width="12.1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3.625" style="24" bestFit="1" customWidth="1"/>
    <col min="14857" max="14857" width="12.1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3.625" style="24" bestFit="1" customWidth="1"/>
    <col min="15113" max="15113" width="12.1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3.625" style="24" bestFit="1" customWidth="1"/>
    <col min="15369" max="15369" width="12.1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3.625" style="24" bestFit="1" customWidth="1"/>
    <col min="15625" max="15625" width="12.1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3.625" style="24" bestFit="1" customWidth="1"/>
    <col min="15881" max="15881" width="12.1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3.625" style="24" bestFit="1" customWidth="1"/>
    <col min="16137" max="16137" width="12.125" style="24" bestFit="1" customWidth="1"/>
    <col min="16138" max="16384" width="9" style="24"/>
  </cols>
  <sheetData>
    <row r="1" spans="1:10">
      <c r="A1" s="24" t="s">
        <v>0</v>
      </c>
      <c r="B1" s="75" t="str">
        <f>[28]合計!C3</f>
        <v>徳島県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2991320463</v>
      </c>
      <c r="I5" s="170">
        <f>SUM(I6:I65)</f>
        <v>323391305</v>
      </c>
      <c r="J5" s="149">
        <f>H5/I5</f>
        <v>9.2498481460409092</v>
      </c>
    </row>
    <row r="6" spans="1:10" ht="14.25" thickTop="1">
      <c r="A6" s="24">
        <v>1</v>
      </c>
      <c r="B6" s="62" t="s">
        <v>1929</v>
      </c>
      <c r="C6" s="62" t="s">
        <v>165</v>
      </c>
      <c r="D6" s="62" t="s">
        <v>137</v>
      </c>
      <c r="E6" s="139">
        <v>1</v>
      </c>
      <c r="F6" s="62" t="s">
        <v>219</v>
      </c>
      <c r="G6" s="66" t="s">
        <v>117</v>
      </c>
      <c r="H6" s="173">
        <v>2757401663</v>
      </c>
      <c r="I6" s="173">
        <v>317543335</v>
      </c>
      <c r="J6" s="41">
        <f t="shared" ref="J6:J65" si="0">H6/I6</f>
        <v>8.6835444459887654</v>
      </c>
    </row>
    <row r="7" spans="1:10" ht="27">
      <c r="A7" s="24">
        <v>2</v>
      </c>
      <c r="B7" s="8" t="s">
        <v>1930</v>
      </c>
      <c r="C7" s="62" t="s">
        <v>165</v>
      </c>
      <c r="D7" s="62" t="s">
        <v>137</v>
      </c>
      <c r="E7" s="139">
        <v>1</v>
      </c>
      <c r="F7" s="62" t="s">
        <v>219</v>
      </c>
      <c r="G7" s="66" t="s">
        <v>117</v>
      </c>
      <c r="H7" s="173">
        <v>114766800</v>
      </c>
      <c r="I7" s="173">
        <v>2869170</v>
      </c>
      <c r="J7" s="41">
        <f t="shared" si="0"/>
        <v>40</v>
      </c>
    </row>
    <row r="8" spans="1:10" ht="27">
      <c r="A8" s="24">
        <v>3</v>
      </c>
      <c r="B8" s="8" t="s">
        <v>1931</v>
      </c>
      <c r="C8" s="62" t="s">
        <v>165</v>
      </c>
      <c r="D8" s="62" t="s">
        <v>137</v>
      </c>
      <c r="E8" s="139">
        <v>1</v>
      </c>
      <c r="F8" s="62" t="s">
        <v>219</v>
      </c>
      <c r="G8" s="66" t="s">
        <v>117</v>
      </c>
      <c r="H8" s="173">
        <v>119152000</v>
      </c>
      <c r="I8" s="173">
        <v>2978800</v>
      </c>
      <c r="J8" s="41">
        <f t="shared" si="0"/>
        <v>40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359"/>
  <sheetViews>
    <sheetView zoomScale="90" zoomScaleNormal="90" workbookViewId="0">
      <selection activeCell="H3" sqref="H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124" t="str">
        <f>[29]合計!C3</f>
        <v>香川県</v>
      </c>
      <c r="I1" s="24" t="s">
        <v>70</v>
      </c>
      <c r="K1" s="27" t="s">
        <v>71</v>
      </c>
    </row>
    <row r="2" spans="1:13" ht="54" customHeight="1">
      <c r="B2" s="28"/>
      <c r="E2" s="856" t="s">
        <v>72</v>
      </c>
      <c r="F2" s="856"/>
      <c r="G2" s="856"/>
      <c r="H2" s="29">
        <f>SUMIF(E8:E357,"PPS",H8:H357)</f>
        <v>314327</v>
      </c>
      <c r="I2" s="30"/>
      <c r="J2" s="27"/>
    </row>
    <row r="3" spans="1:13" ht="57" customHeight="1">
      <c r="B3" s="26"/>
      <c r="E3" s="856" t="s">
        <v>73</v>
      </c>
      <c r="F3" s="856"/>
      <c r="G3" s="856"/>
      <c r="H3" s="29">
        <f>M7</f>
        <v>540990</v>
      </c>
      <c r="I3" s="30"/>
      <c r="J3" s="31"/>
    </row>
    <row r="4" spans="1:13" s="31" customFormat="1" ht="55.5" customHeight="1">
      <c r="B4" s="32"/>
      <c r="E4" s="856" t="s">
        <v>74</v>
      </c>
      <c r="F4" s="856"/>
      <c r="G4" s="856"/>
      <c r="H4" s="33">
        <f>H3/I7</f>
        <v>0.91661993117598917</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540990</v>
      </c>
      <c r="I7" s="48">
        <f>SUM(I8:I357)</f>
        <v>590201</v>
      </c>
      <c r="J7" s="49">
        <f>H7/I7</f>
        <v>0.91661993117598917</v>
      </c>
      <c r="K7" s="50">
        <f>SUM(K8:K357)</f>
        <v>5500</v>
      </c>
      <c r="L7" s="51">
        <f>SUM(L8:L357)</f>
        <v>24002479</v>
      </c>
      <c r="M7" s="209">
        <f>SUM(M8:M357)</f>
        <v>540990</v>
      </c>
    </row>
    <row r="8" spans="1:13" ht="27.75" thickTop="1">
      <c r="A8" s="24">
        <v>1</v>
      </c>
      <c r="B8" s="53" t="s">
        <v>208</v>
      </c>
      <c r="C8" s="64" t="s">
        <v>209</v>
      </c>
      <c r="D8" s="55" t="s">
        <v>210</v>
      </c>
      <c r="E8" s="55" t="s">
        <v>128</v>
      </c>
      <c r="F8" s="54" t="s">
        <v>211</v>
      </c>
      <c r="G8" s="56">
        <v>3</v>
      </c>
      <c r="H8" s="210">
        <v>314327</v>
      </c>
      <c r="I8" s="211">
        <v>363538</v>
      </c>
      <c r="J8" s="59">
        <v>0.86463447491151646</v>
      </c>
      <c r="K8" s="211">
        <v>2100</v>
      </c>
      <c r="L8" s="211">
        <v>8471500</v>
      </c>
      <c r="M8" s="60">
        <v>314327</v>
      </c>
    </row>
    <row r="9" spans="1:13" ht="24">
      <c r="A9" s="24">
        <v>2</v>
      </c>
      <c r="B9" s="61" t="s">
        <v>212</v>
      </c>
      <c r="C9" s="54" t="s">
        <v>213</v>
      </c>
      <c r="D9" s="55" t="s">
        <v>214</v>
      </c>
      <c r="E9" s="55" t="s">
        <v>117</v>
      </c>
      <c r="F9" s="54" t="s">
        <v>124</v>
      </c>
      <c r="G9" s="56">
        <v>1</v>
      </c>
      <c r="H9" s="57">
        <v>188320</v>
      </c>
      <c r="I9" s="58">
        <v>188320</v>
      </c>
      <c r="J9" s="59">
        <f>H9/I9</f>
        <v>1</v>
      </c>
      <c r="K9" s="58">
        <v>2800</v>
      </c>
      <c r="L9" s="58">
        <v>12044309</v>
      </c>
      <c r="M9" s="60">
        <v>188320</v>
      </c>
    </row>
    <row r="10" spans="1:13" ht="24">
      <c r="A10" s="24">
        <v>3</v>
      </c>
      <c r="B10" s="61" t="s">
        <v>215</v>
      </c>
      <c r="C10" s="54" t="s">
        <v>213</v>
      </c>
      <c r="D10" s="62" t="s">
        <v>214</v>
      </c>
      <c r="E10" s="55" t="s">
        <v>117</v>
      </c>
      <c r="F10" s="54" t="s">
        <v>124</v>
      </c>
      <c r="G10" s="56">
        <v>2</v>
      </c>
      <c r="H10" s="57">
        <v>38343</v>
      </c>
      <c r="I10" s="58">
        <v>38343</v>
      </c>
      <c r="J10" s="33">
        <f>H10/I10</f>
        <v>1</v>
      </c>
      <c r="K10" s="58">
        <v>600</v>
      </c>
      <c r="L10" s="58">
        <v>3486670</v>
      </c>
      <c r="M10" s="63">
        <v>38343</v>
      </c>
    </row>
    <row r="11" spans="1:13">
      <c r="A11" s="24">
        <v>4</v>
      </c>
      <c r="B11" s="61"/>
      <c r="C11" s="54"/>
      <c r="D11" s="55"/>
      <c r="E11" s="55"/>
      <c r="F11" s="54"/>
      <c r="G11" s="56"/>
      <c r="H11" s="57"/>
      <c r="I11" s="58"/>
      <c r="J11" s="33" t="e">
        <f t="shared" ref="J11:J74" si="0">H11/I11</f>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si="0"/>
        <v>#DIV/0!</v>
      </c>
      <c r="K72" s="42"/>
      <c r="L72" s="42"/>
      <c r="M72" s="41"/>
    </row>
    <row r="73" spans="1:13">
      <c r="A73" s="65">
        <v>66</v>
      </c>
      <c r="B73" s="41"/>
      <c r="C73" s="41"/>
      <c r="D73" s="41"/>
      <c r="E73" s="70"/>
      <c r="F73" s="70"/>
      <c r="G73" s="43"/>
      <c r="H73" s="71"/>
      <c r="I73" s="72"/>
      <c r="J73" s="33" t="e">
        <f t="shared" si="0"/>
        <v>#DIV/0!</v>
      </c>
      <c r="K73" s="42"/>
      <c r="L73" s="42"/>
      <c r="M73" s="41"/>
    </row>
    <row r="74" spans="1:13">
      <c r="A74" s="65">
        <v>67</v>
      </c>
      <c r="B74" s="41"/>
      <c r="C74" s="41"/>
      <c r="D74" s="41"/>
      <c r="E74" s="70"/>
      <c r="F74" s="70"/>
      <c r="G74" s="43"/>
      <c r="H74" s="71"/>
      <c r="I74" s="72"/>
      <c r="J74" s="33" t="e">
        <f t="shared" si="0"/>
        <v>#DIV/0!</v>
      </c>
      <c r="K74" s="42"/>
      <c r="L74" s="42"/>
      <c r="M74" s="41"/>
    </row>
    <row r="75" spans="1:13">
      <c r="A75" s="24">
        <v>68</v>
      </c>
      <c r="B75" s="41"/>
      <c r="C75" s="41"/>
      <c r="D75" s="41"/>
      <c r="E75" s="70"/>
      <c r="F75" s="70"/>
      <c r="G75" s="43"/>
      <c r="H75" s="71"/>
      <c r="I75" s="72"/>
      <c r="J75" s="33" t="e">
        <f t="shared" ref="J75:J138" si="1">H75/I75</f>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si="1"/>
        <v>#DIV/0!</v>
      </c>
      <c r="K136" s="42"/>
      <c r="L136" s="42"/>
      <c r="M136" s="41"/>
    </row>
    <row r="137" spans="1:13">
      <c r="A137" s="24">
        <v>130</v>
      </c>
      <c r="B137" s="41"/>
      <c r="C137" s="41"/>
      <c r="D137" s="41"/>
      <c r="E137" s="70"/>
      <c r="F137" s="70"/>
      <c r="G137" s="43"/>
      <c r="H137" s="71"/>
      <c r="I137" s="72"/>
      <c r="J137" s="33" t="e">
        <f t="shared" si="1"/>
        <v>#DIV/0!</v>
      </c>
      <c r="K137" s="42"/>
      <c r="L137" s="42"/>
      <c r="M137" s="41"/>
    </row>
    <row r="138" spans="1:13">
      <c r="A138" s="24">
        <v>131</v>
      </c>
      <c r="B138" s="41"/>
      <c r="C138" s="41"/>
      <c r="D138" s="41"/>
      <c r="E138" s="70"/>
      <c r="F138" s="70"/>
      <c r="G138" s="43"/>
      <c r="H138" s="71"/>
      <c r="I138" s="72"/>
      <c r="J138" s="33" t="e">
        <f t="shared" si="1"/>
        <v>#DIV/0!</v>
      </c>
      <c r="K138" s="42"/>
      <c r="L138" s="42"/>
      <c r="M138" s="41"/>
    </row>
    <row r="139" spans="1:13">
      <c r="A139" s="24">
        <v>132</v>
      </c>
      <c r="B139" s="41"/>
      <c r="C139" s="41"/>
      <c r="D139" s="41"/>
      <c r="E139" s="70"/>
      <c r="F139" s="70"/>
      <c r="G139" s="43"/>
      <c r="H139" s="71"/>
      <c r="I139" s="72"/>
      <c r="J139" s="59" t="e">
        <f t="shared" ref="J139:J202" si="2">H139/I139</f>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si="2"/>
        <v>#DIV/0!</v>
      </c>
      <c r="K200" s="42"/>
      <c r="L200" s="42"/>
      <c r="M200" s="41"/>
    </row>
    <row r="201" spans="1:13">
      <c r="A201" s="24">
        <v>194</v>
      </c>
      <c r="B201" s="41"/>
      <c r="C201" s="41"/>
      <c r="D201" s="41"/>
      <c r="E201" s="70"/>
      <c r="F201" s="70"/>
      <c r="G201" s="43"/>
      <c r="H201" s="71"/>
      <c r="I201" s="72"/>
      <c r="J201" s="33" t="e">
        <f t="shared" si="2"/>
        <v>#DIV/0!</v>
      </c>
      <c r="K201" s="42"/>
      <c r="L201" s="42"/>
      <c r="M201" s="41"/>
    </row>
    <row r="202" spans="1:13">
      <c r="A202" s="24">
        <v>195</v>
      </c>
      <c r="B202" s="41"/>
      <c r="C202" s="41"/>
      <c r="D202" s="41"/>
      <c r="E202" s="70"/>
      <c r="F202" s="70"/>
      <c r="G202" s="43"/>
      <c r="H202" s="71"/>
      <c r="I202" s="72"/>
      <c r="J202" s="59" t="e">
        <f t="shared" si="2"/>
        <v>#DIV/0!</v>
      </c>
      <c r="K202" s="42"/>
      <c r="L202" s="42"/>
      <c r="M202" s="41"/>
    </row>
    <row r="203" spans="1:13">
      <c r="A203" s="65">
        <v>196</v>
      </c>
      <c r="B203" s="41"/>
      <c r="C203" s="41"/>
      <c r="D203" s="41"/>
      <c r="E203" s="70"/>
      <c r="F203" s="70"/>
      <c r="G203" s="43"/>
      <c r="H203" s="71"/>
      <c r="I203" s="72"/>
      <c r="J203" s="59" t="e">
        <f t="shared" ref="J203:J266" si="3">H203/I203</f>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si="3"/>
        <v>#DIV/0!</v>
      </c>
      <c r="K264" s="42"/>
      <c r="L264" s="42"/>
      <c r="M264" s="41"/>
    </row>
    <row r="265" spans="1:13">
      <c r="A265" s="24">
        <v>258</v>
      </c>
      <c r="B265" s="41"/>
      <c r="C265" s="41"/>
      <c r="D265" s="41"/>
      <c r="E265" s="70"/>
      <c r="F265" s="70"/>
      <c r="G265" s="43"/>
      <c r="H265" s="71"/>
      <c r="I265" s="72"/>
      <c r="J265" s="59" t="e">
        <f t="shared" si="3"/>
        <v>#DIV/0!</v>
      </c>
      <c r="K265" s="42"/>
      <c r="L265" s="42"/>
      <c r="M265" s="41"/>
    </row>
    <row r="266" spans="1:13">
      <c r="A266" s="24">
        <v>259</v>
      </c>
      <c r="B266" s="41"/>
      <c r="C266" s="41"/>
      <c r="D266" s="41"/>
      <c r="E266" s="70"/>
      <c r="F266" s="70"/>
      <c r="G266" s="43"/>
      <c r="H266" s="71"/>
      <c r="I266" s="72"/>
      <c r="J266" s="59" t="e">
        <f t="shared" si="3"/>
        <v>#DIV/0!</v>
      </c>
      <c r="K266" s="42"/>
      <c r="L266" s="42"/>
      <c r="M266" s="41"/>
    </row>
    <row r="267" spans="1:13">
      <c r="A267" s="24">
        <v>260</v>
      </c>
      <c r="B267" s="41"/>
      <c r="C267" s="41"/>
      <c r="D267" s="41"/>
      <c r="E267" s="70"/>
      <c r="F267" s="70"/>
      <c r="G267" s="43"/>
      <c r="H267" s="71"/>
      <c r="I267" s="72"/>
      <c r="J267" s="33" t="e">
        <f t="shared" ref="J267:J330" si="4">H267/I267</f>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si="4"/>
        <v>#DIV/0!</v>
      </c>
      <c r="K328" s="42"/>
      <c r="L328" s="42"/>
      <c r="M328" s="41"/>
    </row>
    <row r="329" spans="1:13">
      <c r="A329" s="24">
        <v>322</v>
      </c>
      <c r="B329" s="41"/>
      <c r="C329" s="41"/>
      <c r="D329" s="41"/>
      <c r="E329" s="70"/>
      <c r="F329" s="70"/>
      <c r="G329" s="43"/>
      <c r="H329" s="71"/>
      <c r="I329" s="72"/>
      <c r="J329" s="59" t="e">
        <f t="shared" si="4"/>
        <v>#DIV/0!</v>
      </c>
      <c r="K329" s="42"/>
      <c r="L329" s="42"/>
      <c r="M329" s="41"/>
    </row>
    <row r="330" spans="1:13">
      <c r="A330" s="24">
        <v>323</v>
      </c>
      <c r="B330" s="41"/>
      <c r="C330" s="41"/>
      <c r="D330" s="41"/>
      <c r="E330" s="70"/>
      <c r="F330" s="70"/>
      <c r="G330" s="43"/>
      <c r="H330" s="71"/>
      <c r="I330" s="72"/>
      <c r="J330" s="33" t="e">
        <f t="shared" si="4"/>
        <v>#DIV/0!</v>
      </c>
      <c r="K330" s="42"/>
      <c r="L330" s="42"/>
      <c r="M330" s="41"/>
    </row>
    <row r="331" spans="1:13">
      <c r="A331" s="24">
        <v>324</v>
      </c>
      <c r="B331" s="41"/>
      <c r="C331" s="41"/>
      <c r="D331" s="41"/>
      <c r="E331" s="70"/>
      <c r="F331" s="70"/>
      <c r="G331" s="43"/>
      <c r="H331" s="71"/>
      <c r="I331" s="72"/>
      <c r="J331" s="59" t="e">
        <f t="shared" ref="J331:J357" si="5">H331/I331</f>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25" right="0.25" top="0.75" bottom="0.75" header="0.3" footer="0.3"/>
  <pageSetup paperSize="9" scale="94" fitToHeight="0" orientation="landscape" blackAndWhite="1"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357"/>
  <sheetViews>
    <sheetView zoomScaleNormal="100" workbookViewId="0">
      <selection activeCell="I3" sqref="I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[29]合計!C3</f>
        <v>香川県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7" orientation="portrait" blackAndWhite="1"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65"/>
  <sheetViews>
    <sheetView zoomScaleNormal="100" workbookViewId="0">
      <selection activeCell="I3" sqref="I3"/>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212" t="str">
        <f>[29]合計!C3</f>
        <v>香川県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65"/>
  <sheetViews>
    <sheetView zoomScaleNormal="100" workbookViewId="0">
      <selection activeCell="I3" sqref="I3"/>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13" t="s">
        <v>0</v>
      </c>
      <c r="B1" s="75" t="str">
        <f>[29]合計!C3</f>
        <v>香川県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781320</v>
      </c>
      <c r="I5" s="111">
        <f>SUM(I6:I65)</f>
        <v>19533</v>
      </c>
      <c r="J5" s="47">
        <f>H5/I5</f>
        <v>40</v>
      </c>
    </row>
    <row r="6" spans="1:10" s="214" customFormat="1" ht="68.25" thickTop="1">
      <c r="A6" s="214">
        <v>1</v>
      </c>
      <c r="B6" s="64" t="s">
        <v>216</v>
      </c>
      <c r="C6" s="64" t="s">
        <v>217</v>
      </c>
      <c r="D6" s="64" t="s">
        <v>218</v>
      </c>
      <c r="E6" s="215">
        <v>1</v>
      </c>
      <c r="F6" s="64" t="s">
        <v>219</v>
      </c>
      <c r="G6" s="216" t="s">
        <v>117</v>
      </c>
      <c r="H6" s="217">
        <v>781320</v>
      </c>
      <c r="I6" s="217">
        <v>19533</v>
      </c>
      <c r="J6" s="172">
        <v>40</v>
      </c>
    </row>
    <row r="7" spans="1:10">
      <c r="A7" s="24">
        <v>2</v>
      </c>
      <c r="B7" s="62"/>
      <c r="C7" s="62"/>
      <c r="D7" s="62"/>
      <c r="E7" s="112"/>
      <c r="F7" s="62"/>
      <c r="G7" s="66"/>
      <c r="H7" s="140"/>
      <c r="I7" s="140"/>
      <c r="J7" s="41" t="e">
        <f t="shared" ref="J7:J65" si="0">H7/I7</f>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25" right="0.25" top="0.75" bottom="0.75" header="0.3" footer="0.3"/>
  <pageSetup paperSize="9" fitToHeight="0" orientation="landscape" blackAndWhite="1"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B1" zoomScaleNormal="100" workbookViewId="0">
      <selection activeCell="B1" sqref="B1"/>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[30]合計!C3</f>
        <v>愛媛県</v>
      </c>
      <c r="I1" s="24" t="s">
        <v>70</v>
      </c>
      <c r="K1" s="27" t="s">
        <v>71</v>
      </c>
    </row>
    <row r="2" spans="1:13" ht="54" customHeight="1">
      <c r="B2" s="28"/>
      <c r="E2" s="856" t="s">
        <v>72</v>
      </c>
      <c r="F2" s="856"/>
      <c r="G2" s="856"/>
      <c r="H2" s="29">
        <f>SUMIF(E8:E357,"PPS",H8:H357)</f>
        <v>11271.522999999999</v>
      </c>
      <c r="I2" s="30"/>
      <c r="J2" s="27"/>
    </row>
    <row r="3" spans="1:13" ht="57" customHeight="1">
      <c r="B3" s="26"/>
      <c r="E3" s="856" t="s">
        <v>73</v>
      </c>
      <c r="F3" s="856"/>
      <c r="G3" s="856"/>
      <c r="H3" s="29">
        <f>M7</f>
        <v>11271.522999999999</v>
      </c>
      <c r="I3" s="30"/>
      <c r="J3" s="31"/>
    </row>
    <row r="4" spans="1:13" s="31" customFormat="1" ht="55.5" customHeight="1">
      <c r="B4" s="32"/>
      <c r="E4" s="856" t="s">
        <v>615</v>
      </c>
      <c r="F4" s="856"/>
      <c r="G4" s="856"/>
      <c r="H4" s="33">
        <f>H3/I7</f>
        <v>0.85993583777103011</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11271.522999999999</v>
      </c>
      <c r="I7" s="127">
        <f>SUM(I8:I357)</f>
        <v>13107.4</v>
      </c>
      <c r="J7" s="128">
        <f>H7/I7</f>
        <v>0.85993583777103011</v>
      </c>
      <c r="K7" s="129">
        <f>SUM(K8:K357)</f>
        <v>1209.5999999999999</v>
      </c>
      <c r="L7" s="130">
        <f>SUM(L8:L357)</f>
        <v>637800</v>
      </c>
      <c r="M7" s="131">
        <f>SUM(M8:M357)</f>
        <v>11271.522999999999</v>
      </c>
    </row>
    <row r="8" spans="1:13" ht="14.25" thickTop="1">
      <c r="A8" s="24">
        <v>1</v>
      </c>
      <c r="B8" s="53" t="s">
        <v>1065</v>
      </c>
      <c r="C8" s="54" t="s">
        <v>148</v>
      </c>
      <c r="D8" s="55" t="s">
        <v>1066</v>
      </c>
      <c r="E8" s="55" t="s">
        <v>128</v>
      </c>
      <c r="F8" s="54" t="s">
        <v>124</v>
      </c>
      <c r="G8" s="56">
        <v>3</v>
      </c>
      <c r="H8" s="57">
        <f>11271523/1000</f>
        <v>11271.522999999999</v>
      </c>
      <c r="I8" s="58">
        <f>13107400/1000</f>
        <v>13107.4</v>
      </c>
      <c r="J8" s="59">
        <f t="shared" ref="J8:J71" si="0">H8/I8</f>
        <v>0.85993583777103011</v>
      </c>
      <c r="K8" s="58">
        <v>1209.5999999999999</v>
      </c>
      <c r="L8" s="58">
        <v>637800</v>
      </c>
      <c r="M8" s="60">
        <f>11271523/1000</f>
        <v>11271.522999999999</v>
      </c>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B1" sqref="B1"/>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[30]合計!C3</f>
        <v>愛媛県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646</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B3" workbookViewId="0">
      <selection activeCell="B11" sqref="B1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[4]合計!C3</f>
        <v>宮城県</v>
      </c>
      <c r="C1" s="65"/>
      <c r="D1" s="65"/>
      <c r="E1" s="65"/>
      <c r="F1" s="65"/>
      <c r="I1" s="24" t="s">
        <v>70</v>
      </c>
      <c r="K1" s="27" t="s">
        <v>89</v>
      </c>
    </row>
    <row r="2" spans="1:15" s="65" customFormat="1" ht="51" customHeight="1">
      <c r="B2" s="76"/>
      <c r="E2" s="856" t="s">
        <v>90</v>
      </c>
      <c r="F2" s="856"/>
      <c r="G2" s="856"/>
      <c r="H2" s="142">
        <f>SUMIF(E8:E357,"PPS",H8:H357)</f>
        <v>1566</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1015</v>
      </c>
      <c r="F4" s="856"/>
      <c r="G4" s="856"/>
      <c r="H4" s="161">
        <f>H3/I7</f>
        <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1566</v>
      </c>
      <c r="I7" s="150">
        <f>SUM(I8:I357)</f>
        <v>1566</v>
      </c>
      <c r="J7" s="151">
        <f>H7/I7</f>
        <v>1</v>
      </c>
      <c r="K7" s="163"/>
      <c r="L7" s="163"/>
      <c r="M7" s="149"/>
      <c r="N7" s="149"/>
      <c r="O7" s="164">
        <f>SUM(O8:O357)</f>
        <v>0</v>
      </c>
    </row>
    <row r="8" spans="1:15" ht="54.75" thickTop="1">
      <c r="A8" s="24">
        <v>1</v>
      </c>
      <c r="B8" s="64" t="s">
        <v>1016</v>
      </c>
      <c r="C8" s="54" t="s">
        <v>998</v>
      </c>
      <c r="D8" s="54" t="s">
        <v>1017</v>
      </c>
      <c r="E8" s="66" t="s">
        <v>128</v>
      </c>
      <c r="F8" s="81" t="s">
        <v>1018</v>
      </c>
      <c r="G8" s="82">
        <v>1</v>
      </c>
      <c r="H8" s="83">
        <v>1242</v>
      </c>
      <c r="I8" s="84">
        <v>1242</v>
      </c>
      <c r="J8" s="158">
        <f t="shared" ref="J8:J253" si="0">H8/I8</f>
        <v>1</v>
      </c>
      <c r="K8" s="85">
        <v>34</v>
      </c>
      <c r="L8" s="85" t="s">
        <v>1000</v>
      </c>
      <c r="M8" s="86" t="s">
        <v>1019</v>
      </c>
      <c r="N8" s="86" t="s">
        <v>1020</v>
      </c>
      <c r="O8" s="87" t="s">
        <v>1021</v>
      </c>
    </row>
    <row r="9" spans="1:15" ht="54">
      <c r="A9" s="24">
        <v>2</v>
      </c>
      <c r="B9" s="55" t="s">
        <v>1022</v>
      </c>
      <c r="C9" s="55" t="s">
        <v>998</v>
      </c>
      <c r="D9" s="55" t="s">
        <v>1017</v>
      </c>
      <c r="E9" s="66" t="s">
        <v>128</v>
      </c>
      <c r="F9" s="81" t="s">
        <v>1018</v>
      </c>
      <c r="G9" s="82">
        <v>1</v>
      </c>
      <c r="H9" s="83">
        <v>324</v>
      </c>
      <c r="I9" s="84">
        <v>324</v>
      </c>
      <c r="J9" s="158">
        <f t="shared" si="0"/>
        <v>1</v>
      </c>
      <c r="K9" s="380" t="s">
        <v>1023</v>
      </c>
      <c r="L9" s="85" t="s">
        <v>1000</v>
      </c>
      <c r="M9" s="86" t="s">
        <v>1019</v>
      </c>
      <c r="N9" s="86" t="s">
        <v>1020</v>
      </c>
      <c r="O9" s="63" t="s">
        <v>1000</v>
      </c>
    </row>
    <row r="10" spans="1:15" ht="81">
      <c r="A10" s="24">
        <v>3</v>
      </c>
      <c r="B10" s="159" t="s">
        <v>1024</v>
      </c>
      <c r="C10" s="7" t="s">
        <v>1025</v>
      </c>
      <c r="D10" s="179" t="s">
        <v>1026</v>
      </c>
      <c r="E10" s="66" t="s">
        <v>128</v>
      </c>
      <c r="F10" s="81" t="s">
        <v>1018</v>
      </c>
      <c r="G10" s="82">
        <v>1</v>
      </c>
      <c r="H10" s="83" t="s">
        <v>1027</v>
      </c>
      <c r="I10" s="83" t="s">
        <v>1027</v>
      </c>
      <c r="J10" s="145">
        <v>1</v>
      </c>
      <c r="K10" s="85">
        <v>68</v>
      </c>
      <c r="L10" s="85">
        <v>162605</v>
      </c>
      <c r="M10" s="86" t="s">
        <v>1028</v>
      </c>
      <c r="N10" s="86" t="s">
        <v>1028</v>
      </c>
      <c r="O10" s="63" t="s">
        <v>1000</v>
      </c>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 sqref="B1"/>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[30]合計!C3</f>
        <v>愛媛県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L11" sqref="L11"/>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4.5" style="24" bestFit="1" customWidth="1"/>
    <col min="9" max="9" width="12.875" style="24" bestFit="1" customWidth="1"/>
    <col min="10" max="10" width="9.125" style="24" bestFit="1" customWidth="1"/>
    <col min="11"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4.5" style="24" bestFit="1" customWidth="1"/>
    <col min="265" max="265" width="12.875" style="24" bestFit="1" customWidth="1"/>
    <col min="266" max="266" width="9.125" style="24" bestFit="1" customWidth="1"/>
    <col min="267"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4.5" style="24" bestFit="1" customWidth="1"/>
    <col min="521" max="521" width="12.875" style="24" bestFit="1" customWidth="1"/>
    <col min="522" max="522" width="9.125" style="24" bestFit="1" customWidth="1"/>
    <col min="523"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4.5" style="24" bestFit="1" customWidth="1"/>
    <col min="777" max="777" width="12.875" style="24" bestFit="1" customWidth="1"/>
    <col min="778" max="778" width="9.125" style="24" bestFit="1" customWidth="1"/>
    <col min="779"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4.5" style="24" bestFit="1" customWidth="1"/>
    <col min="1033" max="1033" width="12.875" style="24" bestFit="1" customWidth="1"/>
    <col min="1034" max="1034" width="9.125" style="24" bestFit="1" customWidth="1"/>
    <col min="1035"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4.5" style="24" bestFit="1" customWidth="1"/>
    <col min="1289" max="1289" width="12.875" style="24" bestFit="1" customWidth="1"/>
    <col min="1290" max="1290" width="9.125" style="24" bestFit="1" customWidth="1"/>
    <col min="1291"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4.5" style="24" bestFit="1" customWidth="1"/>
    <col min="1545" max="1545" width="12.875" style="24" bestFit="1" customWidth="1"/>
    <col min="1546" max="1546" width="9.125" style="24" bestFit="1" customWidth="1"/>
    <col min="1547"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4.5" style="24" bestFit="1" customWidth="1"/>
    <col min="1801" max="1801" width="12.875" style="24" bestFit="1" customWidth="1"/>
    <col min="1802" max="1802" width="9.125" style="24" bestFit="1" customWidth="1"/>
    <col min="1803"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4.5" style="24" bestFit="1" customWidth="1"/>
    <col min="2057" max="2057" width="12.875" style="24" bestFit="1" customWidth="1"/>
    <col min="2058" max="2058" width="9.125" style="24" bestFit="1" customWidth="1"/>
    <col min="2059"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4.5" style="24" bestFit="1" customWidth="1"/>
    <col min="2313" max="2313" width="12.875" style="24" bestFit="1" customWidth="1"/>
    <col min="2314" max="2314" width="9.125" style="24" bestFit="1" customWidth="1"/>
    <col min="2315"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4.5" style="24" bestFit="1" customWidth="1"/>
    <col min="2569" max="2569" width="12.875" style="24" bestFit="1" customWidth="1"/>
    <col min="2570" max="2570" width="9.125" style="24" bestFit="1" customWidth="1"/>
    <col min="2571"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4.5" style="24" bestFit="1" customWidth="1"/>
    <col min="2825" max="2825" width="12.875" style="24" bestFit="1" customWidth="1"/>
    <col min="2826" max="2826" width="9.125" style="24" bestFit="1" customWidth="1"/>
    <col min="2827"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4.5" style="24" bestFit="1" customWidth="1"/>
    <col min="3081" max="3081" width="12.875" style="24" bestFit="1" customWidth="1"/>
    <col min="3082" max="3082" width="9.125" style="24" bestFit="1" customWidth="1"/>
    <col min="3083"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4.5" style="24" bestFit="1" customWidth="1"/>
    <col min="3337" max="3337" width="12.875" style="24" bestFit="1" customWidth="1"/>
    <col min="3338" max="3338" width="9.125" style="24" bestFit="1" customWidth="1"/>
    <col min="3339"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4.5" style="24" bestFit="1" customWidth="1"/>
    <col min="3593" max="3593" width="12.875" style="24" bestFit="1" customWidth="1"/>
    <col min="3594" max="3594" width="9.125" style="24" bestFit="1" customWidth="1"/>
    <col min="3595"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4.5" style="24" bestFit="1" customWidth="1"/>
    <col min="3849" max="3849" width="12.875" style="24" bestFit="1" customWidth="1"/>
    <col min="3850" max="3850" width="9.125" style="24" bestFit="1" customWidth="1"/>
    <col min="3851"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4.5" style="24" bestFit="1" customWidth="1"/>
    <col min="4105" max="4105" width="12.875" style="24" bestFit="1" customWidth="1"/>
    <col min="4106" max="4106" width="9.125" style="24" bestFit="1" customWidth="1"/>
    <col min="4107"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4.5" style="24" bestFit="1" customWidth="1"/>
    <col min="4361" max="4361" width="12.875" style="24" bestFit="1" customWidth="1"/>
    <col min="4362" max="4362" width="9.125" style="24" bestFit="1" customWidth="1"/>
    <col min="4363"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4.5" style="24" bestFit="1" customWidth="1"/>
    <col min="4617" max="4617" width="12.875" style="24" bestFit="1" customWidth="1"/>
    <col min="4618" max="4618" width="9.125" style="24" bestFit="1" customWidth="1"/>
    <col min="4619"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4.5" style="24" bestFit="1" customWidth="1"/>
    <col min="4873" max="4873" width="12.875" style="24" bestFit="1" customWidth="1"/>
    <col min="4874" max="4874" width="9.125" style="24" bestFit="1" customWidth="1"/>
    <col min="4875"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4.5" style="24" bestFit="1" customWidth="1"/>
    <col min="5129" max="5129" width="12.875" style="24" bestFit="1" customWidth="1"/>
    <col min="5130" max="5130" width="9.125" style="24" bestFit="1" customWidth="1"/>
    <col min="5131"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4.5" style="24" bestFit="1" customWidth="1"/>
    <col min="5385" max="5385" width="12.875" style="24" bestFit="1" customWidth="1"/>
    <col min="5386" max="5386" width="9.125" style="24" bestFit="1" customWidth="1"/>
    <col min="5387"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4.5" style="24" bestFit="1" customWidth="1"/>
    <col min="5641" max="5641" width="12.875" style="24" bestFit="1" customWidth="1"/>
    <col min="5642" max="5642" width="9.125" style="24" bestFit="1" customWidth="1"/>
    <col min="5643"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4.5" style="24" bestFit="1" customWidth="1"/>
    <col min="5897" max="5897" width="12.875" style="24" bestFit="1" customWidth="1"/>
    <col min="5898" max="5898" width="9.125" style="24" bestFit="1" customWidth="1"/>
    <col min="5899"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4.5" style="24" bestFit="1" customWidth="1"/>
    <col min="6153" max="6153" width="12.875" style="24" bestFit="1" customWidth="1"/>
    <col min="6154" max="6154" width="9.125" style="24" bestFit="1" customWidth="1"/>
    <col min="6155"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4.5" style="24" bestFit="1" customWidth="1"/>
    <col min="6409" max="6409" width="12.875" style="24" bestFit="1" customWidth="1"/>
    <col min="6410" max="6410" width="9.125" style="24" bestFit="1" customWidth="1"/>
    <col min="6411"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4.5" style="24" bestFit="1" customWidth="1"/>
    <col min="6665" max="6665" width="12.875" style="24" bestFit="1" customWidth="1"/>
    <col min="6666" max="6666" width="9.125" style="24" bestFit="1" customWidth="1"/>
    <col min="6667"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4.5" style="24" bestFit="1" customWidth="1"/>
    <col min="6921" max="6921" width="12.875" style="24" bestFit="1" customWidth="1"/>
    <col min="6922" max="6922" width="9.125" style="24" bestFit="1" customWidth="1"/>
    <col min="6923"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4.5" style="24" bestFit="1" customWidth="1"/>
    <col min="7177" max="7177" width="12.875" style="24" bestFit="1" customWidth="1"/>
    <col min="7178" max="7178" width="9.125" style="24" bestFit="1" customWidth="1"/>
    <col min="7179"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4.5" style="24" bestFit="1" customWidth="1"/>
    <col min="7433" max="7433" width="12.875" style="24" bestFit="1" customWidth="1"/>
    <col min="7434" max="7434" width="9.125" style="24" bestFit="1" customWidth="1"/>
    <col min="7435"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4.5" style="24" bestFit="1" customWidth="1"/>
    <col min="7689" max="7689" width="12.875" style="24" bestFit="1" customWidth="1"/>
    <col min="7690" max="7690" width="9.125" style="24" bestFit="1" customWidth="1"/>
    <col min="7691"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4.5" style="24" bestFit="1" customWidth="1"/>
    <col min="7945" max="7945" width="12.875" style="24" bestFit="1" customWidth="1"/>
    <col min="7946" max="7946" width="9.125" style="24" bestFit="1" customWidth="1"/>
    <col min="7947"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4.5" style="24" bestFit="1" customWidth="1"/>
    <col min="8201" max="8201" width="12.875" style="24" bestFit="1" customWidth="1"/>
    <col min="8202" max="8202" width="9.125" style="24" bestFit="1" customWidth="1"/>
    <col min="8203"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4.5" style="24" bestFit="1" customWidth="1"/>
    <col min="8457" max="8457" width="12.875" style="24" bestFit="1" customWidth="1"/>
    <col min="8458" max="8458" width="9.125" style="24" bestFit="1" customWidth="1"/>
    <col min="8459"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4.5" style="24" bestFit="1" customWidth="1"/>
    <col min="8713" max="8713" width="12.875" style="24" bestFit="1" customWidth="1"/>
    <col min="8714" max="8714" width="9.125" style="24" bestFit="1" customWidth="1"/>
    <col min="8715"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4.5" style="24" bestFit="1" customWidth="1"/>
    <col min="8969" max="8969" width="12.875" style="24" bestFit="1" customWidth="1"/>
    <col min="8970" max="8970" width="9.125" style="24" bestFit="1" customWidth="1"/>
    <col min="8971"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4.5" style="24" bestFit="1" customWidth="1"/>
    <col min="9225" max="9225" width="12.875" style="24" bestFit="1" customWidth="1"/>
    <col min="9226" max="9226" width="9.125" style="24" bestFit="1" customWidth="1"/>
    <col min="9227"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4.5" style="24" bestFit="1" customWidth="1"/>
    <col min="9481" max="9481" width="12.875" style="24" bestFit="1" customWidth="1"/>
    <col min="9482" max="9482" width="9.125" style="24" bestFit="1" customWidth="1"/>
    <col min="9483"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4.5" style="24" bestFit="1" customWidth="1"/>
    <col min="9737" max="9737" width="12.875" style="24" bestFit="1" customWidth="1"/>
    <col min="9738" max="9738" width="9.125" style="24" bestFit="1" customWidth="1"/>
    <col min="9739"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4.5" style="24" bestFit="1" customWidth="1"/>
    <col min="9993" max="9993" width="12.875" style="24" bestFit="1" customWidth="1"/>
    <col min="9994" max="9994" width="9.125" style="24" bestFit="1" customWidth="1"/>
    <col min="9995"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4.5" style="24" bestFit="1" customWidth="1"/>
    <col min="10249" max="10249" width="12.875" style="24" bestFit="1" customWidth="1"/>
    <col min="10250" max="10250" width="9.125" style="24" bestFit="1" customWidth="1"/>
    <col min="10251"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4.5" style="24" bestFit="1" customWidth="1"/>
    <col min="10505" max="10505" width="12.875" style="24" bestFit="1" customWidth="1"/>
    <col min="10506" max="10506" width="9.125" style="24" bestFit="1" customWidth="1"/>
    <col min="10507"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4.5" style="24" bestFit="1" customWidth="1"/>
    <col min="10761" max="10761" width="12.875" style="24" bestFit="1" customWidth="1"/>
    <col min="10762" max="10762" width="9.125" style="24" bestFit="1" customWidth="1"/>
    <col min="10763"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4.5" style="24" bestFit="1" customWidth="1"/>
    <col min="11017" max="11017" width="12.875" style="24" bestFit="1" customWidth="1"/>
    <col min="11018" max="11018" width="9.125" style="24" bestFit="1" customWidth="1"/>
    <col min="11019"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4.5" style="24" bestFit="1" customWidth="1"/>
    <col min="11273" max="11273" width="12.875" style="24" bestFit="1" customWidth="1"/>
    <col min="11274" max="11274" width="9.125" style="24" bestFit="1" customWidth="1"/>
    <col min="11275"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4.5" style="24" bestFit="1" customWidth="1"/>
    <col min="11529" max="11529" width="12.875" style="24" bestFit="1" customWidth="1"/>
    <col min="11530" max="11530" width="9.125" style="24" bestFit="1" customWidth="1"/>
    <col min="11531"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4.5" style="24" bestFit="1" customWidth="1"/>
    <col min="11785" max="11785" width="12.875" style="24" bestFit="1" customWidth="1"/>
    <col min="11786" max="11786" width="9.125" style="24" bestFit="1" customWidth="1"/>
    <col min="11787"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4.5" style="24" bestFit="1" customWidth="1"/>
    <col min="12041" max="12041" width="12.875" style="24" bestFit="1" customWidth="1"/>
    <col min="12042" max="12042" width="9.125" style="24" bestFit="1" customWidth="1"/>
    <col min="12043"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4.5" style="24" bestFit="1" customWidth="1"/>
    <col min="12297" max="12297" width="12.875" style="24" bestFit="1" customWidth="1"/>
    <col min="12298" max="12298" width="9.125" style="24" bestFit="1" customWidth="1"/>
    <col min="12299"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4.5" style="24" bestFit="1" customWidth="1"/>
    <col min="12553" max="12553" width="12.875" style="24" bestFit="1" customWidth="1"/>
    <col min="12554" max="12554" width="9.125" style="24" bestFit="1" customWidth="1"/>
    <col min="12555"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4.5" style="24" bestFit="1" customWidth="1"/>
    <col min="12809" max="12809" width="12.875" style="24" bestFit="1" customWidth="1"/>
    <col min="12810" max="12810" width="9.125" style="24" bestFit="1" customWidth="1"/>
    <col min="12811"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4.5" style="24" bestFit="1" customWidth="1"/>
    <col min="13065" max="13065" width="12.875" style="24" bestFit="1" customWidth="1"/>
    <col min="13066" max="13066" width="9.125" style="24" bestFit="1" customWidth="1"/>
    <col min="13067"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4.5" style="24" bestFit="1" customWidth="1"/>
    <col min="13321" max="13321" width="12.875" style="24" bestFit="1" customWidth="1"/>
    <col min="13322" max="13322" width="9.125" style="24" bestFit="1" customWidth="1"/>
    <col min="13323"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4.5" style="24" bestFit="1" customWidth="1"/>
    <col min="13577" max="13577" width="12.875" style="24" bestFit="1" customWidth="1"/>
    <col min="13578" max="13578" width="9.125" style="24" bestFit="1" customWidth="1"/>
    <col min="13579"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4.5" style="24" bestFit="1" customWidth="1"/>
    <col min="13833" max="13833" width="12.875" style="24" bestFit="1" customWidth="1"/>
    <col min="13834" max="13834" width="9.125" style="24" bestFit="1" customWidth="1"/>
    <col min="13835"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4.5" style="24" bestFit="1" customWidth="1"/>
    <col min="14089" max="14089" width="12.875" style="24" bestFit="1" customWidth="1"/>
    <col min="14090" max="14090" width="9.125" style="24" bestFit="1" customWidth="1"/>
    <col min="14091"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4.5" style="24" bestFit="1" customWidth="1"/>
    <col min="14345" max="14345" width="12.875" style="24" bestFit="1" customWidth="1"/>
    <col min="14346" max="14346" width="9.125" style="24" bestFit="1" customWidth="1"/>
    <col min="14347"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4.5" style="24" bestFit="1" customWidth="1"/>
    <col min="14601" max="14601" width="12.875" style="24" bestFit="1" customWidth="1"/>
    <col min="14602" max="14602" width="9.125" style="24" bestFit="1" customWidth="1"/>
    <col min="14603"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4.5" style="24" bestFit="1" customWidth="1"/>
    <col min="14857" max="14857" width="12.875" style="24" bestFit="1" customWidth="1"/>
    <col min="14858" max="14858" width="9.125" style="24" bestFit="1" customWidth="1"/>
    <col min="14859"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4.5" style="24" bestFit="1" customWidth="1"/>
    <col min="15113" max="15113" width="12.875" style="24" bestFit="1" customWidth="1"/>
    <col min="15114" max="15114" width="9.125" style="24" bestFit="1" customWidth="1"/>
    <col min="15115"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4.5" style="24" bestFit="1" customWidth="1"/>
    <col min="15369" max="15369" width="12.875" style="24" bestFit="1" customWidth="1"/>
    <col min="15370" max="15370" width="9.125" style="24" bestFit="1" customWidth="1"/>
    <col min="15371"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4.5" style="24" bestFit="1" customWidth="1"/>
    <col min="15625" max="15625" width="12.875" style="24" bestFit="1" customWidth="1"/>
    <col min="15626" max="15626" width="9.125" style="24" bestFit="1" customWidth="1"/>
    <col min="15627"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4.5" style="24" bestFit="1" customWidth="1"/>
    <col min="15881" max="15881" width="12.875" style="24" bestFit="1" customWidth="1"/>
    <col min="15882" max="15882" width="9.125" style="24" bestFit="1" customWidth="1"/>
    <col min="15883"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4.5" style="24" bestFit="1" customWidth="1"/>
    <col min="16137" max="16137" width="12.875" style="24" bestFit="1" customWidth="1"/>
    <col min="16138" max="16138" width="9.125" style="24" bestFit="1" customWidth="1"/>
    <col min="16139" max="16384" width="9" style="24"/>
  </cols>
  <sheetData>
    <row r="1" spans="1:10">
      <c r="A1" s="24" t="s">
        <v>0</v>
      </c>
      <c r="B1" s="75" t="str">
        <f>[30]合計!C3</f>
        <v>愛媛県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2901745191</v>
      </c>
      <c r="I5" s="138">
        <f>SUM(I6:I65)</f>
        <v>264698432</v>
      </c>
      <c r="J5" s="126">
        <f>H5/I5</f>
        <v>10.962457046213254</v>
      </c>
    </row>
    <row r="6" spans="1:10" ht="14.25" thickTop="1">
      <c r="A6" s="24">
        <v>1</v>
      </c>
      <c r="B6" s="107" t="s">
        <v>1067</v>
      </c>
      <c r="C6" s="107" t="s">
        <v>1068</v>
      </c>
      <c r="D6" s="107" t="s">
        <v>137</v>
      </c>
      <c r="E6" s="381">
        <v>1</v>
      </c>
      <c r="F6" s="107" t="s">
        <v>1069</v>
      </c>
      <c r="G6" s="382" t="s">
        <v>117</v>
      </c>
      <c r="H6" s="383">
        <v>1719415</v>
      </c>
      <c r="I6" s="383">
        <v>46825</v>
      </c>
      <c r="J6" s="41">
        <f t="shared" ref="J6:J65" si="0">H6/I6</f>
        <v>36.720021356113186</v>
      </c>
    </row>
    <row r="7" spans="1:10">
      <c r="A7" s="24">
        <v>2</v>
      </c>
      <c r="B7" s="107" t="s">
        <v>1070</v>
      </c>
      <c r="C7" s="107" t="s">
        <v>1071</v>
      </c>
      <c r="D7" s="107" t="s">
        <v>137</v>
      </c>
      <c r="E7" s="381">
        <v>1</v>
      </c>
      <c r="F7" s="107" t="s">
        <v>1069</v>
      </c>
      <c r="G7" s="382" t="s">
        <v>117</v>
      </c>
      <c r="H7" s="383">
        <v>2900025776</v>
      </c>
      <c r="I7" s="383">
        <v>264651607</v>
      </c>
      <c r="J7" s="41">
        <f t="shared" si="0"/>
        <v>10.957899741753694</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359"/>
  <sheetViews>
    <sheetView topLeftCell="B1" zoomScaleNormal="100" workbookViewId="0">
      <selection activeCell="B11" sqref="B11"/>
    </sheetView>
  </sheetViews>
  <sheetFormatPr defaultColWidth="9" defaultRowHeight="13.5"/>
  <cols>
    <col min="1" max="1" width="9" style="24" customWidth="1"/>
    <col min="2" max="2" width="20" style="228" customWidth="1"/>
    <col min="3" max="3" width="11" style="228"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1.62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1.62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1.62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1.62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1.62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1.62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1.62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1.62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1.62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1.62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1.62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1.62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1.62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1.62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1.62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1.62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1.62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1.62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1.62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1.62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1.62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1.62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1.62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1.62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1.62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1.62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1.62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1.62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1.62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1.62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1.62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1.62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1.62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1.62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1.62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1.62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1.62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1.62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1.62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1.62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1.62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1.62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1.62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1.62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1.62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1.62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1.62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1.62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1.62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1.62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1.62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1.62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1.62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1.62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1.62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1.62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1.62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1.62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1.62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1.62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1.62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1.62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1.62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1.625" style="24" customWidth="1"/>
    <col min="16142" max="16142" width="7.25" style="24" bestFit="1" customWidth="1"/>
    <col min="16143" max="16384" width="9" style="24"/>
  </cols>
  <sheetData>
    <row r="1" spans="1:20">
      <c r="A1" s="24" t="s">
        <v>221</v>
      </c>
      <c r="B1" s="227" t="str">
        <f>[31]合計!C3</f>
        <v>高知県</v>
      </c>
      <c r="I1" s="24" t="s">
        <v>222</v>
      </c>
      <c r="K1" s="27" t="s">
        <v>223</v>
      </c>
    </row>
    <row r="2" spans="1:20" ht="54" customHeight="1">
      <c r="B2" s="229"/>
      <c r="E2" s="856" t="s">
        <v>224</v>
      </c>
      <c r="F2" s="856"/>
      <c r="G2" s="856"/>
      <c r="H2" s="29">
        <f>SUMIF(E8:E357,"PPS",H8:H357)</f>
        <v>461072</v>
      </c>
      <c r="I2" s="30"/>
      <c r="J2" s="27"/>
    </row>
    <row r="3" spans="1:20" ht="57" customHeight="1">
      <c r="B3" s="230"/>
      <c r="E3" s="856" t="s">
        <v>225</v>
      </c>
      <c r="F3" s="856"/>
      <c r="G3" s="856"/>
      <c r="H3" s="29">
        <f>M7</f>
        <v>38159</v>
      </c>
      <c r="I3" s="30"/>
      <c r="J3" s="31"/>
    </row>
    <row r="4" spans="1:20" s="31" customFormat="1" ht="55.5" customHeight="1">
      <c r="B4" s="231"/>
      <c r="C4" s="232"/>
      <c r="E4" s="856" t="s">
        <v>226</v>
      </c>
      <c r="F4" s="856"/>
      <c r="G4" s="856"/>
      <c r="H4" s="33">
        <f>H3/I7</f>
        <v>0.90671260544136867</v>
      </c>
      <c r="I4" s="30"/>
      <c r="K4" s="34"/>
      <c r="L4" s="34"/>
    </row>
    <row r="5" spans="1:20" s="26" customFormat="1" ht="17.25" customHeight="1">
      <c r="B5" s="233"/>
      <c r="C5" s="230"/>
      <c r="E5" s="36"/>
      <c r="F5" s="36"/>
      <c r="G5" s="36"/>
      <c r="H5" s="37"/>
      <c r="I5" s="38"/>
      <c r="J5" s="35"/>
      <c r="K5" s="39"/>
      <c r="L5" s="39"/>
      <c r="T5" s="234"/>
    </row>
    <row r="6" spans="1:20" ht="54">
      <c r="A6" s="40" t="s">
        <v>227</v>
      </c>
      <c r="B6" s="235" t="s">
        <v>228</v>
      </c>
      <c r="C6" s="235" t="s">
        <v>229</v>
      </c>
      <c r="D6" s="41" t="s">
        <v>230</v>
      </c>
      <c r="E6" s="42" t="s">
        <v>231</v>
      </c>
      <c r="F6" s="41" t="s">
        <v>232</v>
      </c>
      <c r="G6" s="43" t="s">
        <v>233</v>
      </c>
      <c r="H6" s="44" t="s">
        <v>234</v>
      </c>
      <c r="I6" s="44" t="s">
        <v>235</v>
      </c>
      <c r="J6" s="42" t="s">
        <v>236</v>
      </c>
      <c r="K6" s="42" t="s">
        <v>237</v>
      </c>
      <c r="L6" s="42" t="s">
        <v>238</v>
      </c>
      <c r="M6" s="45" t="s">
        <v>239</v>
      </c>
    </row>
    <row r="7" spans="1:20" s="236" customFormat="1" ht="14.25" thickBot="1">
      <c r="B7" s="237" t="s">
        <v>240</v>
      </c>
      <c r="C7" s="237"/>
      <c r="D7" s="238"/>
      <c r="E7" s="238"/>
      <c r="F7" s="238"/>
      <c r="G7" s="238"/>
      <c r="H7" s="239">
        <f>SUM(H8:H357)</f>
        <v>461072</v>
      </c>
      <c r="I7" s="239">
        <f>SUM(I8:I357)</f>
        <v>42085</v>
      </c>
      <c r="J7" s="240">
        <f t="shared" ref="J7:J70" si="0">H7/I7</f>
        <v>10.955732446239752</v>
      </c>
      <c r="K7" s="241">
        <f>SUM(K8:K357)</f>
        <v>13101</v>
      </c>
      <c r="L7" s="242">
        <f>SUM(L8:L357)</f>
        <v>31873800</v>
      </c>
      <c r="M7" s="243">
        <f>SUM(M8:M357)</f>
        <v>38159</v>
      </c>
    </row>
    <row r="8" spans="1:20" ht="14.25" thickTop="1">
      <c r="A8" s="24">
        <v>1</v>
      </c>
      <c r="B8" s="244" t="s">
        <v>241</v>
      </c>
      <c r="C8" s="55" t="s">
        <v>242</v>
      </c>
      <c r="D8" s="55" t="s">
        <v>243</v>
      </c>
      <c r="E8" s="55" t="s">
        <v>128</v>
      </c>
      <c r="F8" s="62" t="s">
        <v>244</v>
      </c>
      <c r="G8" s="245">
        <v>2</v>
      </c>
      <c r="H8" s="246">
        <v>38159</v>
      </c>
      <c r="I8" s="58">
        <v>42085</v>
      </c>
      <c r="J8" s="59">
        <f t="shared" si="0"/>
        <v>0.90671260544136867</v>
      </c>
      <c r="K8" s="58">
        <v>720</v>
      </c>
      <c r="L8" s="58">
        <v>2183300</v>
      </c>
      <c r="M8" s="246">
        <v>38159</v>
      </c>
    </row>
    <row r="9" spans="1:20">
      <c r="A9" s="24">
        <v>2</v>
      </c>
      <c r="B9" s="244" t="s">
        <v>245</v>
      </c>
      <c r="C9" s="55" t="s">
        <v>242</v>
      </c>
      <c r="D9" s="55" t="s">
        <v>246</v>
      </c>
      <c r="E9" s="55" t="s">
        <v>128</v>
      </c>
      <c r="F9" s="62" t="s">
        <v>244</v>
      </c>
      <c r="G9" s="245">
        <v>5</v>
      </c>
      <c r="H9" s="246">
        <v>16180</v>
      </c>
      <c r="I9" s="92" t="s">
        <v>247</v>
      </c>
      <c r="J9" s="33" t="e">
        <f t="shared" si="0"/>
        <v>#VALUE!</v>
      </c>
      <c r="K9" s="58">
        <v>272</v>
      </c>
      <c r="L9" s="58">
        <v>1125000</v>
      </c>
      <c r="M9" s="63"/>
    </row>
    <row r="10" spans="1:20">
      <c r="A10" s="24">
        <v>3</v>
      </c>
      <c r="B10" s="244" t="s">
        <v>248</v>
      </c>
      <c r="C10" s="55" t="s">
        <v>242</v>
      </c>
      <c r="D10" s="107" t="s">
        <v>249</v>
      </c>
      <c r="E10" s="107" t="s">
        <v>128</v>
      </c>
      <c r="F10" s="62" t="s">
        <v>244</v>
      </c>
      <c r="G10" s="245">
        <v>5</v>
      </c>
      <c r="H10" s="246">
        <v>2233</v>
      </c>
      <c r="I10" s="92" t="s">
        <v>247</v>
      </c>
      <c r="J10" s="33" t="e">
        <f t="shared" si="0"/>
        <v>#VALUE!</v>
      </c>
      <c r="K10" s="122">
        <v>77</v>
      </c>
      <c r="L10" s="122">
        <v>140000</v>
      </c>
      <c r="M10" s="63"/>
    </row>
    <row r="11" spans="1:20">
      <c r="A11" s="24">
        <v>4</v>
      </c>
      <c r="B11" s="244" t="s">
        <v>250</v>
      </c>
      <c r="C11" s="55" t="s">
        <v>251</v>
      </c>
      <c r="D11" s="107" t="s">
        <v>252</v>
      </c>
      <c r="E11" s="107" t="s">
        <v>128</v>
      </c>
      <c r="F11" s="62" t="s">
        <v>244</v>
      </c>
      <c r="G11" s="245">
        <v>6</v>
      </c>
      <c r="H11" s="246">
        <v>1748</v>
      </c>
      <c r="I11" s="92" t="s">
        <v>247</v>
      </c>
      <c r="J11" s="33" t="e">
        <f t="shared" si="0"/>
        <v>#VALUE!</v>
      </c>
      <c r="K11" s="122">
        <v>61</v>
      </c>
      <c r="L11" s="122">
        <v>116800</v>
      </c>
      <c r="M11" s="63"/>
    </row>
    <row r="12" spans="1:20">
      <c r="A12" s="24">
        <v>5</v>
      </c>
      <c r="B12" s="244" t="s">
        <v>253</v>
      </c>
      <c r="C12" s="55" t="s">
        <v>254</v>
      </c>
      <c r="D12" s="107" t="s">
        <v>252</v>
      </c>
      <c r="E12" s="107" t="s">
        <v>128</v>
      </c>
      <c r="F12" s="62" t="s">
        <v>244</v>
      </c>
      <c r="G12" s="245">
        <v>7</v>
      </c>
      <c r="H12" s="246">
        <v>3964</v>
      </c>
      <c r="I12" s="92" t="s">
        <v>247</v>
      </c>
      <c r="J12" s="33" t="e">
        <f t="shared" si="0"/>
        <v>#VALUE!</v>
      </c>
      <c r="K12" s="122">
        <v>118</v>
      </c>
      <c r="L12" s="122">
        <v>278900</v>
      </c>
      <c r="M12" s="63"/>
    </row>
    <row r="13" spans="1:20" s="65" customFormat="1">
      <c r="A13" s="65">
        <v>6</v>
      </c>
      <c r="B13" s="244" t="s">
        <v>255</v>
      </c>
      <c r="C13" s="55" t="s">
        <v>254</v>
      </c>
      <c r="D13" s="107" t="s">
        <v>252</v>
      </c>
      <c r="E13" s="107" t="s">
        <v>128</v>
      </c>
      <c r="F13" s="62" t="s">
        <v>244</v>
      </c>
      <c r="G13" s="245">
        <v>6</v>
      </c>
      <c r="H13" s="246">
        <v>1772</v>
      </c>
      <c r="I13" s="92" t="s">
        <v>247</v>
      </c>
      <c r="J13" s="59" t="e">
        <f t="shared" si="0"/>
        <v>#VALUE!</v>
      </c>
      <c r="K13" s="122">
        <v>64</v>
      </c>
      <c r="L13" s="122">
        <v>116100</v>
      </c>
      <c r="M13" s="63"/>
    </row>
    <row r="14" spans="1:20" s="65" customFormat="1">
      <c r="A14" s="65">
        <v>7</v>
      </c>
      <c r="B14" s="244" t="s">
        <v>256</v>
      </c>
      <c r="C14" s="55" t="s">
        <v>254</v>
      </c>
      <c r="D14" s="107" t="s">
        <v>252</v>
      </c>
      <c r="E14" s="107" t="s">
        <v>128</v>
      </c>
      <c r="F14" s="62" t="s">
        <v>244</v>
      </c>
      <c r="G14" s="245">
        <v>5</v>
      </c>
      <c r="H14" s="246">
        <v>634</v>
      </c>
      <c r="I14" s="92" t="s">
        <v>247</v>
      </c>
      <c r="J14" s="59" t="e">
        <f t="shared" si="0"/>
        <v>#VALUE!</v>
      </c>
      <c r="K14" s="122">
        <v>20</v>
      </c>
      <c r="L14" s="122">
        <v>44100</v>
      </c>
      <c r="M14" s="63"/>
    </row>
    <row r="15" spans="1:20">
      <c r="A15" s="24">
        <v>8</v>
      </c>
      <c r="B15" s="244" t="s">
        <v>257</v>
      </c>
      <c r="C15" s="55" t="s">
        <v>254</v>
      </c>
      <c r="D15" s="107" t="s">
        <v>252</v>
      </c>
      <c r="E15" s="107" t="s">
        <v>128</v>
      </c>
      <c r="F15" s="62" t="s">
        <v>244</v>
      </c>
      <c r="G15" s="245">
        <v>6</v>
      </c>
      <c r="H15" s="246">
        <v>2154</v>
      </c>
      <c r="I15" s="92" t="s">
        <v>247</v>
      </c>
      <c r="J15" s="33" t="e">
        <f t="shared" si="0"/>
        <v>#VALUE!</v>
      </c>
      <c r="K15" s="122">
        <v>77</v>
      </c>
      <c r="L15" s="122">
        <v>143400</v>
      </c>
      <c r="M15" s="63"/>
    </row>
    <row r="16" spans="1:20">
      <c r="A16" s="24">
        <v>9</v>
      </c>
      <c r="B16" s="244" t="s">
        <v>258</v>
      </c>
      <c r="C16" s="55" t="s">
        <v>254</v>
      </c>
      <c r="D16" s="107" t="s">
        <v>252</v>
      </c>
      <c r="E16" s="107" t="s">
        <v>128</v>
      </c>
      <c r="F16" s="62" t="s">
        <v>244</v>
      </c>
      <c r="G16" s="245">
        <v>6</v>
      </c>
      <c r="H16" s="246">
        <v>1414</v>
      </c>
      <c r="I16" s="92" t="s">
        <v>247</v>
      </c>
      <c r="J16" s="59" t="e">
        <f t="shared" si="0"/>
        <v>#VALUE!</v>
      </c>
      <c r="K16" s="122">
        <v>57</v>
      </c>
      <c r="L16" s="122">
        <v>89300</v>
      </c>
      <c r="M16" s="63"/>
    </row>
    <row r="17" spans="1:13">
      <c r="A17" s="24">
        <v>10</v>
      </c>
      <c r="B17" s="55" t="s">
        <v>259</v>
      </c>
      <c r="C17" s="55" t="s">
        <v>260</v>
      </c>
      <c r="D17" s="107" t="s">
        <v>252</v>
      </c>
      <c r="E17" s="66" t="s">
        <v>128</v>
      </c>
      <c r="F17" s="62" t="s">
        <v>244</v>
      </c>
      <c r="G17" s="62">
        <v>6</v>
      </c>
      <c r="H17" s="68">
        <v>1631</v>
      </c>
      <c r="I17" s="92" t="s">
        <v>247</v>
      </c>
      <c r="J17" s="59" t="e">
        <f t="shared" si="0"/>
        <v>#VALUE!</v>
      </c>
      <c r="K17" s="122">
        <v>38</v>
      </c>
      <c r="L17" s="122">
        <v>121900</v>
      </c>
      <c r="M17" s="63"/>
    </row>
    <row r="18" spans="1:13">
      <c r="A18" s="24">
        <v>11</v>
      </c>
      <c r="B18" s="55" t="s">
        <v>261</v>
      </c>
      <c r="C18" s="55" t="s">
        <v>260</v>
      </c>
      <c r="D18" s="107" t="s">
        <v>252</v>
      </c>
      <c r="E18" s="66" t="s">
        <v>128</v>
      </c>
      <c r="F18" s="62" t="s">
        <v>244</v>
      </c>
      <c r="G18" s="62">
        <v>5</v>
      </c>
      <c r="H18" s="68">
        <v>3174</v>
      </c>
      <c r="I18" s="92" t="s">
        <v>247</v>
      </c>
      <c r="J18" s="33" t="e">
        <f t="shared" si="0"/>
        <v>#VALUE!</v>
      </c>
      <c r="K18" s="122">
        <v>64</v>
      </c>
      <c r="L18" s="122">
        <v>240900</v>
      </c>
      <c r="M18" s="63"/>
    </row>
    <row r="19" spans="1:13">
      <c r="A19" s="24">
        <v>12</v>
      </c>
      <c r="B19" s="55" t="s">
        <v>262</v>
      </c>
      <c r="C19" s="55" t="s">
        <v>263</v>
      </c>
      <c r="D19" s="107" t="s">
        <v>252</v>
      </c>
      <c r="E19" s="66" t="s">
        <v>128</v>
      </c>
      <c r="F19" s="62" t="s">
        <v>244</v>
      </c>
      <c r="G19" s="62">
        <v>6</v>
      </c>
      <c r="H19" s="68">
        <v>7967</v>
      </c>
      <c r="I19" s="92" t="s">
        <v>247</v>
      </c>
      <c r="J19" s="33" t="e">
        <f t="shared" si="0"/>
        <v>#VALUE!</v>
      </c>
      <c r="K19" s="122">
        <v>199</v>
      </c>
      <c r="L19" s="122">
        <v>581700</v>
      </c>
      <c r="M19" s="63"/>
    </row>
    <row r="20" spans="1:13">
      <c r="A20" s="24">
        <v>13</v>
      </c>
      <c r="B20" s="55" t="s">
        <v>264</v>
      </c>
      <c r="C20" s="55" t="s">
        <v>263</v>
      </c>
      <c r="D20" s="107" t="s">
        <v>252</v>
      </c>
      <c r="E20" s="66" t="s">
        <v>128</v>
      </c>
      <c r="F20" s="62" t="s">
        <v>244</v>
      </c>
      <c r="G20" s="62">
        <v>7</v>
      </c>
      <c r="H20" s="68">
        <v>7593</v>
      </c>
      <c r="I20" s="92" t="s">
        <v>247</v>
      </c>
      <c r="J20" s="33" t="e">
        <f t="shared" si="0"/>
        <v>#VALUE!</v>
      </c>
      <c r="K20" s="122">
        <v>264</v>
      </c>
      <c r="L20" s="122">
        <v>512400</v>
      </c>
      <c r="M20" s="63"/>
    </row>
    <row r="21" spans="1:13">
      <c r="A21" s="24">
        <v>14</v>
      </c>
      <c r="B21" s="55" t="s">
        <v>265</v>
      </c>
      <c r="C21" s="55" t="s">
        <v>263</v>
      </c>
      <c r="D21" s="107" t="s">
        <v>252</v>
      </c>
      <c r="E21" s="66" t="s">
        <v>128</v>
      </c>
      <c r="F21" s="62" t="s">
        <v>244</v>
      </c>
      <c r="G21" s="62">
        <v>5</v>
      </c>
      <c r="H21" s="68">
        <v>3149</v>
      </c>
      <c r="I21" s="92" t="s">
        <v>247</v>
      </c>
      <c r="J21" s="33" t="e">
        <f t="shared" si="0"/>
        <v>#VALUE!</v>
      </c>
      <c r="K21" s="122">
        <v>50</v>
      </c>
      <c r="L21" s="122">
        <v>251500</v>
      </c>
      <c r="M21" s="63"/>
    </row>
    <row r="22" spans="1:13">
      <c r="A22" s="24">
        <v>15</v>
      </c>
      <c r="B22" s="55" t="s">
        <v>266</v>
      </c>
      <c r="C22" s="55" t="s">
        <v>263</v>
      </c>
      <c r="D22" s="107" t="s">
        <v>252</v>
      </c>
      <c r="E22" s="66" t="s">
        <v>128</v>
      </c>
      <c r="F22" s="62" t="s">
        <v>244</v>
      </c>
      <c r="G22" s="62">
        <v>5</v>
      </c>
      <c r="H22" s="68">
        <v>367</v>
      </c>
      <c r="I22" s="92" t="s">
        <v>247</v>
      </c>
      <c r="J22" s="59" t="e">
        <f t="shared" si="0"/>
        <v>#VALUE!</v>
      </c>
      <c r="K22" s="122">
        <v>6</v>
      </c>
      <c r="L22" s="122">
        <v>29800</v>
      </c>
      <c r="M22" s="63"/>
    </row>
    <row r="23" spans="1:13">
      <c r="A23" s="65">
        <v>16</v>
      </c>
      <c r="B23" s="55" t="s">
        <v>267</v>
      </c>
      <c r="C23" s="55" t="s">
        <v>263</v>
      </c>
      <c r="D23" s="107" t="s">
        <v>252</v>
      </c>
      <c r="E23" s="66" t="s">
        <v>128</v>
      </c>
      <c r="F23" s="62" t="s">
        <v>244</v>
      </c>
      <c r="G23" s="62">
        <v>6</v>
      </c>
      <c r="H23" s="68">
        <v>2885</v>
      </c>
      <c r="I23" s="92" t="s">
        <v>247</v>
      </c>
      <c r="J23" s="59" t="e">
        <f t="shared" si="0"/>
        <v>#VALUE!</v>
      </c>
      <c r="K23" s="122">
        <v>117</v>
      </c>
      <c r="L23" s="122">
        <v>185200</v>
      </c>
      <c r="M23" s="63"/>
    </row>
    <row r="24" spans="1:13">
      <c r="A24" s="65">
        <v>17</v>
      </c>
      <c r="B24" s="55" t="s">
        <v>268</v>
      </c>
      <c r="C24" s="55" t="s">
        <v>263</v>
      </c>
      <c r="D24" s="107" t="s">
        <v>252</v>
      </c>
      <c r="E24" s="66" t="s">
        <v>128</v>
      </c>
      <c r="F24" s="62" t="s">
        <v>244</v>
      </c>
      <c r="G24" s="62">
        <v>5</v>
      </c>
      <c r="H24" s="68">
        <v>782</v>
      </c>
      <c r="I24" s="92" t="s">
        <v>247</v>
      </c>
      <c r="J24" s="33" t="e">
        <f t="shared" si="0"/>
        <v>#VALUE!</v>
      </c>
      <c r="K24" s="122">
        <v>25</v>
      </c>
      <c r="L24" s="122">
        <v>55000</v>
      </c>
      <c r="M24" s="63"/>
    </row>
    <row r="25" spans="1:13">
      <c r="A25" s="24">
        <v>18</v>
      </c>
      <c r="B25" s="55" t="s">
        <v>269</v>
      </c>
      <c r="C25" s="55" t="s">
        <v>270</v>
      </c>
      <c r="D25" s="107" t="s">
        <v>252</v>
      </c>
      <c r="E25" s="66" t="s">
        <v>128</v>
      </c>
      <c r="F25" s="62" t="s">
        <v>244</v>
      </c>
      <c r="G25" s="62">
        <v>6</v>
      </c>
      <c r="H25" s="68">
        <v>2213</v>
      </c>
      <c r="I25" s="92" t="s">
        <v>247</v>
      </c>
      <c r="J25" s="59" t="e">
        <f t="shared" si="0"/>
        <v>#VALUE!</v>
      </c>
      <c r="K25" s="122">
        <v>73</v>
      </c>
      <c r="L25" s="122">
        <v>150400</v>
      </c>
      <c r="M25" s="63"/>
    </row>
    <row r="26" spans="1:13">
      <c r="A26" s="24">
        <v>19</v>
      </c>
      <c r="B26" s="55" t="s">
        <v>271</v>
      </c>
      <c r="C26" s="55" t="s">
        <v>270</v>
      </c>
      <c r="D26" s="107" t="s">
        <v>252</v>
      </c>
      <c r="E26" s="66" t="s">
        <v>128</v>
      </c>
      <c r="F26" s="62" t="s">
        <v>244</v>
      </c>
      <c r="G26" s="62">
        <v>6</v>
      </c>
      <c r="H26" s="68">
        <v>2243</v>
      </c>
      <c r="I26" s="92" t="s">
        <v>247</v>
      </c>
      <c r="J26" s="59" t="e">
        <f t="shared" si="0"/>
        <v>#VALUE!</v>
      </c>
      <c r="K26" s="122">
        <v>64</v>
      </c>
      <c r="L26" s="122">
        <v>157400</v>
      </c>
      <c r="M26" s="63"/>
    </row>
    <row r="27" spans="1:13">
      <c r="A27" s="24">
        <v>20</v>
      </c>
      <c r="B27" s="55" t="s">
        <v>272</v>
      </c>
      <c r="C27" s="55" t="s">
        <v>270</v>
      </c>
      <c r="D27" s="107" t="s">
        <v>252</v>
      </c>
      <c r="E27" s="66" t="s">
        <v>128</v>
      </c>
      <c r="F27" s="62" t="s">
        <v>244</v>
      </c>
      <c r="G27" s="62">
        <v>6</v>
      </c>
      <c r="H27" s="68">
        <v>2355</v>
      </c>
      <c r="I27" s="92" t="s">
        <v>247</v>
      </c>
      <c r="J27" s="33" t="e">
        <f t="shared" si="0"/>
        <v>#VALUE!</v>
      </c>
      <c r="K27" s="122">
        <v>87</v>
      </c>
      <c r="L27" s="122">
        <v>154700</v>
      </c>
      <c r="M27" s="63"/>
    </row>
    <row r="28" spans="1:13">
      <c r="A28" s="24">
        <v>21</v>
      </c>
      <c r="B28" s="55" t="s">
        <v>273</v>
      </c>
      <c r="C28" s="55" t="s">
        <v>270</v>
      </c>
      <c r="D28" s="107" t="s">
        <v>252</v>
      </c>
      <c r="E28" s="66" t="s">
        <v>128</v>
      </c>
      <c r="F28" s="62" t="s">
        <v>244</v>
      </c>
      <c r="G28" s="62">
        <v>6</v>
      </c>
      <c r="H28" s="68">
        <v>11313</v>
      </c>
      <c r="I28" s="92" t="s">
        <v>247</v>
      </c>
      <c r="J28" s="33" t="e">
        <f t="shared" si="0"/>
        <v>#VALUE!</v>
      </c>
      <c r="K28" s="122">
        <v>204</v>
      </c>
      <c r="L28" s="122">
        <v>882700</v>
      </c>
      <c r="M28" s="63"/>
    </row>
    <row r="29" spans="1:13">
      <c r="A29" s="24">
        <v>22</v>
      </c>
      <c r="B29" s="55" t="s">
        <v>274</v>
      </c>
      <c r="C29" s="55" t="s">
        <v>270</v>
      </c>
      <c r="D29" s="107" t="s">
        <v>252</v>
      </c>
      <c r="E29" s="66" t="s">
        <v>128</v>
      </c>
      <c r="F29" s="62" t="s">
        <v>244</v>
      </c>
      <c r="G29" s="62">
        <v>5</v>
      </c>
      <c r="H29" s="68">
        <v>465</v>
      </c>
      <c r="I29" s="92" t="s">
        <v>247</v>
      </c>
      <c r="J29" s="33" t="e">
        <f t="shared" si="0"/>
        <v>#VALUE!</v>
      </c>
      <c r="K29" s="122">
        <v>16</v>
      </c>
      <c r="L29" s="122">
        <v>31200</v>
      </c>
      <c r="M29" s="63"/>
    </row>
    <row r="30" spans="1:13">
      <c r="A30" s="24">
        <v>23</v>
      </c>
      <c r="B30" s="55" t="s">
        <v>275</v>
      </c>
      <c r="C30" s="55" t="s">
        <v>270</v>
      </c>
      <c r="D30" s="107" t="s">
        <v>252</v>
      </c>
      <c r="E30" s="66" t="s">
        <v>128</v>
      </c>
      <c r="F30" s="62" t="s">
        <v>244</v>
      </c>
      <c r="G30" s="62">
        <v>6</v>
      </c>
      <c r="H30" s="68">
        <v>3091</v>
      </c>
      <c r="I30" s="92" t="s">
        <v>247</v>
      </c>
      <c r="J30" s="33" t="e">
        <f t="shared" si="0"/>
        <v>#VALUE!</v>
      </c>
      <c r="K30" s="122">
        <v>69</v>
      </c>
      <c r="L30" s="122">
        <v>233300</v>
      </c>
      <c r="M30" s="63"/>
    </row>
    <row r="31" spans="1:13">
      <c r="A31" s="24">
        <v>24</v>
      </c>
      <c r="B31" s="55" t="s">
        <v>276</v>
      </c>
      <c r="C31" s="55" t="s">
        <v>270</v>
      </c>
      <c r="D31" s="107" t="s">
        <v>252</v>
      </c>
      <c r="E31" s="66" t="s">
        <v>128</v>
      </c>
      <c r="F31" s="62" t="s">
        <v>244</v>
      </c>
      <c r="G31" s="62">
        <v>6</v>
      </c>
      <c r="H31" s="68">
        <v>1080</v>
      </c>
      <c r="I31" s="92" t="s">
        <v>247</v>
      </c>
      <c r="J31" s="59" t="e">
        <f t="shared" si="0"/>
        <v>#VALUE!</v>
      </c>
      <c r="K31" s="122">
        <v>37</v>
      </c>
      <c r="L31" s="122">
        <v>73800</v>
      </c>
      <c r="M31" s="63"/>
    </row>
    <row r="32" spans="1:13">
      <c r="A32" s="24">
        <v>25</v>
      </c>
      <c r="B32" s="55" t="s">
        <v>277</v>
      </c>
      <c r="C32" s="55" t="s">
        <v>270</v>
      </c>
      <c r="D32" s="107" t="s">
        <v>252</v>
      </c>
      <c r="E32" s="66" t="s">
        <v>128</v>
      </c>
      <c r="F32" s="62" t="s">
        <v>244</v>
      </c>
      <c r="G32" s="62">
        <v>5</v>
      </c>
      <c r="H32" s="68">
        <v>749</v>
      </c>
      <c r="I32" s="92" t="s">
        <v>247</v>
      </c>
      <c r="J32" s="59" t="e">
        <f t="shared" si="0"/>
        <v>#VALUE!</v>
      </c>
      <c r="K32" s="122">
        <v>32</v>
      </c>
      <c r="L32" s="122">
        <v>45000</v>
      </c>
      <c r="M32" s="63"/>
    </row>
    <row r="33" spans="1:13">
      <c r="A33" s="65">
        <v>26</v>
      </c>
      <c r="B33" s="55" t="s">
        <v>278</v>
      </c>
      <c r="C33" s="55" t="s">
        <v>270</v>
      </c>
      <c r="D33" s="107" t="s">
        <v>252</v>
      </c>
      <c r="E33" s="66" t="s">
        <v>128</v>
      </c>
      <c r="F33" s="62" t="s">
        <v>244</v>
      </c>
      <c r="G33" s="62">
        <v>5</v>
      </c>
      <c r="H33" s="68">
        <v>4035</v>
      </c>
      <c r="I33" s="92" t="s">
        <v>247</v>
      </c>
      <c r="J33" s="33" t="e">
        <f t="shared" si="0"/>
        <v>#VALUE!</v>
      </c>
      <c r="K33" s="122">
        <v>80</v>
      </c>
      <c r="L33" s="122">
        <v>311100</v>
      </c>
      <c r="M33" s="63"/>
    </row>
    <row r="34" spans="1:13">
      <c r="A34" s="65">
        <v>27</v>
      </c>
      <c r="B34" s="55" t="s">
        <v>279</v>
      </c>
      <c r="C34" s="55" t="s">
        <v>280</v>
      </c>
      <c r="D34" s="107" t="s">
        <v>281</v>
      </c>
      <c r="E34" s="66" t="s">
        <v>128</v>
      </c>
      <c r="F34" s="62" t="s">
        <v>244</v>
      </c>
      <c r="G34" s="62">
        <v>7</v>
      </c>
      <c r="H34" s="68">
        <v>1934</v>
      </c>
      <c r="I34" s="92" t="s">
        <v>247</v>
      </c>
      <c r="J34" s="59" t="e">
        <f t="shared" si="0"/>
        <v>#VALUE!</v>
      </c>
      <c r="K34" s="122">
        <v>121</v>
      </c>
      <c r="L34" s="122">
        <v>96000</v>
      </c>
      <c r="M34" s="63"/>
    </row>
    <row r="35" spans="1:13">
      <c r="A35" s="24">
        <v>28</v>
      </c>
      <c r="B35" s="55" t="s">
        <v>282</v>
      </c>
      <c r="C35" s="55" t="s">
        <v>280</v>
      </c>
      <c r="D35" s="107" t="s">
        <v>252</v>
      </c>
      <c r="E35" s="66" t="s">
        <v>128</v>
      </c>
      <c r="F35" s="62" t="s">
        <v>244</v>
      </c>
      <c r="G35" s="62">
        <v>7</v>
      </c>
      <c r="H35" s="68">
        <v>2730</v>
      </c>
      <c r="I35" s="92" t="s">
        <v>247</v>
      </c>
      <c r="J35" s="59" t="e">
        <f t="shared" si="0"/>
        <v>#VALUE!</v>
      </c>
      <c r="K35" s="122">
        <v>84</v>
      </c>
      <c r="L35" s="122">
        <v>188600</v>
      </c>
      <c r="M35" s="63"/>
    </row>
    <row r="36" spans="1:13">
      <c r="A36" s="24">
        <v>29</v>
      </c>
      <c r="B36" s="55" t="s">
        <v>283</v>
      </c>
      <c r="C36" s="55" t="s">
        <v>280</v>
      </c>
      <c r="D36" s="107" t="s">
        <v>252</v>
      </c>
      <c r="E36" s="66" t="s">
        <v>128</v>
      </c>
      <c r="F36" s="62" t="s">
        <v>244</v>
      </c>
      <c r="G36" s="62">
        <v>6</v>
      </c>
      <c r="H36" s="68">
        <v>7849</v>
      </c>
      <c r="I36" s="92" t="s">
        <v>247</v>
      </c>
      <c r="J36" s="33" t="e">
        <f t="shared" si="0"/>
        <v>#VALUE!</v>
      </c>
      <c r="K36" s="122">
        <v>210</v>
      </c>
      <c r="L36" s="122">
        <v>561600</v>
      </c>
      <c r="M36" s="63"/>
    </row>
    <row r="37" spans="1:13">
      <c r="A37" s="24">
        <v>30</v>
      </c>
      <c r="B37" s="55" t="s">
        <v>284</v>
      </c>
      <c r="C37" s="55" t="s">
        <v>285</v>
      </c>
      <c r="D37" s="107" t="s">
        <v>252</v>
      </c>
      <c r="E37" s="66" t="s">
        <v>128</v>
      </c>
      <c r="F37" s="62" t="s">
        <v>244</v>
      </c>
      <c r="G37" s="62">
        <v>6</v>
      </c>
      <c r="H37" s="68">
        <v>1969</v>
      </c>
      <c r="I37" s="92" t="s">
        <v>247</v>
      </c>
      <c r="J37" s="33" t="e">
        <f t="shared" si="0"/>
        <v>#VALUE!</v>
      </c>
      <c r="K37" s="122">
        <v>37</v>
      </c>
      <c r="L37" s="122">
        <v>151500</v>
      </c>
      <c r="M37" s="63"/>
    </row>
    <row r="38" spans="1:13">
      <c r="A38" s="24">
        <v>31</v>
      </c>
      <c r="B38" s="55" t="s">
        <v>286</v>
      </c>
      <c r="C38" s="55" t="s">
        <v>285</v>
      </c>
      <c r="D38" s="107" t="s">
        <v>252</v>
      </c>
      <c r="E38" s="66" t="s">
        <v>128</v>
      </c>
      <c r="F38" s="62" t="s">
        <v>244</v>
      </c>
      <c r="G38" s="62">
        <v>5</v>
      </c>
      <c r="H38" s="68">
        <v>5071</v>
      </c>
      <c r="I38" s="92" t="s">
        <v>247</v>
      </c>
      <c r="J38" s="33" t="e">
        <f t="shared" si="0"/>
        <v>#VALUE!</v>
      </c>
      <c r="K38" s="122">
        <v>86</v>
      </c>
      <c r="L38" s="122">
        <v>398800</v>
      </c>
      <c r="M38" s="63"/>
    </row>
    <row r="39" spans="1:13">
      <c r="A39" s="24">
        <v>32</v>
      </c>
      <c r="B39" s="55" t="s">
        <v>287</v>
      </c>
      <c r="C39" s="55" t="s">
        <v>288</v>
      </c>
      <c r="D39" s="107" t="s">
        <v>252</v>
      </c>
      <c r="E39" s="66" t="s">
        <v>128</v>
      </c>
      <c r="F39" s="62" t="s">
        <v>244</v>
      </c>
      <c r="G39" s="62">
        <v>5</v>
      </c>
      <c r="H39" s="68">
        <v>1203</v>
      </c>
      <c r="I39" s="92" t="s">
        <v>247</v>
      </c>
      <c r="J39" s="33" t="e">
        <f t="shared" si="0"/>
        <v>#VALUE!</v>
      </c>
      <c r="K39" s="122">
        <v>32</v>
      </c>
      <c r="L39" s="122">
        <v>87500</v>
      </c>
      <c r="M39" s="63"/>
    </row>
    <row r="40" spans="1:13">
      <c r="A40" s="24">
        <v>33</v>
      </c>
      <c r="B40" s="55" t="s">
        <v>289</v>
      </c>
      <c r="C40" s="55" t="s">
        <v>288</v>
      </c>
      <c r="D40" s="107" t="s">
        <v>252</v>
      </c>
      <c r="E40" s="66" t="s">
        <v>128</v>
      </c>
      <c r="F40" s="62" t="s">
        <v>244</v>
      </c>
      <c r="G40" s="62">
        <v>6</v>
      </c>
      <c r="H40" s="68">
        <v>1684</v>
      </c>
      <c r="I40" s="92" t="s">
        <v>247</v>
      </c>
      <c r="J40" s="59" t="e">
        <f t="shared" si="0"/>
        <v>#VALUE!</v>
      </c>
      <c r="K40" s="122">
        <v>59</v>
      </c>
      <c r="L40" s="122">
        <v>111800</v>
      </c>
      <c r="M40" s="63"/>
    </row>
    <row r="41" spans="1:13">
      <c r="A41" s="24">
        <v>34</v>
      </c>
      <c r="B41" s="55" t="s">
        <v>290</v>
      </c>
      <c r="C41" s="55" t="s">
        <v>288</v>
      </c>
      <c r="D41" s="107" t="s">
        <v>249</v>
      </c>
      <c r="E41" s="66" t="s">
        <v>128</v>
      </c>
      <c r="F41" s="62" t="s">
        <v>244</v>
      </c>
      <c r="G41" s="62">
        <v>5</v>
      </c>
      <c r="H41" s="68">
        <v>651</v>
      </c>
      <c r="I41" s="92" t="s">
        <v>247</v>
      </c>
      <c r="J41" s="59" t="e">
        <f t="shared" si="0"/>
        <v>#VALUE!</v>
      </c>
      <c r="K41" s="122">
        <v>32</v>
      </c>
      <c r="L41" s="122">
        <v>39300</v>
      </c>
      <c r="M41" s="63"/>
    </row>
    <row r="42" spans="1:13">
      <c r="A42" s="24">
        <v>35</v>
      </c>
      <c r="B42" s="55" t="s">
        <v>291</v>
      </c>
      <c r="C42" s="55" t="s">
        <v>288</v>
      </c>
      <c r="D42" s="107" t="s">
        <v>252</v>
      </c>
      <c r="E42" s="66" t="s">
        <v>128</v>
      </c>
      <c r="F42" s="62" t="s">
        <v>244</v>
      </c>
      <c r="G42" s="62">
        <v>5</v>
      </c>
      <c r="H42" s="68">
        <v>1117</v>
      </c>
      <c r="I42" s="92" t="s">
        <v>247</v>
      </c>
      <c r="J42" s="33" t="e">
        <f t="shared" si="0"/>
        <v>#VALUE!</v>
      </c>
      <c r="K42" s="122">
        <v>29</v>
      </c>
      <c r="L42" s="122">
        <v>81600</v>
      </c>
      <c r="M42" s="63"/>
    </row>
    <row r="43" spans="1:13">
      <c r="A43" s="65">
        <v>36</v>
      </c>
      <c r="B43" s="55" t="s">
        <v>292</v>
      </c>
      <c r="C43" s="55" t="s">
        <v>288</v>
      </c>
      <c r="D43" s="107" t="s">
        <v>252</v>
      </c>
      <c r="E43" s="66" t="s">
        <v>128</v>
      </c>
      <c r="F43" s="62" t="s">
        <v>244</v>
      </c>
      <c r="G43" s="62">
        <v>5</v>
      </c>
      <c r="H43" s="68">
        <v>706</v>
      </c>
      <c r="I43" s="92" t="s">
        <v>247</v>
      </c>
      <c r="J43" s="59" t="e">
        <f t="shared" si="0"/>
        <v>#VALUE!</v>
      </c>
      <c r="K43" s="122">
        <v>15</v>
      </c>
      <c r="L43" s="122">
        <v>53800</v>
      </c>
      <c r="M43" s="63"/>
    </row>
    <row r="44" spans="1:13">
      <c r="A44" s="65">
        <v>37</v>
      </c>
      <c r="B44" s="55" t="s">
        <v>293</v>
      </c>
      <c r="C44" s="55" t="s">
        <v>288</v>
      </c>
      <c r="D44" s="107" t="s">
        <v>252</v>
      </c>
      <c r="E44" s="66" t="s">
        <v>128</v>
      </c>
      <c r="F44" s="62" t="s">
        <v>244</v>
      </c>
      <c r="G44" s="62">
        <v>5</v>
      </c>
      <c r="H44" s="68">
        <v>252</v>
      </c>
      <c r="I44" s="92" t="s">
        <v>247</v>
      </c>
      <c r="J44" s="59" t="e">
        <f t="shared" si="0"/>
        <v>#VALUE!</v>
      </c>
      <c r="K44" s="122">
        <v>8</v>
      </c>
      <c r="L44" s="122">
        <v>17400</v>
      </c>
      <c r="M44" s="63"/>
    </row>
    <row r="45" spans="1:13">
      <c r="A45" s="24">
        <v>38</v>
      </c>
      <c r="B45" s="55" t="s">
        <v>294</v>
      </c>
      <c r="C45" s="55" t="s">
        <v>288</v>
      </c>
      <c r="D45" s="107" t="s">
        <v>252</v>
      </c>
      <c r="E45" s="66" t="s">
        <v>128</v>
      </c>
      <c r="F45" s="62" t="s">
        <v>244</v>
      </c>
      <c r="G45" s="62">
        <v>6</v>
      </c>
      <c r="H45" s="68">
        <v>1481</v>
      </c>
      <c r="I45" s="92" t="s">
        <v>247</v>
      </c>
      <c r="J45" s="33" t="e">
        <f t="shared" si="0"/>
        <v>#VALUE!</v>
      </c>
      <c r="K45" s="122">
        <v>48</v>
      </c>
      <c r="L45" s="122">
        <v>102500</v>
      </c>
      <c r="M45" s="63"/>
    </row>
    <row r="46" spans="1:13">
      <c r="A46" s="24">
        <v>39</v>
      </c>
      <c r="B46" s="55" t="s">
        <v>295</v>
      </c>
      <c r="C46" s="55" t="s">
        <v>288</v>
      </c>
      <c r="D46" s="107" t="s">
        <v>252</v>
      </c>
      <c r="E46" s="66" t="s">
        <v>128</v>
      </c>
      <c r="F46" s="62" t="s">
        <v>244</v>
      </c>
      <c r="G46" s="62">
        <v>6</v>
      </c>
      <c r="H46" s="68">
        <v>3949</v>
      </c>
      <c r="I46" s="92" t="s">
        <v>247</v>
      </c>
      <c r="J46" s="33" t="e">
        <f t="shared" si="0"/>
        <v>#VALUE!</v>
      </c>
      <c r="K46" s="122">
        <v>113</v>
      </c>
      <c r="L46" s="122">
        <v>283600</v>
      </c>
      <c r="M46" s="63"/>
    </row>
    <row r="47" spans="1:13">
      <c r="A47" s="24">
        <v>40</v>
      </c>
      <c r="B47" s="55" t="s">
        <v>296</v>
      </c>
      <c r="C47" s="55" t="s">
        <v>288</v>
      </c>
      <c r="D47" s="107" t="s">
        <v>252</v>
      </c>
      <c r="E47" s="66" t="s">
        <v>128</v>
      </c>
      <c r="F47" s="62" t="s">
        <v>244</v>
      </c>
      <c r="G47" s="62">
        <v>5</v>
      </c>
      <c r="H47" s="68">
        <v>391</v>
      </c>
      <c r="I47" s="92" t="s">
        <v>247</v>
      </c>
      <c r="J47" s="33" t="e">
        <f t="shared" si="0"/>
        <v>#VALUE!</v>
      </c>
      <c r="K47" s="122">
        <v>12</v>
      </c>
      <c r="L47" s="122">
        <v>27500</v>
      </c>
      <c r="M47" s="63"/>
    </row>
    <row r="48" spans="1:13">
      <c r="A48" s="24">
        <v>41</v>
      </c>
      <c r="B48" s="55" t="s">
        <v>297</v>
      </c>
      <c r="C48" s="55" t="s">
        <v>288</v>
      </c>
      <c r="D48" s="107" t="s">
        <v>246</v>
      </c>
      <c r="E48" s="66" t="s">
        <v>128</v>
      </c>
      <c r="F48" s="62" t="s">
        <v>244</v>
      </c>
      <c r="G48" s="62">
        <v>6</v>
      </c>
      <c r="H48" s="68">
        <v>1464</v>
      </c>
      <c r="I48" s="92" t="s">
        <v>247</v>
      </c>
      <c r="J48" s="33" t="e">
        <f t="shared" si="0"/>
        <v>#VALUE!</v>
      </c>
      <c r="K48" s="122">
        <v>112</v>
      </c>
      <c r="L48" s="122">
        <v>67000</v>
      </c>
      <c r="M48" s="41"/>
    </row>
    <row r="49" spans="1:13">
      <c r="A49" s="24">
        <v>42</v>
      </c>
      <c r="B49" s="235" t="s">
        <v>298</v>
      </c>
      <c r="C49" s="55" t="s">
        <v>288</v>
      </c>
      <c r="D49" s="107" t="s">
        <v>249</v>
      </c>
      <c r="E49" s="70" t="s">
        <v>128</v>
      </c>
      <c r="F49" s="62" t="s">
        <v>244</v>
      </c>
      <c r="G49" s="41">
        <v>6</v>
      </c>
      <c r="H49" s="71">
        <v>1319</v>
      </c>
      <c r="I49" s="92" t="s">
        <v>247</v>
      </c>
      <c r="J49" s="59" t="e">
        <f t="shared" si="0"/>
        <v>#VALUE!</v>
      </c>
      <c r="K49" s="42">
        <v>67</v>
      </c>
      <c r="L49" s="42">
        <v>77000</v>
      </c>
      <c r="M49" s="41"/>
    </row>
    <row r="50" spans="1:13">
      <c r="A50" s="24">
        <v>43</v>
      </c>
      <c r="B50" s="235" t="s">
        <v>299</v>
      </c>
      <c r="C50" s="55" t="s">
        <v>288</v>
      </c>
      <c r="D50" s="107" t="s">
        <v>252</v>
      </c>
      <c r="E50" s="70" t="s">
        <v>128</v>
      </c>
      <c r="F50" s="62" t="s">
        <v>244</v>
      </c>
      <c r="G50" s="41">
        <v>6</v>
      </c>
      <c r="H50" s="71">
        <v>1811</v>
      </c>
      <c r="I50" s="92" t="s">
        <v>247</v>
      </c>
      <c r="J50" s="59" t="e">
        <f t="shared" si="0"/>
        <v>#VALUE!</v>
      </c>
      <c r="K50" s="42">
        <v>60</v>
      </c>
      <c r="L50" s="42">
        <v>122300</v>
      </c>
      <c r="M50" s="41"/>
    </row>
    <row r="51" spans="1:13">
      <c r="A51" s="24">
        <v>44</v>
      </c>
      <c r="B51" s="235" t="s">
        <v>300</v>
      </c>
      <c r="C51" s="55" t="s">
        <v>288</v>
      </c>
      <c r="D51" s="107" t="s">
        <v>252</v>
      </c>
      <c r="E51" s="70" t="s">
        <v>128</v>
      </c>
      <c r="F51" s="62" t="s">
        <v>244</v>
      </c>
      <c r="G51" s="41">
        <v>5</v>
      </c>
      <c r="H51" s="71">
        <v>1017</v>
      </c>
      <c r="I51" s="92" t="s">
        <v>247</v>
      </c>
      <c r="J51" s="33" t="e">
        <f t="shared" si="0"/>
        <v>#VALUE!</v>
      </c>
      <c r="K51" s="42">
        <v>17</v>
      </c>
      <c r="L51" s="42">
        <v>80100</v>
      </c>
      <c r="M51" s="41"/>
    </row>
    <row r="52" spans="1:13">
      <c r="A52" s="24">
        <v>45</v>
      </c>
      <c r="B52" s="235" t="s">
        <v>301</v>
      </c>
      <c r="C52" s="55" t="s">
        <v>288</v>
      </c>
      <c r="D52" s="107" t="s">
        <v>252</v>
      </c>
      <c r="E52" s="70" t="s">
        <v>128</v>
      </c>
      <c r="F52" s="62" t="s">
        <v>244</v>
      </c>
      <c r="G52" s="41">
        <v>5</v>
      </c>
      <c r="H52" s="71">
        <v>638</v>
      </c>
      <c r="I52" s="92" t="s">
        <v>247</v>
      </c>
      <c r="J52" s="59" t="e">
        <f t="shared" si="0"/>
        <v>#VALUE!</v>
      </c>
      <c r="K52" s="42">
        <v>19</v>
      </c>
      <c r="L52" s="42">
        <v>44000</v>
      </c>
      <c r="M52" s="41"/>
    </row>
    <row r="53" spans="1:13">
      <c r="A53" s="65">
        <v>46</v>
      </c>
      <c r="B53" s="235" t="s">
        <v>302</v>
      </c>
      <c r="C53" s="55" t="s">
        <v>288</v>
      </c>
      <c r="D53" s="107" t="s">
        <v>252</v>
      </c>
      <c r="E53" s="70" t="s">
        <v>128</v>
      </c>
      <c r="F53" s="62" t="s">
        <v>244</v>
      </c>
      <c r="G53" s="41">
        <v>5</v>
      </c>
      <c r="H53" s="71">
        <v>499</v>
      </c>
      <c r="I53" s="92" t="s">
        <v>247</v>
      </c>
      <c r="J53" s="59" t="e">
        <f t="shared" si="0"/>
        <v>#VALUE!</v>
      </c>
      <c r="K53" s="42">
        <v>29</v>
      </c>
      <c r="L53" s="42">
        <v>25800</v>
      </c>
      <c r="M53" s="41"/>
    </row>
    <row r="54" spans="1:13">
      <c r="A54" s="65">
        <v>47</v>
      </c>
      <c r="B54" s="235" t="s">
        <v>303</v>
      </c>
      <c r="C54" s="55" t="s">
        <v>288</v>
      </c>
      <c r="D54" s="107" t="s">
        <v>252</v>
      </c>
      <c r="E54" s="70" t="s">
        <v>128</v>
      </c>
      <c r="F54" s="62" t="s">
        <v>244</v>
      </c>
      <c r="G54" s="41">
        <v>5</v>
      </c>
      <c r="H54" s="71">
        <v>415</v>
      </c>
      <c r="I54" s="92" t="s">
        <v>247</v>
      </c>
      <c r="J54" s="33" t="e">
        <f t="shared" si="0"/>
        <v>#VALUE!</v>
      </c>
      <c r="K54" s="42">
        <v>14</v>
      </c>
      <c r="L54" s="42">
        <v>28000</v>
      </c>
      <c r="M54" s="41"/>
    </row>
    <row r="55" spans="1:13">
      <c r="A55" s="24">
        <v>48</v>
      </c>
      <c r="B55" s="235" t="s">
        <v>304</v>
      </c>
      <c r="C55" s="55" t="s">
        <v>288</v>
      </c>
      <c r="D55" s="107" t="s">
        <v>252</v>
      </c>
      <c r="E55" s="70" t="s">
        <v>128</v>
      </c>
      <c r="F55" s="62" t="s">
        <v>244</v>
      </c>
      <c r="G55" s="41">
        <v>5</v>
      </c>
      <c r="H55" s="71">
        <v>577</v>
      </c>
      <c r="I55" s="92" t="s">
        <v>247</v>
      </c>
      <c r="J55" s="33" t="e">
        <f t="shared" si="0"/>
        <v>#VALUE!</v>
      </c>
      <c r="K55" s="42">
        <v>21</v>
      </c>
      <c r="L55" s="42">
        <v>38200</v>
      </c>
      <c r="M55" s="41"/>
    </row>
    <row r="56" spans="1:13">
      <c r="A56" s="24">
        <v>49</v>
      </c>
      <c r="B56" s="235" t="s">
        <v>305</v>
      </c>
      <c r="C56" s="55" t="s">
        <v>288</v>
      </c>
      <c r="D56" s="107" t="s">
        <v>252</v>
      </c>
      <c r="E56" s="70" t="s">
        <v>128</v>
      </c>
      <c r="F56" s="62" t="s">
        <v>244</v>
      </c>
      <c r="G56" s="41">
        <v>5</v>
      </c>
      <c r="H56" s="71">
        <v>484</v>
      </c>
      <c r="I56" s="92" t="s">
        <v>247</v>
      </c>
      <c r="J56" s="33" t="e">
        <f t="shared" si="0"/>
        <v>#VALUE!</v>
      </c>
      <c r="K56" s="42">
        <v>20</v>
      </c>
      <c r="L56" s="42">
        <v>30500</v>
      </c>
      <c r="M56" s="41"/>
    </row>
    <row r="57" spans="1:13">
      <c r="A57" s="24">
        <v>50</v>
      </c>
      <c r="B57" s="235" t="s">
        <v>306</v>
      </c>
      <c r="C57" s="55" t="s">
        <v>288</v>
      </c>
      <c r="D57" s="107" t="s">
        <v>252</v>
      </c>
      <c r="E57" s="70" t="s">
        <v>128</v>
      </c>
      <c r="F57" s="62" t="s">
        <v>244</v>
      </c>
      <c r="G57" s="41">
        <v>6</v>
      </c>
      <c r="H57" s="71">
        <v>4032</v>
      </c>
      <c r="I57" s="92" t="s">
        <v>247</v>
      </c>
      <c r="J57" s="33" t="e">
        <f t="shared" si="0"/>
        <v>#VALUE!</v>
      </c>
      <c r="K57" s="42">
        <v>85</v>
      </c>
      <c r="L57" s="42">
        <v>309900</v>
      </c>
      <c r="M57" s="41"/>
    </row>
    <row r="58" spans="1:13">
      <c r="A58" s="24">
        <v>51</v>
      </c>
      <c r="B58" s="235" t="s">
        <v>307</v>
      </c>
      <c r="C58" s="55" t="s">
        <v>288</v>
      </c>
      <c r="D58" s="107" t="s">
        <v>252</v>
      </c>
      <c r="E58" s="70" t="s">
        <v>128</v>
      </c>
      <c r="F58" s="62" t="s">
        <v>244</v>
      </c>
      <c r="G58" s="41">
        <v>6</v>
      </c>
      <c r="H58" s="71">
        <v>2248</v>
      </c>
      <c r="I58" s="92" t="s">
        <v>247</v>
      </c>
      <c r="J58" s="59" t="e">
        <f t="shared" si="0"/>
        <v>#VALUE!</v>
      </c>
      <c r="K58" s="42">
        <v>84</v>
      </c>
      <c r="L58" s="42">
        <v>145800</v>
      </c>
      <c r="M58" s="41"/>
    </row>
    <row r="59" spans="1:13">
      <c r="A59" s="24">
        <v>52</v>
      </c>
      <c r="B59" s="235" t="s">
        <v>308</v>
      </c>
      <c r="C59" s="55" t="s">
        <v>288</v>
      </c>
      <c r="D59" s="107" t="s">
        <v>252</v>
      </c>
      <c r="E59" s="70" t="s">
        <v>128</v>
      </c>
      <c r="F59" s="62" t="s">
        <v>244</v>
      </c>
      <c r="G59" s="41">
        <v>7</v>
      </c>
      <c r="H59" s="71">
        <v>6187</v>
      </c>
      <c r="I59" s="92" t="s">
        <v>247</v>
      </c>
      <c r="J59" s="59" t="e">
        <f t="shared" si="0"/>
        <v>#VALUE!</v>
      </c>
      <c r="K59" s="42">
        <v>252</v>
      </c>
      <c r="L59" s="42">
        <v>404600</v>
      </c>
      <c r="M59" s="41"/>
    </row>
    <row r="60" spans="1:13">
      <c r="A60" s="24">
        <v>53</v>
      </c>
      <c r="B60" s="235" t="s">
        <v>309</v>
      </c>
      <c r="C60" s="55" t="s">
        <v>288</v>
      </c>
      <c r="D60" s="107" t="s">
        <v>252</v>
      </c>
      <c r="E60" s="70" t="s">
        <v>128</v>
      </c>
      <c r="F60" s="62" t="s">
        <v>244</v>
      </c>
      <c r="G60" s="41">
        <v>5</v>
      </c>
      <c r="H60" s="71">
        <v>1567</v>
      </c>
      <c r="I60" s="92" t="s">
        <v>247</v>
      </c>
      <c r="J60" s="33" t="e">
        <f t="shared" si="0"/>
        <v>#VALUE!</v>
      </c>
      <c r="K60" s="42">
        <v>22</v>
      </c>
      <c r="L60" s="42">
        <v>127100</v>
      </c>
      <c r="M60" s="41"/>
    </row>
    <row r="61" spans="1:13">
      <c r="A61" s="24">
        <v>54</v>
      </c>
      <c r="B61" s="235" t="s">
        <v>310</v>
      </c>
      <c r="C61" s="55" t="s">
        <v>288</v>
      </c>
      <c r="D61" s="107" t="s">
        <v>249</v>
      </c>
      <c r="E61" s="70" t="s">
        <v>128</v>
      </c>
      <c r="F61" s="62" t="s">
        <v>244</v>
      </c>
      <c r="G61" s="41">
        <v>5</v>
      </c>
      <c r="H61" s="71">
        <v>106</v>
      </c>
      <c r="I61" s="92" t="s">
        <v>247</v>
      </c>
      <c r="J61" s="59" t="e">
        <f t="shared" si="0"/>
        <v>#VALUE!</v>
      </c>
      <c r="K61" s="42">
        <v>17</v>
      </c>
      <c r="L61" s="42">
        <v>2500</v>
      </c>
      <c r="M61" s="41"/>
    </row>
    <row r="62" spans="1:13">
      <c r="A62" s="24">
        <v>55</v>
      </c>
      <c r="B62" s="235" t="s">
        <v>311</v>
      </c>
      <c r="C62" s="55" t="s">
        <v>288</v>
      </c>
      <c r="D62" s="107" t="s">
        <v>252</v>
      </c>
      <c r="E62" s="70" t="s">
        <v>128</v>
      </c>
      <c r="F62" s="62" t="s">
        <v>244</v>
      </c>
      <c r="G62" s="41">
        <v>5</v>
      </c>
      <c r="H62" s="71">
        <v>981</v>
      </c>
      <c r="I62" s="92" t="s">
        <v>247</v>
      </c>
      <c r="J62" s="59" t="e">
        <f t="shared" si="0"/>
        <v>#VALUE!</v>
      </c>
      <c r="K62" s="42">
        <v>29</v>
      </c>
      <c r="L62" s="42">
        <v>69400</v>
      </c>
      <c r="M62" s="41"/>
    </row>
    <row r="63" spans="1:13">
      <c r="A63" s="65">
        <v>56</v>
      </c>
      <c r="B63" s="235" t="s">
        <v>312</v>
      </c>
      <c r="C63" s="55" t="s">
        <v>288</v>
      </c>
      <c r="D63" s="107" t="s">
        <v>249</v>
      </c>
      <c r="E63" s="70" t="s">
        <v>128</v>
      </c>
      <c r="F63" s="62" t="s">
        <v>244</v>
      </c>
      <c r="G63" s="41">
        <v>6</v>
      </c>
      <c r="H63" s="71">
        <v>772</v>
      </c>
      <c r="I63" s="92" t="s">
        <v>247</v>
      </c>
      <c r="J63" s="33" t="e">
        <f t="shared" si="0"/>
        <v>#VALUE!</v>
      </c>
      <c r="K63" s="42">
        <v>41</v>
      </c>
      <c r="L63" s="42">
        <v>43600</v>
      </c>
      <c r="M63" s="41"/>
    </row>
    <row r="64" spans="1:13">
      <c r="A64" s="65">
        <v>57</v>
      </c>
      <c r="B64" s="235" t="s">
        <v>313</v>
      </c>
      <c r="C64" s="55" t="s">
        <v>288</v>
      </c>
      <c r="D64" s="107" t="s">
        <v>252</v>
      </c>
      <c r="E64" s="70" t="s">
        <v>128</v>
      </c>
      <c r="F64" s="62" t="s">
        <v>244</v>
      </c>
      <c r="G64" s="41">
        <v>5</v>
      </c>
      <c r="H64" s="71">
        <v>1539</v>
      </c>
      <c r="I64" s="92" t="s">
        <v>247</v>
      </c>
      <c r="J64" s="33" t="e">
        <f t="shared" si="0"/>
        <v>#VALUE!</v>
      </c>
      <c r="K64" s="42">
        <v>35</v>
      </c>
      <c r="L64" s="42">
        <v>116700</v>
      </c>
      <c r="M64" s="41"/>
    </row>
    <row r="65" spans="1:13">
      <c r="A65" s="24">
        <v>58</v>
      </c>
      <c r="B65" s="235" t="s">
        <v>314</v>
      </c>
      <c r="C65" s="55" t="s">
        <v>288</v>
      </c>
      <c r="D65" s="107" t="s">
        <v>252</v>
      </c>
      <c r="E65" s="70" t="s">
        <v>128</v>
      </c>
      <c r="F65" s="62" t="s">
        <v>244</v>
      </c>
      <c r="G65" s="41">
        <v>6</v>
      </c>
      <c r="H65" s="71">
        <v>2312</v>
      </c>
      <c r="I65" s="92" t="s">
        <v>247</v>
      </c>
      <c r="J65" s="33" t="e">
        <f t="shared" si="0"/>
        <v>#VALUE!</v>
      </c>
      <c r="K65" s="42">
        <v>58</v>
      </c>
      <c r="L65" s="42">
        <v>170100</v>
      </c>
      <c r="M65" s="41"/>
    </row>
    <row r="66" spans="1:13">
      <c r="A66" s="24">
        <v>59</v>
      </c>
      <c r="B66" s="235" t="s">
        <v>315</v>
      </c>
      <c r="C66" s="55" t="s">
        <v>288</v>
      </c>
      <c r="D66" s="107" t="s">
        <v>252</v>
      </c>
      <c r="E66" s="70" t="s">
        <v>128</v>
      </c>
      <c r="F66" s="62" t="s">
        <v>244</v>
      </c>
      <c r="G66" s="41">
        <v>6</v>
      </c>
      <c r="H66" s="71">
        <v>1051</v>
      </c>
      <c r="I66" s="92" t="s">
        <v>247</v>
      </c>
      <c r="J66" s="33" t="e">
        <f t="shared" si="0"/>
        <v>#VALUE!</v>
      </c>
      <c r="K66" s="42">
        <v>37</v>
      </c>
      <c r="L66" s="42">
        <v>70700</v>
      </c>
      <c r="M66" s="41"/>
    </row>
    <row r="67" spans="1:13">
      <c r="A67" s="24">
        <v>60</v>
      </c>
      <c r="B67" s="235" t="s">
        <v>316</v>
      </c>
      <c r="C67" s="55" t="s">
        <v>288</v>
      </c>
      <c r="D67" s="107" t="s">
        <v>252</v>
      </c>
      <c r="E67" s="70" t="s">
        <v>128</v>
      </c>
      <c r="F67" s="62" t="s">
        <v>244</v>
      </c>
      <c r="G67" s="41">
        <v>6</v>
      </c>
      <c r="H67" s="71">
        <v>1831</v>
      </c>
      <c r="I67" s="92" t="s">
        <v>247</v>
      </c>
      <c r="J67" s="59" t="e">
        <f t="shared" si="0"/>
        <v>#VALUE!</v>
      </c>
      <c r="K67" s="42">
        <v>57</v>
      </c>
      <c r="L67" s="42">
        <v>127200</v>
      </c>
      <c r="M67" s="41"/>
    </row>
    <row r="68" spans="1:13">
      <c r="A68" s="24">
        <v>61</v>
      </c>
      <c r="B68" s="235" t="s">
        <v>317</v>
      </c>
      <c r="C68" s="55" t="s">
        <v>288</v>
      </c>
      <c r="D68" s="107" t="s">
        <v>252</v>
      </c>
      <c r="E68" s="70" t="s">
        <v>128</v>
      </c>
      <c r="F68" s="62" t="s">
        <v>244</v>
      </c>
      <c r="G68" s="41">
        <v>5</v>
      </c>
      <c r="H68" s="71">
        <v>939</v>
      </c>
      <c r="I68" s="92" t="s">
        <v>247</v>
      </c>
      <c r="J68" s="59" t="e">
        <f t="shared" si="0"/>
        <v>#VALUE!</v>
      </c>
      <c r="K68" s="42">
        <v>33</v>
      </c>
      <c r="L68" s="42">
        <v>63100</v>
      </c>
      <c r="M68" s="41"/>
    </row>
    <row r="69" spans="1:13">
      <c r="A69" s="24">
        <v>62</v>
      </c>
      <c r="B69" s="235" t="s">
        <v>318</v>
      </c>
      <c r="C69" s="55" t="s">
        <v>288</v>
      </c>
      <c r="D69" s="107" t="s">
        <v>246</v>
      </c>
      <c r="E69" s="70" t="s">
        <v>128</v>
      </c>
      <c r="F69" s="62" t="s">
        <v>244</v>
      </c>
      <c r="G69" s="41">
        <v>5</v>
      </c>
      <c r="H69" s="71">
        <v>382</v>
      </c>
      <c r="I69" s="92" t="s">
        <v>247</v>
      </c>
      <c r="J69" s="33" t="e">
        <f t="shared" si="0"/>
        <v>#VALUE!</v>
      </c>
      <c r="K69" s="42">
        <v>33</v>
      </c>
      <c r="L69" s="42">
        <v>15800</v>
      </c>
      <c r="M69" s="41"/>
    </row>
    <row r="70" spans="1:13">
      <c r="A70" s="24">
        <v>63</v>
      </c>
      <c r="B70" s="235" t="s">
        <v>319</v>
      </c>
      <c r="C70" s="55" t="s">
        <v>288</v>
      </c>
      <c r="D70" s="107" t="s">
        <v>252</v>
      </c>
      <c r="E70" s="70" t="s">
        <v>128</v>
      </c>
      <c r="F70" s="62" t="s">
        <v>244</v>
      </c>
      <c r="G70" s="41">
        <v>6</v>
      </c>
      <c r="H70" s="71">
        <v>1343</v>
      </c>
      <c r="I70" s="92" t="s">
        <v>247</v>
      </c>
      <c r="J70" s="59" t="e">
        <f t="shared" si="0"/>
        <v>#VALUE!</v>
      </c>
      <c r="K70" s="42">
        <v>47</v>
      </c>
      <c r="L70" s="42">
        <v>88800</v>
      </c>
      <c r="M70" s="41"/>
    </row>
    <row r="71" spans="1:13">
      <c r="A71" s="24">
        <v>64</v>
      </c>
      <c r="B71" s="235" t="s">
        <v>320</v>
      </c>
      <c r="C71" s="55" t="s">
        <v>288</v>
      </c>
      <c r="D71" s="107" t="s">
        <v>252</v>
      </c>
      <c r="E71" s="70" t="s">
        <v>128</v>
      </c>
      <c r="F71" s="62" t="s">
        <v>244</v>
      </c>
      <c r="G71" s="41">
        <v>5</v>
      </c>
      <c r="H71" s="71">
        <v>820</v>
      </c>
      <c r="I71" s="92" t="s">
        <v>247</v>
      </c>
      <c r="J71" s="59" t="e">
        <f t="shared" ref="J71:J134" si="1">H71/I71</f>
        <v>#VALUE!</v>
      </c>
      <c r="K71" s="42">
        <v>16</v>
      </c>
      <c r="L71" s="42">
        <v>63100</v>
      </c>
      <c r="M71" s="41"/>
    </row>
    <row r="72" spans="1:13">
      <c r="A72" s="24">
        <v>65</v>
      </c>
      <c r="B72" s="235" t="s">
        <v>321</v>
      </c>
      <c r="C72" s="55" t="s">
        <v>288</v>
      </c>
      <c r="D72" s="107" t="s">
        <v>246</v>
      </c>
      <c r="E72" s="70" t="s">
        <v>128</v>
      </c>
      <c r="F72" s="62" t="s">
        <v>244</v>
      </c>
      <c r="G72" s="41">
        <v>6</v>
      </c>
      <c r="H72" s="71">
        <v>728</v>
      </c>
      <c r="I72" s="92" t="s">
        <v>247</v>
      </c>
      <c r="J72" s="33" t="e">
        <f t="shared" si="1"/>
        <v>#VALUE!</v>
      </c>
      <c r="K72" s="42">
        <v>38</v>
      </c>
      <c r="L72" s="42">
        <v>41000</v>
      </c>
      <c r="M72" s="41"/>
    </row>
    <row r="73" spans="1:13">
      <c r="A73" s="65">
        <v>66</v>
      </c>
      <c r="B73" s="235" t="s">
        <v>322</v>
      </c>
      <c r="C73" s="235" t="s">
        <v>323</v>
      </c>
      <c r="D73" s="107" t="s">
        <v>252</v>
      </c>
      <c r="E73" s="70" t="s">
        <v>128</v>
      </c>
      <c r="F73" s="62" t="s">
        <v>244</v>
      </c>
      <c r="G73" s="41">
        <v>6</v>
      </c>
      <c r="H73" s="71">
        <v>935</v>
      </c>
      <c r="I73" s="92" t="s">
        <v>247</v>
      </c>
      <c r="J73" s="33" t="e">
        <f t="shared" si="1"/>
        <v>#VALUE!</v>
      </c>
      <c r="K73" s="42">
        <v>41</v>
      </c>
      <c r="L73" s="42">
        <v>56100</v>
      </c>
      <c r="M73" s="41"/>
    </row>
    <row r="74" spans="1:13">
      <c r="A74" s="65">
        <v>67</v>
      </c>
      <c r="B74" s="235" t="s">
        <v>324</v>
      </c>
      <c r="C74" s="235" t="s">
        <v>323</v>
      </c>
      <c r="D74" s="107" t="s">
        <v>246</v>
      </c>
      <c r="E74" s="70" t="s">
        <v>128</v>
      </c>
      <c r="F74" s="62" t="s">
        <v>244</v>
      </c>
      <c r="G74" s="41">
        <v>7</v>
      </c>
      <c r="H74" s="71">
        <v>2351</v>
      </c>
      <c r="I74" s="92" t="s">
        <v>247</v>
      </c>
      <c r="J74" s="33" t="e">
        <f t="shared" si="1"/>
        <v>#VALUE!</v>
      </c>
      <c r="K74" s="42">
        <v>123</v>
      </c>
      <c r="L74" s="42">
        <v>127200</v>
      </c>
      <c r="M74" s="41"/>
    </row>
    <row r="75" spans="1:13">
      <c r="A75" s="24">
        <v>68</v>
      </c>
      <c r="B75" s="235" t="s">
        <v>325</v>
      </c>
      <c r="C75" s="235" t="s">
        <v>323</v>
      </c>
      <c r="D75" s="107" t="s">
        <v>252</v>
      </c>
      <c r="E75" s="70" t="s">
        <v>128</v>
      </c>
      <c r="F75" s="62" t="s">
        <v>244</v>
      </c>
      <c r="G75" s="41">
        <v>5</v>
      </c>
      <c r="H75" s="71">
        <v>626</v>
      </c>
      <c r="I75" s="92" t="s">
        <v>247</v>
      </c>
      <c r="J75" s="33" t="e">
        <f t="shared" si="1"/>
        <v>#VALUE!</v>
      </c>
      <c r="K75" s="42">
        <v>23</v>
      </c>
      <c r="L75" s="42">
        <v>41000</v>
      </c>
      <c r="M75" s="41"/>
    </row>
    <row r="76" spans="1:13">
      <c r="A76" s="24">
        <v>69</v>
      </c>
      <c r="B76" s="235" t="s">
        <v>326</v>
      </c>
      <c r="C76" s="235" t="s">
        <v>323</v>
      </c>
      <c r="D76" s="107" t="s">
        <v>252</v>
      </c>
      <c r="E76" s="70" t="s">
        <v>128</v>
      </c>
      <c r="F76" s="62" t="s">
        <v>244</v>
      </c>
      <c r="G76" s="41">
        <v>7</v>
      </c>
      <c r="H76" s="71">
        <v>6843</v>
      </c>
      <c r="I76" s="92" t="s">
        <v>247</v>
      </c>
      <c r="J76" s="59" t="e">
        <f t="shared" si="1"/>
        <v>#VALUE!</v>
      </c>
      <c r="K76" s="42">
        <v>242</v>
      </c>
      <c r="L76" s="42">
        <v>451900</v>
      </c>
      <c r="M76" s="41"/>
    </row>
    <row r="77" spans="1:13">
      <c r="A77" s="24">
        <v>70</v>
      </c>
      <c r="B77" s="235" t="s">
        <v>327</v>
      </c>
      <c r="C77" s="235" t="s">
        <v>323</v>
      </c>
      <c r="D77" s="107" t="s">
        <v>252</v>
      </c>
      <c r="E77" s="70" t="s">
        <v>128</v>
      </c>
      <c r="F77" s="62" t="s">
        <v>244</v>
      </c>
      <c r="G77" s="41">
        <v>7</v>
      </c>
      <c r="H77" s="71">
        <v>2321</v>
      </c>
      <c r="I77" s="92" t="s">
        <v>247</v>
      </c>
      <c r="J77" s="59" t="e">
        <f t="shared" si="1"/>
        <v>#VALUE!</v>
      </c>
      <c r="K77" s="42">
        <v>87</v>
      </c>
      <c r="L77" s="42">
        <v>148000</v>
      </c>
      <c r="M77" s="41"/>
    </row>
    <row r="78" spans="1:13">
      <c r="A78" s="24">
        <v>71</v>
      </c>
      <c r="B78" s="235" t="s">
        <v>328</v>
      </c>
      <c r="C78" s="235" t="s">
        <v>323</v>
      </c>
      <c r="D78" s="107" t="s">
        <v>252</v>
      </c>
      <c r="E78" s="70" t="s">
        <v>128</v>
      </c>
      <c r="F78" s="62" t="s">
        <v>244</v>
      </c>
      <c r="G78" s="41">
        <v>5</v>
      </c>
      <c r="H78" s="71">
        <v>1101</v>
      </c>
      <c r="I78" s="92" t="s">
        <v>247</v>
      </c>
      <c r="J78" s="33" t="e">
        <f t="shared" si="1"/>
        <v>#VALUE!</v>
      </c>
      <c r="K78" s="42">
        <v>24</v>
      </c>
      <c r="L78" s="42">
        <v>84100</v>
      </c>
      <c r="M78" s="41"/>
    </row>
    <row r="79" spans="1:13">
      <c r="A79" s="24">
        <v>72</v>
      </c>
      <c r="B79" s="235" t="s">
        <v>329</v>
      </c>
      <c r="C79" s="235" t="s">
        <v>323</v>
      </c>
      <c r="D79" s="107" t="s">
        <v>252</v>
      </c>
      <c r="E79" s="70" t="s">
        <v>128</v>
      </c>
      <c r="F79" s="62" t="s">
        <v>244</v>
      </c>
      <c r="G79" s="41">
        <v>5</v>
      </c>
      <c r="H79" s="71">
        <v>241</v>
      </c>
      <c r="I79" s="92" t="s">
        <v>247</v>
      </c>
      <c r="J79" s="59" t="e">
        <f t="shared" si="1"/>
        <v>#VALUE!</v>
      </c>
      <c r="K79" s="42">
        <v>9</v>
      </c>
      <c r="L79" s="42">
        <v>15600</v>
      </c>
      <c r="M79" s="41"/>
    </row>
    <row r="80" spans="1:13">
      <c r="A80" s="24">
        <v>73</v>
      </c>
      <c r="B80" s="235" t="s">
        <v>330</v>
      </c>
      <c r="C80" s="235" t="s">
        <v>323</v>
      </c>
      <c r="D80" s="107" t="s">
        <v>252</v>
      </c>
      <c r="E80" s="70" t="s">
        <v>128</v>
      </c>
      <c r="F80" s="62" t="s">
        <v>244</v>
      </c>
      <c r="G80" s="41">
        <v>6</v>
      </c>
      <c r="H80" s="71">
        <v>151950</v>
      </c>
      <c r="I80" s="92" t="s">
        <v>247</v>
      </c>
      <c r="J80" s="59" t="e">
        <f t="shared" si="1"/>
        <v>#VALUE!</v>
      </c>
      <c r="K80" s="42">
        <v>5399</v>
      </c>
      <c r="L80" s="42">
        <v>10371700</v>
      </c>
      <c r="M80" s="41"/>
    </row>
    <row r="81" spans="1:13">
      <c r="A81" s="24">
        <v>74</v>
      </c>
      <c r="B81" s="247" t="s">
        <v>331</v>
      </c>
      <c r="C81" s="235" t="s">
        <v>332</v>
      </c>
      <c r="D81" s="107" t="s">
        <v>252</v>
      </c>
      <c r="E81" s="70" t="s">
        <v>128</v>
      </c>
      <c r="F81" s="62" t="s">
        <v>244</v>
      </c>
      <c r="G81" s="41">
        <v>4</v>
      </c>
      <c r="H81" s="71">
        <v>47358</v>
      </c>
      <c r="I81" s="92" t="s">
        <v>247</v>
      </c>
      <c r="J81" s="33" t="e">
        <f t="shared" si="1"/>
        <v>#VALUE!</v>
      </c>
      <c r="K81" s="42">
        <v>818</v>
      </c>
      <c r="L81" s="42">
        <v>3607300</v>
      </c>
      <c r="M81" s="41"/>
    </row>
    <row r="82" spans="1:13">
      <c r="A82" s="24">
        <v>75</v>
      </c>
      <c r="B82" s="235" t="s">
        <v>333</v>
      </c>
      <c r="C82" s="235" t="s">
        <v>332</v>
      </c>
      <c r="D82" s="107" t="s">
        <v>252</v>
      </c>
      <c r="E82" s="70" t="s">
        <v>128</v>
      </c>
      <c r="F82" s="62" t="s">
        <v>244</v>
      </c>
      <c r="G82" s="41">
        <v>6</v>
      </c>
      <c r="H82" s="71">
        <v>1249</v>
      </c>
      <c r="I82" s="92" t="s">
        <v>247</v>
      </c>
      <c r="J82" s="33" t="e">
        <f t="shared" si="1"/>
        <v>#VALUE!</v>
      </c>
      <c r="K82" s="42">
        <v>42</v>
      </c>
      <c r="L82" s="42">
        <v>80500</v>
      </c>
      <c r="M82" s="41"/>
    </row>
    <row r="83" spans="1:13">
      <c r="A83" s="65">
        <v>76</v>
      </c>
      <c r="B83" s="235" t="s">
        <v>334</v>
      </c>
      <c r="C83" s="235" t="s">
        <v>332</v>
      </c>
      <c r="D83" s="107" t="s">
        <v>252</v>
      </c>
      <c r="E83" s="70" t="s">
        <v>128</v>
      </c>
      <c r="F83" s="62" t="s">
        <v>244</v>
      </c>
      <c r="G83" s="41">
        <v>7</v>
      </c>
      <c r="H83" s="71">
        <v>4883</v>
      </c>
      <c r="I83" s="92" t="s">
        <v>247</v>
      </c>
      <c r="J83" s="33" t="e">
        <f t="shared" si="1"/>
        <v>#VALUE!</v>
      </c>
      <c r="K83" s="42">
        <v>172</v>
      </c>
      <c r="L83" s="42">
        <v>300000</v>
      </c>
      <c r="M83" s="41"/>
    </row>
    <row r="84" spans="1:13">
      <c r="A84" s="65">
        <v>77</v>
      </c>
      <c r="B84" s="235" t="s">
        <v>335</v>
      </c>
      <c r="C84" s="235" t="s">
        <v>332</v>
      </c>
      <c r="D84" s="107" t="s">
        <v>252</v>
      </c>
      <c r="E84" s="70" t="s">
        <v>128</v>
      </c>
      <c r="F84" s="62" t="s">
        <v>244</v>
      </c>
      <c r="G84" s="41">
        <v>6</v>
      </c>
      <c r="H84" s="71">
        <v>8264</v>
      </c>
      <c r="I84" s="92" t="s">
        <v>247</v>
      </c>
      <c r="J84" s="33" t="e">
        <f t="shared" si="1"/>
        <v>#VALUE!</v>
      </c>
      <c r="K84" s="42">
        <v>160</v>
      </c>
      <c r="L84" s="42">
        <v>605700</v>
      </c>
      <c r="M84" s="41"/>
    </row>
    <row r="85" spans="1:13">
      <c r="A85" s="24">
        <v>78</v>
      </c>
      <c r="B85" s="235" t="s">
        <v>336</v>
      </c>
      <c r="C85" s="235" t="s">
        <v>332</v>
      </c>
      <c r="D85" s="107" t="s">
        <v>252</v>
      </c>
      <c r="E85" s="70" t="s">
        <v>128</v>
      </c>
      <c r="F85" s="62" t="s">
        <v>244</v>
      </c>
      <c r="G85" s="41">
        <v>5</v>
      </c>
      <c r="H85" s="71">
        <v>2554</v>
      </c>
      <c r="I85" s="92" t="s">
        <v>247</v>
      </c>
      <c r="J85" s="59" t="e">
        <f t="shared" si="1"/>
        <v>#VALUE!</v>
      </c>
      <c r="K85" s="42">
        <v>41</v>
      </c>
      <c r="L85" s="42">
        <v>197000</v>
      </c>
      <c r="M85" s="41"/>
    </row>
    <row r="86" spans="1:13">
      <c r="A86" s="24">
        <v>79</v>
      </c>
      <c r="B86" s="235" t="s">
        <v>337</v>
      </c>
      <c r="C86" s="235" t="s">
        <v>332</v>
      </c>
      <c r="D86" s="107" t="s">
        <v>252</v>
      </c>
      <c r="E86" s="70" t="s">
        <v>128</v>
      </c>
      <c r="F86" s="62" t="s">
        <v>244</v>
      </c>
      <c r="G86" s="41">
        <v>5</v>
      </c>
      <c r="H86" s="71">
        <v>1768</v>
      </c>
      <c r="I86" s="92" t="s">
        <v>247</v>
      </c>
      <c r="J86" s="59" t="e">
        <f t="shared" si="1"/>
        <v>#VALUE!</v>
      </c>
      <c r="K86" s="42">
        <v>35</v>
      </c>
      <c r="L86" s="42">
        <v>123600</v>
      </c>
      <c r="M86" s="41"/>
    </row>
    <row r="87" spans="1:13">
      <c r="A87" s="24">
        <v>80</v>
      </c>
      <c r="B87" s="235" t="s">
        <v>338</v>
      </c>
      <c r="C87" s="235" t="s">
        <v>332</v>
      </c>
      <c r="D87" s="107" t="s">
        <v>252</v>
      </c>
      <c r="E87" s="70" t="s">
        <v>128</v>
      </c>
      <c r="F87" s="62" t="s">
        <v>244</v>
      </c>
      <c r="G87" s="41">
        <v>6</v>
      </c>
      <c r="H87" s="71">
        <v>5165</v>
      </c>
      <c r="I87" s="92" t="s">
        <v>247</v>
      </c>
      <c r="J87" s="33" t="e">
        <f t="shared" si="1"/>
        <v>#VALUE!</v>
      </c>
      <c r="K87" s="42">
        <v>100</v>
      </c>
      <c r="L87" s="42">
        <v>355300</v>
      </c>
      <c r="M87" s="41"/>
    </row>
    <row r="88" spans="1:13">
      <c r="A88" s="24">
        <v>81</v>
      </c>
      <c r="B88" s="235" t="s">
        <v>339</v>
      </c>
      <c r="C88" s="235" t="s">
        <v>332</v>
      </c>
      <c r="D88" s="107" t="s">
        <v>252</v>
      </c>
      <c r="E88" s="70" t="s">
        <v>128</v>
      </c>
      <c r="F88" s="62" t="s">
        <v>244</v>
      </c>
      <c r="G88" s="41">
        <v>5</v>
      </c>
      <c r="H88" s="71">
        <v>1354</v>
      </c>
      <c r="I88" s="92" t="s">
        <v>247</v>
      </c>
      <c r="J88" s="59" t="e">
        <f t="shared" si="1"/>
        <v>#VALUE!</v>
      </c>
      <c r="K88" s="42">
        <v>33</v>
      </c>
      <c r="L88" s="42">
        <v>90900</v>
      </c>
      <c r="M88" s="41"/>
    </row>
    <row r="89" spans="1:13">
      <c r="A89" s="24">
        <v>82</v>
      </c>
      <c r="B89" s="235" t="s">
        <v>340</v>
      </c>
      <c r="C89" s="235" t="s">
        <v>332</v>
      </c>
      <c r="D89" s="107" t="s">
        <v>252</v>
      </c>
      <c r="E89" s="70" t="s">
        <v>128</v>
      </c>
      <c r="F89" s="62" t="s">
        <v>244</v>
      </c>
      <c r="G89" s="41">
        <v>5</v>
      </c>
      <c r="H89" s="71">
        <v>1381</v>
      </c>
      <c r="I89" s="92" t="s">
        <v>247</v>
      </c>
      <c r="J89" s="59" t="e">
        <f t="shared" si="1"/>
        <v>#VALUE!</v>
      </c>
      <c r="K89" s="42">
        <v>44</v>
      </c>
      <c r="L89" s="42">
        <v>90200</v>
      </c>
      <c r="M89" s="41"/>
    </row>
    <row r="90" spans="1:13">
      <c r="A90" s="24">
        <v>83</v>
      </c>
      <c r="B90" s="235" t="s">
        <v>341</v>
      </c>
      <c r="C90" s="235" t="s">
        <v>332</v>
      </c>
      <c r="D90" s="107" t="s">
        <v>252</v>
      </c>
      <c r="E90" s="70" t="s">
        <v>128</v>
      </c>
      <c r="F90" s="62" t="s">
        <v>244</v>
      </c>
      <c r="G90" s="41">
        <v>5</v>
      </c>
      <c r="H90" s="71">
        <v>1586</v>
      </c>
      <c r="I90" s="92" t="s">
        <v>247</v>
      </c>
      <c r="J90" s="33" t="e">
        <f t="shared" si="1"/>
        <v>#VALUE!</v>
      </c>
      <c r="K90" s="42">
        <v>38</v>
      </c>
      <c r="L90" s="42">
        <v>137500</v>
      </c>
      <c r="M90" s="41"/>
    </row>
    <row r="91" spans="1:13">
      <c r="A91" s="24">
        <v>84</v>
      </c>
      <c r="B91" s="235" t="s">
        <v>342</v>
      </c>
      <c r="C91" s="235" t="s">
        <v>332</v>
      </c>
      <c r="D91" s="107" t="s">
        <v>252</v>
      </c>
      <c r="E91" s="70" t="s">
        <v>128</v>
      </c>
      <c r="F91" s="62" t="s">
        <v>244</v>
      </c>
      <c r="G91" s="41">
        <v>5</v>
      </c>
      <c r="H91" s="71">
        <v>1862</v>
      </c>
      <c r="I91" s="92" t="s">
        <v>247</v>
      </c>
      <c r="J91" s="33" t="e">
        <f t="shared" si="1"/>
        <v>#VALUE!</v>
      </c>
      <c r="K91" s="42">
        <v>41</v>
      </c>
      <c r="L91" s="42">
        <v>159500</v>
      </c>
      <c r="M91" s="41"/>
    </row>
    <row r="92" spans="1:13">
      <c r="A92" s="24">
        <v>85</v>
      </c>
      <c r="B92" s="235" t="s">
        <v>343</v>
      </c>
      <c r="C92" s="235" t="s">
        <v>332</v>
      </c>
      <c r="D92" s="107" t="s">
        <v>246</v>
      </c>
      <c r="E92" s="70" t="s">
        <v>128</v>
      </c>
      <c r="F92" s="62" t="s">
        <v>244</v>
      </c>
      <c r="G92" s="41">
        <v>3</v>
      </c>
      <c r="H92" s="71">
        <v>2892</v>
      </c>
      <c r="I92" s="92" t="s">
        <v>247</v>
      </c>
      <c r="J92" s="33" t="e">
        <f t="shared" si="1"/>
        <v>#VALUE!</v>
      </c>
      <c r="K92" s="42">
        <v>50</v>
      </c>
      <c r="L92" s="42">
        <v>174500</v>
      </c>
      <c r="M92" s="41"/>
    </row>
    <row r="93" spans="1:13">
      <c r="A93" s="65">
        <v>86</v>
      </c>
      <c r="B93" s="235" t="s">
        <v>344</v>
      </c>
      <c r="C93" s="235" t="s">
        <v>332</v>
      </c>
      <c r="D93" s="107" t="s">
        <v>252</v>
      </c>
      <c r="E93" s="70" t="s">
        <v>128</v>
      </c>
      <c r="F93" s="62" t="s">
        <v>244</v>
      </c>
      <c r="G93" s="41">
        <v>5</v>
      </c>
      <c r="H93" s="71">
        <v>2384</v>
      </c>
      <c r="I93" s="92" t="s">
        <v>247</v>
      </c>
      <c r="J93" s="33" t="e">
        <f t="shared" si="1"/>
        <v>#VALUE!</v>
      </c>
      <c r="K93" s="42">
        <v>48</v>
      </c>
      <c r="L93" s="42">
        <v>167300</v>
      </c>
      <c r="M93" s="41"/>
    </row>
    <row r="94" spans="1:13">
      <c r="A94" s="65">
        <v>87</v>
      </c>
      <c r="B94" s="235" t="s">
        <v>345</v>
      </c>
      <c r="C94" s="235" t="s">
        <v>332</v>
      </c>
      <c r="D94" s="107" t="s">
        <v>252</v>
      </c>
      <c r="E94" s="70" t="s">
        <v>128</v>
      </c>
      <c r="F94" s="62" t="s">
        <v>244</v>
      </c>
      <c r="G94" s="41">
        <v>6</v>
      </c>
      <c r="H94" s="71">
        <v>5420</v>
      </c>
      <c r="I94" s="92" t="s">
        <v>247</v>
      </c>
      <c r="J94" s="59" t="e">
        <f t="shared" si="1"/>
        <v>#VALUE!</v>
      </c>
      <c r="K94" s="42">
        <v>133</v>
      </c>
      <c r="L94" s="42">
        <v>382900</v>
      </c>
      <c r="M94" s="41"/>
    </row>
    <row r="95" spans="1:13">
      <c r="A95" s="24">
        <v>88</v>
      </c>
      <c r="B95" s="235" t="s">
        <v>346</v>
      </c>
      <c r="C95" s="235" t="s">
        <v>332</v>
      </c>
      <c r="D95" s="107" t="s">
        <v>252</v>
      </c>
      <c r="E95" s="70" t="s">
        <v>128</v>
      </c>
      <c r="F95" s="62" t="s">
        <v>244</v>
      </c>
      <c r="G95" s="41">
        <v>5</v>
      </c>
      <c r="H95" s="71">
        <v>7437</v>
      </c>
      <c r="I95" s="92" t="s">
        <v>247</v>
      </c>
      <c r="J95" s="59" t="e">
        <f t="shared" si="1"/>
        <v>#VALUE!</v>
      </c>
      <c r="K95" s="42">
        <v>137</v>
      </c>
      <c r="L95" s="42">
        <v>562100</v>
      </c>
      <c r="M95" s="41"/>
    </row>
    <row r="96" spans="1:13">
      <c r="A96" s="24">
        <v>89</v>
      </c>
      <c r="B96" s="235" t="s">
        <v>347</v>
      </c>
      <c r="C96" s="235" t="s">
        <v>332</v>
      </c>
      <c r="D96" s="107" t="s">
        <v>252</v>
      </c>
      <c r="E96" s="70" t="s">
        <v>128</v>
      </c>
      <c r="F96" s="62" t="s">
        <v>244</v>
      </c>
      <c r="G96" s="41">
        <v>5</v>
      </c>
      <c r="H96" s="71">
        <v>847</v>
      </c>
      <c r="I96" s="92" t="s">
        <v>247</v>
      </c>
      <c r="J96" s="33" t="e">
        <f t="shared" si="1"/>
        <v>#VALUE!</v>
      </c>
      <c r="K96" s="42">
        <v>24</v>
      </c>
      <c r="L96" s="42">
        <v>58400</v>
      </c>
      <c r="M96" s="41"/>
    </row>
    <row r="97" spans="1:13">
      <c r="A97" s="24">
        <v>90</v>
      </c>
      <c r="B97" s="247" t="s">
        <v>348</v>
      </c>
      <c r="C97" s="235" t="s">
        <v>332</v>
      </c>
      <c r="D97" s="107" t="s">
        <v>252</v>
      </c>
      <c r="E97" s="70" t="s">
        <v>128</v>
      </c>
      <c r="F97" s="62" t="s">
        <v>244</v>
      </c>
      <c r="G97" s="41">
        <v>6</v>
      </c>
      <c r="H97" s="71">
        <v>4939</v>
      </c>
      <c r="I97" s="92" t="s">
        <v>247</v>
      </c>
      <c r="J97" s="59" t="e">
        <f t="shared" si="1"/>
        <v>#VALUE!</v>
      </c>
      <c r="K97" s="42">
        <v>89</v>
      </c>
      <c r="L97" s="42">
        <v>386700</v>
      </c>
      <c r="M97" s="41"/>
    </row>
    <row r="98" spans="1:13">
      <c r="A98" s="24">
        <v>91</v>
      </c>
      <c r="B98" s="247" t="s">
        <v>349</v>
      </c>
      <c r="C98" s="235" t="s">
        <v>332</v>
      </c>
      <c r="D98" s="107" t="s">
        <v>252</v>
      </c>
      <c r="E98" s="70" t="s">
        <v>128</v>
      </c>
      <c r="F98" s="62" t="s">
        <v>244</v>
      </c>
      <c r="G98" s="41">
        <v>5</v>
      </c>
      <c r="H98" s="71">
        <v>894</v>
      </c>
      <c r="I98" s="92" t="s">
        <v>247</v>
      </c>
      <c r="J98" s="59" t="e">
        <f t="shared" si="1"/>
        <v>#VALUE!</v>
      </c>
      <c r="K98" s="42">
        <v>20</v>
      </c>
      <c r="L98" s="42">
        <v>67000</v>
      </c>
      <c r="M98" s="41"/>
    </row>
    <row r="99" spans="1:13">
      <c r="A99" s="24">
        <v>92</v>
      </c>
      <c r="B99" s="247" t="s">
        <v>350</v>
      </c>
      <c r="C99" s="235" t="s">
        <v>332</v>
      </c>
      <c r="D99" s="107" t="s">
        <v>252</v>
      </c>
      <c r="E99" s="70" t="s">
        <v>128</v>
      </c>
      <c r="F99" s="62" t="s">
        <v>244</v>
      </c>
      <c r="G99" s="41">
        <v>5</v>
      </c>
      <c r="H99" s="71">
        <v>3068</v>
      </c>
      <c r="I99" s="92" t="s">
        <v>247</v>
      </c>
      <c r="J99" s="33" t="e">
        <f t="shared" si="1"/>
        <v>#VALUE!</v>
      </c>
      <c r="K99" s="42">
        <v>108</v>
      </c>
      <c r="L99" s="42">
        <v>203100</v>
      </c>
      <c r="M99" s="41"/>
    </row>
    <row r="100" spans="1:13">
      <c r="A100" s="24">
        <v>93</v>
      </c>
      <c r="B100" s="235"/>
      <c r="C100" s="235"/>
      <c r="D100" s="41"/>
      <c r="E100" s="70"/>
      <c r="F100" s="70"/>
      <c r="G100" s="43"/>
      <c r="H100" s="71"/>
      <c r="I100" s="72"/>
      <c r="J100" s="33" t="e">
        <f t="shared" si="1"/>
        <v>#DIV/0!</v>
      </c>
      <c r="K100" s="42"/>
      <c r="L100" s="42"/>
      <c r="M100" s="41"/>
    </row>
    <row r="101" spans="1:13">
      <c r="A101" s="24">
        <v>94</v>
      </c>
      <c r="B101" s="235"/>
      <c r="C101" s="235"/>
      <c r="D101" s="41"/>
      <c r="E101" s="70"/>
      <c r="F101" s="70"/>
      <c r="G101" s="43"/>
      <c r="H101" s="71"/>
      <c r="I101" s="72"/>
      <c r="J101" s="33" t="e">
        <f t="shared" si="1"/>
        <v>#DIV/0!</v>
      </c>
      <c r="K101" s="42"/>
      <c r="L101" s="42"/>
      <c r="M101" s="41"/>
    </row>
    <row r="102" spans="1:13">
      <c r="A102" s="24">
        <v>95</v>
      </c>
      <c r="B102" s="235"/>
      <c r="C102" s="235"/>
      <c r="D102" s="41"/>
      <c r="E102" s="70"/>
      <c r="F102" s="70"/>
      <c r="G102" s="43"/>
      <c r="H102" s="71"/>
      <c r="I102" s="72"/>
      <c r="J102" s="33" t="e">
        <f t="shared" si="1"/>
        <v>#DIV/0!</v>
      </c>
      <c r="K102" s="42"/>
      <c r="L102" s="42"/>
      <c r="M102" s="41"/>
    </row>
    <row r="103" spans="1:13">
      <c r="A103" s="65">
        <v>96</v>
      </c>
      <c r="B103" s="235"/>
      <c r="C103" s="235"/>
      <c r="D103" s="41"/>
      <c r="E103" s="70"/>
      <c r="F103" s="70"/>
      <c r="G103" s="43"/>
      <c r="H103" s="71"/>
      <c r="I103" s="72"/>
      <c r="J103" s="59" t="e">
        <f t="shared" si="1"/>
        <v>#DIV/0!</v>
      </c>
      <c r="K103" s="42"/>
      <c r="L103" s="42"/>
      <c r="M103" s="41"/>
    </row>
    <row r="104" spans="1:13">
      <c r="A104" s="65">
        <v>97</v>
      </c>
      <c r="B104" s="235"/>
      <c r="C104" s="235"/>
      <c r="D104" s="41"/>
      <c r="E104" s="70"/>
      <c r="F104" s="70"/>
      <c r="G104" s="43"/>
      <c r="H104" s="71"/>
      <c r="I104" s="72"/>
      <c r="J104" s="59" t="e">
        <f t="shared" si="1"/>
        <v>#DIV/0!</v>
      </c>
      <c r="K104" s="42"/>
      <c r="L104" s="42"/>
      <c r="M104" s="41"/>
    </row>
    <row r="105" spans="1:13">
      <c r="A105" s="24">
        <v>98</v>
      </c>
      <c r="B105" s="235"/>
      <c r="C105" s="235"/>
      <c r="D105" s="41"/>
      <c r="E105" s="70"/>
      <c r="F105" s="70"/>
      <c r="G105" s="43"/>
      <c r="H105" s="71"/>
      <c r="I105" s="72"/>
      <c r="J105" s="33" t="e">
        <f t="shared" si="1"/>
        <v>#DIV/0!</v>
      </c>
      <c r="K105" s="42"/>
      <c r="L105" s="42"/>
      <c r="M105" s="41"/>
    </row>
    <row r="106" spans="1:13">
      <c r="A106" s="24">
        <v>99</v>
      </c>
      <c r="B106" s="235"/>
      <c r="C106" s="235"/>
      <c r="D106" s="41"/>
      <c r="E106" s="70"/>
      <c r="F106" s="70"/>
      <c r="G106" s="43"/>
      <c r="H106" s="71"/>
      <c r="I106" s="72"/>
      <c r="J106" s="59" t="e">
        <f t="shared" si="1"/>
        <v>#DIV/0!</v>
      </c>
      <c r="K106" s="42"/>
      <c r="L106" s="42"/>
      <c r="M106" s="41"/>
    </row>
    <row r="107" spans="1:13">
      <c r="A107" s="24">
        <v>100</v>
      </c>
      <c r="B107" s="235"/>
      <c r="C107" s="235"/>
      <c r="D107" s="41"/>
      <c r="E107" s="70"/>
      <c r="F107" s="70"/>
      <c r="G107" s="43"/>
      <c r="H107" s="71"/>
      <c r="I107" s="72"/>
      <c r="J107" s="59" t="e">
        <f t="shared" si="1"/>
        <v>#DIV/0!</v>
      </c>
      <c r="K107" s="42"/>
      <c r="L107" s="42"/>
      <c r="M107" s="41"/>
    </row>
    <row r="108" spans="1:13">
      <c r="A108" s="24">
        <v>101</v>
      </c>
      <c r="B108" s="235"/>
      <c r="C108" s="235"/>
      <c r="D108" s="41"/>
      <c r="E108" s="70"/>
      <c r="F108" s="70"/>
      <c r="G108" s="43"/>
      <c r="H108" s="71"/>
      <c r="I108" s="72"/>
      <c r="J108" s="33" t="e">
        <f t="shared" si="1"/>
        <v>#DIV/0!</v>
      </c>
      <c r="K108" s="42"/>
      <c r="L108" s="42"/>
      <c r="M108" s="41"/>
    </row>
    <row r="109" spans="1:13">
      <c r="A109" s="24">
        <v>102</v>
      </c>
      <c r="B109" s="235"/>
      <c r="C109" s="235"/>
      <c r="D109" s="41"/>
      <c r="E109" s="70"/>
      <c r="F109" s="70"/>
      <c r="G109" s="43"/>
      <c r="H109" s="71"/>
      <c r="I109" s="72"/>
      <c r="J109" s="33" t="e">
        <f t="shared" si="1"/>
        <v>#DIV/0!</v>
      </c>
      <c r="K109" s="42"/>
      <c r="L109" s="42"/>
      <c r="M109" s="41"/>
    </row>
    <row r="110" spans="1:13">
      <c r="A110" s="24">
        <v>103</v>
      </c>
      <c r="B110" s="235"/>
      <c r="C110" s="235"/>
      <c r="D110" s="41"/>
      <c r="E110" s="70"/>
      <c r="F110" s="70"/>
      <c r="G110" s="43"/>
      <c r="H110" s="71"/>
      <c r="I110" s="72"/>
      <c r="J110" s="33" t="e">
        <f t="shared" si="1"/>
        <v>#DIV/0!</v>
      </c>
      <c r="K110" s="42"/>
      <c r="L110" s="42"/>
      <c r="M110" s="41"/>
    </row>
    <row r="111" spans="1:13">
      <c r="A111" s="24">
        <v>104</v>
      </c>
      <c r="B111" s="235"/>
      <c r="C111" s="235"/>
      <c r="D111" s="41"/>
      <c r="E111" s="70"/>
      <c r="F111" s="70"/>
      <c r="G111" s="43"/>
      <c r="H111" s="71"/>
      <c r="I111" s="72"/>
      <c r="J111" s="33" t="e">
        <f t="shared" si="1"/>
        <v>#DIV/0!</v>
      </c>
      <c r="K111" s="42"/>
      <c r="L111" s="42"/>
      <c r="M111" s="41"/>
    </row>
    <row r="112" spans="1:13">
      <c r="A112" s="24">
        <v>105</v>
      </c>
      <c r="B112" s="235"/>
      <c r="C112" s="235"/>
      <c r="D112" s="41"/>
      <c r="E112" s="70"/>
      <c r="F112" s="70"/>
      <c r="G112" s="43"/>
      <c r="H112" s="71"/>
      <c r="I112" s="72"/>
      <c r="J112" s="59" t="e">
        <f t="shared" si="1"/>
        <v>#DIV/0!</v>
      </c>
      <c r="K112" s="42"/>
      <c r="L112" s="42"/>
      <c r="M112" s="41"/>
    </row>
    <row r="113" spans="1:13">
      <c r="A113" s="65">
        <v>106</v>
      </c>
      <c r="B113" s="235"/>
      <c r="C113" s="235"/>
      <c r="D113" s="41"/>
      <c r="E113" s="70"/>
      <c r="F113" s="70"/>
      <c r="G113" s="43"/>
      <c r="H113" s="71"/>
      <c r="I113" s="72"/>
      <c r="J113" s="59" t="e">
        <f t="shared" si="1"/>
        <v>#DIV/0!</v>
      </c>
      <c r="K113" s="42"/>
      <c r="L113" s="42"/>
      <c r="M113" s="41"/>
    </row>
    <row r="114" spans="1:13">
      <c r="A114" s="65">
        <v>107</v>
      </c>
      <c r="B114" s="235"/>
      <c r="C114" s="235"/>
      <c r="D114" s="41"/>
      <c r="E114" s="70"/>
      <c r="F114" s="70"/>
      <c r="G114" s="43"/>
      <c r="H114" s="71"/>
      <c r="I114" s="72"/>
      <c r="J114" s="33" t="e">
        <f t="shared" si="1"/>
        <v>#DIV/0!</v>
      </c>
      <c r="K114" s="42"/>
      <c r="L114" s="42"/>
      <c r="M114" s="41"/>
    </row>
    <row r="115" spans="1:13">
      <c r="A115" s="24">
        <v>108</v>
      </c>
      <c r="B115" s="235"/>
      <c r="C115" s="235"/>
      <c r="D115" s="41"/>
      <c r="E115" s="70"/>
      <c r="F115" s="70"/>
      <c r="G115" s="43"/>
      <c r="H115" s="71"/>
      <c r="I115" s="72"/>
      <c r="J115" s="59" t="e">
        <f t="shared" si="1"/>
        <v>#DIV/0!</v>
      </c>
      <c r="K115" s="42"/>
      <c r="L115" s="42"/>
      <c r="M115" s="41"/>
    </row>
    <row r="116" spans="1:13">
      <c r="A116" s="24">
        <v>109</v>
      </c>
      <c r="B116" s="235"/>
      <c r="C116" s="235"/>
      <c r="D116" s="41"/>
      <c r="E116" s="70"/>
      <c r="F116" s="70"/>
      <c r="G116" s="43"/>
      <c r="H116" s="71"/>
      <c r="I116" s="72"/>
      <c r="J116" s="59" t="e">
        <f t="shared" si="1"/>
        <v>#DIV/0!</v>
      </c>
      <c r="K116" s="42"/>
      <c r="L116" s="42"/>
      <c r="M116" s="41"/>
    </row>
    <row r="117" spans="1:13">
      <c r="A117" s="24">
        <v>110</v>
      </c>
      <c r="B117" s="235"/>
      <c r="C117" s="235"/>
      <c r="D117" s="41"/>
      <c r="E117" s="70"/>
      <c r="F117" s="70"/>
      <c r="G117" s="43"/>
      <c r="H117" s="71"/>
      <c r="I117" s="72"/>
      <c r="J117" s="33" t="e">
        <f t="shared" si="1"/>
        <v>#DIV/0!</v>
      </c>
      <c r="K117" s="42"/>
      <c r="L117" s="42"/>
      <c r="M117" s="41"/>
    </row>
    <row r="118" spans="1:13">
      <c r="A118" s="24">
        <v>111</v>
      </c>
      <c r="B118" s="235"/>
      <c r="C118" s="235"/>
      <c r="D118" s="41"/>
      <c r="E118" s="70"/>
      <c r="F118" s="70"/>
      <c r="G118" s="43"/>
      <c r="H118" s="71"/>
      <c r="I118" s="72"/>
      <c r="J118" s="33" t="e">
        <f t="shared" si="1"/>
        <v>#DIV/0!</v>
      </c>
      <c r="K118" s="42"/>
      <c r="L118" s="42"/>
      <c r="M118" s="41"/>
    </row>
    <row r="119" spans="1:13">
      <c r="A119" s="24">
        <v>112</v>
      </c>
      <c r="B119" s="235"/>
      <c r="C119" s="235"/>
      <c r="D119" s="41"/>
      <c r="E119" s="70"/>
      <c r="F119" s="70"/>
      <c r="G119" s="43"/>
      <c r="H119" s="71"/>
      <c r="I119" s="72"/>
      <c r="J119" s="33" t="e">
        <f t="shared" si="1"/>
        <v>#DIV/0!</v>
      </c>
      <c r="K119" s="42"/>
      <c r="L119" s="42"/>
      <c r="M119" s="41"/>
    </row>
    <row r="120" spans="1:13">
      <c r="A120" s="24">
        <v>113</v>
      </c>
      <c r="B120" s="235"/>
      <c r="C120" s="235"/>
      <c r="D120" s="41"/>
      <c r="E120" s="70"/>
      <c r="F120" s="70"/>
      <c r="G120" s="43"/>
      <c r="H120" s="71"/>
      <c r="I120" s="72"/>
      <c r="J120" s="33" t="e">
        <f t="shared" si="1"/>
        <v>#DIV/0!</v>
      </c>
      <c r="K120" s="42"/>
      <c r="L120" s="42"/>
      <c r="M120" s="41"/>
    </row>
    <row r="121" spans="1:13">
      <c r="A121" s="24">
        <v>114</v>
      </c>
      <c r="B121" s="235"/>
      <c r="C121" s="235"/>
      <c r="D121" s="41"/>
      <c r="E121" s="70"/>
      <c r="F121" s="70"/>
      <c r="G121" s="43"/>
      <c r="H121" s="71"/>
      <c r="I121" s="72"/>
      <c r="J121" s="59" t="e">
        <f t="shared" si="1"/>
        <v>#DIV/0!</v>
      </c>
      <c r="K121" s="42"/>
      <c r="L121" s="42"/>
      <c r="M121" s="41"/>
    </row>
    <row r="122" spans="1:13">
      <c r="A122" s="24">
        <v>115</v>
      </c>
      <c r="B122" s="235"/>
      <c r="C122" s="235"/>
      <c r="D122" s="41"/>
      <c r="E122" s="70"/>
      <c r="F122" s="70"/>
      <c r="G122" s="43"/>
      <c r="H122" s="71"/>
      <c r="I122" s="72"/>
      <c r="J122" s="59" t="e">
        <f t="shared" si="1"/>
        <v>#DIV/0!</v>
      </c>
      <c r="K122" s="42"/>
      <c r="L122" s="42"/>
      <c r="M122" s="41"/>
    </row>
    <row r="123" spans="1:13">
      <c r="A123" s="65">
        <v>116</v>
      </c>
      <c r="B123" s="235"/>
      <c r="C123" s="235"/>
      <c r="D123" s="41"/>
      <c r="E123" s="70"/>
      <c r="F123" s="70"/>
      <c r="G123" s="43"/>
      <c r="H123" s="71"/>
      <c r="I123" s="72"/>
      <c r="J123" s="33" t="e">
        <f t="shared" si="1"/>
        <v>#DIV/0!</v>
      </c>
      <c r="K123" s="42"/>
      <c r="L123" s="42"/>
      <c r="M123" s="41"/>
    </row>
    <row r="124" spans="1:13">
      <c r="A124" s="65">
        <v>117</v>
      </c>
      <c r="B124" s="235"/>
      <c r="C124" s="235"/>
      <c r="D124" s="41"/>
      <c r="E124" s="70"/>
      <c r="F124" s="70"/>
      <c r="G124" s="43"/>
      <c r="H124" s="71"/>
      <c r="I124" s="72"/>
      <c r="J124" s="59" t="e">
        <f t="shared" si="1"/>
        <v>#DIV/0!</v>
      </c>
      <c r="K124" s="42"/>
      <c r="L124" s="42"/>
      <c r="M124" s="41"/>
    </row>
    <row r="125" spans="1:13">
      <c r="A125" s="24">
        <v>118</v>
      </c>
      <c r="B125" s="235"/>
      <c r="C125" s="235"/>
      <c r="D125" s="41"/>
      <c r="E125" s="70"/>
      <c r="F125" s="70"/>
      <c r="G125" s="43"/>
      <c r="H125" s="71"/>
      <c r="I125" s="72"/>
      <c r="J125" s="59" t="e">
        <f t="shared" si="1"/>
        <v>#DIV/0!</v>
      </c>
      <c r="K125" s="42"/>
      <c r="L125" s="42"/>
      <c r="M125" s="41"/>
    </row>
    <row r="126" spans="1:13">
      <c r="A126" s="24">
        <v>119</v>
      </c>
      <c r="B126" s="235"/>
      <c r="C126" s="235"/>
      <c r="D126" s="41"/>
      <c r="E126" s="70"/>
      <c r="F126" s="70"/>
      <c r="G126" s="43"/>
      <c r="H126" s="71"/>
      <c r="I126" s="72"/>
      <c r="J126" s="33" t="e">
        <f t="shared" si="1"/>
        <v>#DIV/0!</v>
      </c>
      <c r="K126" s="42"/>
      <c r="L126" s="42"/>
      <c r="M126" s="41"/>
    </row>
    <row r="127" spans="1:13">
      <c r="A127" s="24">
        <v>120</v>
      </c>
      <c r="B127" s="235"/>
      <c r="C127" s="235"/>
      <c r="D127" s="41"/>
      <c r="E127" s="70"/>
      <c r="F127" s="70"/>
      <c r="G127" s="43"/>
      <c r="H127" s="71"/>
      <c r="I127" s="72"/>
      <c r="J127" s="33" t="e">
        <f t="shared" si="1"/>
        <v>#DIV/0!</v>
      </c>
      <c r="K127" s="42"/>
      <c r="L127" s="42"/>
      <c r="M127" s="41"/>
    </row>
    <row r="128" spans="1:13">
      <c r="A128" s="24">
        <v>121</v>
      </c>
      <c r="B128" s="235"/>
      <c r="C128" s="235"/>
      <c r="D128" s="41"/>
      <c r="E128" s="70"/>
      <c r="F128" s="70"/>
      <c r="G128" s="43"/>
      <c r="H128" s="71"/>
      <c r="I128" s="72"/>
      <c r="J128" s="33" t="e">
        <f t="shared" si="1"/>
        <v>#DIV/0!</v>
      </c>
      <c r="K128" s="42"/>
      <c r="L128" s="42"/>
      <c r="M128" s="41"/>
    </row>
    <row r="129" spans="1:13">
      <c r="A129" s="24">
        <v>122</v>
      </c>
      <c r="B129" s="235"/>
      <c r="C129" s="235"/>
      <c r="D129" s="41"/>
      <c r="E129" s="70"/>
      <c r="F129" s="70"/>
      <c r="G129" s="43"/>
      <c r="H129" s="71"/>
      <c r="I129" s="72"/>
      <c r="J129" s="33" t="e">
        <f t="shared" si="1"/>
        <v>#DIV/0!</v>
      </c>
      <c r="K129" s="42"/>
      <c r="L129" s="42"/>
      <c r="M129" s="41"/>
    </row>
    <row r="130" spans="1:13">
      <c r="A130" s="24">
        <v>123</v>
      </c>
      <c r="B130" s="235"/>
      <c r="C130" s="235"/>
      <c r="D130" s="41"/>
      <c r="E130" s="70"/>
      <c r="F130" s="70"/>
      <c r="G130" s="43"/>
      <c r="H130" s="71"/>
      <c r="I130" s="72"/>
      <c r="J130" s="59" t="e">
        <f t="shared" si="1"/>
        <v>#DIV/0!</v>
      </c>
      <c r="K130" s="42"/>
      <c r="L130" s="42"/>
      <c r="M130" s="41"/>
    </row>
    <row r="131" spans="1:13">
      <c r="A131" s="24">
        <v>124</v>
      </c>
      <c r="B131" s="235"/>
      <c r="C131" s="235"/>
      <c r="D131" s="41"/>
      <c r="E131" s="70"/>
      <c r="F131" s="70"/>
      <c r="G131" s="43"/>
      <c r="H131" s="71"/>
      <c r="I131" s="72"/>
      <c r="J131" s="59" t="e">
        <f t="shared" si="1"/>
        <v>#DIV/0!</v>
      </c>
      <c r="K131" s="42"/>
      <c r="L131" s="42"/>
      <c r="M131" s="41"/>
    </row>
    <row r="132" spans="1:13">
      <c r="A132" s="24">
        <v>125</v>
      </c>
      <c r="B132" s="235"/>
      <c r="C132" s="235"/>
      <c r="D132" s="41"/>
      <c r="E132" s="70"/>
      <c r="F132" s="70"/>
      <c r="G132" s="43"/>
      <c r="H132" s="71"/>
      <c r="I132" s="72"/>
      <c r="J132" s="33" t="e">
        <f t="shared" si="1"/>
        <v>#DIV/0!</v>
      </c>
      <c r="K132" s="42"/>
      <c r="L132" s="42"/>
      <c r="M132" s="41"/>
    </row>
    <row r="133" spans="1:13">
      <c r="A133" s="65">
        <v>126</v>
      </c>
      <c r="B133" s="235"/>
      <c r="C133" s="235"/>
      <c r="D133" s="41"/>
      <c r="E133" s="70"/>
      <c r="F133" s="70"/>
      <c r="G133" s="43"/>
      <c r="H133" s="71"/>
      <c r="I133" s="72"/>
      <c r="J133" s="59" t="e">
        <f t="shared" si="1"/>
        <v>#DIV/0!</v>
      </c>
      <c r="K133" s="42"/>
      <c r="L133" s="42"/>
      <c r="M133" s="41"/>
    </row>
    <row r="134" spans="1:13">
      <c r="A134" s="65">
        <v>127</v>
      </c>
      <c r="B134" s="235"/>
      <c r="C134" s="235"/>
      <c r="D134" s="41"/>
      <c r="E134" s="70"/>
      <c r="F134" s="70"/>
      <c r="G134" s="43"/>
      <c r="H134" s="71"/>
      <c r="I134" s="72"/>
      <c r="J134" s="59" t="e">
        <f t="shared" si="1"/>
        <v>#DIV/0!</v>
      </c>
      <c r="K134" s="42"/>
      <c r="L134" s="42"/>
      <c r="M134" s="41"/>
    </row>
    <row r="135" spans="1:13">
      <c r="A135" s="24">
        <v>128</v>
      </c>
      <c r="B135" s="235"/>
      <c r="C135" s="235"/>
      <c r="D135" s="41"/>
      <c r="E135" s="70"/>
      <c r="F135" s="70"/>
      <c r="G135" s="43"/>
      <c r="H135" s="71"/>
      <c r="I135" s="72"/>
      <c r="J135" s="33" t="e">
        <f t="shared" ref="J135:J198" si="2">H135/I135</f>
        <v>#DIV/0!</v>
      </c>
      <c r="K135" s="42"/>
      <c r="L135" s="42"/>
      <c r="M135" s="41"/>
    </row>
    <row r="136" spans="1:13">
      <c r="A136" s="24">
        <v>129</v>
      </c>
      <c r="B136" s="235"/>
      <c r="C136" s="235"/>
      <c r="D136" s="41"/>
      <c r="E136" s="70"/>
      <c r="F136" s="70"/>
      <c r="G136" s="43"/>
      <c r="H136" s="71"/>
      <c r="I136" s="72"/>
      <c r="J136" s="33" t="e">
        <f t="shared" si="2"/>
        <v>#DIV/0!</v>
      </c>
      <c r="K136" s="42"/>
      <c r="L136" s="42"/>
      <c r="M136" s="41"/>
    </row>
    <row r="137" spans="1:13">
      <c r="A137" s="24">
        <v>130</v>
      </c>
      <c r="B137" s="235"/>
      <c r="C137" s="235"/>
      <c r="D137" s="41"/>
      <c r="E137" s="70"/>
      <c r="F137" s="70"/>
      <c r="G137" s="43"/>
      <c r="H137" s="71"/>
      <c r="I137" s="72"/>
      <c r="J137" s="33" t="e">
        <f t="shared" si="2"/>
        <v>#DIV/0!</v>
      </c>
      <c r="K137" s="42"/>
      <c r="L137" s="42"/>
      <c r="M137" s="41"/>
    </row>
    <row r="138" spans="1:13">
      <c r="A138" s="24">
        <v>131</v>
      </c>
      <c r="B138" s="235"/>
      <c r="C138" s="235"/>
      <c r="D138" s="41"/>
      <c r="E138" s="70"/>
      <c r="F138" s="70"/>
      <c r="G138" s="43"/>
      <c r="H138" s="71"/>
      <c r="I138" s="72"/>
      <c r="J138" s="33" t="e">
        <f t="shared" si="2"/>
        <v>#DIV/0!</v>
      </c>
      <c r="K138" s="42"/>
      <c r="L138" s="42"/>
      <c r="M138" s="41"/>
    </row>
    <row r="139" spans="1:13">
      <c r="A139" s="24">
        <v>132</v>
      </c>
      <c r="B139" s="235"/>
      <c r="C139" s="235"/>
      <c r="D139" s="41"/>
      <c r="E139" s="70"/>
      <c r="F139" s="70"/>
      <c r="G139" s="43"/>
      <c r="H139" s="71"/>
      <c r="I139" s="72"/>
      <c r="J139" s="59" t="e">
        <f t="shared" si="2"/>
        <v>#DIV/0!</v>
      </c>
      <c r="K139" s="42"/>
      <c r="L139" s="42"/>
      <c r="M139" s="41"/>
    </row>
    <row r="140" spans="1:13">
      <c r="A140" s="24">
        <v>133</v>
      </c>
      <c r="B140" s="235"/>
      <c r="C140" s="235"/>
      <c r="D140" s="41"/>
      <c r="E140" s="70"/>
      <c r="F140" s="70"/>
      <c r="G140" s="43"/>
      <c r="H140" s="71"/>
      <c r="I140" s="72"/>
      <c r="J140" s="59" t="e">
        <f t="shared" si="2"/>
        <v>#DIV/0!</v>
      </c>
      <c r="K140" s="42"/>
      <c r="L140" s="42"/>
      <c r="M140" s="41"/>
    </row>
    <row r="141" spans="1:13">
      <c r="A141" s="24">
        <v>134</v>
      </c>
      <c r="B141" s="235"/>
      <c r="C141" s="235"/>
      <c r="D141" s="41"/>
      <c r="E141" s="70"/>
      <c r="F141" s="70"/>
      <c r="G141" s="43"/>
      <c r="H141" s="71"/>
      <c r="I141" s="72"/>
      <c r="J141" s="33" t="e">
        <f t="shared" si="2"/>
        <v>#DIV/0!</v>
      </c>
      <c r="K141" s="42"/>
      <c r="L141" s="42"/>
      <c r="M141" s="41"/>
    </row>
    <row r="142" spans="1:13">
      <c r="A142" s="24">
        <v>135</v>
      </c>
      <c r="B142" s="235"/>
      <c r="C142" s="235"/>
      <c r="D142" s="41"/>
      <c r="E142" s="70"/>
      <c r="F142" s="70"/>
      <c r="G142" s="43"/>
      <c r="H142" s="71"/>
      <c r="I142" s="72"/>
      <c r="J142" s="59" t="e">
        <f t="shared" si="2"/>
        <v>#DIV/0!</v>
      </c>
      <c r="K142" s="42"/>
      <c r="L142" s="42"/>
      <c r="M142" s="41"/>
    </row>
    <row r="143" spans="1:13">
      <c r="A143" s="65">
        <v>136</v>
      </c>
      <c r="B143" s="235"/>
      <c r="C143" s="235"/>
      <c r="D143" s="41"/>
      <c r="E143" s="70"/>
      <c r="F143" s="70"/>
      <c r="G143" s="43"/>
      <c r="H143" s="71"/>
      <c r="I143" s="72"/>
      <c r="J143" s="59" t="e">
        <f t="shared" si="2"/>
        <v>#DIV/0!</v>
      </c>
      <c r="K143" s="42"/>
      <c r="L143" s="42"/>
      <c r="M143" s="41"/>
    </row>
    <row r="144" spans="1:13">
      <c r="A144" s="65">
        <v>137</v>
      </c>
      <c r="B144" s="235"/>
      <c r="C144" s="235"/>
      <c r="D144" s="41"/>
      <c r="E144" s="70"/>
      <c r="F144" s="70"/>
      <c r="G144" s="43"/>
      <c r="H144" s="71"/>
      <c r="I144" s="72"/>
      <c r="J144" s="33" t="e">
        <f t="shared" si="2"/>
        <v>#DIV/0!</v>
      </c>
      <c r="K144" s="42"/>
      <c r="L144" s="42"/>
      <c r="M144" s="41"/>
    </row>
    <row r="145" spans="1:13">
      <c r="A145" s="24">
        <v>138</v>
      </c>
      <c r="B145" s="235"/>
      <c r="C145" s="235"/>
      <c r="D145" s="41"/>
      <c r="E145" s="70"/>
      <c r="F145" s="70"/>
      <c r="G145" s="43"/>
      <c r="H145" s="71"/>
      <c r="I145" s="72"/>
      <c r="J145" s="33" t="e">
        <f t="shared" si="2"/>
        <v>#DIV/0!</v>
      </c>
      <c r="K145" s="42"/>
      <c r="L145" s="42"/>
      <c r="M145" s="41"/>
    </row>
    <row r="146" spans="1:13">
      <c r="A146" s="24">
        <v>139</v>
      </c>
      <c r="B146" s="235"/>
      <c r="C146" s="235"/>
      <c r="D146" s="41"/>
      <c r="E146" s="70"/>
      <c r="F146" s="70"/>
      <c r="G146" s="43"/>
      <c r="H146" s="71"/>
      <c r="I146" s="72"/>
      <c r="J146" s="33" t="e">
        <f t="shared" si="2"/>
        <v>#DIV/0!</v>
      </c>
      <c r="K146" s="42"/>
      <c r="L146" s="42"/>
      <c r="M146" s="41"/>
    </row>
    <row r="147" spans="1:13">
      <c r="A147" s="24">
        <v>140</v>
      </c>
      <c r="B147" s="235"/>
      <c r="C147" s="235"/>
      <c r="D147" s="41"/>
      <c r="E147" s="70"/>
      <c r="F147" s="70"/>
      <c r="G147" s="43"/>
      <c r="H147" s="71"/>
      <c r="I147" s="72"/>
      <c r="J147" s="33" t="e">
        <f t="shared" si="2"/>
        <v>#DIV/0!</v>
      </c>
      <c r="K147" s="42"/>
      <c r="L147" s="42"/>
      <c r="M147" s="41"/>
    </row>
    <row r="148" spans="1:13">
      <c r="A148" s="24">
        <v>141</v>
      </c>
      <c r="B148" s="235"/>
      <c r="C148" s="235"/>
      <c r="D148" s="41"/>
      <c r="E148" s="70"/>
      <c r="F148" s="70"/>
      <c r="G148" s="43"/>
      <c r="H148" s="71"/>
      <c r="I148" s="72"/>
      <c r="J148" s="59" t="e">
        <f t="shared" si="2"/>
        <v>#DIV/0!</v>
      </c>
      <c r="K148" s="42"/>
      <c r="L148" s="42"/>
      <c r="M148" s="41"/>
    </row>
    <row r="149" spans="1:13">
      <c r="A149" s="24">
        <v>142</v>
      </c>
      <c r="B149" s="235"/>
      <c r="C149" s="235"/>
      <c r="D149" s="41"/>
      <c r="E149" s="70"/>
      <c r="F149" s="70"/>
      <c r="G149" s="43"/>
      <c r="H149" s="71"/>
      <c r="I149" s="72"/>
      <c r="J149" s="59" t="e">
        <f t="shared" si="2"/>
        <v>#DIV/0!</v>
      </c>
      <c r="K149" s="42"/>
      <c r="L149" s="42"/>
      <c r="M149" s="41"/>
    </row>
    <row r="150" spans="1:13">
      <c r="A150" s="24">
        <v>143</v>
      </c>
      <c r="B150" s="235"/>
      <c r="C150" s="235"/>
      <c r="D150" s="41"/>
      <c r="E150" s="70"/>
      <c r="F150" s="70"/>
      <c r="G150" s="43"/>
      <c r="H150" s="71"/>
      <c r="I150" s="72"/>
      <c r="J150" s="33" t="e">
        <f t="shared" si="2"/>
        <v>#DIV/0!</v>
      </c>
      <c r="K150" s="42"/>
      <c r="L150" s="42"/>
      <c r="M150" s="41"/>
    </row>
    <row r="151" spans="1:13">
      <c r="A151" s="24">
        <v>144</v>
      </c>
      <c r="B151" s="235"/>
      <c r="C151" s="235"/>
      <c r="D151" s="41"/>
      <c r="E151" s="70"/>
      <c r="F151" s="70"/>
      <c r="G151" s="43"/>
      <c r="H151" s="71"/>
      <c r="I151" s="72"/>
      <c r="J151" s="59" t="e">
        <f t="shared" si="2"/>
        <v>#DIV/0!</v>
      </c>
      <c r="K151" s="42"/>
      <c r="L151" s="42"/>
      <c r="M151" s="41"/>
    </row>
    <row r="152" spans="1:13">
      <c r="A152" s="24">
        <v>145</v>
      </c>
      <c r="B152" s="235"/>
      <c r="C152" s="235"/>
      <c r="D152" s="41"/>
      <c r="E152" s="70"/>
      <c r="F152" s="70"/>
      <c r="G152" s="43"/>
      <c r="H152" s="71"/>
      <c r="I152" s="72"/>
      <c r="J152" s="59" t="e">
        <f t="shared" si="2"/>
        <v>#DIV/0!</v>
      </c>
      <c r="K152" s="42"/>
      <c r="L152" s="42"/>
      <c r="M152" s="41"/>
    </row>
    <row r="153" spans="1:13">
      <c r="A153" s="65">
        <v>146</v>
      </c>
      <c r="B153" s="235"/>
      <c r="C153" s="235"/>
      <c r="D153" s="41"/>
      <c r="E153" s="70"/>
      <c r="F153" s="70"/>
      <c r="G153" s="43"/>
      <c r="H153" s="71"/>
      <c r="I153" s="72"/>
      <c r="J153" s="33" t="e">
        <f t="shared" si="2"/>
        <v>#DIV/0!</v>
      </c>
      <c r="K153" s="42"/>
      <c r="L153" s="42"/>
      <c r="M153" s="41"/>
    </row>
    <row r="154" spans="1:13">
      <c r="A154" s="65">
        <v>147</v>
      </c>
      <c r="B154" s="235"/>
      <c r="C154" s="235"/>
      <c r="D154" s="41"/>
      <c r="E154" s="70"/>
      <c r="F154" s="70"/>
      <c r="G154" s="43"/>
      <c r="H154" s="71"/>
      <c r="I154" s="72"/>
      <c r="J154" s="33" t="e">
        <f t="shared" si="2"/>
        <v>#DIV/0!</v>
      </c>
      <c r="K154" s="42"/>
      <c r="L154" s="42"/>
      <c r="M154" s="41"/>
    </row>
    <row r="155" spans="1:13">
      <c r="A155" s="24">
        <v>148</v>
      </c>
      <c r="B155" s="235"/>
      <c r="C155" s="235"/>
      <c r="D155" s="41"/>
      <c r="E155" s="70"/>
      <c r="F155" s="70"/>
      <c r="G155" s="43"/>
      <c r="H155" s="71"/>
      <c r="I155" s="72"/>
      <c r="J155" s="33" t="e">
        <f t="shared" si="2"/>
        <v>#DIV/0!</v>
      </c>
      <c r="K155" s="42"/>
      <c r="L155" s="42"/>
      <c r="M155" s="41"/>
    </row>
    <row r="156" spans="1:13">
      <c r="A156" s="24">
        <v>149</v>
      </c>
      <c r="B156" s="235"/>
      <c r="C156" s="235"/>
      <c r="D156" s="41"/>
      <c r="E156" s="70"/>
      <c r="F156" s="70"/>
      <c r="G156" s="43"/>
      <c r="H156" s="71"/>
      <c r="I156" s="72"/>
      <c r="J156" s="33" t="e">
        <f t="shared" si="2"/>
        <v>#DIV/0!</v>
      </c>
      <c r="K156" s="42"/>
      <c r="L156" s="42"/>
      <c r="M156" s="41"/>
    </row>
    <row r="157" spans="1:13">
      <c r="A157" s="24">
        <v>150</v>
      </c>
      <c r="B157" s="235"/>
      <c r="C157" s="235"/>
      <c r="D157" s="41"/>
      <c r="E157" s="70"/>
      <c r="F157" s="70"/>
      <c r="G157" s="43"/>
      <c r="H157" s="71"/>
      <c r="I157" s="72"/>
      <c r="J157" s="59" t="e">
        <f t="shared" si="2"/>
        <v>#DIV/0!</v>
      </c>
      <c r="K157" s="42"/>
      <c r="L157" s="42"/>
      <c r="M157" s="41"/>
    </row>
    <row r="158" spans="1:13">
      <c r="A158" s="24">
        <v>151</v>
      </c>
      <c r="B158" s="235"/>
      <c r="C158" s="235"/>
      <c r="D158" s="41"/>
      <c r="E158" s="70"/>
      <c r="F158" s="70"/>
      <c r="G158" s="43"/>
      <c r="H158" s="71"/>
      <c r="I158" s="72"/>
      <c r="J158" s="59" t="e">
        <f t="shared" si="2"/>
        <v>#DIV/0!</v>
      </c>
      <c r="K158" s="42"/>
      <c r="L158" s="42"/>
      <c r="M158" s="41"/>
    </row>
    <row r="159" spans="1:13">
      <c r="A159" s="24">
        <v>152</v>
      </c>
      <c r="B159" s="235"/>
      <c r="C159" s="235"/>
      <c r="D159" s="41"/>
      <c r="E159" s="70"/>
      <c r="F159" s="70"/>
      <c r="G159" s="43"/>
      <c r="H159" s="71"/>
      <c r="I159" s="72"/>
      <c r="J159" s="33" t="e">
        <f t="shared" si="2"/>
        <v>#DIV/0!</v>
      </c>
      <c r="K159" s="42"/>
      <c r="L159" s="42"/>
      <c r="M159" s="41"/>
    </row>
    <row r="160" spans="1:13">
      <c r="A160" s="24">
        <v>153</v>
      </c>
      <c r="B160" s="235"/>
      <c r="C160" s="235"/>
      <c r="D160" s="41"/>
      <c r="E160" s="70"/>
      <c r="F160" s="70"/>
      <c r="G160" s="43"/>
      <c r="H160" s="71"/>
      <c r="I160" s="72"/>
      <c r="J160" s="59" t="e">
        <f t="shared" si="2"/>
        <v>#DIV/0!</v>
      </c>
      <c r="K160" s="42"/>
      <c r="L160" s="42"/>
      <c r="M160" s="41"/>
    </row>
    <row r="161" spans="1:13">
      <c r="A161" s="24">
        <v>154</v>
      </c>
      <c r="B161" s="235"/>
      <c r="C161" s="235"/>
      <c r="D161" s="41"/>
      <c r="E161" s="70"/>
      <c r="F161" s="70"/>
      <c r="G161" s="43"/>
      <c r="H161" s="71"/>
      <c r="I161" s="72"/>
      <c r="J161" s="59" t="e">
        <f t="shared" si="2"/>
        <v>#DIV/0!</v>
      </c>
      <c r="K161" s="42"/>
      <c r="L161" s="42"/>
      <c r="M161" s="41"/>
    </row>
    <row r="162" spans="1:13">
      <c r="A162" s="24">
        <v>155</v>
      </c>
      <c r="B162" s="235"/>
      <c r="C162" s="235"/>
      <c r="D162" s="41"/>
      <c r="E162" s="70"/>
      <c r="F162" s="70"/>
      <c r="G162" s="43"/>
      <c r="H162" s="71"/>
      <c r="I162" s="72"/>
      <c r="J162" s="33" t="e">
        <f t="shared" si="2"/>
        <v>#DIV/0!</v>
      </c>
      <c r="K162" s="42"/>
      <c r="L162" s="42"/>
      <c r="M162" s="41"/>
    </row>
    <row r="163" spans="1:13">
      <c r="A163" s="65">
        <v>156</v>
      </c>
      <c r="B163" s="235"/>
      <c r="C163" s="235"/>
      <c r="D163" s="41"/>
      <c r="E163" s="70"/>
      <c r="F163" s="70"/>
      <c r="G163" s="43"/>
      <c r="H163" s="71"/>
      <c r="I163" s="72"/>
      <c r="J163" s="33" t="e">
        <f t="shared" si="2"/>
        <v>#DIV/0!</v>
      </c>
      <c r="K163" s="42"/>
      <c r="L163" s="42"/>
      <c r="M163" s="41"/>
    </row>
    <row r="164" spans="1:13">
      <c r="A164" s="65">
        <v>157</v>
      </c>
      <c r="B164" s="235"/>
      <c r="C164" s="235"/>
      <c r="D164" s="41"/>
      <c r="E164" s="70"/>
      <c r="F164" s="70"/>
      <c r="G164" s="43"/>
      <c r="H164" s="71"/>
      <c r="I164" s="72"/>
      <c r="J164" s="33" t="e">
        <f t="shared" si="2"/>
        <v>#DIV/0!</v>
      </c>
      <c r="K164" s="42"/>
      <c r="L164" s="42"/>
      <c r="M164" s="41"/>
    </row>
    <row r="165" spans="1:13">
      <c r="A165" s="24">
        <v>158</v>
      </c>
      <c r="B165" s="235"/>
      <c r="C165" s="235"/>
      <c r="D165" s="41"/>
      <c r="E165" s="70"/>
      <c r="F165" s="70"/>
      <c r="G165" s="43"/>
      <c r="H165" s="71"/>
      <c r="I165" s="72"/>
      <c r="J165" s="33" t="e">
        <f t="shared" si="2"/>
        <v>#DIV/0!</v>
      </c>
      <c r="K165" s="42"/>
      <c r="L165" s="42"/>
      <c r="M165" s="41"/>
    </row>
    <row r="166" spans="1:13">
      <c r="A166" s="24">
        <v>159</v>
      </c>
      <c r="B166" s="235"/>
      <c r="C166" s="235"/>
      <c r="D166" s="41"/>
      <c r="E166" s="70"/>
      <c r="F166" s="70"/>
      <c r="G166" s="43"/>
      <c r="H166" s="71"/>
      <c r="I166" s="72"/>
      <c r="J166" s="59" t="e">
        <f t="shared" si="2"/>
        <v>#DIV/0!</v>
      </c>
      <c r="K166" s="42"/>
      <c r="L166" s="42"/>
      <c r="M166" s="41"/>
    </row>
    <row r="167" spans="1:13">
      <c r="A167" s="24">
        <v>160</v>
      </c>
      <c r="B167" s="235"/>
      <c r="C167" s="235"/>
      <c r="D167" s="41"/>
      <c r="E167" s="70"/>
      <c r="F167" s="70"/>
      <c r="G167" s="43"/>
      <c r="H167" s="71"/>
      <c r="I167" s="72"/>
      <c r="J167" s="59" t="e">
        <f t="shared" si="2"/>
        <v>#DIV/0!</v>
      </c>
      <c r="K167" s="42"/>
      <c r="L167" s="42"/>
      <c r="M167" s="41"/>
    </row>
    <row r="168" spans="1:13">
      <c r="A168" s="24">
        <v>161</v>
      </c>
      <c r="B168" s="235"/>
      <c r="C168" s="235"/>
      <c r="D168" s="41"/>
      <c r="E168" s="70"/>
      <c r="F168" s="70"/>
      <c r="G168" s="43"/>
      <c r="H168" s="71"/>
      <c r="I168" s="72"/>
      <c r="J168" s="33" t="e">
        <f t="shared" si="2"/>
        <v>#DIV/0!</v>
      </c>
      <c r="K168" s="42"/>
      <c r="L168" s="42"/>
      <c r="M168" s="41"/>
    </row>
    <row r="169" spans="1:13">
      <c r="A169" s="24">
        <v>162</v>
      </c>
      <c r="B169" s="235"/>
      <c r="C169" s="235"/>
      <c r="D169" s="41"/>
      <c r="E169" s="70"/>
      <c r="F169" s="70"/>
      <c r="G169" s="43"/>
      <c r="H169" s="71"/>
      <c r="I169" s="72"/>
      <c r="J169" s="59" t="e">
        <f t="shared" si="2"/>
        <v>#DIV/0!</v>
      </c>
      <c r="K169" s="42"/>
      <c r="L169" s="42"/>
      <c r="M169" s="41"/>
    </row>
    <row r="170" spans="1:13">
      <c r="A170" s="24">
        <v>163</v>
      </c>
      <c r="B170" s="235"/>
      <c r="C170" s="235"/>
      <c r="D170" s="41"/>
      <c r="E170" s="70"/>
      <c r="F170" s="70"/>
      <c r="G170" s="43"/>
      <c r="H170" s="71"/>
      <c r="I170" s="72"/>
      <c r="J170" s="59" t="e">
        <f t="shared" si="2"/>
        <v>#DIV/0!</v>
      </c>
      <c r="K170" s="42"/>
      <c r="L170" s="42"/>
      <c r="M170" s="41"/>
    </row>
    <row r="171" spans="1:13">
      <c r="A171" s="24">
        <v>164</v>
      </c>
      <c r="B171" s="235"/>
      <c r="C171" s="235"/>
      <c r="D171" s="41"/>
      <c r="E171" s="70"/>
      <c r="F171" s="70"/>
      <c r="G171" s="43"/>
      <c r="H171" s="71"/>
      <c r="I171" s="72"/>
      <c r="J171" s="33" t="e">
        <f t="shared" si="2"/>
        <v>#DIV/0!</v>
      </c>
      <c r="K171" s="42"/>
      <c r="L171" s="42"/>
      <c r="M171" s="41"/>
    </row>
    <row r="172" spans="1:13">
      <c r="A172" s="24">
        <v>165</v>
      </c>
      <c r="B172" s="235"/>
      <c r="C172" s="235"/>
      <c r="D172" s="41"/>
      <c r="E172" s="70"/>
      <c r="F172" s="70"/>
      <c r="G172" s="43"/>
      <c r="H172" s="71"/>
      <c r="I172" s="72"/>
      <c r="J172" s="33" t="e">
        <f t="shared" si="2"/>
        <v>#DIV/0!</v>
      </c>
      <c r="K172" s="42"/>
      <c r="L172" s="42"/>
      <c r="M172" s="41"/>
    </row>
    <row r="173" spans="1:13">
      <c r="A173" s="65">
        <v>166</v>
      </c>
      <c r="B173" s="235"/>
      <c r="C173" s="235"/>
      <c r="D173" s="41"/>
      <c r="E173" s="70"/>
      <c r="F173" s="70"/>
      <c r="G173" s="43"/>
      <c r="H173" s="71"/>
      <c r="I173" s="72"/>
      <c r="J173" s="33" t="e">
        <f t="shared" si="2"/>
        <v>#DIV/0!</v>
      </c>
      <c r="K173" s="42"/>
      <c r="L173" s="42"/>
      <c r="M173" s="41"/>
    </row>
    <row r="174" spans="1:13">
      <c r="A174" s="65">
        <v>167</v>
      </c>
      <c r="B174" s="235"/>
      <c r="C174" s="235"/>
      <c r="D174" s="41"/>
      <c r="E174" s="70"/>
      <c r="F174" s="70"/>
      <c r="G174" s="43"/>
      <c r="H174" s="71"/>
      <c r="I174" s="72"/>
      <c r="J174" s="33" t="e">
        <f t="shared" si="2"/>
        <v>#DIV/0!</v>
      </c>
      <c r="K174" s="42"/>
      <c r="L174" s="42"/>
      <c r="M174" s="41"/>
    </row>
    <row r="175" spans="1:13">
      <c r="A175" s="24">
        <v>168</v>
      </c>
      <c r="B175" s="235"/>
      <c r="C175" s="235"/>
      <c r="D175" s="41"/>
      <c r="E175" s="70"/>
      <c r="F175" s="70"/>
      <c r="G175" s="43"/>
      <c r="H175" s="71"/>
      <c r="I175" s="72"/>
      <c r="J175" s="59" t="e">
        <f t="shared" si="2"/>
        <v>#DIV/0!</v>
      </c>
      <c r="K175" s="42"/>
      <c r="L175" s="42"/>
      <c r="M175" s="41"/>
    </row>
    <row r="176" spans="1:13">
      <c r="A176" s="24">
        <v>169</v>
      </c>
      <c r="B176" s="235"/>
      <c r="C176" s="235"/>
      <c r="D176" s="41"/>
      <c r="E176" s="70"/>
      <c r="F176" s="70"/>
      <c r="G176" s="43"/>
      <c r="H176" s="71"/>
      <c r="I176" s="72"/>
      <c r="J176" s="59" t="e">
        <f t="shared" si="2"/>
        <v>#DIV/0!</v>
      </c>
      <c r="K176" s="42"/>
      <c r="L176" s="42"/>
      <c r="M176" s="41"/>
    </row>
    <row r="177" spans="1:13">
      <c r="A177" s="24">
        <v>170</v>
      </c>
      <c r="B177" s="235"/>
      <c r="C177" s="235"/>
      <c r="D177" s="41"/>
      <c r="E177" s="70"/>
      <c r="F177" s="70"/>
      <c r="G177" s="43"/>
      <c r="H177" s="71"/>
      <c r="I177" s="72"/>
      <c r="J177" s="33" t="e">
        <f t="shared" si="2"/>
        <v>#DIV/0!</v>
      </c>
      <c r="K177" s="42"/>
      <c r="L177" s="42"/>
      <c r="M177" s="41"/>
    </row>
    <row r="178" spans="1:13">
      <c r="A178" s="24">
        <v>171</v>
      </c>
      <c r="B178" s="235"/>
      <c r="C178" s="235"/>
      <c r="D178" s="41"/>
      <c r="E178" s="70"/>
      <c r="F178" s="70"/>
      <c r="G178" s="43"/>
      <c r="H178" s="71"/>
      <c r="I178" s="72"/>
      <c r="J178" s="59" t="e">
        <f t="shared" si="2"/>
        <v>#DIV/0!</v>
      </c>
      <c r="K178" s="42"/>
      <c r="L178" s="42"/>
      <c r="M178" s="41"/>
    </row>
    <row r="179" spans="1:13">
      <c r="A179" s="24">
        <v>172</v>
      </c>
      <c r="B179" s="235"/>
      <c r="C179" s="235"/>
      <c r="D179" s="41"/>
      <c r="E179" s="70"/>
      <c r="F179" s="70"/>
      <c r="G179" s="43"/>
      <c r="H179" s="71"/>
      <c r="I179" s="72"/>
      <c r="J179" s="59" t="e">
        <f t="shared" si="2"/>
        <v>#DIV/0!</v>
      </c>
      <c r="K179" s="42"/>
      <c r="L179" s="42"/>
      <c r="M179" s="41"/>
    </row>
    <row r="180" spans="1:13">
      <c r="A180" s="24">
        <v>173</v>
      </c>
      <c r="B180" s="235"/>
      <c r="C180" s="235"/>
      <c r="D180" s="41"/>
      <c r="E180" s="70"/>
      <c r="F180" s="70"/>
      <c r="G180" s="43"/>
      <c r="H180" s="71"/>
      <c r="I180" s="72"/>
      <c r="J180" s="33" t="e">
        <f t="shared" si="2"/>
        <v>#DIV/0!</v>
      </c>
      <c r="K180" s="42"/>
      <c r="L180" s="42"/>
      <c r="M180" s="41"/>
    </row>
    <row r="181" spans="1:13">
      <c r="A181" s="24">
        <v>174</v>
      </c>
      <c r="B181" s="235"/>
      <c r="C181" s="235"/>
      <c r="D181" s="41"/>
      <c r="E181" s="70"/>
      <c r="F181" s="70"/>
      <c r="G181" s="43"/>
      <c r="H181" s="71"/>
      <c r="I181" s="72"/>
      <c r="J181" s="33" t="e">
        <f t="shared" si="2"/>
        <v>#DIV/0!</v>
      </c>
      <c r="K181" s="42"/>
      <c r="L181" s="42"/>
      <c r="M181" s="41"/>
    </row>
    <row r="182" spans="1:13">
      <c r="A182" s="24">
        <v>175</v>
      </c>
      <c r="B182" s="235"/>
      <c r="C182" s="235"/>
      <c r="D182" s="41"/>
      <c r="E182" s="70"/>
      <c r="F182" s="70"/>
      <c r="G182" s="43"/>
      <c r="H182" s="71"/>
      <c r="I182" s="72"/>
      <c r="J182" s="33" t="e">
        <f t="shared" si="2"/>
        <v>#DIV/0!</v>
      </c>
      <c r="K182" s="42"/>
      <c r="L182" s="42"/>
      <c r="M182" s="41"/>
    </row>
    <row r="183" spans="1:13">
      <c r="A183" s="65">
        <v>176</v>
      </c>
      <c r="B183" s="235"/>
      <c r="C183" s="235"/>
      <c r="D183" s="41"/>
      <c r="E183" s="70"/>
      <c r="F183" s="70"/>
      <c r="G183" s="43"/>
      <c r="H183" s="71"/>
      <c r="I183" s="72"/>
      <c r="J183" s="33" t="e">
        <f t="shared" si="2"/>
        <v>#DIV/0!</v>
      </c>
      <c r="K183" s="42"/>
      <c r="L183" s="42"/>
      <c r="M183" s="41"/>
    </row>
    <row r="184" spans="1:13">
      <c r="A184" s="65">
        <v>177</v>
      </c>
      <c r="B184" s="235"/>
      <c r="C184" s="235"/>
      <c r="D184" s="41"/>
      <c r="E184" s="70"/>
      <c r="F184" s="70"/>
      <c r="G184" s="43"/>
      <c r="H184" s="71"/>
      <c r="I184" s="72"/>
      <c r="J184" s="59" t="e">
        <f t="shared" si="2"/>
        <v>#DIV/0!</v>
      </c>
      <c r="K184" s="42"/>
      <c r="L184" s="42"/>
      <c r="M184" s="41"/>
    </row>
    <row r="185" spans="1:13">
      <c r="A185" s="24">
        <v>178</v>
      </c>
      <c r="B185" s="235"/>
      <c r="C185" s="235"/>
      <c r="D185" s="41"/>
      <c r="E185" s="70"/>
      <c r="F185" s="70"/>
      <c r="G185" s="43"/>
      <c r="H185" s="71"/>
      <c r="I185" s="72"/>
      <c r="J185" s="59" t="e">
        <f t="shared" si="2"/>
        <v>#DIV/0!</v>
      </c>
      <c r="K185" s="42"/>
      <c r="L185" s="42"/>
      <c r="M185" s="41"/>
    </row>
    <row r="186" spans="1:13">
      <c r="A186" s="24">
        <v>179</v>
      </c>
      <c r="B186" s="235"/>
      <c r="C186" s="235"/>
      <c r="D186" s="41"/>
      <c r="E186" s="70"/>
      <c r="F186" s="70"/>
      <c r="G186" s="43"/>
      <c r="H186" s="71"/>
      <c r="I186" s="72"/>
      <c r="J186" s="33" t="e">
        <f t="shared" si="2"/>
        <v>#DIV/0!</v>
      </c>
      <c r="K186" s="42"/>
      <c r="L186" s="42"/>
      <c r="M186" s="41"/>
    </row>
    <row r="187" spans="1:13">
      <c r="A187" s="24">
        <v>180</v>
      </c>
      <c r="B187" s="235"/>
      <c r="C187" s="235"/>
      <c r="D187" s="41"/>
      <c r="E187" s="70"/>
      <c r="F187" s="70"/>
      <c r="G187" s="43"/>
      <c r="H187" s="71"/>
      <c r="I187" s="72"/>
      <c r="J187" s="59" t="e">
        <f t="shared" si="2"/>
        <v>#DIV/0!</v>
      </c>
      <c r="K187" s="42"/>
      <c r="L187" s="42"/>
      <c r="M187" s="41"/>
    </row>
    <row r="188" spans="1:13">
      <c r="A188" s="24">
        <v>181</v>
      </c>
      <c r="B188" s="235"/>
      <c r="C188" s="235"/>
      <c r="D188" s="41"/>
      <c r="E188" s="70"/>
      <c r="F188" s="70"/>
      <c r="G188" s="43"/>
      <c r="H188" s="71"/>
      <c r="I188" s="72"/>
      <c r="J188" s="59" t="e">
        <f t="shared" si="2"/>
        <v>#DIV/0!</v>
      </c>
      <c r="K188" s="42"/>
      <c r="L188" s="42"/>
      <c r="M188" s="41"/>
    </row>
    <row r="189" spans="1:13">
      <c r="A189" s="24">
        <v>182</v>
      </c>
      <c r="B189" s="235"/>
      <c r="C189" s="235"/>
      <c r="D189" s="41"/>
      <c r="E189" s="70"/>
      <c r="F189" s="70"/>
      <c r="G189" s="43"/>
      <c r="H189" s="71"/>
      <c r="I189" s="72"/>
      <c r="J189" s="33" t="e">
        <f t="shared" si="2"/>
        <v>#DIV/0!</v>
      </c>
      <c r="K189" s="42"/>
      <c r="L189" s="42"/>
      <c r="M189" s="41"/>
    </row>
    <row r="190" spans="1:13">
      <c r="A190" s="24">
        <v>183</v>
      </c>
      <c r="B190" s="235"/>
      <c r="C190" s="235"/>
      <c r="D190" s="41"/>
      <c r="E190" s="70"/>
      <c r="F190" s="70"/>
      <c r="G190" s="43"/>
      <c r="H190" s="71"/>
      <c r="I190" s="72"/>
      <c r="J190" s="33" t="e">
        <f t="shared" si="2"/>
        <v>#DIV/0!</v>
      </c>
      <c r="K190" s="42"/>
      <c r="L190" s="42"/>
      <c r="M190" s="41"/>
    </row>
    <row r="191" spans="1:13">
      <c r="A191" s="24">
        <v>184</v>
      </c>
      <c r="B191" s="235"/>
      <c r="C191" s="235"/>
      <c r="D191" s="41"/>
      <c r="E191" s="70"/>
      <c r="F191" s="70"/>
      <c r="G191" s="43"/>
      <c r="H191" s="71"/>
      <c r="I191" s="72"/>
      <c r="J191" s="33" t="e">
        <f t="shared" si="2"/>
        <v>#DIV/0!</v>
      </c>
      <c r="K191" s="42"/>
      <c r="L191" s="42"/>
      <c r="M191" s="41"/>
    </row>
    <row r="192" spans="1:13">
      <c r="A192" s="24">
        <v>185</v>
      </c>
      <c r="B192" s="235"/>
      <c r="C192" s="235"/>
      <c r="D192" s="41"/>
      <c r="E192" s="70"/>
      <c r="F192" s="70"/>
      <c r="G192" s="43"/>
      <c r="H192" s="71"/>
      <c r="I192" s="72"/>
      <c r="J192" s="33" t="e">
        <f t="shared" si="2"/>
        <v>#DIV/0!</v>
      </c>
      <c r="K192" s="42"/>
      <c r="L192" s="42"/>
      <c r="M192" s="41"/>
    </row>
    <row r="193" spans="1:13">
      <c r="A193" s="65">
        <v>186</v>
      </c>
      <c r="B193" s="235"/>
      <c r="C193" s="235"/>
      <c r="D193" s="41"/>
      <c r="E193" s="70"/>
      <c r="F193" s="70"/>
      <c r="G193" s="43"/>
      <c r="H193" s="71"/>
      <c r="I193" s="72"/>
      <c r="J193" s="59" t="e">
        <f t="shared" si="2"/>
        <v>#DIV/0!</v>
      </c>
      <c r="K193" s="42"/>
      <c r="L193" s="42"/>
      <c r="M193" s="41"/>
    </row>
    <row r="194" spans="1:13">
      <c r="A194" s="65">
        <v>187</v>
      </c>
      <c r="B194" s="235"/>
      <c r="C194" s="235"/>
      <c r="D194" s="41"/>
      <c r="E194" s="70"/>
      <c r="F194" s="70"/>
      <c r="G194" s="43"/>
      <c r="H194" s="71"/>
      <c r="I194" s="72"/>
      <c r="J194" s="59" t="e">
        <f t="shared" si="2"/>
        <v>#DIV/0!</v>
      </c>
      <c r="K194" s="42"/>
      <c r="L194" s="42"/>
      <c r="M194" s="41"/>
    </row>
    <row r="195" spans="1:13">
      <c r="A195" s="24">
        <v>188</v>
      </c>
      <c r="B195" s="235"/>
      <c r="C195" s="235"/>
      <c r="D195" s="41"/>
      <c r="E195" s="70"/>
      <c r="F195" s="70"/>
      <c r="G195" s="43"/>
      <c r="H195" s="71"/>
      <c r="I195" s="72"/>
      <c r="J195" s="33" t="e">
        <f t="shared" si="2"/>
        <v>#DIV/0!</v>
      </c>
      <c r="K195" s="42"/>
      <c r="L195" s="42"/>
      <c r="M195" s="41"/>
    </row>
    <row r="196" spans="1:13">
      <c r="A196" s="24">
        <v>189</v>
      </c>
      <c r="B196" s="235"/>
      <c r="C196" s="235"/>
      <c r="D196" s="41"/>
      <c r="E196" s="70"/>
      <c r="F196" s="70"/>
      <c r="G196" s="43"/>
      <c r="H196" s="71"/>
      <c r="I196" s="72"/>
      <c r="J196" s="59" t="e">
        <f t="shared" si="2"/>
        <v>#DIV/0!</v>
      </c>
      <c r="K196" s="42"/>
      <c r="L196" s="42"/>
      <c r="M196" s="41"/>
    </row>
    <row r="197" spans="1:13">
      <c r="A197" s="24">
        <v>190</v>
      </c>
      <c r="B197" s="235"/>
      <c r="C197" s="235"/>
      <c r="D197" s="41"/>
      <c r="E197" s="70"/>
      <c r="F197" s="70"/>
      <c r="G197" s="43"/>
      <c r="H197" s="71"/>
      <c r="I197" s="72"/>
      <c r="J197" s="59" t="e">
        <f t="shared" si="2"/>
        <v>#DIV/0!</v>
      </c>
      <c r="K197" s="42"/>
      <c r="L197" s="42"/>
      <c r="M197" s="41"/>
    </row>
    <row r="198" spans="1:13">
      <c r="A198" s="24">
        <v>191</v>
      </c>
      <c r="B198" s="235"/>
      <c r="C198" s="235"/>
      <c r="D198" s="41"/>
      <c r="E198" s="70"/>
      <c r="F198" s="70"/>
      <c r="G198" s="43"/>
      <c r="H198" s="71"/>
      <c r="I198" s="72"/>
      <c r="J198" s="33" t="e">
        <f t="shared" si="2"/>
        <v>#DIV/0!</v>
      </c>
      <c r="K198" s="42"/>
      <c r="L198" s="42"/>
      <c r="M198" s="41"/>
    </row>
    <row r="199" spans="1:13">
      <c r="A199" s="24">
        <v>192</v>
      </c>
      <c r="B199" s="235"/>
      <c r="C199" s="235"/>
      <c r="D199" s="41"/>
      <c r="E199" s="70"/>
      <c r="F199" s="70"/>
      <c r="G199" s="43"/>
      <c r="H199" s="71"/>
      <c r="I199" s="72"/>
      <c r="J199" s="33" t="e">
        <f t="shared" ref="J199:J262" si="3">H199/I199</f>
        <v>#DIV/0!</v>
      </c>
      <c r="K199" s="42"/>
      <c r="L199" s="42"/>
      <c r="M199" s="41"/>
    </row>
    <row r="200" spans="1:13">
      <c r="A200" s="24">
        <v>193</v>
      </c>
      <c r="B200" s="235"/>
      <c r="C200" s="235"/>
      <c r="D200" s="41"/>
      <c r="E200" s="70"/>
      <c r="F200" s="70"/>
      <c r="G200" s="43"/>
      <c r="H200" s="71"/>
      <c r="I200" s="72"/>
      <c r="J200" s="33" t="e">
        <f t="shared" si="3"/>
        <v>#DIV/0!</v>
      </c>
      <c r="K200" s="42"/>
      <c r="L200" s="42"/>
      <c r="M200" s="41"/>
    </row>
    <row r="201" spans="1:13">
      <c r="A201" s="24">
        <v>194</v>
      </c>
      <c r="B201" s="235"/>
      <c r="C201" s="235"/>
      <c r="D201" s="41"/>
      <c r="E201" s="70"/>
      <c r="F201" s="70"/>
      <c r="G201" s="43"/>
      <c r="H201" s="71"/>
      <c r="I201" s="72"/>
      <c r="J201" s="33" t="e">
        <f t="shared" si="3"/>
        <v>#DIV/0!</v>
      </c>
      <c r="K201" s="42"/>
      <c r="L201" s="42"/>
      <c r="M201" s="41"/>
    </row>
    <row r="202" spans="1:13">
      <c r="A202" s="24">
        <v>195</v>
      </c>
      <c r="B202" s="235"/>
      <c r="C202" s="235"/>
      <c r="D202" s="41"/>
      <c r="E202" s="70"/>
      <c r="F202" s="70"/>
      <c r="G202" s="43"/>
      <c r="H202" s="71"/>
      <c r="I202" s="72"/>
      <c r="J202" s="59" t="e">
        <f t="shared" si="3"/>
        <v>#DIV/0!</v>
      </c>
      <c r="K202" s="42"/>
      <c r="L202" s="42"/>
      <c r="M202" s="41"/>
    </row>
    <row r="203" spans="1:13">
      <c r="A203" s="65">
        <v>196</v>
      </c>
      <c r="B203" s="235"/>
      <c r="C203" s="235"/>
      <c r="D203" s="41"/>
      <c r="E203" s="70"/>
      <c r="F203" s="70"/>
      <c r="G203" s="43"/>
      <c r="H203" s="71"/>
      <c r="I203" s="72"/>
      <c r="J203" s="59" t="e">
        <f t="shared" si="3"/>
        <v>#DIV/0!</v>
      </c>
      <c r="K203" s="42"/>
      <c r="L203" s="42"/>
      <c r="M203" s="41"/>
    </row>
    <row r="204" spans="1:13">
      <c r="A204" s="65">
        <v>197</v>
      </c>
      <c r="B204" s="235"/>
      <c r="C204" s="235"/>
      <c r="D204" s="41"/>
      <c r="E204" s="70"/>
      <c r="F204" s="70"/>
      <c r="G204" s="43"/>
      <c r="H204" s="71"/>
      <c r="I204" s="72"/>
      <c r="J204" s="33" t="e">
        <f t="shared" si="3"/>
        <v>#DIV/0!</v>
      </c>
      <c r="K204" s="42"/>
      <c r="L204" s="42"/>
      <c r="M204" s="41"/>
    </row>
    <row r="205" spans="1:13">
      <c r="A205" s="24">
        <v>198</v>
      </c>
      <c r="B205" s="235"/>
      <c r="C205" s="235"/>
      <c r="D205" s="41"/>
      <c r="E205" s="70"/>
      <c r="F205" s="70"/>
      <c r="G205" s="43"/>
      <c r="H205" s="71"/>
      <c r="I205" s="72"/>
      <c r="J205" s="59" t="e">
        <f t="shared" si="3"/>
        <v>#DIV/0!</v>
      </c>
      <c r="K205" s="42"/>
      <c r="L205" s="42"/>
      <c r="M205" s="41"/>
    </row>
    <row r="206" spans="1:13">
      <c r="A206" s="24">
        <v>199</v>
      </c>
      <c r="B206" s="235"/>
      <c r="C206" s="235"/>
      <c r="D206" s="41"/>
      <c r="E206" s="70"/>
      <c r="F206" s="70"/>
      <c r="G206" s="43"/>
      <c r="H206" s="71"/>
      <c r="I206" s="72"/>
      <c r="J206" s="59" t="e">
        <f t="shared" si="3"/>
        <v>#DIV/0!</v>
      </c>
      <c r="K206" s="42"/>
      <c r="L206" s="42"/>
      <c r="M206" s="41"/>
    </row>
    <row r="207" spans="1:13">
      <c r="A207" s="24">
        <v>200</v>
      </c>
      <c r="B207" s="235"/>
      <c r="C207" s="235"/>
      <c r="D207" s="41"/>
      <c r="E207" s="70"/>
      <c r="F207" s="70"/>
      <c r="G207" s="43"/>
      <c r="H207" s="71"/>
      <c r="I207" s="72"/>
      <c r="J207" s="33" t="e">
        <f t="shared" si="3"/>
        <v>#DIV/0!</v>
      </c>
      <c r="K207" s="42"/>
      <c r="L207" s="42"/>
      <c r="M207" s="41"/>
    </row>
    <row r="208" spans="1:13">
      <c r="A208" s="24">
        <v>201</v>
      </c>
      <c r="B208" s="235"/>
      <c r="C208" s="235"/>
      <c r="D208" s="41"/>
      <c r="E208" s="70"/>
      <c r="F208" s="70"/>
      <c r="G208" s="43"/>
      <c r="H208" s="71"/>
      <c r="I208" s="72"/>
      <c r="J208" s="33" t="e">
        <f t="shared" si="3"/>
        <v>#DIV/0!</v>
      </c>
      <c r="K208" s="42"/>
      <c r="L208" s="42"/>
      <c r="M208" s="41"/>
    </row>
    <row r="209" spans="1:13">
      <c r="A209" s="24">
        <v>202</v>
      </c>
      <c r="B209" s="235"/>
      <c r="C209" s="235"/>
      <c r="D209" s="41"/>
      <c r="E209" s="70"/>
      <c r="F209" s="70"/>
      <c r="G209" s="43"/>
      <c r="H209" s="71"/>
      <c r="I209" s="72"/>
      <c r="J209" s="33" t="e">
        <f t="shared" si="3"/>
        <v>#DIV/0!</v>
      </c>
      <c r="K209" s="42"/>
      <c r="L209" s="42"/>
      <c r="M209" s="41"/>
    </row>
    <row r="210" spans="1:13">
      <c r="A210" s="24">
        <v>203</v>
      </c>
      <c r="B210" s="235"/>
      <c r="C210" s="235"/>
      <c r="D210" s="41"/>
      <c r="E210" s="70"/>
      <c r="F210" s="70"/>
      <c r="G210" s="43"/>
      <c r="H210" s="71"/>
      <c r="I210" s="72"/>
      <c r="J210" s="33" t="e">
        <f t="shared" si="3"/>
        <v>#DIV/0!</v>
      </c>
      <c r="K210" s="42"/>
      <c r="L210" s="42"/>
      <c r="M210" s="41"/>
    </row>
    <row r="211" spans="1:13">
      <c r="A211" s="24">
        <v>204</v>
      </c>
      <c r="B211" s="235"/>
      <c r="C211" s="235"/>
      <c r="D211" s="41"/>
      <c r="E211" s="70"/>
      <c r="F211" s="70"/>
      <c r="G211" s="43"/>
      <c r="H211" s="71"/>
      <c r="I211" s="72"/>
      <c r="J211" s="59" t="e">
        <f t="shared" si="3"/>
        <v>#DIV/0!</v>
      </c>
      <c r="K211" s="42"/>
      <c r="L211" s="42"/>
      <c r="M211" s="41"/>
    </row>
    <row r="212" spans="1:13">
      <c r="A212" s="24">
        <v>205</v>
      </c>
      <c r="B212" s="235"/>
      <c r="C212" s="235"/>
      <c r="D212" s="41"/>
      <c r="E212" s="70"/>
      <c r="F212" s="70"/>
      <c r="G212" s="43"/>
      <c r="H212" s="71"/>
      <c r="I212" s="72"/>
      <c r="J212" s="59" t="e">
        <f t="shared" si="3"/>
        <v>#DIV/0!</v>
      </c>
      <c r="K212" s="42"/>
      <c r="L212" s="42"/>
      <c r="M212" s="41"/>
    </row>
    <row r="213" spans="1:13">
      <c r="A213" s="65">
        <v>206</v>
      </c>
      <c r="B213" s="235"/>
      <c r="C213" s="235"/>
      <c r="D213" s="41"/>
      <c r="E213" s="70"/>
      <c r="F213" s="70"/>
      <c r="G213" s="43"/>
      <c r="H213" s="71"/>
      <c r="I213" s="72"/>
      <c r="J213" s="33" t="e">
        <f t="shared" si="3"/>
        <v>#DIV/0!</v>
      </c>
      <c r="K213" s="42"/>
      <c r="L213" s="42"/>
      <c r="M213" s="41"/>
    </row>
    <row r="214" spans="1:13">
      <c r="A214" s="65">
        <v>207</v>
      </c>
      <c r="B214" s="235"/>
      <c r="C214" s="235"/>
      <c r="D214" s="41"/>
      <c r="E214" s="70"/>
      <c r="F214" s="70"/>
      <c r="G214" s="43"/>
      <c r="H214" s="71"/>
      <c r="I214" s="72"/>
      <c r="J214" s="59" t="e">
        <f t="shared" si="3"/>
        <v>#DIV/0!</v>
      </c>
      <c r="K214" s="42"/>
      <c r="L214" s="42"/>
      <c r="M214" s="41"/>
    </row>
    <row r="215" spans="1:13">
      <c r="A215" s="24">
        <v>208</v>
      </c>
      <c r="B215" s="235"/>
      <c r="C215" s="235"/>
      <c r="D215" s="41"/>
      <c r="E215" s="70"/>
      <c r="F215" s="70"/>
      <c r="G215" s="43"/>
      <c r="H215" s="71"/>
      <c r="I215" s="72"/>
      <c r="J215" s="59" t="e">
        <f t="shared" si="3"/>
        <v>#DIV/0!</v>
      </c>
      <c r="K215" s="42"/>
      <c r="L215" s="42"/>
      <c r="M215" s="41"/>
    </row>
    <row r="216" spans="1:13">
      <c r="A216" s="24">
        <v>209</v>
      </c>
      <c r="B216" s="235"/>
      <c r="C216" s="235"/>
      <c r="D216" s="41"/>
      <c r="E216" s="70"/>
      <c r="F216" s="70"/>
      <c r="G216" s="43"/>
      <c r="H216" s="71"/>
      <c r="I216" s="72"/>
      <c r="J216" s="33" t="e">
        <f t="shared" si="3"/>
        <v>#DIV/0!</v>
      </c>
      <c r="K216" s="42"/>
      <c r="L216" s="42"/>
      <c r="M216" s="41"/>
    </row>
    <row r="217" spans="1:13">
      <c r="A217" s="24">
        <v>210</v>
      </c>
      <c r="B217" s="235"/>
      <c r="C217" s="235"/>
      <c r="D217" s="41"/>
      <c r="E217" s="70"/>
      <c r="F217" s="70"/>
      <c r="G217" s="43"/>
      <c r="H217" s="71"/>
      <c r="I217" s="72"/>
      <c r="J217" s="33" t="e">
        <f t="shared" si="3"/>
        <v>#DIV/0!</v>
      </c>
      <c r="K217" s="42"/>
      <c r="L217" s="42"/>
      <c r="M217" s="41"/>
    </row>
    <row r="218" spans="1:13">
      <c r="A218" s="24">
        <v>211</v>
      </c>
      <c r="B218" s="235"/>
      <c r="C218" s="235"/>
      <c r="D218" s="41"/>
      <c r="E218" s="70"/>
      <c r="F218" s="70"/>
      <c r="G218" s="43"/>
      <c r="H218" s="71"/>
      <c r="I218" s="72"/>
      <c r="J218" s="33" t="e">
        <f t="shared" si="3"/>
        <v>#DIV/0!</v>
      </c>
      <c r="K218" s="42"/>
      <c r="L218" s="42"/>
      <c r="M218" s="41"/>
    </row>
    <row r="219" spans="1:13">
      <c r="A219" s="24">
        <v>212</v>
      </c>
      <c r="B219" s="235"/>
      <c r="C219" s="235"/>
      <c r="D219" s="41"/>
      <c r="E219" s="70"/>
      <c r="F219" s="70"/>
      <c r="G219" s="43"/>
      <c r="H219" s="71"/>
      <c r="I219" s="72"/>
      <c r="J219" s="33" t="e">
        <f t="shared" si="3"/>
        <v>#DIV/0!</v>
      </c>
      <c r="K219" s="42"/>
      <c r="L219" s="42"/>
      <c r="M219" s="41"/>
    </row>
    <row r="220" spans="1:13">
      <c r="A220" s="24">
        <v>213</v>
      </c>
      <c r="B220" s="235"/>
      <c r="C220" s="235"/>
      <c r="D220" s="41"/>
      <c r="E220" s="70"/>
      <c r="F220" s="70"/>
      <c r="G220" s="43"/>
      <c r="H220" s="71"/>
      <c r="I220" s="72"/>
      <c r="J220" s="59" t="e">
        <f t="shared" si="3"/>
        <v>#DIV/0!</v>
      </c>
      <c r="K220" s="42"/>
      <c r="L220" s="42"/>
      <c r="M220" s="41"/>
    </row>
    <row r="221" spans="1:13">
      <c r="A221" s="24">
        <v>214</v>
      </c>
      <c r="B221" s="235"/>
      <c r="C221" s="235"/>
      <c r="D221" s="41"/>
      <c r="E221" s="70"/>
      <c r="F221" s="70"/>
      <c r="G221" s="43"/>
      <c r="H221" s="71"/>
      <c r="I221" s="72"/>
      <c r="J221" s="59" t="e">
        <f t="shared" si="3"/>
        <v>#DIV/0!</v>
      </c>
      <c r="K221" s="42"/>
      <c r="L221" s="42"/>
      <c r="M221" s="41"/>
    </row>
    <row r="222" spans="1:13">
      <c r="A222" s="24">
        <v>215</v>
      </c>
      <c r="B222" s="235"/>
      <c r="C222" s="235"/>
      <c r="D222" s="41"/>
      <c r="E222" s="70"/>
      <c r="F222" s="70"/>
      <c r="G222" s="43"/>
      <c r="H222" s="71"/>
      <c r="I222" s="72"/>
      <c r="J222" s="33" t="e">
        <f t="shared" si="3"/>
        <v>#DIV/0!</v>
      </c>
      <c r="K222" s="42"/>
      <c r="L222" s="42"/>
      <c r="M222" s="41"/>
    </row>
    <row r="223" spans="1:13">
      <c r="A223" s="65">
        <v>216</v>
      </c>
      <c r="B223" s="235"/>
      <c r="C223" s="235"/>
      <c r="D223" s="41"/>
      <c r="E223" s="70"/>
      <c r="F223" s="70"/>
      <c r="G223" s="43"/>
      <c r="H223" s="71"/>
      <c r="I223" s="72"/>
      <c r="J223" s="59" t="e">
        <f t="shared" si="3"/>
        <v>#DIV/0!</v>
      </c>
      <c r="K223" s="42"/>
      <c r="L223" s="42"/>
      <c r="M223" s="41"/>
    </row>
    <row r="224" spans="1:13">
      <c r="A224" s="65">
        <v>217</v>
      </c>
      <c r="B224" s="235"/>
      <c r="C224" s="235"/>
      <c r="D224" s="41"/>
      <c r="E224" s="70"/>
      <c r="F224" s="70"/>
      <c r="G224" s="43"/>
      <c r="H224" s="71"/>
      <c r="I224" s="72"/>
      <c r="J224" s="59" t="e">
        <f t="shared" si="3"/>
        <v>#DIV/0!</v>
      </c>
      <c r="K224" s="42"/>
      <c r="L224" s="42"/>
      <c r="M224" s="41"/>
    </row>
    <row r="225" spans="1:13">
      <c r="A225" s="24">
        <v>218</v>
      </c>
      <c r="B225" s="235"/>
      <c r="C225" s="235"/>
      <c r="D225" s="41"/>
      <c r="E225" s="70"/>
      <c r="F225" s="70"/>
      <c r="G225" s="43"/>
      <c r="H225" s="71"/>
      <c r="I225" s="72"/>
      <c r="J225" s="33" t="e">
        <f t="shared" si="3"/>
        <v>#DIV/0!</v>
      </c>
      <c r="K225" s="42"/>
      <c r="L225" s="42"/>
      <c r="M225" s="41"/>
    </row>
    <row r="226" spans="1:13">
      <c r="A226" s="24">
        <v>219</v>
      </c>
      <c r="B226" s="235"/>
      <c r="C226" s="235"/>
      <c r="D226" s="41"/>
      <c r="E226" s="70"/>
      <c r="F226" s="70"/>
      <c r="G226" s="43"/>
      <c r="H226" s="71"/>
      <c r="I226" s="72"/>
      <c r="J226" s="33" t="e">
        <f t="shared" si="3"/>
        <v>#DIV/0!</v>
      </c>
      <c r="K226" s="42"/>
      <c r="L226" s="42"/>
      <c r="M226" s="41"/>
    </row>
    <row r="227" spans="1:13">
      <c r="A227" s="24">
        <v>220</v>
      </c>
      <c r="B227" s="235"/>
      <c r="C227" s="235"/>
      <c r="D227" s="41"/>
      <c r="E227" s="70"/>
      <c r="F227" s="70"/>
      <c r="G227" s="43"/>
      <c r="H227" s="71"/>
      <c r="I227" s="72"/>
      <c r="J227" s="33" t="e">
        <f t="shared" si="3"/>
        <v>#DIV/0!</v>
      </c>
      <c r="K227" s="42"/>
      <c r="L227" s="42"/>
      <c r="M227" s="41"/>
    </row>
    <row r="228" spans="1:13">
      <c r="A228" s="24">
        <v>221</v>
      </c>
      <c r="B228" s="235"/>
      <c r="C228" s="235"/>
      <c r="D228" s="41"/>
      <c r="E228" s="70"/>
      <c r="F228" s="70"/>
      <c r="G228" s="43"/>
      <c r="H228" s="71"/>
      <c r="I228" s="72"/>
      <c r="J228" s="33" t="e">
        <f t="shared" si="3"/>
        <v>#DIV/0!</v>
      </c>
      <c r="K228" s="42"/>
      <c r="L228" s="42"/>
      <c r="M228" s="41"/>
    </row>
    <row r="229" spans="1:13">
      <c r="A229" s="24">
        <v>222</v>
      </c>
      <c r="B229" s="235"/>
      <c r="C229" s="235"/>
      <c r="D229" s="41"/>
      <c r="E229" s="70"/>
      <c r="F229" s="70"/>
      <c r="G229" s="43"/>
      <c r="H229" s="71"/>
      <c r="I229" s="72"/>
      <c r="J229" s="59" t="e">
        <f t="shared" si="3"/>
        <v>#DIV/0!</v>
      </c>
      <c r="K229" s="42"/>
      <c r="L229" s="42"/>
      <c r="M229" s="41"/>
    </row>
    <row r="230" spans="1:13">
      <c r="A230" s="24">
        <v>223</v>
      </c>
      <c r="B230" s="235"/>
      <c r="C230" s="235"/>
      <c r="D230" s="41"/>
      <c r="E230" s="70"/>
      <c r="F230" s="70"/>
      <c r="G230" s="43"/>
      <c r="H230" s="71"/>
      <c r="I230" s="72"/>
      <c r="J230" s="59" t="e">
        <f t="shared" si="3"/>
        <v>#DIV/0!</v>
      </c>
      <c r="K230" s="42"/>
      <c r="L230" s="42"/>
      <c r="M230" s="41"/>
    </row>
    <row r="231" spans="1:13">
      <c r="A231" s="24">
        <v>224</v>
      </c>
      <c r="B231" s="235"/>
      <c r="C231" s="235"/>
      <c r="D231" s="41"/>
      <c r="E231" s="70"/>
      <c r="F231" s="70"/>
      <c r="G231" s="43"/>
      <c r="H231" s="71"/>
      <c r="I231" s="72"/>
      <c r="J231" s="33" t="e">
        <f t="shared" si="3"/>
        <v>#DIV/0!</v>
      </c>
      <c r="K231" s="42"/>
      <c r="L231" s="42"/>
      <c r="M231" s="41"/>
    </row>
    <row r="232" spans="1:13">
      <c r="A232" s="24">
        <v>225</v>
      </c>
      <c r="B232" s="235"/>
      <c r="C232" s="235"/>
      <c r="D232" s="41"/>
      <c r="E232" s="70"/>
      <c r="F232" s="70"/>
      <c r="G232" s="43"/>
      <c r="H232" s="71"/>
      <c r="I232" s="72"/>
      <c r="J232" s="59" t="e">
        <f t="shared" si="3"/>
        <v>#DIV/0!</v>
      </c>
      <c r="K232" s="42"/>
      <c r="L232" s="42"/>
      <c r="M232" s="41"/>
    </row>
    <row r="233" spans="1:13">
      <c r="A233" s="65">
        <v>226</v>
      </c>
      <c r="B233" s="235"/>
      <c r="C233" s="235"/>
      <c r="D233" s="41"/>
      <c r="E233" s="70"/>
      <c r="F233" s="70"/>
      <c r="G233" s="43"/>
      <c r="H233" s="71"/>
      <c r="I233" s="72"/>
      <c r="J233" s="59" t="e">
        <f t="shared" si="3"/>
        <v>#DIV/0!</v>
      </c>
      <c r="K233" s="42"/>
      <c r="L233" s="42"/>
      <c r="M233" s="41"/>
    </row>
    <row r="234" spans="1:13">
      <c r="A234" s="65">
        <v>227</v>
      </c>
      <c r="B234" s="235"/>
      <c r="C234" s="235"/>
      <c r="D234" s="41"/>
      <c r="E234" s="70"/>
      <c r="F234" s="70"/>
      <c r="G234" s="43"/>
      <c r="H234" s="71"/>
      <c r="I234" s="72"/>
      <c r="J234" s="33" t="e">
        <f t="shared" si="3"/>
        <v>#DIV/0!</v>
      </c>
      <c r="K234" s="42"/>
      <c r="L234" s="42"/>
      <c r="M234" s="41"/>
    </row>
    <row r="235" spans="1:13">
      <c r="A235" s="24">
        <v>228</v>
      </c>
      <c r="B235" s="235"/>
      <c r="C235" s="235"/>
      <c r="D235" s="41"/>
      <c r="E235" s="70"/>
      <c r="F235" s="70"/>
      <c r="G235" s="43"/>
      <c r="H235" s="71"/>
      <c r="I235" s="72"/>
      <c r="J235" s="33" t="e">
        <f t="shared" si="3"/>
        <v>#DIV/0!</v>
      </c>
      <c r="K235" s="42"/>
      <c r="L235" s="42"/>
      <c r="M235" s="41"/>
    </row>
    <row r="236" spans="1:13">
      <c r="A236" s="24">
        <v>229</v>
      </c>
      <c r="B236" s="235"/>
      <c r="C236" s="235"/>
      <c r="D236" s="41"/>
      <c r="E236" s="70"/>
      <c r="F236" s="70"/>
      <c r="G236" s="43"/>
      <c r="H236" s="71"/>
      <c r="I236" s="72"/>
      <c r="J236" s="33" t="e">
        <f t="shared" si="3"/>
        <v>#DIV/0!</v>
      </c>
      <c r="K236" s="42"/>
      <c r="L236" s="42"/>
      <c r="M236" s="41"/>
    </row>
    <row r="237" spans="1:13">
      <c r="A237" s="24">
        <v>230</v>
      </c>
      <c r="B237" s="235"/>
      <c r="C237" s="235"/>
      <c r="D237" s="41"/>
      <c r="E237" s="70"/>
      <c r="F237" s="70"/>
      <c r="G237" s="43"/>
      <c r="H237" s="71"/>
      <c r="I237" s="72"/>
      <c r="J237" s="33" t="e">
        <f t="shared" si="3"/>
        <v>#DIV/0!</v>
      </c>
      <c r="K237" s="42"/>
      <c r="L237" s="42"/>
      <c r="M237" s="41"/>
    </row>
    <row r="238" spans="1:13">
      <c r="A238" s="24">
        <v>231</v>
      </c>
      <c r="B238" s="235"/>
      <c r="C238" s="235"/>
      <c r="D238" s="41"/>
      <c r="E238" s="70"/>
      <c r="F238" s="70"/>
      <c r="G238" s="43"/>
      <c r="H238" s="71"/>
      <c r="I238" s="72"/>
      <c r="J238" s="59" t="e">
        <f t="shared" si="3"/>
        <v>#DIV/0!</v>
      </c>
      <c r="K238" s="42"/>
      <c r="L238" s="42"/>
      <c r="M238" s="41"/>
    </row>
    <row r="239" spans="1:13">
      <c r="A239" s="24">
        <v>232</v>
      </c>
      <c r="B239" s="235"/>
      <c r="C239" s="235"/>
      <c r="D239" s="41"/>
      <c r="E239" s="70"/>
      <c r="F239" s="70"/>
      <c r="G239" s="43"/>
      <c r="H239" s="71"/>
      <c r="I239" s="72"/>
      <c r="J239" s="59" t="e">
        <f t="shared" si="3"/>
        <v>#DIV/0!</v>
      </c>
      <c r="K239" s="42"/>
      <c r="L239" s="42"/>
      <c r="M239" s="41"/>
    </row>
    <row r="240" spans="1:13">
      <c r="A240" s="24">
        <v>233</v>
      </c>
      <c r="B240" s="235"/>
      <c r="C240" s="235"/>
      <c r="D240" s="41"/>
      <c r="E240" s="70"/>
      <c r="F240" s="70"/>
      <c r="G240" s="43"/>
      <c r="H240" s="71"/>
      <c r="I240" s="72"/>
      <c r="J240" s="33" t="e">
        <f t="shared" si="3"/>
        <v>#DIV/0!</v>
      </c>
      <c r="K240" s="42"/>
      <c r="L240" s="42"/>
      <c r="M240" s="41"/>
    </row>
    <row r="241" spans="1:13">
      <c r="A241" s="24">
        <v>234</v>
      </c>
      <c r="B241" s="235"/>
      <c r="C241" s="235"/>
      <c r="D241" s="41"/>
      <c r="E241" s="70"/>
      <c r="F241" s="70"/>
      <c r="G241" s="43"/>
      <c r="H241" s="71"/>
      <c r="I241" s="72"/>
      <c r="J241" s="59" t="e">
        <f t="shared" si="3"/>
        <v>#DIV/0!</v>
      </c>
      <c r="K241" s="42"/>
      <c r="L241" s="42"/>
      <c r="M241" s="41"/>
    </row>
    <row r="242" spans="1:13">
      <c r="A242" s="24">
        <v>235</v>
      </c>
      <c r="B242" s="235"/>
      <c r="C242" s="235"/>
      <c r="D242" s="41"/>
      <c r="E242" s="70"/>
      <c r="F242" s="70"/>
      <c r="G242" s="43"/>
      <c r="H242" s="71"/>
      <c r="I242" s="72"/>
      <c r="J242" s="59" t="e">
        <f t="shared" si="3"/>
        <v>#DIV/0!</v>
      </c>
      <c r="K242" s="42"/>
      <c r="L242" s="42"/>
      <c r="M242" s="41"/>
    </row>
    <row r="243" spans="1:13">
      <c r="A243" s="65">
        <v>236</v>
      </c>
      <c r="B243" s="235"/>
      <c r="C243" s="235"/>
      <c r="D243" s="41"/>
      <c r="E243" s="70"/>
      <c r="F243" s="70"/>
      <c r="G243" s="43"/>
      <c r="H243" s="71"/>
      <c r="I243" s="72"/>
      <c r="J243" s="33" t="e">
        <f t="shared" si="3"/>
        <v>#DIV/0!</v>
      </c>
      <c r="K243" s="42"/>
      <c r="L243" s="42"/>
      <c r="M243" s="41"/>
    </row>
    <row r="244" spans="1:13">
      <c r="A244" s="65">
        <v>237</v>
      </c>
      <c r="B244" s="235"/>
      <c r="C244" s="235"/>
      <c r="D244" s="41"/>
      <c r="E244" s="70"/>
      <c r="F244" s="70"/>
      <c r="G244" s="43"/>
      <c r="H244" s="71"/>
      <c r="I244" s="72"/>
      <c r="J244" s="33" t="e">
        <f t="shared" si="3"/>
        <v>#DIV/0!</v>
      </c>
      <c r="K244" s="42"/>
      <c r="L244" s="42"/>
      <c r="M244" s="41"/>
    </row>
    <row r="245" spans="1:13">
      <c r="A245" s="24">
        <v>238</v>
      </c>
      <c r="B245" s="235"/>
      <c r="C245" s="235"/>
      <c r="D245" s="41"/>
      <c r="E245" s="70"/>
      <c r="F245" s="70"/>
      <c r="G245" s="43"/>
      <c r="H245" s="71"/>
      <c r="I245" s="72"/>
      <c r="J245" s="33" t="e">
        <f t="shared" si="3"/>
        <v>#DIV/0!</v>
      </c>
      <c r="K245" s="42"/>
      <c r="L245" s="42"/>
      <c r="M245" s="41"/>
    </row>
    <row r="246" spans="1:13">
      <c r="A246" s="24">
        <v>239</v>
      </c>
      <c r="B246" s="235"/>
      <c r="C246" s="235"/>
      <c r="D246" s="41"/>
      <c r="E246" s="70"/>
      <c r="F246" s="70"/>
      <c r="G246" s="43"/>
      <c r="H246" s="71"/>
      <c r="I246" s="72"/>
      <c r="J246" s="33" t="e">
        <f t="shared" si="3"/>
        <v>#DIV/0!</v>
      </c>
      <c r="K246" s="42"/>
      <c r="L246" s="42"/>
      <c r="M246" s="41"/>
    </row>
    <row r="247" spans="1:13">
      <c r="A247" s="24">
        <v>240</v>
      </c>
      <c r="B247" s="235"/>
      <c r="C247" s="235"/>
      <c r="D247" s="41"/>
      <c r="E247" s="70"/>
      <c r="F247" s="70"/>
      <c r="G247" s="43"/>
      <c r="H247" s="71"/>
      <c r="I247" s="72"/>
      <c r="J247" s="59" t="e">
        <f t="shared" si="3"/>
        <v>#DIV/0!</v>
      </c>
      <c r="K247" s="42"/>
      <c r="L247" s="42"/>
      <c r="M247" s="41"/>
    </row>
    <row r="248" spans="1:13">
      <c r="A248" s="24">
        <v>241</v>
      </c>
      <c r="B248" s="235"/>
      <c r="C248" s="235"/>
      <c r="D248" s="41"/>
      <c r="E248" s="70"/>
      <c r="F248" s="70"/>
      <c r="G248" s="43"/>
      <c r="H248" s="71"/>
      <c r="I248" s="72"/>
      <c r="J248" s="59" t="e">
        <f t="shared" si="3"/>
        <v>#DIV/0!</v>
      </c>
      <c r="K248" s="42"/>
      <c r="L248" s="42"/>
      <c r="M248" s="41"/>
    </row>
    <row r="249" spans="1:13">
      <c r="A249" s="24">
        <v>242</v>
      </c>
      <c r="B249" s="235"/>
      <c r="C249" s="235"/>
      <c r="D249" s="41"/>
      <c r="E249" s="70"/>
      <c r="F249" s="70"/>
      <c r="G249" s="43"/>
      <c r="H249" s="71"/>
      <c r="I249" s="72"/>
      <c r="J249" s="33" t="e">
        <f t="shared" si="3"/>
        <v>#DIV/0!</v>
      </c>
      <c r="K249" s="42"/>
      <c r="L249" s="42"/>
      <c r="M249" s="41"/>
    </row>
    <row r="250" spans="1:13">
      <c r="A250" s="24">
        <v>243</v>
      </c>
      <c r="B250" s="235"/>
      <c r="C250" s="235"/>
      <c r="D250" s="41"/>
      <c r="E250" s="70"/>
      <c r="F250" s="70"/>
      <c r="G250" s="43"/>
      <c r="H250" s="71"/>
      <c r="I250" s="72"/>
      <c r="J250" s="59" t="e">
        <f t="shared" si="3"/>
        <v>#DIV/0!</v>
      </c>
      <c r="K250" s="42"/>
      <c r="L250" s="42"/>
      <c r="M250" s="41"/>
    </row>
    <row r="251" spans="1:13">
      <c r="A251" s="24">
        <v>244</v>
      </c>
      <c r="B251" s="235"/>
      <c r="C251" s="235"/>
      <c r="D251" s="41"/>
      <c r="E251" s="70"/>
      <c r="F251" s="70"/>
      <c r="G251" s="43"/>
      <c r="H251" s="71"/>
      <c r="I251" s="72"/>
      <c r="J251" s="59" t="e">
        <f t="shared" si="3"/>
        <v>#DIV/0!</v>
      </c>
      <c r="K251" s="42"/>
      <c r="L251" s="42"/>
      <c r="M251" s="41"/>
    </row>
    <row r="252" spans="1:13">
      <c r="A252" s="24">
        <v>245</v>
      </c>
      <c r="B252" s="235"/>
      <c r="C252" s="235"/>
      <c r="D252" s="41"/>
      <c r="E252" s="70"/>
      <c r="F252" s="70"/>
      <c r="G252" s="43"/>
      <c r="H252" s="71"/>
      <c r="I252" s="72"/>
      <c r="J252" s="33" t="e">
        <f t="shared" si="3"/>
        <v>#DIV/0!</v>
      </c>
      <c r="K252" s="42"/>
      <c r="L252" s="42"/>
      <c r="M252" s="41"/>
    </row>
    <row r="253" spans="1:13">
      <c r="A253" s="65">
        <v>246</v>
      </c>
      <c r="B253" s="235"/>
      <c r="C253" s="235"/>
      <c r="D253" s="41"/>
      <c r="E253" s="70"/>
      <c r="F253" s="70"/>
      <c r="G253" s="43"/>
      <c r="H253" s="71"/>
      <c r="I253" s="72"/>
      <c r="J253" s="33" t="e">
        <f t="shared" si="3"/>
        <v>#DIV/0!</v>
      </c>
      <c r="K253" s="42"/>
      <c r="L253" s="42"/>
      <c r="M253" s="41"/>
    </row>
    <row r="254" spans="1:13">
      <c r="A254" s="65">
        <v>247</v>
      </c>
      <c r="B254" s="235"/>
      <c r="C254" s="235"/>
      <c r="D254" s="41"/>
      <c r="E254" s="70"/>
      <c r="F254" s="70"/>
      <c r="G254" s="43"/>
      <c r="H254" s="71"/>
      <c r="I254" s="72"/>
      <c r="J254" s="33" t="e">
        <f t="shared" si="3"/>
        <v>#DIV/0!</v>
      </c>
      <c r="K254" s="42"/>
      <c r="L254" s="42"/>
      <c r="M254" s="41"/>
    </row>
    <row r="255" spans="1:13">
      <c r="A255" s="24">
        <v>248</v>
      </c>
      <c r="B255" s="235"/>
      <c r="C255" s="235"/>
      <c r="D255" s="41"/>
      <c r="E255" s="70"/>
      <c r="F255" s="70"/>
      <c r="G255" s="43"/>
      <c r="H255" s="71"/>
      <c r="I255" s="72"/>
      <c r="J255" s="33" t="e">
        <f t="shared" si="3"/>
        <v>#DIV/0!</v>
      </c>
      <c r="K255" s="42"/>
      <c r="L255" s="42"/>
      <c r="M255" s="41"/>
    </row>
    <row r="256" spans="1:13">
      <c r="A256" s="24">
        <v>249</v>
      </c>
      <c r="B256" s="235"/>
      <c r="C256" s="235"/>
      <c r="D256" s="41"/>
      <c r="E256" s="70"/>
      <c r="F256" s="70"/>
      <c r="G256" s="43"/>
      <c r="H256" s="71"/>
      <c r="I256" s="72"/>
      <c r="J256" s="59" t="e">
        <f t="shared" si="3"/>
        <v>#DIV/0!</v>
      </c>
      <c r="K256" s="42"/>
      <c r="L256" s="42"/>
      <c r="M256" s="41"/>
    </row>
    <row r="257" spans="1:13">
      <c r="A257" s="24">
        <v>250</v>
      </c>
      <c r="B257" s="235"/>
      <c r="C257" s="235"/>
      <c r="D257" s="41"/>
      <c r="E257" s="70"/>
      <c r="F257" s="70"/>
      <c r="G257" s="43"/>
      <c r="H257" s="71"/>
      <c r="I257" s="72"/>
      <c r="J257" s="59" t="e">
        <f t="shared" si="3"/>
        <v>#DIV/0!</v>
      </c>
      <c r="K257" s="42"/>
      <c r="L257" s="42"/>
      <c r="M257" s="41"/>
    </row>
    <row r="258" spans="1:13">
      <c r="A258" s="24">
        <v>251</v>
      </c>
      <c r="B258" s="235"/>
      <c r="C258" s="235"/>
      <c r="D258" s="41"/>
      <c r="E258" s="70"/>
      <c r="F258" s="70"/>
      <c r="G258" s="43"/>
      <c r="H258" s="71"/>
      <c r="I258" s="72"/>
      <c r="J258" s="33" t="e">
        <f t="shared" si="3"/>
        <v>#DIV/0!</v>
      </c>
      <c r="K258" s="42"/>
      <c r="L258" s="42"/>
      <c r="M258" s="41"/>
    </row>
    <row r="259" spans="1:13">
      <c r="A259" s="24">
        <v>252</v>
      </c>
      <c r="B259" s="235"/>
      <c r="C259" s="235"/>
      <c r="D259" s="41"/>
      <c r="E259" s="70"/>
      <c r="F259" s="70"/>
      <c r="G259" s="43"/>
      <c r="H259" s="71"/>
      <c r="I259" s="72"/>
      <c r="J259" s="59" t="e">
        <f t="shared" si="3"/>
        <v>#DIV/0!</v>
      </c>
      <c r="K259" s="42"/>
      <c r="L259" s="42"/>
      <c r="M259" s="41"/>
    </row>
    <row r="260" spans="1:13">
      <c r="A260" s="24">
        <v>253</v>
      </c>
      <c r="B260" s="235"/>
      <c r="C260" s="235"/>
      <c r="D260" s="41"/>
      <c r="E260" s="70"/>
      <c r="F260" s="70"/>
      <c r="G260" s="43"/>
      <c r="H260" s="71"/>
      <c r="I260" s="72"/>
      <c r="J260" s="59" t="e">
        <f t="shared" si="3"/>
        <v>#DIV/0!</v>
      </c>
      <c r="K260" s="42"/>
      <c r="L260" s="42"/>
      <c r="M260" s="41"/>
    </row>
    <row r="261" spans="1:13">
      <c r="A261" s="24">
        <v>254</v>
      </c>
      <c r="B261" s="235"/>
      <c r="C261" s="235"/>
      <c r="D261" s="41"/>
      <c r="E261" s="70"/>
      <c r="F261" s="70"/>
      <c r="G261" s="43"/>
      <c r="H261" s="71"/>
      <c r="I261" s="72"/>
      <c r="J261" s="33" t="e">
        <f t="shared" si="3"/>
        <v>#DIV/0!</v>
      </c>
      <c r="K261" s="42"/>
      <c r="L261" s="42"/>
      <c r="M261" s="41"/>
    </row>
    <row r="262" spans="1:13">
      <c r="A262" s="24">
        <v>255</v>
      </c>
      <c r="B262" s="235"/>
      <c r="C262" s="235"/>
      <c r="D262" s="41"/>
      <c r="E262" s="70"/>
      <c r="F262" s="70"/>
      <c r="G262" s="43"/>
      <c r="H262" s="71"/>
      <c r="I262" s="72"/>
      <c r="J262" s="33" t="e">
        <f t="shared" si="3"/>
        <v>#DIV/0!</v>
      </c>
      <c r="K262" s="42"/>
      <c r="L262" s="42"/>
      <c r="M262" s="41"/>
    </row>
    <row r="263" spans="1:13">
      <c r="A263" s="65">
        <v>256</v>
      </c>
      <c r="B263" s="235"/>
      <c r="C263" s="235"/>
      <c r="D263" s="41"/>
      <c r="E263" s="70"/>
      <c r="F263" s="70"/>
      <c r="G263" s="43"/>
      <c r="H263" s="71"/>
      <c r="I263" s="72"/>
      <c r="J263" s="33" t="e">
        <f t="shared" ref="J263:J326" si="4">H263/I263</f>
        <v>#DIV/0!</v>
      </c>
      <c r="K263" s="42"/>
      <c r="L263" s="42"/>
      <c r="M263" s="41"/>
    </row>
    <row r="264" spans="1:13">
      <c r="A264" s="65">
        <v>257</v>
      </c>
      <c r="B264" s="235"/>
      <c r="C264" s="235"/>
      <c r="D264" s="41"/>
      <c r="E264" s="70"/>
      <c r="F264" s="70"/>
      <c r="G264" s="43"/>
      <c r="H264" s="71"/>
      <c r="I264" s="72"/>
      <c r="J264" s="33" t="e">
        <f t="shared" si="4"/>
        <v>#DIV/0!</v>
      </c>
      <c r="K264" s="42"/>
      <c r="L264" s="42"/>
      <c r="M264" s="41"/>
    </row>
    <row r="265" spans="1:13">
      <c r="A265" s="24">
        <v>258</v>
      </c>
      <c r="B265" s="235"/>
      <c r="C265" s="235"/>
      <c r="D265" s="41"/>
      <c r="E265" s="70"/>
      <c r="F265" s="70"/>
      <c r="G265" s="43"/>
      <c r="H265" s="71"/>
      <c r="I265" s="72"/>
      <c r="J265" s="59" t="e">
        <f t="shared" si="4"/>
        <v>#DIV/0!</v>
      </c>
      <c r="K265" s="42"/>
      <c r="L265" s="42"/>
      <c r="M265" s="41"/>
    </row>
    <row r="266" spans="1:13">
      <c r="A266" s="24">
        <v>259</v>
      </c>
      <c r="B266" s="235"/>
      <c r="C266" s="235"/>
      <c r="D266" s="41"/>
      <c r="E266" s="70"/>
      <c r="F266" s="70"/>
      <c r="G266" s="43"/>
      <c r="H266" s="71"/>
      <c r="I266" s="72"/>
      <c r="J266" s="59" t="e">
        <f t="shared" si="4"/>
        <v>#DIV/0!</v>
      </c>
      <c r="K266" s="42"/>
      <c r="L266" s="42"/>
      <c r="M266" s="41"/>
    </row>
    <row r="267" spans="1:13">
      <c r="A267" s="24">
        <v>260</v>
      </c>
      <c r="B267" s="235"/>
      <c r="C267" s="235"/>
      <c r="D267" s="41"/>
      <c r="E267" s="70"/>
      <c r="F267" s="70"/>
      <c r="G267" s="43"/>
      <c r="H267" s="71"/>
      <c r="I267" s="72"/>
      <c r="J267" s="33" t="e">
        <f t="shared" si="4"/>
        <v>#DIV/0!</v>
      </c>
      <c r="K267" s="42"/>
      <c r="L267" s="42"/>
      <c r="M267" s="41"/>
    </row>
    <row r="268" spans="1:13">
      <c r="A268" s="24">
        <v>261</v>
      </c>
      <c r="B268" s="235"/>
      <c r="C268" s="235"/>
      <c r="D268" s="41"/>
      <c r="E268" s="70"/>
      <c r="F268" s="70"/>
      <c r="G268" s="43"/>
      <c r="H268" s="71"/>
      <c r="I268" s="72"/>
      <c r="J268" s="59" t="e">
        <f t="shared" si="4"/>
        <v>#DIV/0!</v>
      </c>
      <c r="K268" s="42"/>
      <c r="L268" s="42"/>
      <c r="M268" s="41"/>
    </row>
    <row r="269" spans="1:13">
      <c r="A269" s="24">
        <v>262</v>
      </c>
      <c r="B269" s="235"/>
      <c r="C269" s="235"/>
      <c r="D269" s="41"/>
      <c r="E269" s="70"/>
      <c r="F269" s="70"/>
      <c r="G269" s="43"/>
      <c r="H269" s="71"/>
      <c r="I269" s="72"/>
      <c r="J269" s="59" t="e">
        <f t="shared" si="4"/>
        <v>#DIV/0!</v>
      </c>
      <c r="K269" s="42"/>
      <c r="L269" s="42"/>
      <c r="M269" s="41"/>
    </row>
    <row r="270" spans="1:13">
      <c r="A270" s="24">
        <v>263</v>
      </c>
      <c r="B270" s="235"/>
      <c r="C270" s="235"/>
      <c r="D270" s="41"/>
      <c r="E270" s="70"/>
      <c r="F270" s="70"/>
      <c r="G270" s="43"/>
      <c r="H270" s="71"/>
      <c r="I270" s="72"/>
      <c r="J270" s="33" t="e">
        <f t="shared" si="4"/>
        <v>#DIV/0!</v>
      </c>
      <c r="K270" s="42"/>
      <c r="L270" s="42"/>
      <c r="M270" s="41"/>
    </row>
    <row r="271" spans="1:13">
      <c r="A271" s="24">
        <v>264</v>
      </c>
      <c r="B271" s="235"/>
      <c r="C271" s="235"/>
      <c r="D271" s="41"/>
      <c r="E271" s="70"/>
      <c r="F271" s="70"/>
      <c r="G271" s="43"/>
      <c r="H271" s="71"/>
      <c r="I271" s="72"/>
      <c r="J271" s="33" t="e">
        <f t="shared" si="4"/>
        <v>#DIV/0!</v>
      </c>
      <c r="K271" s="42"/>
      <c r="L271" s="42"/>
      <c r="M271" s="41"/>
    </row>
    <row r="272" spans="1:13">
      <c r="A272" s="24">
        <v>265</v>
      </c>
      <c r="B272" s="235"/>
      <c r="C272" s="235"/>
      <c r="D272" s="41"/>
      <c r="E272" s="70"/>
      <c r="F272" s="70"/>
      <c r="G272" s="43"/>
      <c r="H272" s="71"/>
      <c r="I272" s="72"/>
      <c r="J272" s="33" t="e">
        <f t="shared" si="4"/>
        <v>#DIV/0!</v>
      </c>
      <c r="K272" s="42"/>
      <c r="L272" s="42"/>
      <c r="M272" s="41"/>
    </row>
    <row r="273" spans="1:13">
      <c r="A273" s="65">
        <v>266</v>
      </c>
      <c r="B273" s="235"/>
      <c r="C273" s="235"/>
      <c r="D273" s="41"/>
      <c r="E273" s="70"/>
      <c r="F273" s="70"/>
      <c r="G273" s="43"/>
      <c r="H273" s="71"/>
      <c r="I273" s="72"/>
      <c r="J273" s="33" t="e">
        <f t="shared" si="4"/>
        <v>#DIV/0!</v>
      </c>
      <c r="K273" s="42"/>
      <c r="L273" s="42"/>
      <c r="M273" s="41"/>
    </row>
    <row r="274" spans="1:13">
      <c r="A274" s="65">
        <v>267</v>
      </c>
      <c r="B274" s="235"/>
      <c r="C274" s="235"/>
      <c r="D274" s="41"/>
      <c r="E274" s="70"/>
      <c r="F274" s="70"/>
      <c r="G274" s="43"/>
      <c r="H274" s="71"/>
      <c r="I274" s="72"/>
      <c r="J274" s="59" t="e">
        <f t="shared" si="4"/>
        <v>#DIV/0!</v>
      </c>
      <c r="K274" s="42"/>
      <c r="L274" s="42"/>
      <c r="M274" s="41"/>
    </row>
    <row r="275" spans="1:13">
      <c r="A275" s="24">
        <v>268</v>
      </c>
      <c r="B275" s="235"/>
      <c r="C275" s="235"/>
      <c r="D275" s="41"/>
      <c r="E275" s="70"/>
      <c r="F275" s="70"/>
      <c r="G275" s="43"/>
      <c r="H275" s="71"/>
      <c r="I275" s="72"/>
      <c r="J275" s="59" t="e">
        <f t="shared" si="4"/>
        <v>#DIV/0!</v>
      </c>
      <c r="K275" s="42"/>
      <c r="L275" s="42"/>
      <c r="M275" s="41"/>
    </row>
    <row r="276" spans="1:13">
      <c r="A276" s="24">
        <v>269</v>
      </c>
      <c r="B276" s="235"/>
      <c r="C276" s="235"/>
      <c r="D276" s="41"/>
      <c r="E276" s="70"/>
      <c r="F276" s="70"/>
      <c r="G276" s="43"/>
      <c r="H276" s="71"/>
      <c r="I276" s="72"/>
      <c r="J276" s="33" t="e">
        <f t="shared" si="4"/>
        <v>#DIV/0!</v>
      </c>
      <c r="K276" s="42"/>
      <c r="L276" s="42"/>
      <c r="M276" s="41"/>
    </row>
    <row r="277" spans="1:13">
      <c r="A277" s="24">
        <v>270</v>
      </c>
      <c r="B277" s="235"/>
      <c r="C277" s="235"/>
      <c r="D277" s="41"/>
      <c r="E277" s="70"/>
      <c r="F277" s="70"/>
      <c r="G277" s="43"/>
      <c r="H277" s="71"/>
      <c r="I277" s="72"/>
      <c r="J277" s="59" t="e">
        <f t="shared" si="4"/>
        <v>#DIV/0!</v>
      </c>
      <c r="K277" s="42"/>
      <c r="L277" s="42"/>
      <c r="M277" s="41"/>
    </row>
    <row r="278" spans="1:13">
      <c r="A278" s="24">
        <v>271</v>
      </c>
      <c r="B278" s="235"/>
      <c r="C278" s="235"/>
      <c r="D278" s="41"/>
      <c r="E278" s="70"/>
      <c r="F278" s="70"/>
      <c r="G278" s="43"/>
      <c r="H278" s="71"/>
      <c r="I278" s="72"/>
      <c r="J278" s="59" t="e">
        <f t="shared" si="4"/>
        <v>#DIV/0!</v>
      </c>
      <c r="K278" s="42"/>
      <c r="L278" s="42"/>
      <c r="M278" s="41"/>
    </row>
    <row r="279" spans="1:13">
      <c r="A279" s="24">
        <v>272</v>
      </c>
      <c r="B279" s="235"/>
      <c r="C279" s="235"/>
      <c r="D279" s="41"/>
      <c r="E279" s="70"/>
      <c r="F279" s="70"/>
      <c r="G279" s="43"/>
      <c r="H279" s="71"/>
      <c r="I279" s="72"/>
      <c r="J279" s="33" t="e">
        <f t="shared" si="4"/>
        <v>#DIV/0!</v>
      </c>
      <c r="K279" s="42"/>
      <c r="L279" s="42"/>
      <c r="M279" s="41"/>
    </row>
    <row r="280" spans="1:13">
      <c r="A280" s="24">
        <v>273</v>
      </c>
      <c r="B280" s="235"/>
      <c r="C280" s="235"/>
      <c r="D280" s="41"/>
      <c r="E280" s="70"/>
      <c r="F280" s="70"/>
      <c r="G280" s="43"/>
      <c r="H280" s="71"/>
      <c r="I280" s="72"/>
      <c r="J280" s="33" t="e">
        <f t="shared" si="4"/>
        <v>#DIV/0!</v>
      </c>
      <c r="K280" s="42"/>
      <c r="L280" s="42"/>
      <c r="M280" s="41"/>
    </row>
    <row r="281" spans="1:13">
      <c r="A281" s="24">
        <v>274</v>
      </c>
      <c r="B281" s="235"/>
      <c r="C281" s="235"/>
      <c r="D281" s="41"/>
      <c r="E281" s="70"/>
      <c r="F281" s="70"/>
      <c r="G281" s="43"/>
      <c r="H281" s="71"/>
      <c r="I281" s="72"/>
      <c r="J281" s="33" t="e">
        <f t="shared" si="4"/>
        <v>#DIV/0!</v>
      </c>
      <c r="K281" s="42"/>
      <c r="L281" s="42"/>
      <c r="M281" s="41"/>
    </row>
    <row r="282" spans="1:13">
      <c r="A282" s="24">
        <v>275</v>
      </c>
      <c r="B282" s="235"/>
      <c r="C282" s="235"/>
      <c r="D282" s="41"/>
      <c r="E282" s="70"/>
      <c r="F282" s="70"/>
      <c r="G282" s="43"/>
      <c r="H282" s="71"/>
      <c r="I282" s="72"/>
      <c r="J282" s="33" t="e">
        <f t="shared" si="4"/>
        <v>#DIV/0!</v>
      </c>
      <c r="K282" s="42"/>
      <c r="L282" s="42"/>
      <c r="M282" s="41"/>
    </row>
    <row r="283" spans="1:13">
      <c r="A283" s="65">
        <v>276</v>
      </c>
      <c r="B283" s="235"/>
      <c r="C283" s="235"/>
      <c r="D283" s="41"/>
      <c r="E283" s="70"/>
      <c r="F283" s="70"/>
      <c r="G283" s="43"/>
      <c r="H283" s="71"/>
      <c r="I283" s="72"/>
      <c r="J283" s="59" t="e">
        <f t="shared" si="4"/>
        <v>#DIV/0!</v>
      </c>
      <c r="K283" s="42"/>
      <c r="L283" s="42"/>
      <c r="M283" s="41"/>
    </row>
    <row r="284" spans="1:13">
      <c r="A284" s="65">
        <v>277</v>
      </c>
      <c r="B284" s="235"/>
      <c r="C284" s="235"/>
      <c r="D284" s="41"/>
      <c r="E284" s="70"/>
      <c r="F284" s="70"/>
      <c r="G284" s="43"/>
      <c r="H284" s="71"/>
      <c r="I284" s="72"/>
      <c r="J284" s="59" t="e">
        <f t="shared" si="4"/>
        <v>#DIV/0!</v>
      </c>
      <c r="K284" s="42"/>
      <c r="L284" s="42"/>
      <c r="M284" s="41"/>
    </row>
    <row r="285" spans="1:13">
      <c r="A285" s="24">
        <v>278</v>
      </c>
      <c r="B285" s="235"/>
      <c r="C285" s="235"/>
      <c r="D285" s="41"/>
      <c r="E285" s="70"/>
      <c r="F285" s="70"/>
      <c r="G285" s="43"/>
      <c r="H285" s="71"/>
      <c r="I285" s="72"/>
      <c r="J285" s="33" t="e">
        <f t="shared" si="4"/>
        <v>#DIV/0!</v>
      </c>
      <c r="K285" s="42"/>
      <c r="L285" s="42"/>
      <c r="M285" s="41"/>
    </row>
    <row r="286" spans="1:13">
      <c r="A286" s="24">
        <v>279</v>
      </c>
      <c r="B286" s="235"/>
      <c r="C286" s="235"/>
      <c r="D286" s="41"/>
      <c r="E286" s="70"/>
      <c r="F286" s="70"/>
      <c r="G286" s="43"/>
      <c r="H286" s="71"/>
      <c r="I286" s="72"/>
      <c r="J286" s="59" t="e">
        <f t="shared" si="4"/>
        <v>#DIV/0!</v>
      </c>
      <c r="K286" s="42"/>
      <c r="L286" s="42"/>
      <c r="M286" s="41"/>
    </row>
    <row r="287" spans="1:13">
      <c r="A287" s="24">
        <v>280</v>
      </c>
      <c r="B287" s="235"/>
      <c r="C287" s="235"/>
      <c r="D287" s="41"/>
      <c r="E287" s="70"/>
      <c r="F287" s="70"/>
      <c r="G287" s="43"/>
      <c r="H287" s="71"/>
      <c r="I287" s="72"/>
      <c r="J287" s="59" t="e">
        <f t="shared" si="4"/>
        <v>#DIV/0!</v>
      </c>
      <c r="K287" s="42"/>
      <c r="L287" s="42"/>
      <c r="M287" s="41"/>
    </row>
    <row r="288" spans="1:13">
      <c r="A288" s="24">
        <v>281</v>
      </c>
      <c r="B288" s="235"/>
      <c r="C288" s="235"/>
      <c r="D288" s="41"/>
      <c r="E288" s="70"/>
      <c r="F288" s="70"/>
      <c r="G288" s="43"/>
      <c r="H288" s="71"/>
      <c r="I288" s="72"/>
      <c r="J288" s="33" t="e">
        <f t="shared" si="4"/>
        <v>#DIV/0!</v>
      </c>
      <c r="K288" s="42"/>
      <c r="L288" s="42"/>
      <c r="M288" s="41"/>
    </row>
    <row r="289" spans="1:13">
      <c r="A289" s="24">
        <v>282</v>
      </c>
      <c r="B289" s="235"/>
      <c r="C289" s="235"/>
      <c r="D289" s="41"/>
      <c r="E289" s="70"/>
      <c r="F289" s="70"/>
      <c r="G289" s="43"/>
      <c r="H289" s="71"/>
      <c r="I289" s="72"/>
      <c r="J289" s="33" t="e">
        <f t="shared" si="4"/>
        <v>#DIV/0!</v>
      </c>
      <c r="K289" s="42"/>
      <c r="L289" s="42"/>
      <c r="M289" s="41"/>
    </row>
    <row r="290" spans="1:13">
      <c r="A290" s="24">
        <v>283</v>
      </c>
      <c r="B290" s="235"/>
      <c r="C290" s="235"/>
      <c r="D290" s="41"/>
      <c r="E290" s="70"/>
      <c r="F290" s="70"/>
      <c r="G290" s="43"/>
      <c r="H290" s="71"/>
      <c r="I290" s="72"/>
      <c r="J290" s="33" t="e">
        <f t="shared" si="4"/>
        <v>#DIV/0!</v>
      </c>
      <c r="K290" s="42"/>
      <c r="L290" s="42"/>
      <c r="M290" s="41"/>
    </row>
    <row r="291" spans="1:13">
      <c r="A291" s="24">
        <v>284</v>
      </c>
      <c r="B291" s="235"/>
      <c r="C291" s="235"/>
      <c r="D291" s="41"/>
      <c r="E291" s="70"/>
      <c r="F291" s="70"/>
      <c r="G291" s="43"/>
      <c r="H291" s="71"/>
      <c r="I291" s="72"/>
      <c r="J291" s="33" t="e">
        <f t="shared" si="4"/>
        <v>#DIV/0!</v>
      </c>
      <c r="K291" s="42"/>
      <c r="L291" s="42"/>
      <c r="M291" s="41"/>
    </row>
    <row r="292" spans="1:13">
      <c r="A292" s="24">
        <v>285</v>
      </c>
      <c r="B292" s="235"/>
      <c r="C292" s="235"/>
      <c r="D292" s="41"/>
      <c r="E292" s="70"/>
      <c r="F292" s="70"/>
      <c r="G292" s="43"/>
      <c r="H292" s="71"/>
      <c r="I292" s="72"/>
      <c r="J292" s="59" t="e">
        <f t="shared" si="4"/>
        <v>#DIV/0!</v>
      </c>
      <c r="K292" s="42"/>
      <c r="L292" s="42"/>
      <c r="M292" s="41"/>
    </row>
    <row r="293" spans="1:13">
      <c r="A293" s="65">
        <v>286</v>
      </c>
      <c r="B293" s="235"/>
      <c r="C293" s="235"/>
      <c r="D293" s="41"/>
      <c r="E293" s="70"/>
      <c r="F293" s="70"/>
      <c r="G293" s="43"/>
      <c r="H293" s="71"/>
      <c r="I293" s="72"/>
      <c r="J293" s="59" t="e">
        <f t="shared" si="4"/>
        <v>#DIV/0!</v>
      </c>
      <c r="K293" s="42"/>
      <c r="L293" s="42"/>
      <c r="M293" s="41"/>
    </row>
    <row r="294" spans="1:13">
      <c r="A294" s="65">
        <v>287</v>
      </c>
      <c r="B294" s="235"/>
      <c r="C294" s="235"/>
      <c r="D294" s="41"/>
      <c r="E294" s="70"/>
      <c r="F294" s="70"/>
      <c r="G294" s="43"/>
      <c r="H294" s="71"/>
      <c r="I294" s="72"/>
      <c r="J294" s="33" t="e">
        <f t="shared" si="4"/>
        <v>#DIV/0!</v>
      </c>
      <c r="K294" s="42"/>
      <c r="L294" s="42"/>
      <c r="M294" s="41"/>
    </row>
    <row r="295" spans="1:13">
      <c r="A295" s="24">
        <v>288</v>
      </c>
      <c r="B295" s="235"/>
      <c r="C295" s="235"/>
      <c r="D295" s="41"/>
      <c r="E295" s="70"/>
      <c r="F295" s="70"/>
      <c r="G295" s="43"/>
      <c r="H295" s="71"/>
      <c r="I295" s="72"/>
      <c r="J295" s="59" t="e">
        <f t="shared" si="4"/>
        <v>#DIV/0!</v>
      </c>
      <c r="K295" s="42"/>
      <c r="L295" s="42"/>
      <c r="M295" s="41"/>
    </row>
    <row r="296" spans="1:13">
      <c r="A296" s="24">
        <v>289</v>
      </c>
      <c r="B296" s="235"/>
      <c r="C296" s="235"/>
      <c r="D296" s="41"/>
      <c r="E296" s="70"/>
      <c r="F296" s="70"/>
      <c r="G296" s="43"/>
      <c r="H296" s="71"/>
      <c r="I296" s="72"/>
      <c r="J296" s="59" t="e">
        <f t="shared" si="4"/>
        <v>#DIV/0!</v>
      </c>
      <c r="K296" s="42"/>
      <c r="L296" s="42"/>
      <c r="M296" s="41"/>
    </row>
    <row r="297" spans="1:13">
      <c r="A297" s="24">
        <v>290</v>
      </c>
      <c r="B297" s="235"/>
      <c r="C297" s="235"/>
      <c r="D297" s="41"/>
      <c r="E297" s="70"/>
      <c r="F297" s="70"/>
      <c r="G297" s="43"/>
      <c r="H297" s="71"/>
      <c r="I297" s="72"/>
      <c r="J297" s="33" t="e">
        <f t="shared" si="4"/>
        <v>#DIV/0!</v>
      </c>
      <c r="K297" s="42"/>
      <c r="L297" s="42"/>
      <c r="M297" s="41"/>
    </row>
    <row r="298" spans="1:13">
      <c r="A298" s="24">
        <v>291</v>
      </c>
      <c r="B298" s="235"/>
      <c r="C298" s="235"/>
      <c r="D298" s="41"/>
      <c r="E298" s="70"/>
      <c r="F298" s="70"/>
      <c r="G298" s="43"/>
      <c r="H298" s="71"/>
      <c r="I298" s="72"/>
      <c r="J298" s="33" t="e">
        <f t="shared" si="4"/>
        <v>#DIV/0!</v>
      </c>
      <c r="K298" s="42"/>
      <c r="L298" s="42"/>
      <c r="M298" s="41"/>
    </row>
    <row r="299" spans="1:13">
      <c r="A299" s="24">
        <v>292</v>
      </c>
      <c r="B299" s="235"/>
      <c r="C299" s="235"/>
      <c r="D299" s="41"/>
      <c r="E299" s="70"/>
      <c r="F299" s="70"/>
      <c r="G299" s="43"/>
      <c r="H299" s="71"/>
      <c r="I299" s="72"/>
      <c r="J299" s="33" t="e">
        <f t="shared" si="4"/>
        <v>#DIV/0!</v>
      </c>
      <c r="K299" s="42"/>
      <c r="L299" s="42"/>
      <c r="M299" s="41"/>
    </row>
    <row r="300" spans="1:13">
      <c r="A300" s="24">
        <v>293</v>
      </c>
      <c r="B300" s="235"/>
      <c r="C300" s="235"/>
      <c r="D300" s="41"/>
      <c r="E300" s="70"/>
      <c r="F300" s="70"/>
      <c r="G300" s="43"/>
      <c r="H300" s="71"/>
      <c r="I300" s="72"/>
      <c r="J300" s="33" t="e">
        <f t="shared" si="4"/>
        <v>#DIV/0!</v>
      </c>
      <c r="K300" s="42"/>
      <c r="L300" s="42"/>
      <c r="M300" s="41"/>
    </row>
    <row r="301" spans="1:13">
      <c r="A301" s="24">
        <v>294</v>
      </c>
      <c r="B301" s="235"/>
      <c r="C301" s="235"/>
      <c r="D301" s="41"/>
      <c r="E301" s="70"/>
      <c r="F301" s="70"/>
      <c r="G301" s="43"/>
      <c r="H301" s="71"/>
      <c r="I301" s="72"/>
      <c r="J301" s="59" t="e">
        <f t="shared" si="4"/>
        <v>#DIV/0!</v>
      </c>
      <c r="K301" s="42"/>
      <c r="L301" s="42"/>
      <c r="M301" s="41"/>
    </row>
    <row r="302" spans="1:13">
      <c r="A302" s="24">
        <v>295</v>
      </c>
      <c r="B302" s="235"/>
      <c r="C302" s="235"/>
      <c r="D302" s="41"/>
      <c r="E302" s="70"/>
      <c r="F302" s="70"/>
      <c r="G302" s="43"/>
      <c r="H302" s="71"/>
      <c r="I302" s="72"/>
      <c r="J302" s="59" t="e">
        <f t="shared" si="4"/>
        <v>#DIV/0!</v>
      </c>
      <c r="K302" s="42"/>
      <c r="L302" s="42"/>
      <c r="M302" s="41"/>
    </row>
    <row r="303" spans="1:13">
      <c r="A303" s="65">
        <v>296</v>
      </c>
      <c r="B303" s="235"/>
      <c r="C303" s="235"/>
      <c r="D303" s="41"/>
      <c r="E303" s="70"/>
      <c r="F303" s="70"/>
      <c r="G303" s="43"/>
      <c r="H303" s="71"/>
      <c r="I303" s="72"/>
      <c r="J303" s="33" t="e">
        <f t="shared" si="4"/>
        <v>#DIV/0!</v>
      </c>
      <c r="K303" s="42"/>
      <c r="L303" s="42"/>
      <c r="M303" s="41"/>
    </row>
    <row r="304" spans="1:13">
      <c r="A304" s="65">
        <v>297</v>
      </c>
      <c r="B304" s="235"/>
      <c r="C304" s="235"/>
      <c r="D304" s="41"/>
      <c r="E304" s="70"/>
      <c r="F304" s="70"/>
      <c r="G304" s="43"/>
      <c r="H304" s="71"/>
      <c r="I304" s="72"/>
      <c r="J304" s="59" t="e">
        <f t="shared" si="4"/>
        <v>#DIV/0!</v>
      </c>
      <c r="K304" s="42"/>
      <c r="L304" s="42"/>
      <c r="M304" s="41"/>
    </row>
    <row r="305" spans="1:13">
      <c r="A305" s="24">
        <v>298</v>
      </c>
      <c r="B305" s="235"/>
      <c r="C305" s="235"/>
      <c r="D305" s="41"/>
      <c r="E305" s="70"/>
      <c r="F305" s="70"/>
      <c r="G305" s="43"/>
      <c r="H305" s="71"/>
      <c r="I305" s="72"/>
      <c r="J305" s="59" t="e">
        <f t="shared" si="4"/>
        <v>#DIV/0!</v>
      </c>
      <c r="K305" s="42"/>
      <c r="L305" s="42"/>
      <c r="M305" s="41"/>
    </row>
    <row r="306" spans="1:13">
      <c r="A306" s="24">
        <v>299</v>
      </c>
      <c r="B306" s="235"/>
      <c r="C306" s="235"/>
      <c r="D306" s="41"/>
      <c r="E306" s="70"/>
      <c r="F306" s="70"/>
      <c r="G306" s="43"/>
      <c r="H306" s="71"/>
      <c r="I306" s="72"/>
      <c r="J306" s="33" t="e">
        <f t="shared" si="4"/>
        <v>#DIV/0!</v>
      </c>
      <c r="K306" s="42"/>
      <c r="L306" s="42"/>
      <c r="M306" s="41"/>
    </row>
    <row r="307" spans="1:13">
      <c r="A307" s="24">
        <v>300</v>
      </c>
      <c r="B307" s="235"/>
      <c r="C307" s="235"/>
      <c r="D307" s="41"/>
      <c r="E307" s="70"/>
      <c r="F307" s="70"/>
      <c r="G307" s="43"/>
      <c r="H307" s="71"/>
      <c r="I307" s="72"/>
      <c r="J307" s="33" t="e">
        <f t="shared" si="4"/>
        <v>#DIV/0!</v>
      </c>
      <c r="K307" s="42"/>
      <c r="L307" s="42"/>
      <c r="M307" s="41"/>
    </row>
    <row r="308" spans="1:13">
      <c r="A308" s="24">
        <v>301</v>
      </c>
      <c r="B308" s="235"/>
      <c r="C308" s="235"/>
      <c r="D308" s="41"/>
      <c r="E308" s="70"/>
      <c r="F308" s="70"/>
      <c r="G308" s="43"/>
      <c r="H308" s="71"/>
      <c r="I308" s="72"/>
      <c r="J308" s="33" t="e">
        <f t="shared" si="4"/>
        <v>#DIV/0!</v>
      </c>
      <c r="K308" s="42"/>
      <c r="L308" s="42"/>
      <c r="M308" s="41"/>
    </row>
    <row r="309" spans="1:13">
      <c r="A309" s="24">
        <v>302</v>
      </c>
      <c r="B309" s="235"/>
      <c r="C309" s="235"/>
      <c r="D309" s="41"/>
      <c r="E309" s="70"/>
      <c r="F309" s="70"/>
      <c r="G309" s="43"/>
      <c r="H309" s="71"/>
      <c r="I309" s="72"/>
      <c r="J309" s="33" t="e">
        <f t="shared" si="4"/>
        <v>#DIV/0!</v>
      </c>
      <c r="K309" s="42"/>
      <c r="L309" s="42"/>
      <c r="M309" s="41"/>
    </row>
    <row r="310" spans="1:13">
      <c r="A310" s="24">
        <v>303</v>
      </c>
      <c r="B310" s="235"/>
      <c r="C310" s="235"/>
      <c r="D310" s="41"/>
      <c r="E310" s="70"/>
      <c r="F310" s="70"/>
      <c r="G310" s="43"/>
      <c r="H310" s="71"/>
      <c r="I310" s="72"/>
      <c r="J310" s="59" t="e">
        <f t="shared" si="4"/>
        <v>#DIV/0!</v>
      </c>
      <c r="K310" s="42"/>
      <c r="L310" s="42"/>
      <c r="M310" s="41"/>
    </row>
    <row r="311" spans="1:13">
      <c r="A311" s="24">
        <v>304</v>
      </c>
      <c r="B311" s="235"/>
      <c r="C311" s="235"/>
      <c r="D311" s="41"/>
      <c r="E311" s="70"/>
      <c r="F311" s="70"/>
      <c r="G311" s="43"/>
      <c r="H311" s="71"/>
      <c r="I311" s="72"/>
      <c r="J311" s="59" t="e">
        <f t="shared" si="4"/>
        <v>#DIV/0!</v>
      </c>
      <c r="K311" s="42"/>
      <c r="L311" s="42"/>
      <c r="M311" s="41"/>
    </row>
    <row r="312" spans="1:13">
      <c r="A312" s="24">
        <v>305</v>
      </c>
      <c r="B312" s="235"/>
      <c r="C312" s="235"/>
      <c r="D312" s="41"/>
      <c r="E312" s="70"/>
      <c r="F312" s="70"/>
      <c r="G312" s="43"/>
      <c r="H312" s="71"/>
      <c r="I312" s="72"/>
      <c r="J312" s="33" t="e">
        <f t="shared" si="4"/>
        <v>#DIV/0!</v>
      </c>
      <c r="K312" s="42"/>
      <c r="L312" s="42"/>
      <c r="M312" s="41"/>
    </row>
    <row r="313" spans="1:13">
      <c r="A313" s="65">
        <v>306</v>
      </c>
      <c r="B313" s="235"/>
      <c r="C313" s="235"/>
      <c r="D313" s="41"/>
      <c r="E313" s="70"/>
      <c r="F313" s="70"/>
      <c r="G313" s="43"/>
      <c r="H313" s="71"/>
      <c r="I313" s="72"/>
      <c r="J313" s="59" t="e">
        <f t="shared" si="4"/>
        <v>#DIV/0!</v>
      </c>
      <c r="K313" s="42"/>
      <c r="L313" s="42"/>
      <c r="M313" s="41"/>
    </row>
    <row r="314" spans="1:13">
      <c r="A314" s="65">
        <v>307</v>
      </c>
      <c r="B314" s="235"/>
      <c r="C314" s="235"/>
      <c r="D314" s="41"/>
      <c r="E314" s="70"/>
      <c r="F314" s="70"/>
      <c r="G314" s="43"/>
      <c r="H314" s="71"/>
      <c r="I314" s="72"/>
      <c r="J314" s="59" t="e">
        <f t="shared" si="4"/>
        <v>#DIV/0!</v>
      </c>
      <c r="K314" s="42"/>
      <c r="L314" s="42"/>
      <c r="M314" s="41"/>
    </row>
    <row r="315" spans="1:13">
      <c r="A315" s="24">
        <v>308</v>
      </c>
      <c r="B315" s="235"/>
      <c r="C315" s="235"/>
      <c r="D315" s="41"/>
      <c r="E315" s="70"/>
      <c r="F315" s="70"/>
      <c r="G315" s="43"/>
      <c r="H315" s="71"/>
      <c r="I315" s="72"/>
      <c r="J315" s="33" t="e">
        <f t="shared" si="4"/>
        <v>#DIV/0!</v>
      </c>
      <c r="K315" s="42"/>
      <c r="L315" s="42"/>
      <c r="M315" s="41"/>
    </row>
    <row r="316" spans="1:13">
      <c r="A316" s="24">
        <v>309</v>
      </c>
      <c r="B316" s="235"/>
      <c r="C316" s="235"/>
      <c r="D316" s="41"/>
      <c r="E316" s="70"/>
      <c r="F316" s="70"/>
      <c r="G316" s="43"/>
      <c r="H316" s="71"/>
      <c r="I316" s="72"/>
      <c r="J316" s="33" t="e">
        <f t="shared" si="4"/>
        <v>#DIV/0!</v>
      </c>
      <c r="K316" s="42"/>
      <c r="L316" s="42"/>
      <c r="M316" s="41"/>
    </row>
    <row r="317" spans="1:13">
      <c r="A317" s="24">
        <v>310</v>
      </c>
      <c r="B317" s="235"/>
      <c r="C317" s="235"/>
      <c r="D317" s="41"/>
      <c r="E317" s="70"/>
      <c r="F317" s="70"/>
      <c r="G317" s="43"/>
      <c r="H317" s="71"/>
      <c r="I317" s="72"/>
      <c r="J317" s="33" t="e">
        <f t="shared" si="4"/>
        <v>#DIV/0!</v>
      </c>
      <c r="K317" s="42"/>
      <c r="L317" s="42"/>
      <c r="M317" s="41"/>
    </row>
    <row r="318" spans="1:13">
      <c r="A318" s="24">
        <v>311</v>
      </c>
      <c r="B318" s="235"/>
      <c r="C318" s="235"/>
      <c r="D318" s="41"/>
      <c r="E318" s="70"/>
      <c r="F318" s="70"/>
      <c r="G318" s="43"/>
      <c r="H318" s="71"/>
      <c r="I318" s="72"/>
      <c r="J318" s="33" t="e">
        <f t="shared" si="4"/>
        <v>#DIV/0!</v>
      </c>
      <c r="K318" s="42"/>
      <c r="L318" s="42"/>
      <c r="M318" s="41"/>
    </row>
    <row r="319" spans="1:13">
      <c r="A319" s="24">
        <v>312</v>
      </c>
      <c r="B319" s="235"/>
      <c r="C319" s="235"/>
      <c r="D319" s="41"/>
      <c r="E319" s="70"/>
      <c r="F319" s="70"/>
      <c r="G319" s="43"/>
      <c r="H319" s="71"/>
      <c r="I319" s="72"/>
      <c r="J319" s="59" t="e">
        <f t="shared" si="4"/>
        <v>#DIV/0!</v>
      </c>
      <c r="K319" s="42"/>
      <c r="L319" s="42"/>
      <c r="M319" s="41"/>
    </row>
    <row r="320" spans="1:13">
      <c r="A320" s="24">
        <v>313</v>
      </c>
      <c r="B320" s="235"/>
      <c r="C320" s="235"/>
      <c r="D320" s="41"/>
      <c r="E320" s="70"/>
      <c r="F320" s="70"/>
      <c r="G320" s="43"/>
      <c r="H320" s="71"/>
      <c r="I320" s="72"/>
      <c r="J320" s="59" t="e">
        <f t="shared" si="4"/>
        <v>#DIV/0!</v>
      </c>
      <c r="K320" s="42"/>
      <c r="L320" s="42"/>
      <c r="M320" s="41"/>
    </row>
    <row r="321" spans="1:13">
      <c r="A321" s="24">
        <v>314</v>
      </c>
      <c r="B321" s="235"/>
      <c r="C321" s="235"/>
      <c r="D321" s="41"/>
      <c r="E321" s="70"/>
      <c r="F321" s="70"/>
      <c r="G321" s="43"/>
      <c r="H321" s="71"/>
      <c r="I321" s="72"/>
      <c r="J321" s="33" t="e">
        <f t="shared" si="4"/>
        <v>#DIV/0!</v>
      </c>
      <c r="K321" s="42"/>
      <c r="L321" s="42"/>
      <c r="M321" s="41"/>
    </row>
    <row r="322" spans="1:13">
      <c r="A322" s="24">
        <v>315</v>
      </c>
      <c r="B322" s="235"/>
      <c r="C322" s="235"/>
      <c r="D322" s="41"/>
      <c r="E322" s="70"/>
      <c r="F322" s="70"/>
      <c r="G322" s="43"/>
      <c r="H322" s="71"/>
      <c r="I322" s="72"/>
      <c r="J322" s="59" t="e">
        <f t="shared" si="4"/>
        <v>#DIV/0!</v>
      </c>
      <c r="K322" s="42"/>
      <c r="L322" s="42"/>
      <c r="M322" s="41"/>
    </row>
    <row r="323" spans="1:13">
      <c r="A323" s="65">
        <v>316</v>
      </c>
      <c r="B323" s="235"/>
      <c r="C323" s="235"/>
      <c r="D323" s="41"/>
      <c r="E323" s="70"/>
      <c r="F323" s="70"/>
      <c r="G323" s="43"/>
      <c r="H323" s="71"/>
      <c r="I323" s="72"/>
      <c r="J323" s="59" t="e">
        <f t="shared" si="4"/>
        <v>#DIV/0!</v>
      </c>
      <c r="K323" s="42"/>
      <c r="L323" s="42"/>
      <c r="M323" s="41"/>
    </row>
    <row r="324" spans="1:13">
      <c r="A324" s="65">
        <v>317</v>
      </c>
      <c r="B324" s="235"/>
      <c r="C324" s="235"/>
      <c r="D324" s="41"/>
      <c r="E324" s="70"/>
      <c r="F324" s="70"/>
      <c r="G324" s="43"/>
      <c r="H324" s="71"/>
      <c r="I324" s="72"/>
      <c r="J324" s="33" t="e">
        <f t="shared" si="4"/>
        <v>#DIV/0!</v>
      </c>
      <c r="K324" s="42"/>
      <c r="L324" s="42"/>
      <c r="M324" s="41"/>
    </row>
    <row r="325" spans="1:13">
      <c r="A325" s="24">
        <v>318</v>
      </c>
      <c r="B325" s="235"/>
      <c r="C325" s="235"/>
      <c r="D325" s="41"/>
      <c r="E325" s="70"/>
      <c r="F325" s="70"/>
      <c r="G325" s="43"/>
      <c r="H325" s="71"/>
      <c r="I325" s="72"/>
      <c r="J325" s="33" t="e">
        <f t="shared" si="4"/>
        <v>#DIV/0!</v>
      </c>
      <c r="K325" s="42"/>
      <c r="L325" s="42"/>
      <c r="M325" s="41"/>
    </row>
    <row r="326" spans="1:13">
      <c r="A326" s="24">
        <v>319</v>
      </c>
      <c r="B326" s="235"/>
      <c r="C326" s="235"/>
      <c r="D326" s="41"/>
      <c r="E326" s="70"/>
      <c r="F326" s="70"/>
      <c r="G326" s="43"/>
      <c r="H326" s="71"/>
      <c r="I326" s="72"/>
      <c r="J326" s="33" t="e">
        <f t="shared" si="4"/>
        <v>#DIV/0!</v>
      </c>
      <c r="K326" s="42"/>
      <c r="L326" s="42"/>
      <c r="M326" s="41"/>
    </row>
    <row r="327" spans="1:13">
      <c r="A327" s="24">
        <v>320</v>
      </c>
      <c r="B327" s="235"/>
      <c r="C327" s="235"/>
      <c r="D327" s="41"/>
      <c r="E327" s="70"/>
      <c r="F327" s="70"/>
      <c r="G327" s="43"/>
      <c r="H327" s="71"/>
      <c r="I327" s="72"/>
      <c r="J327" s="33" t="e">
        <f t="shared" ref="J327:J352" si="5">H327/I327</f>
        <v>#DIV/0!</v>
      </c>
      <c r="K327" s="42"/>
      <c r="L327" s="42"/>
      <c r="M327" s="41"/>
    </row>
    <row r="328" spans="1:13">
      <c r="A328" s="24">
        <v>321</v>
      </c>
      <c r="B328" s="235"/>
      <c r="C328" s="235"/>
      <c r="D328" s="41"/>
      <c r="E328" s="70"/>
      <c r="F328" s="70"/>
      <c r="G328" s="43"/>
      <c r="H328" s="71"/>
      <c r="I328" s="72"/>
      <c r="J328" s="59" t="e">
        <f t="shared" si="5"/>
        <v>#DIV/0!</v>
      </c>
      <c r="K328" s="42"/>
      <c r="L328" s="42"/>
      <c r="M328" s="41"/>
    </row>
    <row r="329" spans="1:13">
      <c r="A329" s="24">
        <v>322</v>
      </c>
      <c r="B329" s="235"/>
      <c r="C329" s="235"/>
      <c r="D329" s="41"/>
      <c r="E329" s="70"/>
      <c r="F329" s="70"/>
      <c r="G329" s="43"/>
      <c r="H329" s="71"/>
      <c r="I329" s="72"/>
      <c r="J329" s="59" t="e">
        <f t="shared" si="5"/>
        <v>#DIV/0!</v>
      </c>
      <c r="K329" s="42"/>
      <c r="L329" s="42"/>
      <c r="M329" s="41"/>
    </row>
    <row r="330" spans="1:13">
      <c r="A330" s="24">
        <v>323</v>
      </c>
      <c r="B330" s="235"/>
      <c r="C330" s="235"/>
      <c r="D330" s="41"/>
      <c r="E330" s="70"/>
      <c r="F330" s="70"/>
      <c r="G330" s="43"/>
      <c r="H330" s="71"/>
      <c r="I330" s="72"/>
      <c r="J330" s="33" t="e">
        <f t="shared" si="5"/>
        <v>#DIV/0!</v>
      </c>
      <c r="K330" s="42"/>
      <c r="L330" s="42"/>
      <c r="M330" s="41"/>
    </row>
    <row r="331" spans="1:13">
      <c r="A331" s="24">
        <v>324</v>
      </c>
      <c r="B331" s="235"/>
      <c r="C331" s="235"/>
      <c r="D331" s="41"/>
      <c r="E331" s="70"/>
      <c r="F331" s="70"/>
      <c r="G331" s="43"/>
      <c r="H331" s="71"/>
      <c r="I331" s="72"/>
      <c r="J331" s="59" t="e">
        <f t="shared" si="5"/>
        <v>#DIV/0!</v>
      </c>
      <c r="K331" s="42"/>
      <c r="L331" s="42"/>
      <c r="M331" s="41"/>
    </row>
    <row r="332" spans="1:13">
      <c r="A332" s="24">
        <v>325</v>
      </c>
      <c r="B332" s="235"/>
      <c r="C332" s="235"/>
      <c r="D332" s="41"/>
      <c r="E332" s="70"/>
      <c r="F332" s="70"/>
      <c r="G332" s="43"/>
      <c r="H332" s="71"/>
      <c r="I332" s="72"/>
      <c r="J332" s="59" t="e">
        <f t="shared" si="5"/>
        <v>#DIV/0!</v>
      </c>
      <c r="K332" s="42"/>
      <c r="L332" s="42"/>
      <c r="M332" s="41"/>
    </row>
    <row r="333" spans="1:13">
      <c r="A333" s="65">
        <v>326</v>
      </c>
      <c r="B333" s="235"/>
      <c r="C333" s="235"/>
      <c r="D333" s="41"/>
      <c r="E333" s="70"/>
      <c r="F333" s="70"/>
      <c r="G333" s="43"/>
      <c r="H333" s="71"/>
      <c r="I333" s="72"/>
      <c r="J333" s="33" t="e">
        <f t="shared" si="5"/>
        <v>#DIV/0!</v>
      </c>
      <c r="K333" s="42"/>
      <c r="L333" s="42"/>
      <c r="M333" s="41"/>
    </row>
    <row r="334" spans="1:13">
      <c r="A334" s="65">
        <v>327</v>
      </c>
      <c r="B334" s="235"/>
      <c r="C334" s="235"/>
      <c r="D334" s="41"/>
      <c r="E334" s="70"/>
      <c r="F334" s="70"/>
      <c r="G334" s="43"/>
      <c r="H334" s="71"/>
      <c r="I334" s="72"/>
      <c r="J334" s="33" t="e">
        <f t="shared" si="5"/>
        <v>#DIV/0!</v>
      </c>
      <c r="K334" s="42"/>
      <c r="L334" s="42"/>
      <c r="M334" s="41"/>
    </row>
    <row r="335" spans="1:13">
      <c r="A335" s="24">
        <v>328</v>
      </c>
      <c r="B335" s="235"/>
      <c r="C335" s="235"/>
      <c r="D335" s="41"/>
      <c r="E335" s="70"/>
      <c r="F335" s="70"/>
      <c r="G335" s="43"/>
      <c r="H335" s="71"/>
      <c r="I335" s="72"/>
      <c r="J335" s="33" t="e">
        <f t="shared" si="5"/>
        <v>#DIV/0!</v>
      </c>
      <c r="K335" s="42"/>
      <c r="L335" s="42"/>
      <c r="M335" s="41"/>
    </row>
    <row r="336" spans="1:13">
      <c r="A336" s="24">
        <v>329</v>
      </c>
      <c r="B336" s="235"/>
      <c r="C336" s="235"/>
      <c r="D336" s="41"/>
      <c r="E336" s="70"/>
      <c r="F336" s="70"/>
      <c r="G336" s="43"/>
      <c r="H336" s="71"/>
      <c r="I336" s="72"/>
      <c r="J336" s="33" t="e">
        <f t="shared" si="5"/>
        <v>#DIV/0!</v>
      </c>
      <c r="K336" s="42"/>
      <c r="L336" s="42"/>
      <c r="M336" s="41"/>
    </row>
    <row r="337" spans="1:13">
      <c r="A337" s="24">
        <v>330</v>
      </c>
      <c r="B337" s="235"/>
      <c r="C337" s="235"/>
      <c r="D337" s="41"/>
      <c r="E337" s="70"/>
      <c r="F337" s="70"/>
      <c r="G337" s="43"/>
      <c r="H337" s="71"/>
      <c r="I337" s="72"/>
      <c r="J337" s="59" t="e">
        <f t="shared" si="5"/>
        <v>#DIV/0!</v>
      </c>
      <c r="K337" s="42"/>
      <c r="L337" s="42"/>
      <c r="M337" s="41"/>
    </row>
    <row r="338" spans="1:13">
      <c r="A338" s="24">
        <v>331</v>
      </c>
      <c r="B338" s="235"/>
      <c r="C338" s="235"/>
      <c r="D338" s="41"/>
      <c r="E338" s="70"/>
      <c r="F338" s="70"/>
      <c r="G338" s="43"/>
      <c r="H338" s="71"/>
      <c r="I338" s="72"/>
      <c r="J338" s="59" t="e">
        <f t="shared" si="5"/>
        <v>#DIV/0!</v>
      </c>
      <c r="K338" s="42"/>
      <c r="L338" s="42"/>
      <c r="M338" s="41"/>
    </row>
    <row r="339" spans="1:13">
      <c r="A339" s="24">
        <v>332</v>
      </c>
      <c r="B339" s="235"/>
      <c r="C339" s="235"/>
      <c r="D339" s="41"/>
      <c r="E339" s="70"/>
      <c r="F339" s="70"/>
      <c r="G339" s="43"/>
      <c r="H339" s="71"/>
      <c r="I339" s="72"/>
      <c r="J339" s="33" t="e">
        <f t="shared" si="5"/>
        <v>#DIV/0!</v>
      </c>
      <c r="K339" s="42"/>
      <c r="L339" s="42"/>
      <c r="M339" s="41"/>
    </row>
    <row r="340" spans="1:13">
      <c r="A340" s="24">
        <v>333</v>
      </c>
      <c r="B340" s="235"/>
      <c r="C340" s="235"/>
      <c r="D340" s="41"/>
      <c r="E340" s="70"/>
      <c r="F340" s="70"/>
      <c r="G340" s="43"/>
      <c r="H340" s="71"/>
      <c r="I340" s="72"/>
      <c r="J340" s="59" t="e">
        <f t="shared" si="5"/>
        <v>#DIV/0!</v>
      </c>
      <c r="K340" s="42"/>
      <c r="L340" s="42"/>
      <c r="M340" s="41"/>
    </row>
    <row r="341" spans="1:13">
      <c r="A341" s="24">
        <v>334</v>
      </c>
      <c r="B341" s="235"/>
      <c r="C341" s="235"/>
      <c r="D341" s="41"/>
      <c r="E341" s="70"/>
      <c r="F341" s="70"/>
      <c r="G341" s="43"/>
      <c r="H341" s="71"/>
      <c r="I341" s="72"/>
      <c r="J341" s="59" t="e">
        <f t="shared" si="5"/>
        <v>#DIV/0!</v>
      </c>
      <c r="K341" s="42"/>
      <c r="L341" s="42"/>
      <c r="M341" s="41"/>
    </row>
    <row r="342" spans="1:13">
      <c r="A342" s="24">
        <v>335</v>
      </c>
      <c r="B342" s="235"/>
      <c r="C342" s="235"/>
      <c r="D342" s="41"/>
      <c r="E342" s="70"/>
      <c r="F342" s="70"/>
      <c r="G342" s="43"/>
      <c r="H342" s="71"/>
      <c r="I342" s="72"/>
      <c r="J342" s="33" t="e">
        <f t="shared" si="5"/>
        <v>#DIV/0!</v>
      </c>
      <c r="K342" s="42"/>
      <c r="L342" s="42"/>
      <c r="M342" s="41"/>
    </row>
    <row r="343" spans="1:13">
      <c r="A343" s="65">
        <v>336</v>
      </c>
      <c r="B343" s="235"/>
      <c r="C343" s="235"/>
      <c r="D343" s="41"/>
      <c r="E343" s="70"/>
      <c r="F343" s="70"/>
      <c r="G343" s="43"/>
      <c r="H343" s="71"/>
      <c r="I343" s="72"/>
      <c r="J343" s="33" t="e">
        <f t="shared" si="5"/>
        <v>#DIV/0!</v>
      </c>
      <c r="K343" s="42"/>
      <c r="L343" s="42"/>
      <c r="M343" s="41"/>
    </row>
    <row r="344" spans="1:13">
      <c r="A344" s="65">
        <v>337</v>
      </c>
      <c r="B344" s="235"/>
      <c r="C344" s="235"/>
      <c r="D344" s="41"/>
      <c r="E344" s="70"/>
      <c r="F344" s="70"/>
      <c r="G344" s="43"/>
      <c r="H344" s="71"/>
      <c r="I344" s="72"/>
      <c r="J344" s="33" t="e">
        <f t="shared" si="5"/>
        <v>#DIV/0!</v>
      </c>
      <c r="K344" s="42"/>
      <c r="L344" s="42"/>
      <c r="M344" s="41"/>
    </row>
    <row r="345" spans="1:13">
      <c r="A345" s="24">
        <v>338</v>
      </c>
      <c r="B345" s="235"/>
      <c r="C345" s="235"/>
      <c r="D345" s="41"/>
      <c r="E345" s="70"/>
      <c r="F345" s="70"/>
      <c r="G345" s="43"/>
      <c r="H345" s="71"/>
      <c r="I345" s="72"/>
      <c r="J345" s="33" t="e">
        <f t="shared" si="5"/>
        <v>#DIV/0!</v>
      </c>
      <c r="K345" s="42"/>
      <c r="L345" s="42"/>
      <c r="M345" s="41"/>
    </row>
    <row r="346" spans="1:13">
      <c r="A346" s="24">
        <v>339</v>
      </c>
      <c r="B346" s="235"/>
      <c r="C346" s="235"/>
      <c r="D346" s="41"/>
      <c r="E346" s="70"/>
      <c r="F346" s="70"/>
      <c r="G346" s="43"/>
      <c r="H346" s="71"/>
      <c r="I346" s="72"/>
      <c r="J346" s="59" t="e">
        <f t="shared" si="5"/>
        <v>#DIV/0!</v>
      </c>
      <c r="K346" s="42"/>
      <c r="L346" s="42"/>
      <c r="M346" s="41"/>
    </row>
    <row r="347" spans="1:13">
      <c r="A347" s="24">
        <v>340</v>
      </c>
      <c r="B347" s="235"/>
      <c r="C347" s="235"/>
      <c r="D347" s="41"/>
      <c r="E347" s="70"/>
      <c r="F347" s="70"/>
      <c r="G347" s="43"/>
      <c r="H347" s="71"/>
      <c r="I347" s="72"/>
      <c r="J347" s="59" t="e">
        <f t="shared" si="5"/>
        <v>#DIV/0!</v>
      </c>
      <c r="K347" s="42"/>
      <c r="L347" s="42"/>
      <c r="M347" s="41"/>
    </row>
    <row r="348" spans="1:13">
      <c r="A348" s="24">
        <v>341</v>
      </c>
      <c r="B348" s="235"/>
      <c r="C348" s="235"/>
      <c r="D348" s="41"/>
      <c r="E348" s="70"/>
      <c r="F348" s="70"/>
      <c r="G348" s="43"/>
      <c r="H348" s="71"/>
      <c r="I348" s="72"/>
      <c r="J348" s="33" t="e">
        <f t="shared" si="5"/>
        <v>#DIV/0!</v>
      </c>
      <c r="K348" s="42"/>
      <c r="L348" s="42"/>
      <c r="M348" s="41"/>
    </row>
    <row r="349" spans="1:13">
      <c r="A349" s="24">
        <v>342</v>
      </c>
      <c r="B349" s="235"/>
      <c r="C349" s="235"/>
      <c r="D349" s="41"/>
      <c r="E349" s="70"/>
      <c r="F349" s="70"/>
      <c r="G349" s="43"/>
      <c r="H349" s="71"/>
      <c r="I349" s="72"/>
      <c r="J349" s="59" t="e">
        <f t="shared" si="5"/>
        <v>#DIV/0!</v>
      </c>
      <c r="K349" s="42"/>
      <c r="L349" s="42"/>
      <c r="M349" s="41"/>
    </row>
    <row r="350" spans="1:13">
      <c r="A350" s="24">
        <v>343</v>
      </c>
      <c r="B350" s="235"/>
      <c r="C350" s="235"/>
      <c r="D350" s="41"/>
      <c r="E350" s="70"/>
      <c r="F350" s="70"/>
      <c r="G350" s="43"/>
      <c r="H350" s="71"/>
      <c r="I350" s="72"/>
      <c r="J350" s="59" t="e">
        <f t="shared" si="5"/>
        <v>#DIV/0!</v>
      </c>
      <c r="K350" s="42"/>
      <c r="L350" s="42"/>
      <c r="M350" s="41"/>
    </row>
    <row r="351" spans="1:13">
      <c r="A351" s="24">
        <v>344</v>
      </c>
      <c r="B351" s="235"/>
      <c r="C351" s="235"/>
      <c r="D351" s="41"/>
      <c r="E351" s="70"/>
      <c r="F351" s="70"/>
      <c r="G351" s="43"/>
      <c r="H351" s="71"/>
      <c r="I351" s="72"/>
      <c r="J351" s="33" t="e">
        <f t="shared" si="5"/>
        <v>#DIV/0!</v>
      </c>
      <c r="K351" s="42"/>
      <c r="L351" s="42"/>
      <c r="M351" s="41"/>
    </row>
    <row r="352" spans="1:13">
      <c r="A352" s="24">
        <v>345</v>
      </c>
      <c r="B352" s="235"/>
      <c r="C352" s="235"/>
      <c r="D352" s="41"/>
      <c r="E352" s="70"/>
      <c r="F352" s="70"/>
      <c r="G352" s="43"/>
      <c r="H352" s="71"/>
      <c r="I352" s="72"/>
      <c r="J352" s="33" t="e">
        <f t="shared" si="5"/>
        <v>#DIV/0!</v>
      </c>
      <c r="K352" s="42"/>
      <c r="L352" s="42"/>
      <c r="M352" s="41"/>
    </row>
    <row r="353" spans="1:13">
      <c r="A353" s="65">
        <v>346</v>
      </c>
      <c r="B353" s="235"/>
      <c r="C353" s="235"/>
      <c r="D353" s="41"/>
      <c r="E353" s="70"/>
      <c r="F353" s="70"/>
      <c r="G353" s="43"/>
      <c r="H353" s="71"/>
      <c r="I353" s="72"/>
      <c r="J353" s="33" t="e">
        <f>H353/I353</f>
        <v>#DIV/0!</v>
      </c>
      <c r="K353" s="42"/>
      <c r="L353" s="42"/>
      <c r="M353" s="41"/>
    </row>
    <row r="354" spans="1:13">
      <c r="A354" s="65">
        <v>347</v>
      </c>
      <c r="B354" s="235"/>
      <c r="C354" s="235"/>
      <c r="D354" s="41"/>
      <c r="E354" s="70"/>
      <c r="F354" s="70"/>
      <c r="G354" s="43"/>
      <c r="H354" s="71"/>
      <c r="I354" s="72"/>
      <c r="J354" s="33" t="e">
        <f>H354/I354</f>
        <v>#DIV/0!</v>
      </c>
      <c r="K354" s="42"/>
      <c r="L354" s="42"/>
      <c r="M354" s="41"/>
    </row>
    <row r="355" spans="1:13">
      <c r="A355" s="24">
        <v>348</v>
      </c>
      <c r="B355" s="235"/>
      <c r="C355" s="235"/>
      <c r="D355" s="41"/>
      <c r="E355" s="70"/>
      <c r="F355" s="70"/>
      <c r="G355" s="43"/>
      <c r="H355" s="71"/>
      <c r="I355" s="72"/>
      <c r="J355" s="59" t="e">
        <f>H355/I355</f>
        <v>#DIV/0!</v>
      </c>
      <c r="K355" s="42"/>
      <c r="L355" s="42"/>
      <c r="M355" s="41"/>
    </row>
    <row r="356" spans="1:13">
      <c r="A356" s="24">
        <v>349</v>
      </c>
      <c r="B356" s="235"/>
      <c r="C356" s="235"/>
      <c r="D356" s="41"/>
      <c r="E356" s="70"/>
      <c r="F356" s="70"/>
      <c r="G356" s="43"/>
      <c r="H356" s="71"/>
      <c r="I356" s="72"/>
      <c r="J356" s="59" t="e">
        <f>H356/I356</f>
        <v>#DIV/0!</v>
      </c>
      <c r="K356" s="42"/>
      <c r="L356" s="42"/>
      <c r="M356" s="41"/>
    </row>
    <row r="357" spans="1:13">
      <c r="A357" s="24">
        <v>350</v>
      </c>
      <c r="B357" s="235"/>
      <c r="C357" s="235"/>
      <c r="D357" s="41"/>
      <c r="E357" s="70"/>
      <c r="F357" s="70"/>
      <c r="G357" s="43"/>
      <c r="H357" s="71"/>
      <c r="I357" s="72"/>
      <c r="J357" s="33" t="e">
        <f>H357/I357</f>
        <v>#DIV/0!</v>
      </c>
      <c r="K357" s="42"/>
      <c r="L357" s="42"/>
      <c r="M357" s="41"/>
    </row>
    <row r="358" spans="1:13">
      <c r="B358" s="230"/>
      <c r="H358" s="73"/>
      <c r="I358" s="73"/>
      <c r="J358" s="74"/>
    </row>
    <row r="359" spans="1:13">
      <c r="B359" s="230"/>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39329921259842521" right="0.39329921259842521" top="1.1805511811023623" bottom="0.55000000000000004" header="0.51200000000000001" footer="0.51200000000000001"/>
  <pageSetup paperSize="9" scale="76" firstPageNumber="0" orientation="landscape" blackAndWhite="1"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357"/>
  <sheetViews>
    <sheetView view="pageBreakPreview" zoomScale="60" zoomScaleNormal="100" workbookViewId="0">
      <selection activeCell="B11" sqref="B11"/>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221</v>
      </c>
      <c r="B1" s="75" t="str">
        <f>[31]合計!C3</f>
        <v>高知県</v>
      </c>
      <c r="C1" s="65"/>
      <c r="D1" s="65"/>
      <c r="E1" s="65"/>
      <c r="F1" s="65"/>
      <c r="I1" s="24" t="s">
        <v>222</v>
      </c>
      <c r="K1" s="27" t="s">
        <v>351</v>
      </c>
    </row>
    <row r="2" spans="1:15" s="65" customFormat="1" ht="51" customHeight="1">
      <c r="B2" s="76"/>
      <c r="E2" s="856" t="s">
        <v>352</v>
      </c>
      <c r="F2" s="856"/>
      <c r="G2" s="856"/>
      <c r="H2" s="29">
        <f>SUMIF(E8:E357,"PPS",H8:H357)</f>
        <v>0</v>
      </c>
      <c r="I2" s="30"/>
      <c r="J2" s="27"/>
      <c r="K2" s="40"/>
      <c r="L2" s="40"/>
      <c r="O2" s="24"/>
    </row>
    <row r="3" spans="1:15" s="65" customFormat="1" ht="41.25" customHeight="1">
      <c r="B3" s="26"/>
      <c r="E3" s="856" t="s">
        <v>353</v>
      </c>
      <c r="F3" s="856"/>
      <c r="G3" s="856"/>
      <c r="H3" s="29">
        <f>O7</f>
        <v>0</v>
      </c>
      <c r="I3" s="30"/>
      <c r="J3" s="26"/>
      <c r="K3" s="40"/>
      <c r="L3" s="40"/>
      <c r="O3" s="24"/>
    </row>
    <row r="4" spans="1:15" s="65" customFormat="1" ht="60" customHeight="1">
      <c r="B4" s="26"/>
      <c r="E4" s="856" t="s">
        <v>354</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355</v>
      </c>
      <c r="B6" s="41" t="s">
        <v>228</v>
      </c>
      <c r="C6" s="41" t="s">
        <v>229</v>
      </c>
      <c r="D6" s="41" t="s">
        <v>230</v>
      </c>
      <c r="E6" s="42" t="s">
        <v>231</v>
      </c>
      <c r="F6" s="41" t="s">
        <v>356</v>
      </c>
      <c r="G6" s="43" t="s">
        <v>357</v>
      </c>
      <c r="H6" s="44" t="s">
        <v>358</v>
      </c>
      <c r="I6" s="42" t="s">
        <v>359</v>
      </c>
      <c r="J6" s="42" t="s">
        <v>236</v>
      </c>
      <c r="K6" s="42" t="s">
        <v>237</v>
      </c>
      <c r="L6" s="42" t="s">
        <v>238</v>
      </c>
      <c r="M6" s="42" t="s">
        <v>360</v>
      </c>
      <c r="N6" s="42" t="s">
        <v>361</v>
      </c>
      <c r="O6" s="42" t="s">
        <v>362</v>
      </c>
    </row>
    <row r="7" spans="1:15" s="236" customFormat="1" ht="14.25" thickBot="1">
      <c r="B7" s="238" t="s">
        <v>240</v>
      </c>
      <c r="C7" s="238"/>
      <c r="D7" s="238"/>
      <c r="E7" s="238"/>
      <c r="F7" s="238"/>
      <c r="G7" s="238"/>
      <c r="H7" s="239">
        <f>SUM(H8:H357)</f>
        <v>0</v>
      </c>
      <c r="I7" s="239">
        <f>SUM(I8:I357)</f>
        <v>0</v>
      </c>
      <c r="J7" s="240" t="e">
        <f t="shared" ref="J7:J70" si="0">H7/I7</f>
        <v>#DIV/0!</v>
      </c>
      <c r="K7" s="248"/>
      <c r="L7" s="248"/>
      <c r="M7" s="238"/>
      <c r="N7" s="238"/>
      <c r="O7" s="249">
        <f>SUM(O8:O357)</f>
        <v>0</v>
      </c>
    </row>
    <row r="8" spans="1:15" ht="14.25" thickTop="1">
      <c r="A8" s="24">
        <v>1</v>
      </c>
      <c r="B8" s="64"/>
      <c r="C8" s="54"/>
      <c r="D8" s="54"/>
      <c r="E8" s="66"/>
      <c r="F8" s="81"/>
      <c r="G8" s="82"/>
      <c r="H8" s="83"/>
      <c r="I8" s="84"/>
      <c r="J8" s="59" t="e">
        <f t="shared" si="0"/>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250"/>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251"/>
      <c r="C12" s="55"/>
      <c r="D12" s="55"/>
      <c r="E12" s="55"/>
      <c r="F12" s="54"/>
      <c r="G12" s="82"/>
      <c r="H12" s="252"/>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253"/>
      <c r="C54" s="54"/>
      <c r="D54" s="253"/>
      <c r="E54" s="66"/>
      <c r="F54" s="66"/>
      <c r="G54" s="54"/>
      <c r="H54" s="245"/>
      <c r="I54" s="245"/>
      <c r="J54" s="33" t="e">
        <f t="shared" si="0"/>
        <v>#DIV/0!</v>
      </c>
      <c r="K54" s="104"/>
      <c r="L54" s="105"/>
      <c r="M54" s="62"/>
      <c r="N54" s="62"/>
      <c r="O54" s="63"/>
    </row>
    <row r="55" spans="1:15">
      <c r="A55" s="24">
        <v>48</v>
      </c>
      <c r="B55" s="250"/>
      <c r="C55" s="54"/>
      <c r="D55" s="55"/>
      <c r="E55" s="66"/>
      <c r="F55" s="55"/>
      <c r="G55" s="54"/>
      <c r="H55" s="245"/>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ref="J71:J134" si="1">H71/I71</f>
        <v>#DIV/0!</v>
      </c>
      <c r="K71" s="42"/>
      <c r="L71" s="42"/>
      <c r="M71" s="41"/>
      <c r="N71" s="41"/>
      <c r="O71" s="41"/>
    </row>
    <row r="72" spans="1:15">
      <c r="A72" s="24">
        <v>65</v>
      </c>
      <c r="B72" s="41"/>
      <c r="C72" s="41"/>
      <c r="D72" s="41"/>
      <c r="E72" s="70"/>
      <c r="F72" s="70"/>
      <c r="G72" s="43"/>
      <c r="H72" s="71"/>
      <c r="I72" s="72"/>
      <c r="J72" s="59" t="e">
        <f t="shared" si="1"/>
        <v>#DIV/0!</v>
      </c>
      <c r="K72" s="42"/>
      <c r="L72" s="42"/>
      <c r="M72" s="41"/>
      <c r="N72" s="41"/>
      <c r="O72" s="41"/>
    </row>
    <row r="73" spans="1:15">
      <c r="A73" s="65">
        <v>66</v>
      </c>
      <c r="B73" s="41"/>
      <c r="C73" s="41"/>
      <c r="D73" s="41"/>
      <c r="E73" s="70"/>
      <c r="F73" s="70"/>
      <c r="G73" s="43"/>
      <c r="H73" s="71"/>
      <c r="I73" s="72"/>
      <c r="J73" s="59" t="e">
        <f t="shared" si="1"/>
        <v>#DIV/0!</v>
      </c>
      <c r="K73" s="42"/>
      <c r="L73" s="42"/>
      <c r="M73" s="41"/>
      <c r="N73" s="41"/>
      <c r="O73" s="41"/>
    </row>
    <row r="74" spans="1:15">
      <c r="A74" s="65">
        <v>67</v>
      </c>
      <c r="B74" s="41"/>
      <c r="C74" s="41"/>
      <c r="D74" s="41"/>
      <c r="E74" s="70"/>
      <c r="F74" s="70"/>
      <c r="G74" s="43"/>
      <c r="H74" s="71"/>
      <c r="I74" s="72"/>
      <c r="J74" s="33" t="e">
        <f t="shared" si="1"/>
        <v>#DIV/0!</v>
      </c>
      <c r="K74" s="42"/>
      <c r="L74" s="42"/>
      <c r="M74" s="41"/>
      <c r="N74" s="41"/>
      <c r="O74" s="41"/>
    </row>
    <row r="75" spans="1:15">
      <c r="A75" s="24">
        <v>68</v>
      </c>
      <c r="B75" s="41"/>
      <c r="C75" s="41"/>
      <c r="D75" s="41"/>
      <c r="E75" s="70"/>
      <c r="F75" s="70"/>
      <c r="G75" s="43"/>
      <c r="H75" s="71"/>
      <c r="I75" s="72"/>
      <c r="J75" s="59" t="e">
        <f t="shared" si="1"/>
        <v>#DIV/0!</v>
      </c>
      <c r="K75" s="42"/>
      <c r="L75" s="42"/>
      <c r="M75" s="41"/>
      <c r="N75" s="41"/>
      <c r="O75" s="41"/>
    </row>
    <row r="76" spans="1:15">
      <c r="A76" s="24">
        <v>69</v>
      </c>
      <c r="B76" s="41"/>
      <c r="C76" s="41"/>
      <c r="D76" s="41"/>
      <c r="E76" s="70"/>
      <c r="F76" s="70"/>
      <c r="G76" s="43"/>
      <c r="H76" s="71"/>
      <c r="I76" s="72"/>
      <c r="J76" s="59" t="e">
        <f t="shared" si="1"/>
        <v>#DIV/0!</v>
      </c>
      <c r="K76" s="42"/>
      <c r="L76" s="42"/>
      <c r="M76" s="41"/>
      <c r="N76" s="41"/>
      <c r="O76" s="41"/>
    </row>
    <row r="77" spans="1:15">
      <c r="A77" s="24">
        <v>70</v>
      </c>
      <c r="B77" s="41"/>
      <c r="C77" s="41"/>
      <c r="D77" s="41"/>
      <c r="E77" s="70"/>
      <c r="F77" s="70"/>
      <c r="G77" s="43"/>
      <c r="H77" s="71"/>
      <c r="I77" s="72"/>
      <c r="J77" s="59" t="e">
        <f t="shared" si="1"/>
        <v>#DIV/0!</v>
      </c>
      <c r="K77" s="42"/>
      <c r="L77" s="42"/>
      <c r="M77" s="41"/>
      <c r="N77" s="41"/>
      <c r="O77" s="41"/>
    </row>
    <row r="78" spans="1:15">
      <c r="A78" s="65">
        <v>71</v>
      </c>
      <c r="B78" s="41"/>
      <c r="C78" s="41"/>
      <c r="D78" s="41"/>
      <c r="E78" s="70"/>
      <c r="F78" s="70"/>
      <c r="G78" s="43"/>
      <c r="H78" s="71"/>
      <c r="I78" s="72"/>
      <c r="J78" s="33" t="e">
        <f t="shared" si="1"/>
        <v>#DIV/0!</v>
      </c>
      <c r="K78" s="42"/>
      <c r="L78" s="42"/>
      <c r="M78" s="41"/>
      <c r="N78" s="41"/>
      <c r="O78" s="41"/>
    </row>
    <row r="79" spans="1:15">
      <c r="A79" s="65">
        <v>72</v>
      </c>
      <c r="B79" s="41"/>
      <c r="C79" s="41"/>
      <c r="D79" s="41"/>
      <c r="E79" s="70"/>
      <c r="F79" s="70"/>
      <c r="G79" s="43"/>
      <c r="H79" s="71"/>
      <c r="I79" s="72"/>
      <c r="J79" s="59" t="e">
        <f t="shared" si="1"/>
        <v>#DIV/0!</v>
      </c>
      <c r="K79" s="42"/>
      <c r="L79" s="42"/>
      <c r="M79" s="41"/>
      <c r="N79" s="41"/>
      <c r="O79" s="41"/>
    </row>
    <row r="80" spans="1:15">
      <c r="A80" s="24">
        <v>73</v>
      </c>
      <c r="B80" s="41"/>
      <c r="C80" s="41"/>
      <c r="D80" s="41"/>
      <c r="E80" s="70"/>
      <c r="F80" s="70"/>
      <c r="G80" s="43"/>
      <c r="H80" s="71"/>
      <c r="I80" s="72"/>
      <c r="J80" s="59" t="e">
        <f t="shared" si="1"/>
        <v>#DIV/0!</v>
      </c>
      <c r="K80" s="42"/>
      <c r="L80" s="42"/>
      <c r="M80" s="41"/>
      <c r="N80" s="41"/>
      <c r="O80" s="41"/>
    </row>
    <row r="81" spans="1:15">
      <c r="A81" s="24">
        <v>74</v>
      </c>
      <c r="B81" s="41"/>
      <c r="C81" s="41"/>
      <c r="D81" s="41"/>
      <c r="E81" s="70"/>
      <c r="F81" s="70"/>
      <c r="G81" s="43"/>
      <c r="H81" s="71"/>
      <c r="I81" s="72"/>
      <c r="J81" s="33" t="e">
        <f t="shared" si="1"/>
        <v>#DIV/0!</v>
      </c>
      <c r="K81" s="42"/>
      <c r="L81" s="42"/>
      <c r="M81" s="41"/>
      <c r="N81" s="41"/>
      <c r="O81" s="41"/>
    </row>
    <row r="82" spans="1:15">
      <c r="A82" s="24">
        <v>75</v>
      </c>
      <c r="B82" s="41"/>
      <c r="C82" s="41"/>
      <c r="D82" s="41"/>
      <c r="E82" s="70"/>
      <c r="F82" s="70"/>
      <c r="G82" s="43"/>
      <c r="H82" s="71"/>
      <c r="I82" s="72"/>
      <c r="J82" s="59" t="e">
        <f t="shared" si="1"/>
        <v>#DIV/0!</v>
      </c>
      <c r="K82" s="42"/>
      <c r="L82" s="42"/>
      <c r="M82" s="41"/>
      <c r="N82" s="41"/>
      <c r="O82" s="41"/>
    </row>
    <row r="83" spans="1:15">
      <c r="A83" s="65">
        <v>76</v>
      </c>
      <c r="B83" s="41"/>
      <c r="C83" s="41"/>
      <c r="D83" s="41"/>
      <c r="E83" s="70"/>
      <c r="F83" s="70"/>
      <c r="G83" s="43"/>
      <c r="H83" s="71"/>
      <c r="I83" s="72"/>
      <c r="J83" s="59" t="e">
        <f t="shared" si="1"/>
        <v>#DIV/0!</v>
      </c>
      <c r="K83" s="42"/>
      <c r="L83" s="42"/>
      <c r="M83" s="41"/>
      <c r="N83" s="41"/>
      <c r="O83" s="41"/>
    </row>
    <row r="84" spans="1:15">
      <c r="A84" s="65">
        <v>77</v>
      </c>
      <c r="B84" s="41"/>
      <c r="C84" s="41"/>
      <c r="D84" s="41"/>
      <c r="E84" s="70"/>
      <c r="F84" s="70"/>
      <c r="G84" s="43"/>
      <c r="H84" s="71"/>
      <c r="I84" s="72"/>
      <c r="J84" s="33" t="e">
        <f t="shared" si="1"/>
        <v>#DIV/0!</v>
      </c>
      <c r="K84" s="42"/>
      <c r="L84" s="42"/>
      <c r="M84" s="41"/>
      <c r="N84" s="41"/>
      <c r="O84" s="41"/>
    </row>
    <row r="85" spans="1:15">
      <c r="A85" s="24">
        <v>78</v>
      </c>
      <c r="B85" s="41"/>
      <c r="C85" s="41"/>
      <c r="D85" s="41"/>
      <c r="E85" s="70"/>
      <c r="F85" s="70"/>
      <c r="G85" s="43"/>
      <c r="H85" s="71"/>
      <c r="I85" s="72"/>
      <c r="J85" s="59" t="e">
        <f t="shared" si="1"/>
        <v>#DIV/0!</v>
      </c>
      <c r="K85" s="42"/>
      <c r="L85" s="42"/>
      <c r="M85" s="41"/>
      <c r="N85" s="41"/>
      <c r="O85" s="41"/>
    </row>
    <row r="86" spans="1:15">
      <c r="A86" s="24">
        <v>79</v>
      </c>
      <c r="B86" s="41"/>
      <c r="C86" s="41"/>
      <c r="D86" s="41"/>
      <c r="E86" s="70"/>
      <c r="F86" s="70"/>
      <c r="G86" s="43"/>
      <c r="H86" s="71"/>
      <c r="I86" s="72"/>
      <c r="J86" s="59" t="e">
        <f t="shared" si="1"/>
        <v>#DIV/0!</v>
      </c>
      <c r="K86" s="42"/>
      <c r="L86" s="42"/>
      <c r="M86" s="41"/>
      <c r="N86" s="41"/>
      <c r="O86" s="41"/>
    </row>
    <row r="87" spans="1:15">
      <c r="A87" s="24">
        <v>80</v>
      </c>
      <c r="B87" s="41"/>
      <c r="C87" s="41"/>
      <c r="D87" s="41"/>
      <c r="E87" s="70"/>
      <c r="F87" s="70"/>
      <c r="G87" s="43"/>
      <c r="H87" s="71"/>
      <c r="I87" s="72"/>
      <c r="J87" s="33" t="e">
        <f t="shared" si="1"/>
        <v>#DIV/0!</v>
      </c>
      <c r="K87" s="42"/>
      <c r="L87" s="42"/>
      <c r="M87" s="41"/>
      <c r="N87" s="41"/>
      <c r="O87" s="41"/>
    </row>
    <row r="88" spans="1:15">
      <c r="A88" s="65">
        <v>81</v>
      </c>
      <c r="B88" s="41"/>
      <c r="C88" s="41"/>
      <c r="D88" s="41"/>
      <c r="E88" s="70"/>
      <c r="F88" s="70"/>
      <c r="G88" s="43"/>
      <c r="H88" s="71"/>
      <c r="I88" s="72"/>
      <c r="J88" s="59" t="e">
        <f t="shared" si="1"/>
        <v>#DIV/0!</v>
      </c>
      <c r="K88" s="42"/>
      <c r="L88" s="42"/>
      <c r="M88" s="41"/>
      <c r="N88" s="41"/>
      <c r="O88" s="41"/>
    </row>
    <row r="89" spans="1:15">
      <c r="A89" s="65">
        <v>82</v>
      </c>
      <c r="B89" s="41"/>
      <c r="C89" s="41"/>
      <c r="D89" s="41"/>
      <c r="E89" s="70"/>
      <c r="F89" s="70"/>
      <c r="G89" s="43"/>
      <c r="H89" s="71"/>
      <c r="I89" s="72"/>
      <c r="J89" s="59" t="e">
        <f t="shared" si="1"/>
        <v>#DIV/0!</v>
      </c>
      <c r="K89" s="42"/>
      <c r="L89" s="42"/>
      <c r="M89" s="41"/>
      <c r="N89" s="41"/>
      <c r="O89" s="41"/>
    </row>
    <row r="90" spans="1:15">
      <c r="A90" s="24">
        <v>83</v>
      </c>
      <c r="B90" s="41"/>
      <c r="C90" s="41"/>
      <c r="D90" s="41"/>
      <c r="E90" s="70"/>
      <c r="F90" s="70"/>
      <c r="G90" s="43"/>
      <c r="H90" s="71"/>
      <c r="I90" s="72"/>
      <c r="J90" s="33" t="e">
        <f t="shared" si="1"/>
        <v>#DIV/0!</v>
      </c>
      <c r="K90" s="42"/>
      <c r="L90" s="42"/>
      <c r="M90" s="41"/>
      <c r="N90" s="41"/>
      <c r="O90" s="41"/>
    </row>
    <row r="91" spans="1:15">
      <c r="A91" s="24">
        <v>84</v>
      </c>
      <c r="B91" s="41"/>
      <c r="C91" s="41"/>
      <c r="D91" s="41"/>
      <c r="E91" s="70"/>
      <c r="F91" s="70"/>
      <c r="G91" s="43"/>
      <c r="H91" s="71"/>
      <c r="I91" s="72"/>
      <c r="J91" s="59" t="e">
        <f t="shared" si="1"/>
        <v>#DIV/0!</v>
      </c>
      <c r="K91" s="42"/>
      <c r="L91" s="42"/>
      <c r="M91" s="41"/>
      <c r="N91" s="41"/>
      <c r="O91" s="41"/>
    </row>
    <row r="92" spans="1:15">
      <c r="A92" s="24">
        <v>85</v>
      </c>
      <c r="B92" s="41"/>
      <c r="C92" s="41"/>
      <c r="D92" s="41"/>
      <c r="E92" s="70"/>
      <c r="F92" s="70"/>
      <c r="G92" s="43"/>
      <c r="H92" s="71"/>
      <c r="I92" s="72"/>
      <c r="J92" s="59" t="e">
        <f t="shared" si="1"/>
        <v>#DIV/0!</v>
      </c>
      <c r="K92" s="42"/>
      <c r="L92" s="42"/>
      <c r="M92" s="41"/>
      <c r="N92" s="41"/>
      <c r="O92" s="41"/>
    </row>
    <row r="93" spans="1:15">
      <c r="A93" s="65">
        <v>86</v>
      </c>
      <c r="B93" s="41"/>
      <c r="C93" s="41"/>
      <c r="D93" s="41"/>
      <c r="E93" s="70"/>
      <c r="F93" s="70"/>
      <c r="G93" s="43"/>
      <c r="H93" s="71"/>
      <c r="I93" s="72"/>
      <c r="J93" s="33" t="e">
        <f t="shared" si="1"/>
        <v>#DIV/0!</v>
      </c>
      <c r="K93" s="42"/>
      <c r="L93" s="42"/>
      <c r="M93" s="41"/>
      <c r="N93" s="41"/>
      <c r="O93" s="41"/>
    </row>
    <row r="94" spans="1:15">
      <c r="A94" s="65">
        <v>87</v>
      </c>
      <c r="B94" s="41"/>
      <c r="C94" s="41"/>
      <c r="D94" s="41"/>
      <c r="E94" s="70"/>
      <c r="F94" s="70"/>
      <c r="G94" s="43"/>
      <c r="H94" s="71"/>
      <c r="I94" s="72"/>
      <c r="J94" s="59" t="e">
        <f t="shared" si="1"/>
        <v>#DIV/0!</v>
      </c>
      <c r="K94" s="42"/>
      <c r="L94" s="42"/>
      <c r="M94" s="41"/>
      <c r="N94" s="41"/>
      <c r="O94" s="41"/>
    </row>
    <row r="95" spans="1:15">
      <c r="A95" s="24">
        <v>88</v>
      </c>
      <c r="B95" s="41"/>
      <c r="C95" s="41"/>
      <c r="D95" s="41"/>
      <c r="E95" s="70"/>
      <c r="F95" s="70"/>
      <c r="G95" s="43"/>
      <c r="H95" s="71"/>
      <c r="I95" s="72"/>
      <c r="J95" s="59" t="e">
        <f t="shared" si="1"/>
        <v>#DIV/0!</v>
      </c>
      <c r="K95" s="42"/>
      <c r="L95" s="42"/>
      <c r="M95" s="41"/>
      <c r="N95" s="41"/>
      <c r="O95" s="41"/>
    </row>
    <row r="96" spans="1:15">
      <c r="A96" s="24">
        <v>89</v>
      </c>
      <c r="B96" s="41"/>
      <c r="C96" s="41"/>
      <c r="D96" s="41"/>
      <c r="E96" s="70"/>
      <c r="F96" s="70"/>
      <c r="G96" s="43"/>
      <c r="H96" s="71"/>
      <c r="I96" s="72"/>
      <c r="J96" s="33" t="e">
        <f t="shared" si="1"/>
        <v>#DIV/0!</v>
      </c>
      <c r="K96" s="42"/>
      <c r="L96" s="42"/>
      <c r="M96" s="41"/>
      <c r="N96" s="41"/>
      <c r="O96" s="41"/>
    </row>
    <row r="97" spans="1:15">
      <c r="A97" s="24">
        <v>90</v>
      </c>
      <c r="B97" s="41"/>
      <c r="C97" s="41"/>
      <c r="D97" s="41"/>
      <c r="E97" s="70"/>
      <c r="F97" s="70"/>
      <c r="G97" s="43"/>
      <c r="H97" s="71"/>
      <c r="I97" s="72"/>
      <c r="J97" s="59" t="e">
        <f t="shared" si="1"/>
        <v>#DIV/0!</v>
      </c>
      <c r="K97" s="42"/>
      <c r="L97" s="42"/>
      <c r="M97" s="41"/>
      <c r="N97" s="41"/>
      <c r="O97" s="41"/>
    </row>
    <row r="98" spans="1:15">
      <c r="A98" s="65">
        <v>91</v>
      </c>
      <c r="B98" s="41"/>
      <c r="C98" s="41"/>
      <c r="D98" s="41"/>
      <c r="E98" s="70"/>
      <c r="F98" s="70"/>
      <c r="G98" s="43"/>
      <c r="H98" s="71"/>
      <c r="I98" s="72"/>
      <c r="J98" s="59" t="e">
        <f t="shared" si="1"/>
        <v>#DIV/0!</v>
      </c>
      <c r="K98" s="42"/>
      <c r="L98" s="42"/>
      <c r="M98" s="41"/>
      <c r="N98" s="41"/>
      <c r="O98" s="41"/>
    </row>
    <row r="99" spans="1:15">
      <c r="A99" s="65">
        <v>92</v>
      </c>
      <c r="B99" s="41"/>
      <c r="C99" s="41"/>
      <c r="D99" s="41"/>
      <c r="E99" s="70"/>
      <c r="F99" s="70"/>
      <c r="G99" s="43"/>
      <c r="H99" s="71"/>
      <c r="I99" s="72"/>
      <c r="J99" s="33" t="e">
        <f t="shared" si="1"/>
        <v>#DIV/0!</v>
      </c>
      <c r="K99" s="42"/>
      <c r="L99" s="42"/>
      <c r="M99" s="41"/>
      <c r="N99" s="41"/>
      <c r="O99" s="41"/>
    </row>
    <row r="100" spans="1:15">
      <c r="A100" s="24">
        <v>93</v>
      </c>
      <c r="B100" s="41"/>
      <c r="C100" s="41"/>
      <c r="D100" s="41"/>
      <c r="E100" s="70"/>
      <c r="F100" s="70"/>
      <c r="G100" s="43"/>
      <c r="H100" s="71"/>
      <c r="I100" s="72"/>
      <c r="J100" s="59" t="e">
        <f t="shared" si="1"/>
        <v>#DIV/0!</v>
      </c>
      <c r="K100" s="42"/>
      <c r="L100" s="42"/>
      <c r="M100" s="41"/>
      <c r="N100" s="41"/>
      <c r="O100" s="41"/>
    </row>
    <row r="101" spans="1:15">
      <c r="A101" s="24">
        <v>94</v>
      </c>
      <c r="B101" s="41"/>
      <c r="C101" s="41"/>
      <c r="D101" s="41"/>
      <c r="E101" s="70"/>
      <c r="F101" s="70"/>
      <c r="G101" s="43"/>
      <c r="H101" s="71"/>
      <c r="I101" s="72"/>
      <c r="J101" s="59" t="e">
        <f t="shared" si="1"/>
        <v>#DIV/0!</v>
      </c>
      <c r="K101" s="42"/>
      <c r="L101" s="42"/>
      <c r="M101" s="41"/>
      <c r="N101" s="41"/>
      <c r="O101" s="41"/>
    </row>
    <row r="102" spans="1:15">
      <c r="A102" s="24">
        <v>95</v>
      </c>
      <c r="B102" s="41"/>
      <c r="C102" s="41"/>
      <c r="D102" s="41"/>
      <c r="E102" s="70"/>
      <c r="F102" s="70"/>
      <c r="G102" s="43"/>
      <c r="H102" s="71"/>
      <c r="I102" s="72"/>
      <c r="J102" s="33" t="e">
        <f t="shared" si="1"/>
        <v>#DIV/0!</v>
      </c>
      <c r="K102" s="42"/>
      <c r="L102" s="42"/>
      <c r="M102" s="41"/>
      <c r="N102" s="41"/>
      <c r="O102" s="41"/>
    </row>
    <row r="103" spans="1:15">
      <c r="A103" s="65">
        <v>96</v>
      </c>
      <c r="B103" s="41"/>
      <c r="C103" s="41"/>
      <c r="D103" s="41"/>
      <c r="E103" s="70"/>
      <c r="F103" s="70"/>
      <c r="G103" s="43"/>
      <c r="H103" s="71"/>
      <c r="I103" s="72"/>
      <c r="J103" s="59" t="e">
        <f t="shared" si="1"/>
        <v>#DIV/0!</v>
      </c>
      <c r="K103" s="42"/>
      <c r="L103" s="42"/>
      <c r="M103" s="41"/>
      <c r="N103" s="41"/>
      <c r="O103" s="41"/>
    </row>
    <row r="104" spans="1:15">
      <c r="A104" s="65">
        <v>97</v>
      </c>
      <c r="B104" s="41"/>
      <c r="C104" s="41"/>
      <c r="D104" s="41"/>
      <c r="E104" s="70"/>
      <c r="F104" s="70"/>
      <c r="G104" s="43"/>
      <c r="H104" s="71"/>
      <c r="I104" s="72"/>
      <c r="J104" s="59" t="e">
        <f t="shared" si="1"/>
        <v>#DIV/0!</v>
      </c>
      <c r="K104" s="42"/>
      <c r="L104" s="42"/>
      <c r="M104" s="41"/>
      <c r="N104" s="41"/>
      <c r="O104" s="41"/>
    </row>
    <row r="105" spans="1:15">
      <c r="A105" s="24">
        <v>98</v>
      </c>
      <c r="B105" s="41"/>
      <c r="C105" s="41"/>
      <c r="D105" s="41"/>
      <c r="E105" s="70"/>
      <c r="F105" s="70"/>
      <c r="G105" s="43"/>
      <c r="H105" s="71"/>
      <c r="I105" s="72"/>
      <c r="J105" s="33" t="e">
        <f t="shared" si="1"/>
        <v>#DIV/0!</v>
      </c>
      <c r="K105" s="42"/>
      <c r="L105" s="42"/>
      <c r="M105" s="41"/>
      <c r="N105" s="41"/>
      <c r="O105" s="41"/>
    </row>
    <row r="106" spans="1:15">
      <c r="A106" s="24">
        <v>99</v>
      </c>
      <c r="B106" s="41"/>
      <c r="C106" s="41"/>
      <c r="D106" s="41"/>
      <c r="E106" s="70"/>
      <c r="F106" s="70"/>
      <c r="G106" s="43"/>
      <c r="H106" s="71"/>
      <c r="I106" s="72"/>
      <c r="J106" s="59" t="e">
        <f t="shared" si="1"/>
        <v>#DIV/0!</v>
      </c>
      <c r="K106" s="42"/>
      <c r="L106" s="42"/>
      <c r="M106" s="41"/>
      <c r="N106" s="41"/>
      <c r="O106" s="41"/>
    </row>
    <row r="107" spans="1:15">
      <c r="A107" s="24">
        <v>100</v>
      </c>
      <c r="B107" s="41"/>
      <c r="C107" s="41"/>
      <c r="D107" s="41"/>
      <c r="E107" s="70"/>
      <c r="F107" s="70"/>
      <c r="G107" s="43"/>
      <c r="H107" s="71"/>
      <c r="I107" s="72"/>
      <c r="J107" s="59" t="e">
        <f t="shared" si="1"/>
        <v>#DIV/0!</v>
      </c>
      <c r="K107" s="42"/>
      <c r="L107" s="42"/>
      <c r="M107" s="41"/>
      <c r="N107" s="41"/>
      <c r="O107" s="41"/>
    </row>
    <row r="108" spans="1:15">
      <c r="A108" s="65">
        <v>101</v>
      </c>
      <c r="B108" s="41"/>
      <c r="C108" s="41"/>
      <c r="D108" s="41"/>
      <c r="E108" s="70"/>
      <c r="F108" s="70"/>
      <c r="G108" s="43"/>
      <c r="H108" s="71"/>
      <c r="I108" s="72"/>
      <c r="J108" s="33" t="e">
        <f t="shared" si="1"/>
        <v>#DIV/0!</v>
      </c>
      <c r="K108" s="42"/>
      <c r="L108" s="42"/>
      <c r="M108" s="41"/>
      <c r="N108" s="41"/>
      <c r="O108" s="41"/>
    </row>
    <row r="109" spans="1:15">
      <c r="A109" s="65">
        <v>102</v>
      </c>
      <c r="B109" s="41"/>
      <c r="C109" s="41"/>
      <c r="D109" s="41"/>
      <c r="E109" s="70"/>
      <c r="F109" s="70"/>
      <c r="G109" s="43"/>
      <c r="H109" s="71"/>
      <c r="I109" s="72"/>
      <c r="J109" s="59" t="e">
        <f t="shared" si="1"/>
        <v>#DIV/0!</v>
      </c>
      <c r="K109" s="42"/>
      <c r="L109" s="42"/>
      <c r="M109" s="41"/>
      <c r="N109" s="41"/>
      <c r="O109" s="41"/>
    </row>
    <row r="110" spans="1:15">
      <c r="A110" s="24">
        <v>103</v>
      </c>
      <c r="B110" s="41"/>
      <c r="C110" s="41"/>
      <c r="D110" s="41"/>
      <c r="E110" s="70"/>
      <c r="F110" s="70"/>
      <c r="G110" s="43"/>
      <c r="H110" s="71"/>
      <c r="I110" s="72"/>
      <c r="J110" s="59" t="e">
        <f t="shared" si="1"/>
        <v>#DIV/0!</v>
      </c>
      <c r="K110" s="42"/>
      <c r="L110" s="42"/>
      <c r="M110" s="41"/>
      <c r="N110" s="41"/>
      <c r="O110" s="41"/>
    </row>
    <row r="111" spans="1:15">
      <c r="A111" s="24">
        <v>104</v>
      </c>
      <c r="B111" s="41"/>
      <c r="C111" s="41"/>
      <c r="D111" s="41"/>
      <c r="E111" s="70"/>
      <c r="F111" s="70"/>
      <c r="G111" s="43"/>
      <c r="H111" s="71"/>
      <c r="I111" s="72"/>
      <c r="J111" s="33" t="e">
        <f t="shared" si="1"/>
        <v>#DIV/0!</v>
      </c>
      <c r="K111" s="42"/>
      <c r="L111" s="42"/>
      <c r="M111" s="41"/>
      <c r="N111" s="41"/>
      <c r="O111" s="41"/>
    </row>
    <row r="112" spans="1:15">
      <c r="A112" s="24">
        <v>105</v>
      </c>
      <c r="B112" s="41"/>
      <c r="C112" s="41"/>
      <c r="D112" s="41"/>
      <c r="E112" s="70"/>
      <c r="F112" s="70"/>
      <c r="G112" s="43"/>
      <c r="H112" s="71"/>
      <c r="I112" s="72"/>
      <c r="J112" s="59" t="e">
        <f t="shared" si="1"/>
        <v>#DIV/0!</v>
      </c>
      <c r="K112" s="42"/>
      <c r="L112" s="42"/>
      <c r="M112" s="41"/>
      <c r="N112" s="41"/>
      <c r="O112" s="41"/>
    </row>
    <row r="113" spans="1:15">
      <c r="A113" s="65">
        <v>106</v>
      </c>
      <c r="B113" s="41"/>
      <c r="C113" s="41"/>
      <c r="D113" s="41"/>
      <c r="E113" s="70"/>
      <c r="F113" s="70"/>
      <c r="G113" s="43"/>
      <c r="H113" s="71"/>
      <c r="I113" s="72"/>
      <c r="J113" s="59" t="e">
        <f t="shared" si="1"/>
        <v>#DIV/0!</v>
      </c>
      <c r="K113" s="42"/>
      <c r="L113" s="42"/>
      <c r="M113" s="41"/>
      <c r="N113" s="41"/>
      <c r="O113" s="41"/>
    </row>
    <row r="114" spans="1:15">
      <c r="A114" s="65">
        <v>107</v>
      </c>
      <c r="B114" s="41"/>
      <c r="C114" s="41"/>
      <c r="D114" s="41"/>
      <c r="E114" s="70"/>
      <c r="F114" s="70"/>
      <c r="G114" s="43"/>
      <c r="H114" s="71"/>
      <c r="I114" s="72"/>
      <c r="J114" s="33" t="e">
        <f t="shared" si="1"/>
        <v>#DIV/0!</v>
      </c>
      <c r="K114" s="42"/>
      <c r="L114" s="42"/>
      <c r="M114" s="41"/>
      <c r="N114" s="41"/>
      <c r="O114" s="41"/>
    </row>
    <row r="115" spans="1:15">
      <c r="A115" s="24">
        <v>108</v>
      </c>
      <c r="B115" s="41"/>
      <c r="C115" s="41"/>
      <c r="D115" s="41"/>
      <c r="E115" s="70"/>
      <c r="F115" s="70"/>
      <c r="G115" s="43"/>
      <c r="H115" s="71"/>
      <c r="I115" s="72"/>
      <c r="J115" s="59" t="e">
        <f t="shared" si="1"/>
        <v>#DIV/0!</v>
      </c>
      <c r="K115" s="42"/>
      <c r="L115" s="42"/>
      <c r="M115" s="41"/>
      <c r="N115" s="41"/>
      <c r="O115" s="41"/>
    </row>
    <row r="116" spans="1:15">
      <c r="A116" s="24">
        <v>109</v>
      </c>
      <c r="B116" s="41"/>
      <c r="C116" s="41"/>
      <c r="D116" s="41"/>
      <c r="E116" s="70"/>
      <c r="F116" s="70"/>
      <c r="G116" s="43"/>
      <c r="H116" s="71"/>
      <c r="I116" s="72"/>
      <c r="J116" s="59" t="e">
        <f t="shared" si="1"/>
        <v>#DIV/0!</v>
      </c>
      <c r="K116" s="42"/>
      <c r="L116" s="42"/>
      <c r="M116" s="41"/>
      <c r="N116" s="41"/>
      <c r="O116" s="41"/>
    </row>
    <row r="117" spans="1:15">
      <c r="A117" s="24">
        <v>110</v>
      </c>
      <c r="B117" s="41"/>
      <c r="C117" s="41"/>
      <c r="D117" s="41"/>
      <c r="E117" s="70"/>
      <c r="F117" s="70"/>
      <c r="G117" s="43"/>
      <c r="H117" s="71"/>
      <c r="I117" s="72"/>
      <c r="J117" s="33" t="e">
        <f t="shared" si="1"/>
        <v>#DIV/0!</v>
      </c>
      <c r="K117" s="42"/>
      <c r="L117" s="42"/>
      <c r="M117" s="41"/>
      <c r="N117" s="41"/>
      <c r="O117" s="41"/>
    </row>
    <row r="118" spans="1:15">
      <c r="A118" s="65">
        <v>111</v>
      </c>
      <c r="B118" s="41"/>
      <c r="C118" s="41"/>
      <c r="D118" s="41"/>
      <c r="E118" s="70"/>
      <c r="F118" s="70"/>
      <c r="G118" s="43"/>
      <c r="H118" s="71"/>
      <c r="I118" s="72"/>
      <c r="J118" s="59" t="e">
        <f t="shared" si="1"/>
        <v>#DIV/0!</v>
      </c>
      <c r="K118" s="42"/>
      <c r="L118" s="42"/>
      <c r="M118" s="41"/>
      <c r="N118" s="41"/>
      <c r="O118" s="41"/>
    </row>
    <row r="119" spans="1:15">
      <c r="A119" s="65">
        <v>112</v>
      </c>
      <c r="B119" s="41"/>
      <c r="C119" s="41"/>
      <c r="D119" s="41"/>
      <c r="E119" s="70"/>
      <c r="F119" s="70"/>
      <c r="G119" s="43"/>
      <c r="H119" s="71"/>
      <c r="I119" s="72"/>
      <c r="J119" s="59" t="e">
        <f t="shared" si="1"/>
        <v>#DIV/0!</v>
      </c>
      <c r="K119" s="42"/>
      <c r="L119" s="42"/>
      <c r="M119" s="41"/>
      <c r="N119" s="41"/>
      <c r="O119" s="41"/>
    </row>
    <row r="120" spans="1:15">
      <c r="A120" s="24">
        <v>113</v>
      </c>
      <c r="B120" s="41"/>
      <c r="C120" s="41"/>
      <c r="D120" s="41"/>
      <c r="E120" s="70"/>
      <c r="F120" s="70"/>
      <c r="G120" s="43"/>
      <c r="H120" s="71"/>
      <c r="I120" s="72"/>
      <c r="J120" s="33" t="e">
        <f t="shared" si="1"/>
        <v>#DIV/0!</v>
      </c>
      <c r="K120" s="42"/>
      <c r="L120" s="42"/>
      <c r="M120" s="41"/>
      <c r="N120" s="41"/>
      <c r="O120" s="41"/>
    </row>
    <row r="121" spans="1:15">
      <c r="A121" s="24">
        <v>114</v>
      </c>
      <c r="B121" s="41"/>
      <c r="C121" s="41"/>
      <c r="D121" s="41"/>
      <c r="E121" s="70"/>
      <c r="F121" s="70"/>
      <c r="G121" s="43"/>
      <c r="H121" s="71"/>
      <c r="I121" s="72"/>
      <c r="J121" s="59" t="e">
        <f t="shared" si="1"/>
        <v>#DIV/0!</v>
      </c>
      <c r="K121" s="42"/>
      <c r="L121" s="42"/>
      <c r="M121" s="41"/>
      <c r="N121" s="41"/>
      <c r="O121" s="41"/>
    </row>
    <row r="122" spans="1:15">
      <c r="A122" s="24">
        <v>115</v>
      </c>
      <c r="B122" s="41"/>
      <c r="C122" s="41"/>
      <c r="D122" s="41"/>
      <c r="E122" s="70"/>
      <c r="F122" s="70"/>
      <c r="G122" s="43"/>
      <c r="H122" s="71"/>
      <c r="I122" s="72"/>
      <c r="J122" s="59" t="e">
        <f t="shared" si="1"/>
        <v>#DIV/0!</v>
      </c>
      <c r="K122" s="42"/>
      <c r="L122" s="42"/>
      <c r="M122" s="41"/>
      <c r="N122" s="41"/>
      <c r="O122" s="41"/>
    </row>
    <row r="123" spans="1:15">
      <c r="A123" s="65">
        <v>116</v>
      </c>
      <c r="B123" s="41"/>
      <c r="C123" s="41"/>
      <c r="D123" s="41"/>
      <c r="E123" s="70"/>
      <c r="F123" s="70"/>
      <c r="G123" s="43"/>
      <c r="H123" s="71"/>
      <c r="I123" s="72"/>
      <c r="J123" s="33" t="e">
        <f t="shared" si="1"/>
        <v>#DIV/0!</v>
      </c>
      <c r="K123" s="42"/>
      <c r="L123" s="42"/>
      <c r="M123" s="41"/>
      <c r="N123" s="41"/>
      <c r="O123" s="41"/>
    </row>
    <row r="124" spans="1:15">
      <c r="A124" s="65">
        <v>117</v>
      </c>
      <c r="B124" s="41"/>
      <c r="C124" s="41"/>
      <c r="D124" s="41"/>
      <c r="E124" s="70"/>
      <c r="F124" s="70"/>
      <c r="G124" s="43"/>
      <c r="H124" s="71"/>
      <c r="I124" s="72"/>
      <c r="J124" s="59" t="e">
        <f t="shared" si="1"/>
        <v>#DIV/0!</v>
      </c>
      <c r="K124" s="42"/>
      <c r="L124" s="42"/>
      <c r="M124" s="41"/>
      <c r="N124" s="41"/>
      <c r="O124" s="41"/>
    </row>
    <row r="125" spans="1:15">
      <c r="A125" s="24">
        <v>118</v>
      </c>
      <c r="B125" s="41"/>
      <c r="C125" s="41"/>
      <c r="D125" s="41"/>
      <c r="E125" s="70"/>
      <c r="F125" s="70"/>
      <c r="G125" s="43"/>
      <c r="H125" s="71"/>
      <c r="I125" s="72"/>
      <c r="J125" s="59" t="e">
        <f t="shared" si="1"/>
        <v>#DIV/0!</v>
      </c>
      <c r="K125" s="42"/>
      <c r="L125" s="42"/>
      <c r="M125" s="41"/>
      <c r="N125" s="41"/>
      <c r="O125" s="41"/>
    </row>
    <row r="126" spans="1:15">
      <c r="A126" s="24">
        <v>119</v>
      </c>
      <c r="B126" s="41"/>
      <c r="C126" s="41"/>
      <c r="D126" s="41"/>
      <c r="E126" s="70"/>
      <c r="F126" s="70"/>
      <c r="G126" s="43"/>
      <c r="H126" s="71"/>
      <c r="I126" s="72"/>
      <c r="J126" s="33" t="e">
        <f t="shared" si="1"/>
        <v>#DIV/0!</v>
      </c>
      <c r="K126" s="42"/>
      <c r="L126" s="42"/>
      <c r="M126" s="41"/>
      <c r="N126" s="41"/>
      <c r="O126" s="41"/>
    </row>
    <row r="127" spans="1:15">
      <c r="A127" s="24">
        <v>120</v>
      </c>
      <c r="B127" s="41"/>
      <c r="C127" s="41"/>
      <c r="D127" s="41"/>
      <c r="E127" s="70"/>
      <c r="F127" s="70"/>
      <c r="G127" s="43"/>
      <c r="H127" s="71"/>
      <c r="I127" s="72"/>
      <c r="J127" s="59" t="e">
        <f t="shared" si="1"/>
        <v>#DIV/0!</v>
      </c>
      <c r="K127" s="42"/>
      <c r="L127" s="42"/>
      <c r="M127" s="41"/>
      <c r="N127" s="41"/>
      <c r="O127" s="41"/>
    </row>
    <row r="128" spans="1:15">
      <c r="A128" s="65">
        <v>121</v>
      </c>
      <c r="B128" s="41"/>
      <c r="C128" s="41"/>
      <c r="D128" s="41"/>
      <c r="E128" s="70"/>
      <c r="F128" s="70"/>
      <c r="G128" s="43"/>
      <c r="H128" s="71"/>
      <c r="I128" s="72"/>
      <c r="J128" s="59" t="e">
        <f t="shared" si="1"/>
        <v>#DIV/0!</v>
      </c>
      <c r="K128" s="42"/>
      <c r="L128" s="42"/>
      <c r="M128" s="41"/>
      <c r="N128" s="41"/>
      <c r="O128" s="41"/>
    </row>
    <row r="129" spans="1:15">
      <c r="A129" s="65">
        <v>122</v>
      </c>
      <c r="B129" s="41"/>
      <c r="C129" s="41"/>
      <c r="D129" s="41"/>
      <c r="E129" s="70"/>
      <c r="F129" s="70"/>
      <c r="G129" s="43"/>
      <c r="H129" s="71"/>
      <c r="I129" s="72"/>
      <c r="J129" s="33" t="e">
        <f t="shared" si="1"/>
        <v>#DIV/0!</v>
      </c>
      <c r="K129" s="42"/>
      <c r="L129" s="42"/>
      <c r="M129" s="41"/>
      <c r="N129" s="41"/>
      <c r="O129" s="41"/>
    </row>
    <row r="130" spans="1:15">
      <c r="A130" s="24">
        <v>123</v>
      </c>
      <c r="B130" s="41"/>
      <c r="C130" s="41"/>
      <c r="D130" s="41"/>
      <c r="E130" s="70"/>
      <c r="F130" s="70"/>
      <c r="G130" s="43"/>
      <c r="H130" s="71"/>
      <c r="I130" s="72"/>
      <c r="J130" s="59" t="e">
        <f t="shared" si="1"/>
        <v>#DIV/0!</v>
      </c>
      <c r="K130" s="42"/>
      <c r="L130" s="42"/>
      <c r="M130" s="41"/>
      <c r="N130" s="41"/>
      <c r="O130" s="41"/>
    </row>
    <row r="131" spans="1:15">
      <c r="A131" s="24">
        <v>124</v>
      </c>
      <c r="B131" s="41"/>
      <c r="C131" s="41"/>
      <c r="D131" s="41"/>
      <c r="E131" s="70"/>
      <c r="F131" s="70"/>
      <c r="G131" s="43"/>
      <c r="H131" s="71"/>
      <c r="I131" s="72"/>
      <c r="J131" s="59" t="e">
        <f t="shared" si="1"/>
        <v>#DIV/0!</v>
      </c>
      <c r="K131" s="42"/>
      <c r="L131" s="42"/>
      <c r="M131" s="41"/>
      <c r="N131" s="41"/>
      <c r="O131" s="41"/>
    </row>
    <row r="132" spans="1:15">
      <c r="A132" s="24">
        <v>125</v>
      </c>
      <c r="B132" s="41"/>
      <c r="C132" s="41"/>
      <c r="D132" s="41"/>
      <c r="E132" s="70"/>
      <c r="F132" s="70"/>
      <c r="G132" s="43"/>
      <c r="H132" s="71"/>
      <c r="I132" s="72"/>
      <c r="J132" s="33" t="e">
        <f t="shared" si="1"/>
        <v>#DIV/0!</v>
      </c>
      <c r="K132" s="42"/>
      <c r="L132" s="42"/>
      <c r="M132" s="41"/>
      <c r="N132" s="41"/>
      <c r="O132" s="41"/>
    </row>
    <row r="133" spans="1:15">
      <c r="A133" s="65">
        <v>126</v>
      </c>
      <c r="B133" s="41"/>
      <c r="C133" s="41"/>
      <c r="D133" s="41"/>
      <c r="E133" s="70"/>
      <c r="F133" s="70"/>
      <c r="G133" s="43"/>
      <c r="H133" s="71"/>
      <c r="I133" s="72"/>
      <c r="J133" s="59" t="e">
        <f t="shared" si="1"/>
        <v>#DIV/0!</v>
      </c>
      <c r="K133" s="42"/>
      <c r="L133" s="42"/>
      <c r="M133" s="41"/>
      <c r="N133" s="41"/>
      <c r="O133" s="41"/>
    </row>
    <row r="134" spans="1:15">
      <c r="A134" s="65">
        <v>127</v>
      </c>
      <c r="B134" s="41"/>
      <c r="C134" s="41"/>
      <c r="D134" s="41"/>
      <c r="E134" s="70"/>
      <c r="F134" s="70"/>
      <c r="G134" s="43"/>
      <c r="H134" s="71"/>
      <c r="I134" s="72"/>
      <c r="J134" s="59" t="e">
        <f t="shared" si="1"/>
        <v>#DIV/0!</v>
      </c>
      <c r="K134" s="42"/>
      <c r="L134" s="42"/>
      <c r="M134" s="41"/>
      <c r="N134" s="41"/>
      <c r="O134" s="41"/>
    </row>
    <row r="135" spans="1:15">
      <c r="A135" s="24">
        <v>128</v>
      </c>
      <c r="B135" s="41"/>
      <c r="C135" s="41"/>
      <c r="D135" s="41"/>
      <c r="E135" s="70"/>
      <c r="F135" s="70"/>
      <c r="G135" s="43"/>
      <c r="H135" s="71"/>
      <c r="I135" s="72"/>
      <c r="J135" s="33" t="e">
        <f t="shared" ref="J135:J198" si="2">H135/I135</f>
        <v>#DIV/0!</v>
      </c>
      <c r="K135" s="42"/>
      <c r="L135" s="42"/>
      <c r="M135" s="41"/>
      <c r="N135" s="41"/>
      <c r="O135" s="41"/>
    </row>
    <row r="136" spans="1:15">
      <c r="A136" s="24">
        <v>129</v>
      </c>
      <c r="B136" s="41"/>
      <c r="C136" s="41"/>
      <c r="D136" s="41"/>
      <c r="E136" s="70"/>
      <c r="F136" s="70"/>
      <c r="G136" s="43"/>
      <c r="H136" s="71"/>
      <c r="I136" s="72"/>
      <c r="J136" s="59" t="e">
        <f t="shared" si="2"/>
        <v>#DIV/0!</v>
      </c>
      <c r="K136" s="42"/>
      <c r="L136" s="42"/>
      <c r="M136" s="41"/>
      <c r="N136" s="41"/>
      <c r="O136" s="41"/>
    </row>
    <row r="137" spans="1:15">
      <c r="A137" s="24">
        <v>130</v>
      </c>
      <c r="B137" s="41"/>
      <c r="C137" s="41"/>
      <c r="D137" s="41"/>
      <c r="E137" s="70"/>
      <c r="F137" s="70"/>
      <c r="G137" s="43"/>
      <c r="H137" s="71"/>
      <c r="I137" s="72"/>
      <c r="J137" s="59" t="e">
        <f t="shared" si="2"/>
        <v>#DIV/0!</v>
      </c>
      <c r="K137" s="42"/>
      <c r="L137" s="42"/>
      <c r="M137" s="41"/>
      <c r="N137" s="41"/>
      <c r="O137" s="41"/>
    </row>
    <row r="138" spans="1:15">
      <c r="A138" s="65">
        <v>131</v>
      </c>
      <c r="B138" s="41"/>
      <c r="C138" s="41"/>
      <c r="D138" s="41"/>
      <c r="E138" s="70"/>
      <c r="F138" s="70"/>
      <c r="G138" s="43"/>
      <c r="H138" s="71"/>
      <c r="I138" s="72"/>
      <c r="J138" s="33" t="e">
        <f t="shared" si="2"/>
        <v>#DIV/0!</v>
      </c>
      <c r="K138" s="42"/>
      <c r="L138" s="42"/>
      <c r="M138" s="41"/>
      <c r="N138" s="41"/>
      <c r="O138" s="41"/>
    </row>
    <row r="139" spans="1:15">
      <c r="A139" s="65">
        <v>132</v>
      </c>
      <c r="B139" s="41"/>
      <c r="C139" s="41"/>
      <c r="D139" s="41"/>
      <c r="E139" s="70"/>
      <c r="F139" s="70"/>
      <c r="G139" s="43"/>
      <c r="H139" s="71"/>
      <c r="I139" s="72"/>
      <c r="J139" s="59" t="e">
        <f t="shared" si="2"/>
        <v>#DIV/0!</v>
      </c>
      <c r="K139" s="42"/>
      <c r="L139" s="42"/>
      <c r="M139" s="41"/>
      <c r="N139" s="41"/>
      <c r="O139" s="41"/>
    </row>
    <row r="140" spans="1:15">
      <c r="A140" s="24">
        <v>133</v>
      </c>
      <c r="B140" s="41"/>
      <c r="C140" s="41"/>
      <c r="D140" s="41"/>
      <c r="E140" s="70"/>
      <c r="F140" s="70"/>
      <c r="G140" s="43"/>
      <c r="H140" s="71"/>
      <c r="I140" s="72"/>
      <c r="J140" s="59" t="e">
        <f t="shared" si="2"/>
        <v>#DIV/0!</v>
      </c>
      <c r="K140" s="42"/>
      <c r="L140" s="42"/>
      <c r="M140" s="41"/>
      <c r="N140" s="41"/>
      <c r="O140" s="41"/>
    </row>
    <row r="141" spans="1:15">
      <c r="A141" s="24">
        <v>134</v>
      </c>
      <c r="B141" s="41"/>
      <c r="C141" s="41"/>
      <c r="D141" s="41"/>
      <c r="E141" s="70"/>
      <c r="F141" s="70"/>
      <c r="G141" s="43"/>
      <c r="H141" s="71"/>
      <c r="I141" s="72"/>
      <c r="J141" s="33" t="e">
        <f t="shared" si="2"/>
        <v>#DIV/0!</v>
      </c>
      <c r="K141" s="42"/>
      <c r="L141" s="42"/>
      <c r="M141" s="41"/>
      <c r="N141" s="41"/>
      <c r="O141" s="41"/>
    </row>
    <row r="142" spans="1:15">
      <c r="A142" s="24">
        <v>135</v>
      </c>
      <c r="B142" s="41"/>
      <c r="C142" s="41"/>
      <c r="D142" s="41"/>
      <c r="E142" s="70"/>
      <c r="F142" s="70"/>
      <c r="G142" s="43"/>
      <c r="H142" s="71"/>
      <c r="I142" s="72"/>
      <c r="J142" s="59" t="e">
        <f t="shared" si="2"/>
        <v>#DIV/0!</v>
      </c>
      <c r="K142" s="42"/>
      <c r="L142" s="42"/>
      <c r="M142" s="41"/>
      <c r="N142" s="41"/>
      <c r="O142" s="41"/>
    </row>
    <row r="143" spans="1:15">
      <c r="A143" s="65">
        <v>136</v>
      </c>
      <c r="B143" s="41"/>
      <c r="C143" s="41"/>
      <c r="D143" s="41"/>
      <c r="E143" s="70"/>
      <c r="F143" s="70"/>
      <c r="G143" s="43"/>
      <c r="H143" s="71"/>
      <c r="I143" s="72"/>
      <c r="J143" s="59" t="e">
        <f t="shared" si="2"/>
        <v>#DIV/0!</v>
      </c>
      <c r="K143" s="42"/>
      <c r="L143" s="42"/>
      <c r="M143" s="41"/>
      <c r="N143" s="41"/>
      <c r="O143" s="41"/>
    </row>
    <row r="144" spans="1:15">
      <c r="A144" s="65">
        <v>137</v>
      </c>
      <c r="B144" s="41"/>
      <c r="C144" s="41"/>
      <c r="D144" s="41"/>
      <c r="E144" s="70"/>
      <c r="F144" s="70"/>
      <c r="G144" s="43"/>
      <c r="H144" s="71"/>
      <c r="I144" s="72"/>
      <c r="J144" s="33" t="e">
        <f t="shared" si="2"/>
        <v>#DIV/0!</v>
      </c>
      <c r="K144" s="42"/>
      <c r="L144" s="42"/>
      <c r="M144" s="41"/>
      <c r="N144" s="41"/>
      <c r="O144" s="41"/>
    </row>
    <row r="145" spans="1:15">
      <c r="A145" s="24">
        <v>138</v>
      </c>
      <c r="B145" s="41"/>
      <c r="C145" s="41"/>
      <c r="D145" s="41"/>
      <c r="E145" s="70"/>
      <c r="F145" s="70"/>
      <c r="G145" s="43"/>
      <c r="H145" s="71"/>
      <c r="I145" s="72"/>
      <c r="J145" s="59" t="e">
        <f t="shared" si="2"/>
        <v>#DIV/0!</v>
      </c>
      <c r="K145" s="42"/>
      <c r="L145" s="42"/>
      <c r="M145" s="41"/>
      <c r="N145" s="41"/>
      <c r="O145" s="41"/>
    </row>
    <row r="146" spans="1:15">
      <c r="A146" s="24">
        <v>139</v>
      </c>
      <c r="B146" s="41"/>
      <c r="C146" s="41"/>
      <c r="D146" s="41"/>
      <c r="E146" s="70"/>
      <c r="F146" s="70"/>
      <c r="G146" s="43"/>
      <c r="H146" s="71"/>
      <c r="I146" s="72"/>
      <c r="J146" s="59" t="e">
        <f t="shared" si="2"/>
        <v>#DIV/0!</v>
      </c>
      <c r="K146" s="42"/>
      <c r="L146" s="42"/>
      <c r="M146" s="41"/>
      <c r="N146" s="41"/>
      <c r="O146" s="41"/>
    </row>
    <row r="147" spans="1:15">
      <c r="A147" s="24">
        <v>140</v>
      </c>
      <c r="B147" s="41"/>
      <c r="C147" s="41"/>
      <c r="D147" s="41"/>
      <c r="E147" s="70"/>
      <c r="F147" s="70"/>
      <c r="G147" s="43"/>
      <c r="H147" s="71"/>
      <c r="I147" s="72"/>
      <c r="J147" s="33" t="e">
        <f t="shared" si="2"/>
        <v>#DIV/0!</v>
      </c>
      <c r="K147" s="42"/>
      <c r="L147" s="42"/>
      <c r="M147" s="41"/>
      <c r="N147" s="41"/>
      <c r="O147" s="41"/>
    </row>
    <row r="148" spans="1:15">
      <c r="A148" s="65">
        <v>141</v>
      </c>
      <c r="B148" s="41"/>
      <c r="C148" s="41"/>
      <c r="D148" s="41"/>
      <c r="E148" s="70"/>
      <c r="F148" s="70"/>
      <c r="G148" s="43"/>
      <c r="H148" s="71"/>
      <c r="I148" s="72"/>
      <c r="J148" s="59" t="e">
        <f t="shared" si="2"/>
        <v>#DIV/0!</v>
      </c>
      <c r="K148" s="42"/>
      <c r="L148" s="42"/>
      <c r="M148" s="41"/>
      <c r="N148" s="41"/>
      <c r="O148" s="41"/>
    </row>
    <row r="149" spans="1:15">
      <c r="A149" s="65">
        <v>142</v>
      </c>
      <c r="B149" s="41"/>
      <c r="C149" s="41"/>
      <c r="D149" s="41"/>
      <c r="E149" s="70"/>
      <c r="F149" s="70"/>
      <c r="G149" s="43"/>
      <c r="H149" s="71"/>
      <c r="I149" s="72"/>
      <c r="J149" s="59" t="e">
        <f t="shared" si="2"/>
        <v>#DIV/0!</v>
      </c>
      <c r="K149" s="42"/>
      <c r="L149" s="42"/>
      <c r="M149" s="41"/>
      <c r="N149" s="41"/>
      <c r="O149" s="41"/>
    </row>
    <row r="150" spans="1:15">
      <c r="A150" s="24">
        <v>143</v>
      </c>
      <c r="B150" s="41"/>
      <c r="C150" s="41"/>
      <c r="D150" s="41"/>
      <c r="E150" s="70"/>
      <c r="F150" s="70"/>
      <c r="G150" s="43"/>
      <c r="H150" s="71"/>
      <c r="I150" s="72"/>
      <c r="J150" s="33" t="e">
        <f t="shared" si="2"/>
        <v>#DIV/0!</v>
      </c>
      <c r="K150" s="42"/>
      <c r="L150" s="42"/>
      <c r="M150" s="41"/>
      <c r="N150" s="41"/>
      <c r="O150" s="41"/>
    </row>
    <row r="151" spans="1:15">
      <c r="A151" s="24">
        <v>144</v>
      </c>
      <c r="B151" s="41"/>
      <c r="C151" s="41"/>
      <c r="D151" s="41"/>
      <c r="E151" s="70"/>
      <c r="F151" s="70"/>
      <c r="G151" s="43"/>
      <c r="H151" s="71"/>
      <c r="I151" s="72"/>
      <c r="J151" s="59" t="e">
        <f t="shared" si="2"/>
        <v>#DIV/0!</v>
      </c>
      <c r="K151" s="42"/>
      <c r="L151" s="42"/>
      <c r="M151" s="41"/>
      <c r="N151" s="41"/>
      <c r="O151" s="41"/>
    </row>
    <row r="152" spans="1:15">
      <c r="A152" s="24">
        <v>145</v>
      </c>
      <c r="B152" s="41"/>
      <c r="C152" s="41"/>
      <c r="D152" s="41"/>
      <c r="E152" s="70"/>
      <c r="F152" s="70"/>
      <c r="G152" s="43"/>
      <c r="H152" s="71"/>
      <c r="I152" s="72"/>
      <c r="J152" s="59" t="e">
        <f t="shared" si="2"/>
        <v>#DIV/0!</v>
      </c>
      <c r="K152" s="42"/>
      <c r="L152" s="42"/>
      <c r="M152" s="41"/>
      <c r="N152" s="41"/>
      <c r="O152" s="41"/>
    </row>
    <row r="153" spans="1:15">
      <c r="A153" s="65">
        <v>146</v>
      </c>
      <c r="B153" s="41"/>
      <c r="C153" s="41"/>
      <c r="D153" s="41"/>
      <c r="E153" s="70"/>
      <c r="F153" s="70"/>
      <c r="G153" s="43"/>
      <c r="H153" s="71"/>
      <c r="I153" s="72"/>
      <c r="J153" s="33" t="e">
        <f t="shared" si="2"/>
        <v>#DIV/0!</v>
      </c>
      <c r="K153" s="42"/>
      <c r="L153" s="42"/>
      <c r="M153" s="41"/>
      <c r="N153" s="41"/>
      <c r="O153" s="41"/>
    </row>
    <row r="154" spans="1:15">
      <c r="A154" s="65">
        <v>147</v>
      </c>
      <c r="B154" s="41"/>
      <c r="C154" s="41"/>
      <c r="D154" s="41"/>
      <c r="E154" s="70"/>
      <c r="F154" s="70"/>
      <c r="G154" s="43"/>
      <c r="H154" s="71"/>
      <c r="I154" s="72"/>
      <c r="J154" s="59" t="e">
        <f t="shared" si="2"/>
        <v>#DIV/0!</v>
      </c>
      <c r="K154" s="42"/>
      <c r="L154" s="42"/>
      <c r="M154" s="41"/>
      <c r="N154" s="41"/>
      <c r="O154" s="41"/>
    </row>
    <row r="155" spans="1:15">
      <c r="A155" s="24">
        <v>148</v>
      </c>
      <c r="B155" s="41"/>
      <c r="C155" s="41"/>
      <c r="D155" s="41"/>
      <c r="E155" s="70"/>
      <c r="F155" s="70"/>
      <c r="G155" s="43"/>
      <c r="H155" s="71"/>
      <c r="I155" s="72"/>
      <c r="J155" s="59" t="e">
        <f t="shared" si="2"/>
        <v>#DIV/0!</v>
      </c>
      <c r="K155" s="42"/>
      <c r="L155" s="42"/>
      <c r="M155" s="41"/>
      <c r="N155" s="41"/>
      <c r="O155" s="41"/>
    </row>
    <row r="156" spans="1:15">
      <c r="A156" s="24">
        <v>149</v>
      </c>
      <c r="B156" s="41"/>
      <c r="C156" s="41"/>
      <c r="D156" s="41"/>
      <c r="E156" s="70"/>
      <c r="F156" s="70"/>
      <c r="G156" s="43"/>
      <c r="H156" s="71"/>
      <c r="I156" s="72"/>
      <c r="J156" s="33" t="e">
        <f t="shared" si="2"/>
        <v>#DIV/0!</v>
      </c>
      <c r="K156" s="42"/>
      <c r="L156" s="42"/>
      <c r="M156" s="41"/>
      <c r="N156" s="41"/>
      <c r="O156" s="41"/>
    </row>
    <row r="157" spans="1:15">
      <c r="A157" s="24">
        <v>150</v>
      </c>
      <c r="B157" s="41"/>
      <c r="C157" s="41"/>
      <c r="D157" s="41"/>
      <c r="E157" s="70"/>
      <c r="F157" s="70"/>
      <c r="G157" s="43"/>
      <c r="H157" s="71"/>
      <c r="I157" s="72"/>
      <c r="J157" s="59" t="e">
        <f t="shared" si="2"/>
        <v>#DIV/0!</v>
      </c>
      <c r="K157" s="42"/>
      <c r="L157" s="42"/>
      <c r="M157" s="41"/>
      <c r="N157" s="41"/>
      <c r="O157" s="41"/>
    </row>
    <row r="158" spans="1:15">
      <c r="A158" s="65">
        <v>151</v>
      </c>
      <c r="B158" s="41"/>
      <c r="C158" s="41"/>
      <c r="D158" s="41"/>
      <c r="E158" s="70"/>
      <c r="F158" s="70"/>
      <c r="G158" s="43"/>
      <c r="H158" s="71"/>
      <c r="I158" s="72"/>
      <c r="J158" s="59" t="e">
        <f t="shared" si="2"/>
        <v>#DIV/0!</v>
      </c>
      <c r="K158" s="42"/>
      <c r="L158" s="42"/>
      <c r="M158" s="41"/>
      <c r="N158" s="41"/>
      <c r="O158" s="41"/>
    </row>
    <row r="159" spans="1:15">
      <c r="A159" s="65">
        <v>152</v>
      </c>
      <c r="B159" s="41"/>
      <c r="C159" s="41"/>
      <c r="D159" s="41"/>
      <c r="E159" s="70"/>
      <c r="F159" s="70"/>
      <c r="G159" s="43"/>
      <c r="H159" s="71"/>
      <c r="I159" s="72"/>
      <c r="J159" s="33" t="e">
        <f t="shared" si="2"/>
        <v>#DIV/0!</v>
      </c>
      <c r="K159" s="42"/>
      <c r="L159" s="42"/>
      <c r="M159" s="41"/>
      <c r="N159" s="41"/>
      <c r="O159" s="41"/>
    </row>
    <row r="160" spans="1:15">
      <c r="A160" s="24">
        <v>153</v>
      </c>
      <c r="B160" s="41"/>
      <c r="C160" s="41"/>
      <c r="D160" s="41"/>
      <c r="E160" s="70"/>
      <c r="F160" s="70"/>
      <c r="G160" s="43"/>
      <c r="H160" s="71"/>
      <c r="I160" s="72"/>
      <c r="J160" s="59" t="e">
        <f t="shared" si="2"/>
        <v>#DIV/0!</v>
      </c>
      <c r="K160" s="42"/>
      <c r="L160" s="42"/>
      <c r="M160" s="41"/>
      <c r="N160" s="41"/>
      <c r="O160" s="41"/>
    </row>
    <row r="161" spans="1:15">
      <c r="A161" s="24">
        <v>154</v>
      </c>
      <c r="B161" s="41"/>
      <c r="C161" s="41"/>
      <c r="D161" s="41"/>
      <c r="E161" s="70"/>
      <c r="F161" s="70"/>
      <c r="G161" s="43"/>
      <c r="H161" s="71"/>
      <c r="I161" s="72"/>
      <c r="J161" s="59" t="e">
        <f t="shared" si="2"/>
        <v>#DIV/0!</v>
      </c>
      <c r="K161" s="42"/>
      <c r="L161" s="42"/>
      <c r="M161" s="41"/>
      <c r="N161" s="41"/>
      <c r="O161" s="41"/>
    </row>
    <row r="162" spans="1:15">
      <c r="A162" s="24">
        <v>155</v>
      </c>
      <c r="B162" s="41"/>
      <c r="C162" s="41"/>
      <c r="D162" s="41"/>
      <c r="E162" s="70"/>
      <c r="F162" s="70"/>
      <c r="G162" s="43"/>
      <c r="H162" s="71"/>
      <c r="I162" s="72"/>
      <c r="J162" s="33" t="e">
        <f t="shared" si="2"/>
        <v>#DIV/0!</v>
      </c>
      <c r="K162" s="42"/>
      <c r="L162" s="42"/>
      <c r="M162" s="41"/>
      <c r="N162" s="41"/>
      <c r="O162" s="41"/>
    </row>
    <row r="163" spans="1:15">
      <c r="A163" s="65">
        <v>156</v>
      </c>
      <c r="B163" s="41"/>
      <c r="C163" s="41"/>
      <c r="D163" s="41"/>
      <c r="E163" s="70"/>
      <c r="F163" s="70"/>
      <c r="G163" s="43"/>
      <c r="H163" s="71"/>
      <c r="I163" s="72"/>
      <c r="J163" s="59" t="e">
        <f t="shared" si="2"/>
        <v>#DIV/0!</v>
      </c>
      <c r="K163" s="42"/>
      <c r="L163" s="42"/>
      <c r="M163" s="41"/>
      <c r="N163" s="41"/>
      <c r="O163" s="41"/>
    </row>
    <row r="164" spans="1:15">
      <c r="A164" s="65">
        <v>157</v>
      </c>
      <c r="B164" s="41"/>
      <c r="C164" s="41"/>
      <c r="D164" s="41"/>
      <c r="E164" s="70"/>
      <c r="F164" s="70"/>
      <c r="G164" s="43"/>
      <c r="H164" s="71"/>
      <c r="I164" s="72"/>
      <c r="J164" s="59" t="e">
        <f t="shared" si="2"/>
        <v>#DIV/0!</v>
      </c>
      <c r="K164" s="42"/>
      <c r="L164" s="42"/>
      <c r="M164" s="41"/>
      <c r="N164" s="41"/>
      <c r="O164" s="41"/>
    </row>
    <row r="165" spans="1:15">
      <c r="A165" s="24">
        <v>158</v>
      </c>
      <c r="B165" s="41"/>
      <c r="C165" s="41"/>
      <c r="D165" s="41"/>
      <c r="E165" s="70"/>
      <c r="F165" s="70"/>
      <c r="G165" s="43"/>
      <c r="H165" s="71"/>
      <c r="I165" s="72"/>
      <c r="J165" s="33" t="e">
        <f t="shared" si="2"/>
        <v>#DIV/0!</v>
      </c>
      <c r="K165" s="42"/>
      <c r="L165" s="42"/>
      <c r="M165" s="41"/>
      <c r="N165" s="41"/>
      <c r="O165" s="41"/>
    </row>
    <row r="166" spans="1:15">
      <c r="A166" s="24">
        <v>159</v>
      </c>
      <c r="B166" s="41"/>
      <c r="C166" s="41"/>
      <c r="D166" s="41"/>
      <c r="E166" s="70"/>
      <c r="F166" s="70"/>
      <c r="G166" s="43"/>
      <c r="H166" s="71"/>
      <c r="I166" s="72"/>
      <c r="J166" s="59" t="e">
        <f t="shared" si="2"/>
        <v>#DIV/0!</v>
      </c>
      <c r="K166" s="42"/>
      <c r="L166" s="42"/>
      <c r="M166" s="41"/>
      <c r="N166" s="41"/>
      <c r="O166" s="41"/>
    </row>
    <row r="167" spans="1:15">
      <c r="A167" s="24">
        <v>160</v>
      </c>
      <c r="B167" s="41"/>
      <c r="C167" s="41"/>
      <c r="D167" s="41"/>
      <c r="E167" s="70"/>
      <c r="F167" s="70"/>
      <c r="G167" s="43"/>
      <c r="H167" s="71"/>
      <c r="I167" s="72"/>
      <c r="J167" s="59" t="e">
        <f t="shared" si="2"/>
        <v>#DIV/0!</v>
      </c>
      <c r="K167" s="42"/>
      <c r="L167" s="42"/>
      <c r="M167" s="41"/>
      <c r="N167" s="41"/>
      <c r="O167" s="41"/>
    </row>
    <row r="168" spans="1:15">
      <c r="A168" s="65">
        <v>161</v>
      </c>
      <c r="B168" s="41"/>
      <c r="C168" s="41"/>
      <c r="D168" s="41"/>
      <c r="E168" s="70"/>
      <c r="F168" s="70"/>
      <c r="G168" s="43"/>
      <c r="H168" s="71"/>
      <c r="I168" s="72"/>
      <c r="J168" s="33" t="e">
        <f t="shared" si="2"/>
        <v>#DIV/0!</v>
      </c>
      <c r="K168" s="42"/>
      <c r="L168" s="42"/>
      <c r="M168" s="41"/>
      <c r="N168" s="41"/>
      <c r="O168" s="41"/>
    </row>
    <row r="169" spans="1:15">
      <c r="A169" s="65">
        <v>162</v>
      </c>
      <c r="B169" s="41"/>
      <c r="C169" s="41"/>
      <c r="D169" s="41"/>
      <c r="E169" s="70"/>
      <c r="F169" s="70"/>
      <c r="G169" s="43"/>
      <c r="H169" s="71"/>
      <c r="I169" s="72"/>
      <c r="J169" s="59" t="e">
        <f t="shared" si="2"/>
        <v>#DIV/0!</v>
      </c>
      <c r="K169" s="42"/>
      <c r="L169" s="42"/>
      <c r="M169" s="41"/>
      <c r="N169" s="41"/>
      <c r="O169" s="41"/>
    </row>
    <row r="170" spans="1:15">
      <c r="A170" s="24">
        <v>163</v>
      </c>
      <c r="B170" s="41"/>
      <c r="C170" s="41"/>
      <c r="D170" s="41"/>
      <c r="E170" s="70"/>
      <c r="F170" s="70"/>
      <c r="G170" s="43"/>
      <c r="H170" s="71"/>
      <c r="I170" s="72"/>
      <c r="J170" s="59" t="e">
        <f t="shared" si="2"/>
        <v>#DIV/0!</v>
      </c>
      <c r="K170" s="42"/>
      <c r="L170" s="42"/>
      <c r="M170" s="41"/>
      <c r="N170" s="41"/>
      <c r="O170" s="41"/>
    </row>
    <row r="171" spans="1:15">
      <c r="A171" s="24">
        <v>164</v>
      </c>
      <c r="B171" s="41"/>
      <c r="C171" s="41"/>
      <c r="D171" s="41"/>
      <c r="E171" s="70"/>
      <c r="F171" s="70"/>
      <c r="G171" s="43"/>
      <c r="H171" s="71"/>
      <c r="I171" s="72"/>
      <c r="J171" s="33" t="e">
        <f t="shared" si="2"/>
        <v>#DIV/0!</v>
      </c>
      <c r="K171" s="42"/>
      <c r="L171" s="42"/>
      <c r="M171" s="41"/>
      <c r="N171" s="41"/>
      <c r="O171" s="41"/>
    </row>
    <row r="172" spans="1:15">
      <c r="A172" s="24">
        <v>165</v>
      </c>
      <c r="B172" s="41"/>
      <c r="C172" s="41"/>
      <c r="D172" s="41"/>
      <c r="E172" s="70"/>
      <c r="F172" s="70"/>
      <c r="G172" s="43"/>
      <c r="H172" s="71"/>
      <c r="I172" s="72"/>
      <c r="J172" s="59" t="e">
        <f t="shared" si="2"/>
        <v>#DIV/0!</v>
      </c>
      <c r="K172" s="42"/>
      <c r="L172" s="42"/>
      <c r="M172" s="41"/>
      <c r="N172" s="41"/>
      <c r="O172" s="41"/>
    </row>
    <row r="173" spans="1:15">
      <c r="A173" s="65">
        <v>166</v>
      </c>
      <c r="B173" s="41"/>
      <c r="C173" s="41"/>
      <c r="D173" s="41"/>
      <c r="E173" s="70"/>
      <c r="F173" s="70"/>
      <c r="G173" s="43"/>
      <c r="H173" s="71"/>
      <c r="I173" s="72"/>
      <c r="J173" s="59" t="e">
        <f t="shared" si="2"/>
        <v>#DIV/0!</v>
      </c>
      <c r="K173" s="42"/>
      <c r="L173" s="42"/>
      <c r="M173" s="41"/>
      <c r="N173" s="41"/>
      <c r="O173" s="41"/>
    </row>
    <row r="174" spans="1:15">
      <c r="A174" s="65">
        <v>167</v>
      </c>
      <c r="B174" s="41"/>
      <c r="C174" s="41"/>
      <c r="D174" s="41"/>
      <c r="E174" s="70"/>
      <c r="F174" s="70"/>
      <c r="G174" s="43"/>
      <c r="H174" s="71"/>
      <c r="I174" s="72"/>
      <c r="J174" s="33" t="e">
        <f t="shared" si="2"/>
        <v>#DIV/0!</v>
      </c>
      <c r="K174" s="42"/>
      <c r="L174" s="42"/>
      <c r="M174" s="41"/>
      <c r="N174" s="41"/>
      <c r="O174" s="41"/>
    </row>
    <row r="175" spans="1:15">
      <c r="A175" s="24">
        <v>168</v>
      </c>
      <c r="B175" s="41"/>
      <c r="C175" s="41"/>
      <c r="D175" s="41"/>
      <c r="E175" s="70"/>
      <c r="F175" s="70"/>
      <c r="G175" s="43"/>
      <c r="H175" s="71"/>
      <c r="I175" s="72"/>
      <c r="J175" s="59" t="e">
        <f t="shared" si="2"/>
        <v>#DIV/0!</v>
      </c>
      <c r="K175" s="42"/>
      <c r="L175" s="42"/>
      <c r="M175" s="41"/>
      <c r="N175" s="41"/>
      <c r="O175" s="41"/>
    </row>
    <row r="176" spans="1:15">
      <c r="A176" s="24">
        <v>169</v>
      </c>
      <c r="B176" s="41"/>
      <c r="C176" s="41"/>
      <c r="D176" s="41"/>
      <c r="E176" s="70"/>
      <c r="F176" s="70"/>
      <c r="G176" s="43"/>
      <c r="H176" s="71"/>
      <c r="I176" s="72"/>
      <c r="J176" s="59" t="e">
        <f t="shared" si="2"/>
        <v>#DIV/0!</v>
      </c>
      <c r="K176" s="42"/>
      <c r="L176" s="42"/>
      <c r="M176" s="41"/>
      <c r="N176" s="41"/>
      <c r="O176" s="41"/>
    </row>
    <row r="177" spans="1:15">
      <c r="A177" s="24">
        <v>170</v>
      </c>
      <c r="B177" s="41"/>
      <c r="C177" s="41"/>
      <c r="D177" s="41"/>
      <c r="E177" s="70"/>
      <c r="F177" s="70"/>
      <c r="G177" s="43"/>
      <c r="H177" s="71"/>
      <c r="I177" s="72"/>
      <c r="J177" s="33" t="e">
        <f t="shared" si="2"/>
        <v>#DIV/0!</v>
      </c>
      <c r="K177" s="42"/>
      <c r="L177" s="42"/>
      <c r="M177" s="41"/>
      <c r="N177" s="41"/>
      <c r="O177" s="41"/>
    </row>
    <row r="178" spans="1:15">
      <c r="A178" s="65">
        <v>171</v>
      </c>
      <c r="B178" s="41"/>
      <c r="C178" s="41"/>
      <c r="D178" s="41"/>
      <c r="E178" s="70"/>
      <c r="F178" s="70"/>
      <c r="G178" s="43"/>
      <c r="H178" s="71"/>
      <c r="I178" s="72"/>
      <c r="J178" s="59" t="e">
        <f t="shared" si="2"/>
        <v>#DIV/0!</v>
      </c>
      <c r="K178" s="42"/>
      <c r="L178" s="42"/>
      <c r="M178" s="41"/>
      <c r="N178" s="41"/>
      <c r="O178" s="41"/>
    </row>
    <row r="179" spans="1:15">
      <c r="A179" s="65">
        <v>172</v>
      </c>
      <c r="B179" s="41"/>
      <c r="C179" s="41"/>
      <c r="D179" s="41"/>
      <c r="E179" s="70"/>
      <c r="F179" s="70"/>
      <c r="G179" s="43"/>
      <c r="H179" s="71"/>
      <c r="I179" s="72"/>
      <c r="J179" s="59" t="e">
        <f t="shared" si="2"/>
        <v>#DIV/0!</v>
      </c>
      <c r="K179" s="42"/>
      <c r="L179" s="42"/>
      <c r="M179" s="41"/>
      <c r="N179" s="41"/>
      <c r="O179" s="41"/>
    </row>
    <row r="180" spans="1:15">
      <c r="A180" s="24">
        <v>173</v>
      </c>
      <c r="B180" s="41"/>
      <c r="C180" s="41"/>
      <c r="D180" s="41"/>
      <c r="E180" s="70"/>
      <c r="F180" s="70"/>
      <c r="G180" s="43"/>
      <c r="H180" s="71"/>
      <c r="I180" s="72"/>
      <c r="J180" s="33" t="e">
        <f t="shared" si="2"/>
        <v>#DIV/0!</v>
      </c>
      <c r="K180" s="42"/>
      <c r="L180" s="42"/>
      <c r="M180" s="41"/>
      <c r="N180" s="41"/>
      <c r="O180" s="41"/>
    </row>
    <row r="181" spans="1:15">
      <c r="A181" s="24">
        <v>174</v>
      </c>
      <c r="B181" s="41"/>
      <c r="C181" s="41"/>
      <c r="D181" s="41"/>
      <c r="E181" s="70"/>
      <c r="F181" s="70"/>
      <c r="G181" s="43"/>
      <c r="H181" s="71"/>
      <c r="I181" s="72"/>
      <c r="J181" s="59" t="e">
        <f t="shared" si="2"/>
        <v>#DIV/0!</v>
      </c>
      <c r="K181" s="42"/>
      <c r="L181" s="42"/>
      <c r="M181" s="41"/>
      <c r="N181" s="41"/>
      <c r="O181" s="41"/>
    </row>
    <row r="182" spans="1:15">
      <c r="A182" s="24">
        <v>175</v>
      </c>
      <c r="B182" s="41"/>
      <c r="C182" s="41"/>
      <c r="D182" s="41"/>
      <c r="E182" s="70"/>
      <c r="F182" s="70"/>
      <c r="G182" s="43"/>
      <c r="H182" s="71"/>
      <c r="I182" s="72"/>
      <c r="J182" s="59" t="e">
        <f t="shared" si="2"/>
        <v>#DIV/0!</v>
      </c>
      <c r="K182" s="42"/>
      <c r="L182" s="42"/>
      <c r="M182" s="41"/>
      <c r="N182" s="41"/>
      <c r="O182" s="41"/>
    </row>
    <row r="183" spans="1:15">
      <c r="A183" s="65">
        <v>176</v>
      </c>
      <c r="B183" s="41"/>
      <c r="C183" s="41"/>
      <c r="D183" s="41"/>
      <c r="E183" s="70"/>
      <c r="F183" s="70"/>
      <c r="G183" s="43"/>
      <c r="H183" s="71"/>
      <c r="I183" s="72"/>
      <c r="J183" s="33" t="e">
        <f t="shared" si="2"/>
        <v>#DIV/0!</v>
      </c>
      <c r="K183" s="42"/>
      <c r="L183" s="42"/>
      <c r="M183" s="41"/>
      <c r="N183" s="41"/>
      <c r="O183" s="41"/>
    </row>
    <row r="184" spans="1:15">
      <c r="A184" s="65">
        <v>177</v>
      </c>
      <c r="B184" s="41"/>
      <c r="C184" s="41"/>
      <c r="D184" s="41"/>
      <c r="E184" s="70"/>
      <c r="F184" s="70"/>
      <c r="G184" s="43"/>
      <c r="H184" s="71"/>
      <c r="I184" s="72"/>
      <c r="J184" s="59" t="e">
        <f t="shared" si="2"/>
        <v>#DIV/0!</v>
      </c>
      <c r="K184" s="42"/>
      <c r="L184" s="42"/>
      <c r="M184" s="41"/>
      <c r="N184" s="41"/>
      <c r="O184" s="41"/>
    </row>
    <row r="185" spans="1:15">
      <c r="A185" s="24">
        <v>178</v>
      </c>
      <c r="B185" s="41"/>
      <c r="C185" s="41"/>
      <c r="D185" s="41"/>
      <c r="E185" s="70"/>
      <c r="F185" s="70"/>
      <c r="G185" s="43"/>
      <c r="H185" s="71"/>
      <c r="I185" s="72"/>
      <c r="J185" s="59" t="e">
        <f t="shared" si="2"/>
        <v>#DIV/0!</v>
      </c>
      <c r="K185" s="42"/>
      <c r="L185" s="42"/>
      <c r="M185" s="41"/>
      <c r="N185" s="41"/>
      <c r="O185" s="41"/>
    </row>
    <row r="186" spans="1:15">
      <c r="A186" s="24">
        <v>179</v>
      </c>
      <c r="B186" s="41"/>
      <c r="C186" s="41"/>
      <c r="D186" s="41"/>
      <c r="E186" s="70"/>
      <c r="F186" s="70"/>
      <c r="G186" s="43"/>
      <c r="H186" s="71"/>
      <c r="I186" s="72"/>
      <c r="J186" s="33" t="e">
        <f t="shared" si="2"/>
        <v>#DIV/0!</v>
      </c>
      <c r="K186" s="42"/>
      <c r="L186" s="42"/>
      <c r="M186" s="41"/>
      <c r="N186" s="41"/>
      <c r="O186" s="41"/>
    </row>
    <row r="187" spans="1:15">
      <c r="A187" s="24">
        <v>180</v>
      </c>
      <c r="B187" s="41"/>
      <c r="C187" s="41"/>
      <c r="D187" s="41"/>
      <c r="E187" s="70"/>
      <c r="F187" s="70"/>
      <c r="G187" s="43"/>
      <c r="H187" s="71"/>
      <c r="I187" s="72"/>
      <c r="J187" s="59" t="e">
        <f t="shared" si="2"/>
        <v>#DIV/0!</v>
      </c>
      <c r="K187" s="42"/>
      <c r="L187" s="42"/>
      <c r="M187" s="41"/>
      <c r="N187" s="41"/>
      <c r="O187" s="41"/>
    </row>
    <row r="188" spans="1:15">
      <c r="A188" s="65">
        <v>181</v>
      </c>
      <c r="B188" s="41"/>
      <c r="C188" s="41"/>
      <c r="D188" s="41"/>
      <c r="E188" s="70"/>
      <c r="F188" s="70"/>
      <c r="G188" s="43"/>
      <c r="H188" s="71"/>
      <c r="I188" s="72"/>
      <c r="J188" s="59" t="e">
        <f t="shared" si="2"/>
        <v>#DIV/0!</v>
      </c>
      <c r="K188" s="42"/>
      <c r="L188" s="42"/>
      <c r="M188" s="41"/>
      <c r="N188" s="41"/>
      <c r="O188" s="41"/>
    </row>
    <row r="189" spans="1:15">
      <c r="A189" s="65">
        <v>182</v>
      </c>
      <c r="B189" s="41"/>
      <c r="C189" s="41"/>
      <c r="D189" s="41"/>
      <c r="E189" s="70"/>
      <c r="F189" s="70"/>
      <c r="G189" s="43"/>
      <c r="H189" s="71"/>
      <c r="I189" s="72"/>
      <c r="J189" s="33" t="e">
        <f t="shared" si="2"/>
        <v>#DIV/0!</v>
      </c>
      <c r="K189" s="42"/>
      <c r="L189" s="42"/>
      <c r="M189" s="41"/>
      <c r="N189" s="41"/>
      <c r="O189" s="41"/>
    </row>
    <row r="190" spans="1:15">
      <c r="A190" s="24">
        <v>183</v>
      </c>
      <c r="B190" s="41"/>
      <c r="C190" s="41"/>
      <c r="D190" s="41"/>
      <c r="E190" s="70"/>
      <c r="F190" s="70"/>
      <c r="G190" s="43"/>
      <c r="H190" s="71"/>
      <c r="I190" s="72"/>
      <c r="J190" s="59" t="e">
        <f t="shared" si="2"/>
        <v>#DIV/0!</v>
      </c>
      <c r="K190" s="42"/>
      <c r="L190" s="42"/>
      <c r="M190" s="41"/>
      <c r="N190" s="41"/>
      <c r="O190" s="41"/>
    </row>
    <row r="191" spans="1:15">
      <c r="A191" s="24">
        <v>184</v>
      </c>
      <c r="B191" s="41"/>
      <c r="C191" s="41"/>
      <c r="D191" s="41"/>
      <c r="E191" s="70"/>
      <c r="F191" s="70"/>
      <c r="G191" s="43"/>
      <c r="H191" s="71"/>
      <c r="I191" s="72"/>
      <c r="J191" s="59" t="e">
        <f t="shared" si="2"/>
        <v>#DIV/0!</v>
      </c>
      <c r="K191" s="42"/>
      <c r="L191" s="42"/>
      <c r="M191" s="41"/>
      <c r="N191" s="41"/>
      <c r="O191" s="41"/>
    </row>
    <row r="192" spans="1:15">
      <c r="A192" s="24">
        <v>185</v>
      </c>
      <c r="B192" s="41"/>
      <c r="C192" s="41"/>
      <c r="D192" s="41"/>
      <c r="E192" s="70"/>
      <c r="F192" s="70"/>
      <c r="G192" s="43"/>
      <c r="H192" s="71"/>
      <c r="I192" s="72"/>
      <c r="J192" s="33" t="e">
        <f t="shared" si="2"/>
        <v>#DIV/0!</v>
      </c>
      <c r="K192" s="42"/>
      <c r="L192" s="42"/>
      <c r="M192" s="41"/>
      <c r="N192" s="41"/>
      <c r="O192" s="41"/>
    </row>
    <row r="193" spans="1:15">
      <c r="A193" s="65">
        <v>186</v>
      </c>
      <c r="B193" s="41"/>
      <c r="C193" s="41"/>
      <c r="D193" s="41"/>
      <c r="E193" s="70"/>
      <c r="F193" s="70"/>
      <c r="G193" s="43"/>
      <c r="H193" s="71"/>
      <c r="I193" s="72"/>
      <c r="J193" s="59" t="e">
        <f t="shared" si="2"/>
        <v>#DIV/0!</v>
      </c>
      <c r="K193" s="42"/>
      <c r="L193" s="42"/>
      <c r="M193" s="41"/>
      <c r="N193" s="41"/>
      <c r="O193" s="41"/>
    </row>
    <row r="194" spans="1:15">
      <c r="A194" s="65">
        <v>187</v>
      </c>
      <c r="B194" s="41"/>
      <c r="C194" s="41"/>
      <c r="D194" s="41"/>
      <c r="E194" s="70"/>
      <c r="F194" s="70"/>
      <c r="G194" s="43"/>
      <c r="H194" s="71"/>
      <c r="I194" s="72"/>
      <c r="J194" s="59" t="e">
        <f t="shared" si="2"/>
        <v>#DIV/0!</v>
      </c>
      <c r="K194" s="42"/>
      <c r="L194" s="42"/>
      <c r="M194" s="41"/>
      <c r="N194" s="41"/>
      <c r="O194" s="41"/>
    </row>
    <row r="195" spans="1:15">
      <c r="A195" s="24">
        <v>188</v>
      </c>
      <c r="B195" s="41"/>
      <c r="C195" s="41"/>
      <c r="D195" s="41"/>
      <c r="E195" s="70"/>
      <c r="F195" s="70"/>
      <c r="G195" s="43"/>
      <c r="H195" s="71"/>
      <c r="I195" s="72"/>
      <c r="J195" s="33" t="e">
        <f t="shared" si="2"/>
        <v>#DIV/0!</v>
      </c>
      <c r="K195" s="42"/>
      <c r="L195" s="42"/>
      <c r="M195" s="41"/>
      <c r="N195" s="41"/>
      <c r="O195" s="41"/>
    </row>
    <row r="196" spans="1:15">
      <c r="A196" s="24">
        <v>189</v>
      </c>
      <c r="B196" s="41"/>
      <c r="C196" s="41"/>
      <c r="D196" s="41"/>
      <c r="E196" s="70"/>
      <c r="F196" s="70"/>
      <c r="G196" s="43"/>
      <c r="H196" s="71"/>
      <c r="I196" s="72"/>
      <c r="J196" s="59" t="e">
        <f t="shared" si="2"/>
        <v>#DIV/0!</v>
      </c>
      <c r="K196" s="42"/>
      <c r="L196" s="42"/>
      <c r="M196" s="41"/>
      <c r="N196" s="41"/>
      <c r="O196" s="41"/>
    </row>
    <row r="197" spans="1:15">
      <c r="A197" s="24">
        <v>190</v>
      </c>
      <c r="B197" s="41"/>
      <c r="C197" s="41"/>
      <c r="D197" s="41"/>
      <c r="E197" s="70"/>
      <c r="F197" s="70"/>
      <c r="G197" s="43"/>
      <c r="H197" s="71"/>
      <c r="I197" s="72"/>
      <c r="J197" s="59" t="e">
        <f t="shared" si="2"/>
        <v>#DIV/0!</v>
      </c>
      <c r="K197" s="42"/>
      <c r="L197" s="42"/>
      <c r="M197" s="41"/>
      <c r="N197" s="41"/>
      <c r="O197" s="41"/>
    </row>
    <row r="198" spans="1:15">
      <c r="A198" s="65">
        <v>191</v>
      </c>
      <c r="B198" s="41"/>
      <c r="C198" s="41"/>
      <c r="D198" s="41"/>
      <c r="E198" s="70"/>
      <c r="F198" s="70"/>
      <c r="G198" s="43"/>
      <c r="H198" s="71"/>
      <c r="I198" s="72"/>
      <c r="J198" s="33" t="e">
        <f t="shared" si="2"/>
        <v>#DIV/0!</v>
      </c>
      <c r="K198" s="42"/>
      <c r="L198" s="42"/>
      <c r="M198" s="41"/>
      <c r="N198" s="41"/>
      <c r="O198" s="41"/>
    </row>
    <row r="199" spans="1:15">
      <c r="A199" s="65">
        <v>192</v>
      </c>
      <c r="B199" s="41"/>
      <c r="C199" s="41"/>
      <c r="D199" s="41"/>
      <c r="E199" s="70"/>
      <c r="F199" s="70"/>
      <c r="G199" s="43"/>
      <c r="H199" s="71"/>
      <c r="I199" s="72"/>
      <c r="J199" s="59" t="e">
        <f t="shared" ref="J199:J262" si="3">H199/I199</f>
        <v>#DIV/0!</v>
      </c>
      <c r="K199" s="42"/>
      <c r="L199" s="42"/>
      <c r="M199" s="41"/>
      <c r="N199" s="41"/>
      <c r="O199" s="41"/>
    </row>
    <row r="200" spans="1:15">
      <c r="A200" s="24">
        <v>193</v>
      </c>
      <c r="B200" s="41"/>
      <c r="C200" s="41"/>
      <c r="D200" s="41"/>
      <c r="E200" s="70"/>
      <c r="F200" s="70"/>
      <c r="G200" s="43"/>
      <c r="H200" s="71"/>
      <c r="I200" s="72"/>
      <c r="J200" s="59" t="e">
        <f t="shared" si="3"/>
        <v>#DIV/0!</v>
      </c>
      <c r="K200" s="42"/>
      <c r="L200" s="42"/>
      <c r="M200" s="41"/>
      <c r="N200" s="41"/>
      <c r="O200" s="41"/>
    </row>
    <row r="201" spans="1:15">
      <c r="A201" s="24">
        <v>194</v>
      </c>
      <c r="B201" s="41"/>
      <c r="C201" s="41"/>
      <c r="D201" s="41"/>
      <c r="E201" s="70"/>
      <c r="F201" s="70"/>
      <c r="G201" s="43"/>
      <c r="H201" s="71"/>
      <c r="I201" s="72"/>
      <c r="J201" s="33" t="e">
        <f t="shared" si="3"/>
        <v>#DIV/0!</v>
      </c>
      <c r="K201" s="42"/>
      <c r="L201" s="42"/>
      <c r="M201" s="41"/>
      <c r="N201" s="41"/>
      <c r="O201" s="41"/>
    </row>
    <row r="202" spans="1:15">
      <c r="A202" s="24">
        <v>195</v>
      </c>
      <c r="B202" s="41"/>
      <c r="C202" s="41"/>
      <c r="D202" s="41"/>
      <c r="E202" s="70"/>
      <c r="F202" s="70"/>
      <c r="G202" s="43"/>
      <c r="H202" s="71"/>
      <c r="I202" s="72"/>
      <c r="J202" s="59" t="e">
        <f t="shared" si="3"/>
        <v>#DIV/0!</v>
      </c>
      <c r="K202" s="42"/>
      <c r="L202" s="42"/>
      <c r="M202" s="41"/>
      <c r="N202" s="41"/>
      <c r="O202" s="41"/>
    </row>
    <row r="203" spans="1:15">
      <c r="A203" s="65">
        <v>196</v>
      </c>
      <c r="B203" s="41"/>
      <c r="C203" s="41"/>
      <c r="D203" s="41"/>
      <c r="E203" s="70"/>
      <c r="F203" s="70"/>
      <c r="G203" s="43"/>
      <c r="H203" s="71"/>
      <c r="I203" s="72"/>
      <c r="J203" s="59" t="e">
        <f t="shared" si="3"/>
        <v>#DIV/0!</v>
      </c>
      <c r="K203" s="42"/>
      <c r="L203" s="42"/>
      <c r="M203" s="41"/>
      <c r="N203" s="41"/>
      <c r="O203" s="41"/>
    </row>
    <row r="204" spans="1:15">
      <c r="A204" s="65">
        <v>197</v>
      </c>
      <c r="B204" s="41"/>
      <c r="C204" s="41"/>
      <c r="D204" s="41"/>
      <c r="E204" s="70"/>
      <c r="F204" s="70"/>
      <c r="G204" s="43"/>
      <c r="H204" s="71"/>
      <c r="I204" s="72"/>
      <c r="J204" s="33" t="e">
        <f t="shared" si="3"/>
        <v>#DIV/0!</v>
      </c>
      <c r="K204" s="42"/>
      <c r="L204" s="42"/>
      <c r="M204" s="41"/>
      <c r="N204" s="41"/>
      <c r="O204" s="41"/>
    </row>
    <row r="205" spans="1:15">
      <c r="A205" s="24">
        <v>198</v>
      </c>
      <c r="B205" s="41"/>
      <c r="C205" s="41"/>
      <c r="D205" s="41"/>
      <c r="E205" s="70"/>
      <c r="F205" s="70"/>
      <c r="G205" s="43"/>
      <c r="H205" s="71"/>
      <c r="I205" s="72"/>
      <c r="J205" s="59" t="e">
        <f t="shared" si="3"/>
        <v>#DIV/0!</v>
      </c>
      <c r="K205" s="42"/>
      <c r="L205" s="42"/>
      <c r="M205" s="41"/>
      <c r="N205" s="41"/>
      <c r="O205" s="41"/>
    </row>
    <row r="206" spans="1:15">
      <c r="A206" s="24">
        <v>199</v>
      </c>
      <c r="B206" s="41"/>
      <c r="C206" s="41"/>
      <c r="D206" s="41"/>
      <c r="E206" s="70"/>
      <c r="F206" s="70"/>
      <c r="G206" s="43"/>
      <c r="H206" s="71"/>
      <c r="I206" s="72"/>
      <c r="J206" s="59" t="e">
        <f t="shared" si="3"/>
        <v>#DIV/0!</v>
      </c>
      <c r="K206" s="42"/>
      <c r="L206" s="42"/>
      <c r="M206" s="41"/>
      <c r="N206" s="41"/>
      <c r="O206" s="41"/>
    </row>
    <row r="207" spans="1:15">
      <c r="A207" s="24">
        <v>200</v>
      </c>
      <c r="B207" s="41"/>
      <c r="C207" s="41"/>
      <c r="D207" s="41"/>
      <c r="E207" s="70"/>
      <c r="F207" s="70"/>
      <c r="G207" s="43"/>
      <c r="H207" s="71"/>
      <c r="I207" s="72"/>
      <c r="J207" s="33" t="e">
        <f t="shared" si="3"/>
        <v>#DIV/0!</v>
      </c>
      <c r="K207" s="42"/>
      <c r="L207" s="42"/>
      <c r="M207" s="41"/>
      <c r="N207" s="41"/>
      <c r="O207" s="41"/>
    </row>
    <row r="208" spans="1:15">
      <c r="A208" s="65">
        <v>201</v>
      </c>
      <c r="B208" s="41"/>
      <c r="C208" s="41"/>
      <c r="D208" s="41"/>
      <c r="E208" s="70"/>
      <c r="F208" s="70"/>
      <c r="G208" s="43"/>
      <c r="H208" s="71"/>
      <c r="I208" s="72"/>
      <c r="J208" s="59" t="e">
        <f t="shared" si="3"/>
        <v>#DIV/0!</v>
      </c>
      <c r="K208" s="42"/>
      <c r="L208" s="42"/>
      <c r="M208" s="41"/>
      <c r="N208" s="41"/>
      <c r="O208" s="41"/>
    </row>
    <row r="209" spans="1:15">
      <c r="A209" s="65">
        <v>202</v>
      </c>
      <c r="B209" s="41"/>
      <c r="C209" s="41"/>
      <c r="D209" s="41"/>
      <c r="E209" s="70"/>
      <c r="F209" s="70"/>
      <c r="G209" s="43"/>
      <c r="H209" s="71"/>
      <c r="I209" s="72"/>
      <c r="J209" s="59" t="e">
        <f t="shared" si="3"/>
        <v>#DIV/0!</v>
      </c>
      <c r="K209" s="42"/>
      <c r="L209" s="42"/>
      <c r="M209" s="41"/>
      <c r="N209" s="41"/>
      <c r="O209" s="41"/>
    </row>
    <row r="210" spans="1:15">
      <c r="A210" s="24">
        <v>203</v>
      </c>
      <c r="B210" s="41"/>
      <c r="C210" s="41"/>
      <c r="D210" s="41"/>
      <c r="E210" s="70"/>
      <c r="F210" s="70"/>
      <c r="G210" s="43"/>
      <c r="H210" s="71"/>
      <c r="I210" s="72"/>
      <c r="J210" s="33" t="e">
        <f t="shared" si="3"/>
        <v>#DIV/0!</v>
      </c>
      <c r="K210" s="42"/>
      <c r="L210" s="42"/>
      <c r="M210" s="41"/>
      <c r="N210" s="41"/>
      <c r="O210" s="41"/>
    </row>
    <row r="211" spans="1:15">
      <c r="A211" s="24">
        <v>204</v>
      </c>
      <c r="B211" s="41"/>
      <c r="C211" s="41"/>
      <c r="D211" s="41"/>
      <c r="E211" s="70"/>
      <c r="F211" s="70"/>
      <c r="G211" s="43"/>
      <c r="H211" s="71"/>
      <c r="I211" s="72"/>
      <c r="J211" s="59" t="e">
        <f t="shared" si="3"/>
        <v>#DIV/0!</v>
      </c>
      <c r="K211" s="42"/>
      <c r="L211" s="42"/>
      <c r="M211" s="41"/>
      <c r="N211" s="41"/>
      <c r="O211" s="41"/>
    </row>
    <row r="212" spans="1:15">
      <c r="A212" s="24">
        <v>205</v>
      </c>
      <c r="B212" s="41"/>
      <c r="C212" s="41"/>
      <c r="D212" s="41"/>
      <c r="E212" s="70"/>
      <c r="F212" s="70"/>
      <c r="G212" s="43"/>
      <c r="H212" s="71"/>
      <c r="I212" s="72"/>
      <c r="J212" s="59" t="e">
        <f t="shared" si="3"/>
        <v>#DIV/0!</v>
      </c>
      <c r="K212" s="42"/>
      <c r="L212" s="42"/>
      <c r="M212" s="41"/>
      <c r="N212" s="41"/>
      <c r="O212" s="41"/>
    </row>
    <row r="213" spans="1:15">
      <c r="A213" s="65">
        <v>206</v>
      </c>
      <c r="B213" s="41"/>
      <c r="C213" s="41"/>
      <c r="D213" s="41"/>
      <c r="E213" s="70"/>
      <c r="F213" s="70"/>
      <c r="G213" s="43"/>
      <c r="H213" s="71"/>
      <c r="I213" s="72"/>
      <c r="J213" s="33" t="e">
        <f t="shared" si="3"/>
        <v>#DIV/0!</v>
      </c>
      <c r="K213" s="42"/>
      <c r="L213" s="42"/>
      <c r="M213" s="41"/>
      <c r="N213" s="41"/>
      <c r="O213" s="41"/>
    </row>
    <row r="214" spans="1:15">
      <c r="A214" s="65">
        <v>207</v>
      </c>
      <c r="B214" s="41"/>
      <c r="C214" s="41"/>
      <c r="D214" s="41"/>
      <c r="E214" s="70"/>
      <c r="F214" s="70"/>
      <c r="G214" s="43"/>
      <c r="H214" s="71"/>
      <c r="I214" s="72"/>
      <c r="J214" s="59" t="e">
        <f t="shared" si="3"/>
        <v>#DIV/0!</v>
      </c>
      <c r="K214" s="42"/>
      <c r="L214" s="42"/>
      <c r="M214" s="41"/>
      <c r="N214" s="41"/>
      <c r="O214" s="41"/>
    </row>
    <row r="215" spans="1:15">
      <c r="A215" s="24">
        <v>208</v>
      </c>
      <c r="B215" s="41"/>
      <c r="C215" s="41"/>
      <c r="D215" s="41"/>
      <c r="E215" s="70"/>
      <c r="F215" s="70"/>
      <c r="G215" s="43"/>
      <c r="H215" s="71"/>
      <c r="I215" s="72"/>
      <c r="J215" s="59" t="e">
        <f t="shared" si="3"/>
        <v>#DIV/0!</v>
      </c>
      <c r="K215" s="42"/>
      <c r="L215" s="42"/>
      <c r="M215" s="41"/>
      <c r="N215" s="41"/>
      <c r="O215" s="41"/>
    </row>
    <row r="216" spans="1:15">
      <c r="A216" s="24">
        <v>209</v>
      </c>
      <c r="B216" s="41"/>
      <c r="C216" s="41"/>
      <c r="D216" s="41"/>
      <c r="E216" s="70"/>
      <c r="F216" s="70"/>
      <c r="G216" s="43"/>
      <c r="H216" s="71"/>
      <c r="I216" s="72"/>
      <c r="J216" s="33" t="e">
        <f t="shared" si="3"/>
        <v>#DIV/0!</v>
      </c>
      <c r="K216" s="42"/>
      <c r="L216" s="42"/>
      <c r="M216" s="41"/>
      <c r="N216" s="41"/>
      <c r="O216" s="41"/>
    </row>
    <row r="217" spans="1:15">
      <c r="A217" s="24">
        <v>210</v>
      </c>
      <c r="B217" s="41"/>
      <c r="C217" s="41"/>
      <c r="D217" s="41"/>
      <c r="E217" s="70"/>
      <c r="F217" s="70"/>
      <c r="G217" s="43"/>
      <c r="H217" s="71"/>
      <c r="I217" s="72"/>
      <c r="J217" s="59" t="e">
        <f t="shared" si="3"/>
        <v>#DIV/0!</v>
      </c>
      <c r="K217" s="42"/>
      <c r="L217" s="42"/>
      <c r="M217" s="41"/>
      <c r="N217" s="41"/>
      <c r="O217" s="41"/>
    </row>
    <row r="218" spans="1:15">
      <c r="A218" s="65">
        <v>211</v>
      </c>
      <c r="B218" s="41"/>
      <c r="C218" s="41"/>
      <c r="D218" s="41"/>
      <c r="E218" s="70"/>
      <c r="F218" s="70"/>
      <c r="G218" s="43"/>
      <c r="H218" s="71"/>
      <c r="I218" s="72"/>
      <c r="J218" s="59" t="e">
        <f t="shared" si="3"/>
        <v>#DIV/0!</v>
      </c>
      <c r="K218" s="42"/>
      <c r="L218" s="42"/>
      <c r="M218" s="41"/>
      <c r="N218" s="41"/>
      <c r="O218" s="41"/>
    </row>
    <row r="219" spans="1:15">
      <c r="A219" s="65">
        <v>212</v>
      </c>
      <c r="B219" s="41"/>
      <c r="C219" s="41"/>
      <c r="D219" s="41"/>
      <c r="E219" s="70"/>
      <c r="F219" s="70"/>
      <c r="G219" s="43"/>
      <c r="H219" s="71"/>
      <c r="I219" s="72"/>
      <c r="J219" s="33" t="e">
        <f t="shared" si="3"/>
        <v>#DIV/0!</v>
      </c>
      <c r="K219" s="42"/>
      <c r="L219" s="42"/>
      <c r="M219" s="41"/>
      <c r="N219" s="41"/>
      <c r="O219" s="41"/>
    </row>
    <row r="220" spans="1:15">
      <c r="A220" s="24">
        <v>213</v>
      </c>
      <c r="B220" s="41"/>
      <c r="C220" s="41"/>
      <c r="D220" s="41"/>
      <c r="E220" s="70"/>
      <c r="F220" s="70"/>
      <c r="G220" s="43"/>
      <c r="H220" s="71"/>
      <c r="I220" s="72"/>
      <c r="J220" s="59" t="e">
        <f t="shared" si="3"/>
        <v>#DIV/0!</v>
      </c>
      <c r="K220" s="42"/>
      <c r="L220" s="42"/>
      <c r="M220" s="41"/>
      <c r="N220" s="41"/>
      <c r="O220" s="41"/>
    </row>
    <row r="221" spans="1:15">
      <c r="A221" s="24">
        <v>214</v>
      </c>
      <c r="B221" s="41"/>
      <c r="C221" s="41"/>
      <c r="D221" s="41"/>
      <c r="E221" s="70"/>
      <c r="F221" s="70"/>
      <c r="G221" s="43"/>
      <c r="H221" s="71"/>
      <c r="I221" s="72"/>
      <c r="J221" s="59" t="e">
        <f t="shared" si="3"/>
        <v>#DIV/0!</v>
      </c>
      <c r="K221" s="42"/>
      <c r="L221" s="42"/>
      <c r="M221" s="41"/>
      <c r="N221" s="41"/>
      <c r="O221" s="41"/>
    </row>
    <row r="222" spans="1:15">
      <c r="A222" s="24">
        <v>215</v>
      </c>
      <c r="B222" s="41"/>
      <c r="C222" s="41"/>
      <c r="D222" s="41"/>
      <c r="E222" s="70"/>
      <c r="F222" s="70"/>
      <c r="G222" s="43"/>
      <c r="H222" s="71"/>
      <c r="I222" s="72"/>
      <c r="J222" s="33" t="e">
        <f t="shared" si="3"/>
        <v>#DIV/0!</v>
      </c>
      <c r="K222" s="42"/>
      <c r="L222" s="42"/>
      <c r="M222" s="41"/>
      <c r="N222" s="41"/>
      <c r="O222" s="41"/>
    </row>
    <row r="223" spans="1:15">
      <c r="A223" s="65">
        <v>216</v>
      </c>
      <c r="B223" s="41"/>
      <c r="C223" s="41"/>
      <c r="D223" s="41"/>
      <c r="E223" s="70"/>
      <c r="F223" s="70"/>
      <c r="G223" s="43"/>
      <c r="H223" s="71"/>
      <c r="I223" s="72"/>
      <c r="J223" s="59" t="e">
        <f t="shared" si="3"/>
        <v>#DIV/0!</v>
      </c>
      <c r="K223" s="42"/>
      <c r="L223" s="42"/>
      <c r="M223" s="41"/>
      <c r="N223" s="41"/>
      <c r="O223" s="41"/>
    </row>
    <row r="224" spans="1:15">
      <c r="A224" s="65">
        <v>217</v>
      </c>
      <c r="B224" s="41"/>
      <c r="C224" s="41"/>
      <c r="D224" s="41"/>
      <c r="E224" s="70"/>
      <c r="F224" s="70"/>
      <c r="G224" s="43"/>
      <c r="H224" s="71"/>
      <c r="I224" s="72"/>
      <c r="J224" s="59" t="e">
        <f t="shared" si="3"/>
        <v>#DIV/0!</v>
      </c>
      <c r="K224" s="42"/>
      <c r="L224" s="42"/>
      <c r="M224" s="41"/>
      <c r="N224" s="41"/>
      <c r="O224" s="41"/>
    </row>
    <row r="225" spans="1:15">
      <c r="A225" s="24">
        <v>218</v>
      </c>
      <c r="B225" s="41"/>
      <c r="C225" s="41"/>
      <c r="D225" s="41"/>
      <c r="E225" s="70"/>
      <c r="F225" s="70"/>
      <c r="G225" s="43"/>
      <c r="H225" s="71"/>
      <c r="I225" s="72"/>
      <c r="J225" s="33" t="e">
        <f t="shared" si="3"/>
        <v>#DIV/0!</v>
      </c>
      <c r="K225" s="42"/>
      <c r="L225" s="42"/>
      <c r="M225" s="41"/>
      <c r="N225" s="41"/>
      <c r="O225" s="41"/>
    </row>
    <row r="226" spans="1:15">
      <c r="A226" s="24">
        <v>219</v>
      </c>
      <c r="B226" s="41"/>
      <c r="C226" s="41"/>
      <c r="D226" s="41"/>
      <c r="E226" s="70"/>
      <c r="F226" s="70"/>
      <c r="G226" s="43"/>
      <c r="H226" s="71"/>
      <c r="I226" s="72"/>
      <c r="J226" s="59" t="e">
        <f t="shared" si="3"/>
        <v>#DIV/0!</v>
      </c>
      <c r="K226" s="42"/>
      <c r="L226" s="42"/>
      <c r="M226" s="41"/>
      <c r="N226" s="41"/>
      <c r="O226" s="41"/>
    </row>
    <row r="227" spans="1:15">
      <c r="A227" s="24">
        <v>220</v>
      </c>
      <c r="B227" s="41"/>
      <c r="C227" s="41"/>
      <c r="D227" s="41"/>
      <c r="E227" s="70"/>
      <c r="F227" s="70"/>
      <c r="G227" s="43"/>
      <c r="H227" s="71"/>
      <c r="I227" s="72"/>
      <c r="J227" s="59" t="e">
        <f t="shared" si="3"/>
        <v>#DIV/0!</v>
      </c>
      <c r="K227" s="42"/>
      <c r="L227" s="42"/>
      <c r="M227" s="41"/>
      <c r="N227" s="41"/>
      <c r="O227" s="41"/>
    </row>
    <row r="228" spans="1:15">
      <c r="A228" s="65">
        <v>221</v>
      </c>
      <c r="B228" s="41"/>
      <c r="C228" s="41"/>
      <c r="D228" s="41"/>
      <c r="E228" s="70"/>
      <c r="F228" s="70"/>
      <c r="G228" s="43"/>
      <c r="H228" s="71"/>
      <c r="I228" s="72"/>
      <c r="J228" s="33" t="e">
        <f t="shared" si="3"/>
        <v>#DIV/0!</v>
      </c>
      <c r="K228" s="42"/>
      <c r="L228" s="42"/>
      <c r="M228" s="41"/>
      <c r="N228" s="41"/>
      <c r="O228" s="41"/>
    </row>
    <row r="229" spans="1:15">
      <c r="A229" s="65">
        <v>222</v>
      </c>
      <c r="B229" s="41"/>
      <c r="C229" s="41"/>
      <c r="D229" s="41"/>
      <c r="E229" s="70"/>
      <c r="F229" s="70"/>
      <c r="G229" s="43"/>
      <c r="H229" s="71"/>
      <c r="I229" s="72"/>
      <c r="J229" s="59" t="e">
        <f t="shared" si="3"/>
        <v>#DIV/0!</v>
      </c>
      <c r="K229" s="42"/>
      <c r="L229" s="42"/>
      <c r="M229" s="41"/>
      <c r="N229" s="41"/>
      <c r="O229" s="41"/>
    </row>
    <row r="230" spans="1:15">
      <c r="A230" s="24">
        <v>223</v>
      </c>
      <c r="B230" s="41"/>
      <c r="C230" s="41"/>
      <c r="D230" s="41"/>
      <c r="E230" s="70"/>
      <c r="F230" s="70"/>
      <c r="G230" s="43"/>
      <c r="H230" s="71"/>
      <c r="I230" s="72"/>
      <c r="J230" s="59" t="e">
        <f t="shared" si="3"/>
        <v>#DIV/0!</v>
      </c>
      <c r="K230" s="42"/>
      <c r="L230" s="42"/>
      <c r="M230" s="41"/>
      <c r="N230" s="41"/>
      <c r="O230" s="41"/>
    </row>
    <row r="231" spans="1:15">
      <c r="A231" s="24">
        <v>224</v>
      </c>
      <c r="B231" s="41"/>
      <c r="C231" s="41"/>
      <c r="D231" s="41"/>
      <c r="E231" s="70"/>
      <c r="F231" s="70"/>
      <c r="G231" s="43"/>
      <c r="H231" s="71"/>
      <c r="I231" s="72"/>
      <c r="J231" s="33" t="e">
        <f t="shared" si="3"/>
        <v>#DIV/0!</v>
      </c>
      <c r="K231" s="42"/>
      <c r="L231" s="42"/>
      <c r="M231" s="41"/>
      <c r="N231" s="41"/>
      <c r="O231" s="41"/>
    </row>
    <row r="232" spans="1:15">
      <c r="A232" s="24">
        <v>225</v>
      </c>
      <c r="B232" s="41"/>
      <c r="C232" s="41"/>
      <c r="D232" s="41"/>
      <c r="E232" s="70"/>
      <c r="F232" s="70"/>
      <c r="G232" s="43"/>
      <c r="H232" s="71"/>
      <c r="I232" s="72"/>
      <c r="J232" s="59" t="e">
        <f t="shared" si="3"/>
        <v>#DIV/0!</v>
      </c>
      <c r="K232" s="42"/>
      <c r="L232" s="42"/>
      <c r="M232" s="41"/>
      <c r="N232" s="41"/>
      <c r="O232" s="41"/>
    </row>
    <row r="233" spans="1:15">
      <c r="A233" s="65">
        <v>226</v>
      </c>
      <c r="B233" s="41"/>
      <c r="C233" s="41"/>
      <c r="D233" s="41"/>
      <c r="E233" s="70"/>
      <c r="F233" s="70"/>
      <c r="G233" s="43"/>
      <c r="H233" s="71"/>
      <c r="I233" s="72"/>
      <c r="J233" s="59" t="e">
        <f t="shared" si="3"/>
        <v>#DIV/0!</v>
      </c>
      <c r="K233" s="42"/>
      <c r="L233" s="42"/>
      <c r="M233" s="41"/>
      <c r="N233" s="41"/>
      <c r="O233" s="41"/>
    </row>
    <row r="234" spans="1:15">
      <c r="A234" s="65">
        <v>227</v>
      </c>
      <c r="B234" s="41"/>
      <c r="C234" s="41"/>
      <c r="D234" s="41"/>
      <c r="E234" s="70"/>
      <c r="F234" s="70"/>
      <c r="G234" s="43"/>
      <c r="H234" s="71"/>
      <c r="I234" s="72"/>
      <c r="J234" s="33" t="e">
        <f t="shared" si="3"/>
        <v>#DIV/0!</v>
      </c>
      <c r="K234" s="42"/>
      <c r="L234" s="42"/>
      <c r="M234" s="41"/>
      <c r="N234" s="41"/>
      <c r="O234" s="41"/>
    </row>
    <row r="235" spans="1:15">
      <c r="A235" s="24">
        <v>228</v>
      </c>
      <c r="B235" s="41"/>
      <c r="C235" s="41"/>
      <c r="D235" s="41"/>
      <c r="E235" s="70"/>
      <c r="F235" s="70"/>
      <c r="G235" s="43"/>
      <c r="H235" s="71"/>
      <c r="I235" s="72"/>
      <c r="J235" s="59" t="e">
        <f t="shared" si="3"/>
        <v>#DIV/0!</v>
      </c>
      <c r="K235" s="42"/>
      <c r="L235" s="42"/>
      <c r="M235" s="41"/>
      <c r="N235" s="41"/>
      <c r="O235" s="41"/>
    </row>
    <row r="236" spans="1:15">
      <c r="A236" s="24">
        <v>229</v>
      </c>
      <c r="B236" s="41"/>
      <c r="C236" s="41"/>
      <c r="D236" s="41"/>
      <c r="E236" s="70"/>
      <c r="F236" s="70"/>
      <c r="G236" s="43"/>
      <c r="H236" s="71"/>
      <c r="I236" s="72"/>
      <c r="J236" s="59" t="e">
        <f t="shared" si="3"/>
        <v>#DIV/0!</v>
      </c>
      <c r="K236" s="42"/>
      <c r="L236" s="42"/>
      <c r="M236" s="41"/>
      <c r="N236" s="41"/>
      <c r="O236" s="41"/>
    </row>
    <row r="237" spans="1:15">
      <c r="A237" s="24">
        <v>230</v>
      </c>
      <c r="B237" s="41"/>
      <c r="C237" s="41"/>
      <c r="D237" s="41"/>
      <c r="E237" s="70"/>
      <c r="F237" s="70"/>
      <c r="G237" s="43"/>
      <c r="H237" s="71"/>
      <c r="I237" s="72"/>
      <c r="J237" s="33" t="e">
        <f t="shared" si="3"/>
        <v>#DIV/0!</v>
      </c>
      <c r="K237" s="42"/>
      <c r="L237" s="42"/>
      <c r="M237" s="41"/>
      <c r="N237" s="41"/>
      <c r="O237" s="41"/>
    </row>
    <row r="238" spans="1:15">
      <c r="A238" s="65">
        <v>231</v>
      </c>
      <c r="B238" s="41"/>
      <c r="C238" s="41"/>
      <c r="D238" s="41"/>
      <c r="E238" s="70"/>
      <c r="F238" s="70"/>
      <c r="G238" s="43"/>
      <c r="H238" s="71"/>
      <c r="I238" s="72"/>
      <c r="J238" s="59" t="e">
        <f t="shared" si="3"/>
        <v>#DIV/0!</v>
      </c>
      <c r="K238" s="42"/>
      <c r="L238" s="42"/>
      <c r="M238" s="41"/>
      <c r="N238" s="41"/>
      <c r="O238" s="41"/>
    </row>
    <row r="239" spans="1:15">
      <c r="A239" s="65">
        <v>232</v>
      </c>
      <c r="B239" s="41"/>
      <c r="C239" s="41"/>
      <c r="D239" s="41"/>
      <c r="E239" s="70"/>
      <c r="F239" s="70"/>
      <c r="G239" s="43"/>
      <c r="H239" s="71"/>
      <c r="I239" s="72"/>
      <c r="J239" s="59" t="e">
        <f t="shared" si="3"/>
        <v>#DIV/0!</v>
      </c>
      <c r="K239" s="42"/>
      <c r="L239" s="42"/>
      <c r="M239" s="41"/>
      <c r="N239" s="41"/>
      <c r="O239" s="41"/>
    </row>
    <row r="240" spans="1:15">
      <c r="A240" s="24">
        <v>233</v>
      </c>
      <c r="B240" s="41"/>
      <c r="C240" s="41"/>
      <c r="D240" s="41"/>
      <c r="E240" s="70"/>
      <c r="F240" s="70"/>
      <c r="G240" s="43"/>
      <c r="H240" s="71"/>
      <c r="I240" s="72"/>
      <c r="J240" s="33" t="e">
        <f t="shared" si="3"/>
        <v>#DIV/0!</v>
      </c>
      <c r="K240" s="42"/>
      <c r="L240" s="42"/>
      <c r="M240" s="41"/>
      <c r="N240" s="41"/>
      <c r="O240" s="41"/>
    </row>
    <row r="241" spans="1:15">
      <c r="A241" s="24">
        <v>234</v>
      </c>
      <c r="B241" s="41"/>
      <c r="C241" s="41"/>
      <c r="D241" s="41"/>
      <c r="E241" s="70"/>
      <c r="F241" s="70"/>
      <c r="G241" s="43"/>
      <c r="H241" s="71"/>
      <c r="I241" s="72"/>
      <c r="J241" s="59" t="e">
        <f t="shared" si="3"/>
        <v>#DIV/0!</v>
      </c>
      <c r="K241" s="42"/>
      <c r="L241" s="42"/>
      <c r="M241" s="41"/>
      <c r="N241" s="41"/>
      <c r="O241" s="41"/>
    </row>
    <row r="242" spans="1:15">
      <c r="A242" s="24">
        <v>235</v>
      </c>
      <c r="B242" s="41"/>
      <c r="C242" s="41"/>
      <c r="D242" s="41"/>
      <c r="E242" s="70"/>
      <c r="F242" s="70"/>
      <c r="G242" s="43"/>
      <c r="H242" s="71"/>
      <c r="I242" s="72"/>
      <c r="J242" s="59" t="e">
        <f t="shared" si="3"/>
        <v>#DIV/0!</v>
      </c>
      <c r="K242" s="42"/>
      <c r="L242" s="42"/>
      <c r="M242" s="41"/>
      <c r="N242" s="41"/>
      <c r="O242" s="41"/>
    </row>
    <row r="243" spans="1:15">
      <c r="A243" s="65">
        <v>236</v>
      </c>
      <c r="B243" s="41"/>
      <c r="C243" s="41"/>
      <c r="D243" s="41"/>
      <c r="E243" s="70"/>
      <c r="F243" s="70"/>
      <c r="G243" s="43"/>
      <c r="H243" s="71"/>
      <c r="I243" s="72"/>
      <c r="J243" s="33" t="e">
        <f t="shared" si="3"/>
        <v>#DIV/0!</v>
      </c>
      <c r="K243" s="42"/>
      <c r="L243" s="42"/>
      <c r="M243" s="41"/>
      <c r="N243" s="41"/>
      <c r="O243" s="41"/>
    </row>
    <row r="244" spans="1:15">
      <c r="A244" s="65">
        <v>237</v>
      </c>
      <c r="B244" s="41"/>
      <c r="C244" s="41"/>
      <c r="D244" s="41"/>
      <c r="E244" s="70"/>
      <c r="F244" s="70"/>
      <c r="G244" s="43"/>
      <c r="H244" s="71"/>
      <c r="I244" s="72"/>
      <c r="J244" s="59" t="e">
        <f t="shared" si="3"/>
        <v>#DIV/0!</v>
      </c>
      <c r="K244" s="42"/>
      <c r="L244" s="42"/>
      <c r="M244" s="41"/>
      <c r="N244" s="41"/>
      <c r="O244" s="41"/>
    </row>
    <row r="245" spans="1:15">
      <c r="A245" s="24">
        <v>238</v>
      </c>
      <c r="B245" s="41"/>
      <c r="C245" s="41"/>
      <c r="D245" s="41"/>
      <c r="E245" s="70"/>
      <c r="F245" s="70"/>
      <c r="G245" s="43"/>
      <c r="H245" s="71"/>
      <c r="I245" s="72"/>
      <c r="J245" s="59" t="e">
        <f t="shared" si="3"/>
        <v>#DIV/0!</v>
      </c>
      <c r="K245" s="42"/>
      <c r="L245" s="42"/>
      <c r="M245" s="41"/>
      <c r="N245" s="41"/>
      <c r="O245" s="41"/>
    </row>
    <row r="246" spans="1:15">
      <c r="A246" s="24">
        <v>239</v>
      </c>
      <c r="B246" s="41"/>
      <c r="C246" s="41"/>
      <c r="D246" s="41"/>
      <c r="E246" s="70"/>
      <c r="F246" s="70"/>
      <c r="G246" s="43"/>
      <c r="H246" s="71"/>
      <c r="I246" s="72"/>
      <c r="J246" s="33" t="e">
        <f t="shared" si="3"/>
        <v>#DIV/0!</v>
      </c>
      <c r="K246" s="42"/>
      <c r="L246" s="42"/>
      <c r="M246" s="41"/>
      <c r="N246" s="41"/>
      <c r="O246" s="41"/>
    </row>
    <row r="247" spans="1:15">
      <c r="A247" s="24">
        <v>240</v>
      </c>
      <c r="B247" s="41"/>
      <c r="C247" s="41"/>
      <c r="D247" s="41"/>
      <c r="E247" s="70"/>
      <c r="F247" s="70"/>
      <c r="G247" s="43"/>
      <c r="H247" s="71"/>
      <c r="I247" s="72"/>
      <c r="J247" s="59" t="e">
        <f t="shared" si="3"/>
        <v>#DIV/0!</v>
      </c>
      <c r="K247" s="42"/>
      <c r="L247" s="42"/>
      <c r="M247" s="41"/>
      <c r="N247" s="41"/>
      <c r="O247" s="41"/>
    </row>
    <row r="248" spans="1:15">
      <c r="A248" s="65">
        <v>241</v>
      </c>
      <c r="B248" s="41"/>
      <c r="C248" s="41"/>
      <c r="D248" s="41"/>
      <c r="E248" s="70"/>
      <c r="F248" s="70"/>
      <c r="G248" s="43"/>
      <c r="H248" s="71"/>
      <c r="I248" s="72"/>
      <c r="J248" s="59" t="e">
        <f t="shared" si="3"/>
        <v>#DIV/0!</v>
      </c>
      <c r="K248" s="42"/>
      <c r="L248" s="42"/>
      <c r="M248" s="41"/>
      <c r="N248" s="41"/>
      <c r="O248" s="41"/>
    </row>
    <row r="249" spans="1:15">
      <c r="A249" s="65">
        <v>242</v>
      </c>
      <c r="B249" s="41"/>
      <c r="C249" s="41"/>
      <c r="D249" s="41"/>
      <c r="E249" s="70"/>
      <c r="F249" s="70"/>
      <c r="G249" s="43"/>
      <c r="H249" s="71"/>
      <c r="I249" s="72"/>
      <c r="J249" s="33" t="e">
        <f t="shared" si="3"/>
        <v>#DIV/0!</v>
      </c>
      <c r="K249" s="42"/>
      <c r="L249" s="42"/>
      <c r="M249" s="41"/>
      <c r="N249" s="41"/>
      <c r="O249" s="41"/>
    </row>
    <row r="250" spans="1:15">
      <c r="A250" s="24">
        <v>243</v>
      </c>
      <c r="B250" s="41"/>
      <c r="C250" s="41"/>
      <c r="D250" s="41"/>
      <c r="E250" s="70"/>
      <c r="F250" s="70"/>
      <c r="G250" s="43"/>
      <c r="H250" s="71"/>
      <c r="I250" s="72"/>
      <c r="J250" s="59" t="e">
        <f t="shared" si="3"/>
        <v>#DIV/0!</v>
      </c>
      <c r="K250" s="42"/>
      <c r="L250" s="42"/>
      <c r="M250" s="41"/>
      <c r="N250" s="41"/>
      <c r="O250" s="41"/>
    </row>
    <row r="251" spans="1:15">
      <c r="A251" s="24">
        <v>244</v>
      </c>
      <c r="B251" s="41"/>
      <c r="C251" s="41"/>
      <c r="D251" s="41"/>
      <c r="E251" s="70"/>
      <c r="F251" s="70"/>
      <c r="G251" s="43"/>
      <c r="H251" s="71"/>
      <c r="I251" s="72"/>
      <c r="J251" s="59" t="e">
        <f t="shared" si="3"/>
        <v>#DIV/0!</v>
      </c>
      <c r="K251" s="42"/>
      <c r="L251" s="42"/>
      <c r="M251" s="41"/>
      <c r="N251" s="41"/>
      <c r="O251" s="41"/>
    </row>
    <row r="252" spans="1:15">
      <c r="A252" s="24">
        <v>245</v>
      </c>
      <c r="B252" s="41"/>
      <c r="C252" s="41"/>
      <c r="D252" s="41"/>
      <c r="E252" s="70"/>
      <c r="F252" s="70"/>
      <c r="G252" s="43"/>
      <c r="H252" s="71"/>
      <c r="I252" s="72"/>
      <c r="J252" s="33" t="e">
        <f t="shared" si="3"/>
        <v>#DIV/0!</v>
      </c>
      <c r="K252" s="42"/>
      <c r="L252" s="42"/>
      <c r="M252" s="41"/>
      <c r="N252" s="41"/>
      <c r="O252" s="41"/>
    </row>
    <row r="253" spans="1:15">
      <c r="A253" s="65">
        <v>246</v>
      </c>
      <c r="B253" s="41"/>
      <c r="C253" s="41"/>
      <c r="D253" s="41"/>
      <c r="E253" s="70"/>
      <c r="F253" s="70"/>
      <c r="G253" s="43"/>
      <c r="H253" s="71"/>
      <c r="I253" s="72"/>
      <c r="J253" s="59" t="e">
        <f t="shared" si="3"/>
        <v>#DIV/0!</v>
      </c>
      <c r="K253" s="42"/>
      <c r="L253" s="42"/>
      <c r="M253" s="41"/>
      <c r="N253" s="41"/>
      <c r="O253" s="41"/>
    </row>
    <row r="254" spans="1:15">
      <c r="A254" s="65">
        <v>247</v>
      </c>
      <c r="B254" s="41"/>
      <c r="C254" s="41"/>
      <c r="D254" s="41"/>
      <c r="E254" s="70"/>
      <c r="F254" s="70"/>
      <c r="G254" s="43"/>
      <c r="H254" s="71"/>
      <c r="I254" s="72"/>
      <c r="J254" s="59" t="e">
        <f t="shared" si="3"/>
        <v>#DIV/0!</v>
      </c>
      <c r="K254" s="42"/>
      <c r="L254" s="42"/>
      <c r="M254" s="41"/>
      <c r="N254" s="41"/>
      <c r="O254" s="41"/>
    </row>
    <row r="255" spans="1:15">
      <c r="A255" s="24">
        <v>248</v>
      </c>
      <c r="B255" s="41"/>
      <c r="C255" s="41"/>
      <c r="D255" s="41"/>
      <c r="E255" s="70"/>
      <c r="F255" s="70"/>
      <c r="G255" s="43"/>
      <c r="H255" s="71"/>
      <c r="I255" s="72"/>
      <c r="J255" s="33" t="e">
        <f t="shared" si="3"/>
        <v>#DIV/0!</v>
      </c>
      <c r="K255" s="42"/>
      <c r="L255" s="42"/>
      <c r="M255" s="41"/>
      <c r="N255" s="41"/>
      <c r="O255" s="41"/>
    </row>
    <row r="256" spans="1:15">
      <c r="A256" s="24">
        <v>249</v>
      </c>
      <c r="B256" s="41"/>
      <c r="C256" s="41"/>
      <c r="D256" s="41"/>
      <c r="E256" s="70"/>
      <c r="F256" s="70"/>
      <c r="G256" s="43"/>
      <c r="H256" s="71"/>
      <c r="I256" s="72"/>
      <c r="J256" s="59" t="e">
        <f t="shared" si="3"/>
        <v>#DIV/0!</v>
      </c>
      <c r="K256" s="42"/>
      <c r="L256" s="42"/>
      <c r="M256" s="41"/>
      <c r="N256" s="41"/>
      <c r="O256" s="41"/>
    </row>
    <row r="257" spans="1:15">
      <c r="A257" s="24">
        <v>250</v>
      </c>
      <c r="B257" s="41"/>
      <c r="C257" s="41"/>
      <c r="D257" s="41"/>
      <c r="E257" s="70"/>
      <c r="F257" s="70"/>
      <c r="G257" s="43"/>
      <c r="H257" s="71"/>
      <c r="I257" s="72"/>
      <c r="J257" s="59" t="e">
        <f t="shared" si="3"/>
        <v>#DIV/0!</v>
      </c>
      <c r="K257" s="42"/>
      <c r="L257" s="42"/>
      <c r="M257" s="41"/>
      <c r="N257" s="41"/>
      <c r="O257" s="41"/>
    </row>
    <row r="258" spans="1:15">
      <c r="A258" s="65">
        <v>251</v>
      </c>
      <c r="B258" s="41"/>
      <c r="C258" s="41"/>
      <c r="D258" s="41"/>
      <c r="E258" s="70"/>
      <c r="F258" s="70"/>
      <c r="G258" s="43"/>
      <c r="H258" s="71"/>
      <c r="I258" s="72"/>
      <c r="J258" s="33" t="e">
        <f t="shared" si="3"/>
        <v>#DIV/0!</v>
      </c>
      <c r="K258" s="42"/>
      <c r="L258" s="42"/>
      <c r="M258" s="41"/>
      <c r="N258" s="41"/>
      <c r="O258" s="41"/>
    </row>
    <row r="259" spans="1:15">
      <c r="A259" s="65">
        <v>252</v>
      </c>
      <c r="B259" s="41"/>
      <c r="C259" s="41"/>
      <c r="D259" s="41"/>
      <c r="E259" s="70"/>
      <c r="F259" s="70"/>
      <c r="G259" s="43"/>
      <c r="H259" s="71"/>
      <c r="I259" s="72"/>
      <c r="J259" s="59" t="e">
        <f t="shared" si="3"/>
        <v>#DIV/0!</v>
      </c>
      <c r="K259" s="42"/>
      <c r="L259" s="42"/>
      <c r="M259" s="41"/>
      <c r="N259" s="41"/>
      <c r="O259" s="41"/>
    </row>
    <row r="260" spans="1:15">
      <c r="A260" s="24">
        <v>253</v>
      </c>
      <c r="B260" s="41"/>
      <c r="C260" s="41"/>
      <c r="D260" s="41"/>
      <c r="E260" s="70"/>
      <c r="F260" s="70"/>
      <c r="G260" s="43"/>
      <c r="H260" s="71"/>
      <c r="I260" s="72"/>
      <c r="J260" s="59" t="e">
        <f t="shared" si="3"/>
        <v>#DIV/0!</v>
      </c>
      <c r="K260" s="42"/>
      <c r="L260" s="42"/>
      <c r="M260" s="41"/>
      <c r="N260" s="41"/>
      <c r="O260" s="41"/>
    </row>
    <row r="261" spans="1:15">
      <c r="A261" s="24">
        <v>254</v>
      </c>
      <c r="B261" s="41"/>
      <c r="C261" s="41"/>
      <c r="D261" s="41"/>
      <c r="E261" s="70"/>
      <c r="F261" s="70"/>
      <c r="G261" s="43"/>
      <c r="H261" s="71"/>
      <c r="I261" s="72"/>
      <c r="J261" s="33" t="e">
        <f t="shared" si="3"/>
        <v>#DIV/0!</v>
      </c>
      <c r="K261" s="42"/>
      <c r="L261" s="42"/>
      <c r="M261" s="41"/>
      <c r="N261" s="41"/>
      <c r="O261" s="41"/>
    </row>
    <row r="262" spans="1:15">
      <c r="A262" s="24">
        <v>255</v>
      </c>
      <c r="B262" s="41"/>
      <c r="C262" s="41"/>
      <c r="D262" s="41"/>
      <c r="E262" s="70"/>
      <c r="F262" s="70"/>
      <c r="G262" s="43"/>
      <c r="H262" s="71"/>
      <c r="I262" s="72"/>
      <c r="J262" s="59" t="e">
        <f t="shared" si="3"/>
        <v>#DIV/0!</v>
      </c>
      <c r="K262" s="42"/>
      <c r="L262" s="42"/>
      <c r="M262" s="41"/>
      <c r="N262" s="41"/>
      <c r="O262" s="41"/>
    </row>
    <row r="263" spans="1:15">
      <c r="A263" s="65">
        <v>256</v>
      </c>
      <c r="B263" s="41"/>
      <c r="C263" s="41"/>
      <c r="D263" s="41"/>
      <c r="E263" s="70"/>
      <c r="F263" s="70"/>
      <c r="G263" s="43"/>
      <c r="H263" s="71"/>
      <c r="I263" s="72"/>
      <c r="J263" s="59" t="e">
        <f t="shared" ref="J263:J326" si="4">H263/I263</f>
        <v>#DIV/0!</v>
      </c>
      <c r="K263" s="42"/>
      <c r="L263" s="42"/>
      <c r="M263" s="41"/>
      <c r="N263" s="41"/>
      <c r="O263" s="41"/>
    </row>
    <row r="264" spans="1:15">
      <c r="A264" s="65">
        <v>257</v>
      </c>
      <c r="B264" s="41"/>
      <c r="C264" s="41"/>
      <c r="D264" s="41"/>
      <c r="E264" s="70"/>
      <c r="F264" s="70"/>
      <c r="G264" s="43"/>
      <c r="H264" s="71"/>
      <c r="I264" s="72"/>
      <c r="J264" s="33" t="e">
        <f t="shared" si="4"/>
        <v>#DIV/0!</v>
      </c>
      <c r="K264" s="42"/>
      <c r="L264" s="42"/>
      <c r="M264" s="41"/>
      <c r="N264" s="41"/>
      <c r="O264" s="41"/>
    </row>
    <row r="265" spans="1:15">
      <c r="A265" s="24">
        <v>258</v>
      </c>
      <c r="B265" s="41"/>
      <c r="C265" s="41"/>
      <c r="D265" s="41"/>
      <c r="E265" s="70"/>
      <c r="F265" s="70"/>
      <c r="G265" s="43"/>
      <c r="H265" s="71"/>
      <c r="I265" s="72"/>
      <c r="J265" s="59" t="e">
        <f t="shared" si="4"/>
        <v>#DIV/0!</v>
      </c>
      <c r="K265" s="42"/>
      <c r="L265" s="42"/>
      <c r="M265" s="41"/>
      <c r="N265" s="41"/>
      <c r="O265" s="41"/>
    </row>
    <row r="266" spans="1:15">
      <c r="A266" s="24">
        <v>259</v>
      </c>
      <c r="B266" s="41"/>
      <c r="C266" s="41"/>
      <c r="D266" s="41"/>
      <c r="E266" s="70"/>
      <c r="F266" s="70"/>
      <c r="G266" s="43"/>
      <c r="H266" s="71"/>
      <c r="I266" s="72"/>
      <c r="J266" s="59" t="e">
        <f t="shared" si="4"/>
        <v>#DIV/0!</v>
      </c>
      <c r="K266" s="42"/>
      <c r="L266" s="42"/>
      <c r="M266" s="41"/>
      <c r="N266" s="41"/>
      <c r="O266" s="41"/>
    </row>
    <row r="267" spans="1:15">
      <c r="A267" s="24">
        <v>260</v>
      </c>
      <c r="B267" s="41"/>
      <c r="C267" s="41"/>
      <c r="D267" s="41"/>
      <c r="E267" s="70"/>
      <c r="F267" s="70"/>
      <c r="G267" s="43"/>
      <c r="H267" s="71"/>
      <c r="I267" s="72"/>
      <c r="J267" s="33" t="e">
        <f t="shared" si="4"/>
        <v>#DIV/0!</v>
      </c>
      <c r="K267" s="42"/>
      <c r="L267" s="42"/>
      <c r="M267" s="41"/>
      <c r="N267" s="41"/>
      <c r="O267" s="41"/>
    </row>
    <row r="268" spans="1:15">
      <c r="A268" s="65">
        <v>261</v>
      </c>
      <c r="B268" s="41"/>
      <c r="C268" s="41"/>
      <c r="D268" s="41"/>
      <c r="E268" s="70"/>
      <c r="F268" s="70"/>
      <c r="G268" s="43"/>
      <c r="H268" s="71"/>
      <c r="I268" s="72"/>
      <c r="J268" s="59" t="e">
        <f t="shared" si="4"/>
        <v>#DIV/0!</v>
      </c>
      <c r="K268" s="42"/>
      <c r="L268" s="42"/>
      <c r="M268" s="41"/>
      <c r="N268" s="41"/>
      <c r="O268" s="41"/>
    </row>
    <row r="269" spans="1:15">
      <c r="A269" s="65">
        <v>262</v>
      </c>
      <c r="B269" s="41"/>
      <c r="C269" s="41"/>
      <c r="D269" s="41"/>
      <c r="E269" s="70"/>
      <c r="F269" s="70"/>
      <c r="G269" s="43"/>
      <c r="H269" s="71"/>
      <c r="I269" s="72"/>
      <c r="J269" s="59" t="e">
        <f t="shared" si="4"/>
        <v>#DIV/0!</v>
      </c>
      <c r="K269" s="42"/>
      <c r="L269" s="42"/>
      <c r="M269" s="41"/>
      <c r="N269" s="41"/>
      <c r="O269" s="41"/>
    </row>
    <row r="270" spans="1:15">
      <c r="A270" s="24">
        <v>263</v>
      </c>
      <c r="B270" s="41"/>
      <c r="C270" s="41"/>
      <c r="D270" s="41"/>
      <c r="E270" s="70"/>
      <c r="F270" s="70"/>
      <c r="G270" s="43"/>
      <c r="H270" s="71"/>
      <c r="I270" s="72"/>
      <c r="J270" s="33" t="e">
        <f t="shared" si="4"/>
        <v>#DIV/0!</v>
      </c>
      <c r="K270" s="42"/>
      <c r="L270" s="42"/>
      <c r="M270" s="41"/>
      <c r="N270" s="41"/>
      <c r="O270" s="41"/>
    </row>
    <row r="271" spans="1:15">
      <c r="A271" s="24">
        <v>264</v>
      </c>
      <c r="B271" s="41"/>
      <c r="C271" s="41"/>
      <c r="D271" s="41"/>
      <c r="E271" s="70"/>
      <c r="F271" s="70"/>
      <c r="G271" s="43"/>
      <c r="H271" s="71"/>
      <c r="I271" s="72"/>
      <c r="J271" s="59" t="e">
        <f t="shared" si="4"/>
        <v>#DIV/0!</v>
      </c>
      <c r="K271" s="42"/>
      <c r="L271" s="42"/>
      <c r="M271" s="41"/>
      <c r="N271" s="41"/>
      <c r="O271" s="41"/>
    </row>
    <row r="272" spans="1:15">
      <c r="A272" s="24">
        <v>265</v>
      </c>
      <c r="B272" s="41"/>
      <c r="C272" s="41"/>
      <c r="D272" s="41"/>
      <c r="E272" s="70"/>
      <c r="F272" s="70"/>
      <c r="G272" s="43"/>
      <c r="H272" s="71"/>
      <c r="I272" s="72"/>
      <c r="J272" s="59" t="e">
        <f t="shared" si="4"/>
        <v>#DIV/0!</v>
      </c>
      <c r="K272" s="42"/>
      <c r="L272" s="42"/>
      <c r="M272" s="41"/>
      <c r="N272" s="41"/>
      <c r="O272" s="41"/>
    </row>
    <row r="273" spans="1:15">
      <c r="A273" s="65">
        <v>266</v>
      </c>
      <c r="B273" s="41"/>
      <c r="C273" s="41"/>
      <c r="D273" s="41"/>
      <c r="E273" s="70"/>
      <c r="F273" s="70"/>
      <c r="G273" s="43"/>
      <c r="H273" s="71"/>
      <c r="I273" s="72"/>
      <c r="J273" s="33" t="e">
        <f t="shared" si="4"/>
        <v>#DIV/0!</v>
      </c>
      <c r="K273" s="42"/>
      <c r="L273" s="42"/>
      <c r="M273" s="41"/>
      <c r="N273" s="41"/>
      <c r="O273" s="41"/>
    </row>
    <row r="274" spans="1:15">
      <c r="A274" s="65">
        <v>267</v>
      </c>
      <c r="B274" s="41"/>
      <c r="C274" s="41"/>
      <c r="D274" s="41"/>
      <c r="E274" s="70"/>
      <c r="F274" s="70"/>
      <c r="G274" s="43"/>
      <c r="H274" s="71"/>
      <c r="I274" s="72"/>
      <c r="J274" s="59" t="e">
        <f t="shared" si="4"/>
        <v>#DIV/0!</v>
      </c>
      <c r="K274" s="42"/>
      <c r="L274" s="42"/>
      <c r="M274" s="41"/>
      <c r="N274" s="41"/>
      <c r="O274" s="41"/>
    </row>
    <row r="275" spans="1:15">
      <c r="A275" s="24">
        <v>268</v>
      </c>
      <c r="B275" s="41"/>
      <c r="C275" s="41"/>
      <c r="D275" s="41"/>
      <c r="E275" s="70"/>
      <c r="F275" s="70"/>
      <c r="G275" s="43"/>
      <c r="H275" s="71"/>
      <c r="I275" s="72"/>
      <c r="J275" s="59" t="e">
        <f t="shared" si="4"/>
        <v>#DIV/0!</v>
      </c>
      <c r="K275" s="42"/>
      <c r="L275" s="42"/>
      <c r="M275" s="41"/>
      <c r="N275" s="41"/>
      <c r="O275" s="41"/>
    </row>
    <row r="276" spans="1:15">
      <c r="A276" s="24">
        <v>269</v>
      </c>
      <c r="B276" s="41"/>
      <c r="C276" s="41"/>
      <c r="D276" s="41"/>
      <c r="E276" s="70"/>
      <c r="F276" s="70"/>
      <c r="G276" s="43"/>
      <c r="H276" s="71"/>
      <c r="I276" s="72"/>
      <c r="J276" s="33" t="e">
        <f t="shared" si="4"/>
        <v>#DIV/0!</v>
      </c>
      <c r="K276" s="42"/>
      <c r="L276" s="42"/>
      <c r="M276" s="41"/>
      <c r="N276" s="41"/>
      <c r="O276" s="41"/>
    </row>
    <row r="277" spans="1:15">
      <c r="A277" s="24">
        <v>270</v>
      </c>
      <c r="B277" s="41"/>
      <c r="C277" s="41"/>
      <c r="D277" s="41"/>
      <c r="E277" s="70"/>
      <c r="F277" s="70"/>
      <c r="G277" s="43"/>
      <c r="H277" s="71"/>
      <c r="I277" s="72"/>
      <c r="J277" s="59" t="e">
        <f t="shared" si="4"/>
        <v>#DIV/0!</v>
      </c>
      <c r="K277" s="42"/>
      <c r="L277" s="42"/>
      <c r="M277" s="41"/>
      <c r="N277" s="41"/>
      <c r="O277" s="41"/>
    </row>
    <row r="278" spans="1:15">
      <c r="A278" s="65">
        <v>271</v>
      </c>
      <c r="B278" s="41"/>
      <c r="C278" s="41"/>
      <c r="D278" s="41"/>
      <c r="E278" s="70"/>
      <c r="F278" s="70"/>
      <c r="G278" s="43"/>
      <c r="H278" s="71"/>
      <c r="I278" s="72"/>
      <c r="J278" s="59" t="e">
        <f t="shared" si="4"/>
        <v>#DIV/0!</v>
      </c>
      <c r="K278" s="42"/>
      <c r="L278" s="42"/>
      <c r="M278" s="41"/>
      <c r="N278" s="41"/>
      <c r="O278" s="41"/>
    </row>
    <row r="279" spans="1:15">
      <c r="A279" s="65">
        <v>272</v>
      </c>
      <c r="B279" s="41"/>
      <c r="C279" s="41"/>
      <c r="D279" s="41"/>
      <c r="E279" s="70"/>
      <c r="F279" s="70"/>
      <c r="G279" s="43"/>
      <c r="H279" s="71"/>
      <c r="I279" s="72"/>
      <c r="J279" s="33" t="e">
        <f t="shared" si="4"/>
        <v>#DIV/0!</v>
      </c>
      <c r="K279" s="42"/>
      <c r="L279" s="42"/>
      <c r="M279" s="41"/>
      <c r="N279" s="41"/>
      <c r="O279" s="41"/>
    </row>
    <row r="280" spans="1:15">
      <c r="A280" s="24">
        <v>273</v>
      </c>
      <c r="B280" s="41"/>
      <c r="C280" s="41"/>
      <c r="D280" s="41"/>
      <c r="E280" s="70"/>
      <c r="F280" s="70"/>
      <c r="G280" s="43"/>
      <c r="H280" s="71"/>
      <c r="I280" s="72"/>
      <c r="J280" s="59" t="e">
        <f t="shared" si="4"/>
        <v>#DIV/0!</v>
      </c>
      <c r="K280" s="42"/>
      <c r="L280" s="42"/>
      <c r="M280" s="41"/>
      <c r="N280" s="41"/>
      <c r="O280" s="41"/>
    </row>
    <row r="281" spans="1:15">
      <c r="A281" s="24">
        <v>274</v>
      </c>
      <c r="B281" s="41"/>
      <c r="C281" s="41"/>
      <c r="D281" s="41"/>
      <c r="E281" s="70"/>
      <c r="F281" s="70"/>
      <c r="G281" s="43"/>
      <c r="H281" s="71"/>
      <c r="I281" s="72"/>
      <c r="J281" s="59" t="e">
        <f t="shared" si="4"/>
        <v>#DIV/0!</v>
      </c>
      <c r="K281" s="42"/>
      <c r="L281" s="42"/>
      <c r="M281" s="41"/>
      <c r="N281" s="41"/>
      <c r="O281" s="41"/>
    </row>
    <row r="282" spans="1:15">
      <c r="A282" s="24">
        <v>275</v>
      </c>
      <c r="B282" s="41"/>
      <c r="C282" s="41"/>
      <c r="D282" s="41"/>
      <c r="E282" s="70"/>
      <c r="F282" s="70"/>
      <c r="G282" s="43"/>
      <c r="H282" s="71"/>
      <c r="I282" s="72"/>
      <c r="J282" s="33" t="e">
        <f t="shared" si="4"/>
        <v>#DIV/0!</v>
      </c>
      <c r="K282" s="42"/>
      <c r="L282" s="42"/>
      <c r="M282" s="41"/>
      <c r="N282" s="41"/>
      <c r="O282" s="41"/>
    </row>
    <row r="283" spans="1:15">
      <c r="A283" s="65">
        <v>276</v>
      </c>
      <c r="B283" s="41"/>
      <c r="C283" s="41"/>
      <c r="D283" s="41"/>
      <c r="E283" s="70"/>
      <c r="F283" s="70"/>
      <c r="G283" s="43"/>
      <c r="H283" s="71"/>
      <c r="I283" s="72"/>
      <c r="J283" s="59" t="e">
        <f t="shared" si="4"/>
        <v>#DIV/0!</v>
      </c>
      <c r="K283" s="42"/>
      <c r="L283" s="42"/>
      <c r="M283" s="41"/>
      <c r="N283" s="41"/>
      <c r="O283" s="41"/>
    </row>
    <row r="284" spans="1:15">
      <c r="A284" s="65">
        <v>277</v>
      </c>
      <c r="B284" s="41"/>
      <c r="C284" s="41"/>
      <c r="D284" s="41"/>
      <c r="E284" s="70"/>
      <c r="F284" s="70"/>
      <c r="G284" s="43"/>
      <c r="H284" s="71"/>
      <c r="I284" s="72"/>
      <c r="J284" s="59" t="e">
        <f t="shared" si="4"/>
        <v>#DIV/0!</v>
      </c>
      <c r="K284" s="42"/>
      <c r="L284" s="42"/>
      <c r="M284" s="41"/>
      <c r="N284" s="41"/>
      <c r="O284" s="41"/>
    </row>
    <row r="285" spans="1:15">
      <c r="A285" s="24">
        <v>278</v>
      </c>
      <c r="B285" s="41"/>
      <c r="C285" s="41"/>
      <c r="D285" s="41"/>
      <c r="E285" s="70"/>
      <c r="F285" s="70"/>
      <c r="G285" s="43"/>
      <c r="H285" s="71"/>
      <c r="I285" s="72"/>
      <c r="J285" s="33" t="e">
        <f t="shared" si="4"/>
        <v>#DIV/0!</v>
      </c>
      <c r="K285" s="42"/>
      <c r="L285" s="42"/>
      <c r="M285" s="41"/>
      <c r="N285" s="41"/>
      <c r="O285" s="41"/>
    </row>
    <row r="286" spans="1:15">
      <c r="A286" s="24">
        <v>279</v>
      </c>
      <c r="B286" s="41"/>
      <c r="C286" s="41"/>
      <c r="D286" s="41"/>
      <c r="E286" s="70"/>
      <c r="F286" s="70"/>
      <c r="G286" s="43"/>
      <c r="H286" s="71"/>
      <c r="I286" s="72"/>
      <c r="J286" s="59" t="e">
        <f t="shared" si="4"/>
        <v>#DIV/0!</v>
      </c>
      <c r="K286" s="42"/>
      <c r="L286" s="42"/>
      <c r="M286" s="41"/>
      <c r="N286" s="41"/>
      <c r="O286" s="41"/>
    </row>
    <row r="287" spans="1:15">
      <c r="A287" s="24">
        <v>280</v>
      </c>
      <c r="B287" s="41"/>
      <c r="C287" s="41"/>
      <c r="D287" s="41"/>
      <c r="E287" s="70"/>
      <c r="F287" s="70"/>
      <c r="G287" s="43"/>
      <c r="H287" s="71"/>
      <c r="I287" s="72"/>
      <c r="J287" s="59" t="e">
        <f t="shared" si="4"/>
        <v>#DIV/0!</v>
      </c>
      <c r="K287" s="42"/>
      <c r="L287" s="42"/>
      <c r="M287" s="41"/>
      <c r="N287" s="41"/>
      <c r="O287" s="41"/>
    </row>
    <row r="288" spans="1:15">
      <c r="A288" s="65">
        <v>281</v>
      </c>
      <c r="B288" s="41"/>
      <c r="C288" s="41"/>
      <c r="D288" s="41"/>
      <c r="E288" s="70"/>
      <c r="F288" s="70"/>
      <c r="G288" s="43"/>
      <c r="H288" s="71"/>
      <c r="I288" s="72"/>
      <c r="J288" s="33" t="e">
        <f t="shared" si="4"/>
        <v>#DIV/0!</v>
      </c>
      <c r="K288" s="42"/>
      <c r="L288" s="42"/>
      <c r="M288" s="41"/>
      <c r="N288" s="41"/>
      <c r="O288" s="41"/>
    </row>
    <row r="289" spans="1:15">
      <c r="A289" s="65">
        <v>282</v>
      </c>
      <c r="B289" s="41"/>
      <c r="C289" s="41"/>
      <c r="D289" s="41"/>
      <c r="E289" s="70"/>
      <c r="F289" s="70"/>
      <c r="G289" s="43"/>
      <c r="H289" s="71"/>
      <c r="I289" s="72"/>
      <c r="J289" s="59" t="e">
        <f t="shared" si="4"/>
        <v>#DIV/0!</v>
      </c>
      <c r="K289" s="42"/>
      <c r="L289" s="42"/>
      <c r="M289" s="41"/>
      <c r="N289" s="41"/>
      <c r="O289" s="41"/>
    </row>
    <row r="290" spans="1:15">
      <c r="A290" s="24">
        <v>283</v>
      </c>
      <c r="B290" s="41"/>
      <c r="C290" s="41"/>
      <c r="D290" s="41"/>
      <c r="E290" s="70"/>
      <c r="F290" s="70"/>
      <c r="G290" s="43"/>
      <c r="H290" s="71"/>
      <c r="I290" s="72"/>
      <c r="J290" s="59" t="e">
        <f t="shared" si="4"/>
        <v>#DIV/0!</v>
      </c>
      <c r="K290" s="42"/>
      <c r="L290" s="42"/>
      <c r="M290" s="41"/>
      <c r="N290" s="41"/>
      <c r="O290" s="41"/>
    </row>
    <row r="291" spans="1:15">
      <c r="A291" s="24">
        <v>284</v>
      </c>
      <c r="B291" s="41"/>
      <c r="C291" s="41"/>
      <c r="D291" s="41"/>
      <c r="E291" s="70"/>
      <c r="F291" s="70"/>
      <c r="G291" s="43"/>
      <c r="H291" s="71"/>
      <c r="I291" s="72"/>
      <c r="J291" s="33" t="e">
        <f t="shared" si="4"/>
        <v>#DIV/0!</v>
      </c>
      <c r="K291" s="42"/>
      <c r="L291" s="42"/>
      <c r="M291" s="41"/>
      <c r="N291" s="41"/>
      <c r="O291" s="41"/>
    </row>
    <row r="292" spans="1:15">
      <c r="A292" s="24">
        <v>285</v>
      </c>
      <c r="B292" s="41"/>
      <c r="C292" s="41"/>
      <c r="D292" s="41"/>
      <c r="E292" s="70"/>
      <c r="F292" s="70"/>
      <c r="G292" s="43"/>
      <c r="H292" s="71"/>
      <c r="I292" s="72"/>
      <c r="J292" s="59" t="e">
        <f t="shared" si="4"/>
        <v>#DIV/0!</v>
      </c>
      <c r="K292" s="42"/>
      <c r="L292" s="42"/>
      <c r="M292" s="41"/>
      <c r="N292" s="41"/>
      <c r="O292" s="41"/>
    </row>
    <row r="293" spans="1:15">
      <c r="A293" s="65">
        <v>286</v>
      </c>
      <c r="B293" s="41"/>
      <c r="C293" s="41"/>
      <c r="D293" s="41"/>
      <c r="E293" s="70"/>
      <c r="F293" s="70"/>
      <c r="G293" s="43"/>
      <c r="H293" s="71"/>
      <c r="I293" s="72"/>
      <c r="J293" s="59" t="e">
        <f t="shared" si="4"/>
        <v>#DIV/0!</v>
      </c>
      <c r="K293" s="42"/>
      <c r="L293" s="42"/>
      <c r="M293" s="41"/>
      <c r="N293" s="41"/>
      <c r="O293" s="41"/>
    </row>
    <row r="294" spans="1:15">
      <c r="A294" s="65">
        <v>287</v>
      </c>
      <c r="B294" s="41"/>
      <c r="C294" s="41"/>
      <c r="D294" s="41"/>
      <c r="E294" s="70"/>
      <c r="F294" s="70"/>
      <c r="G294" s="43"/>
      <c r="H294" s="71"/>
      <c r="I294" s="72"/>
      <c r="J294" s="33" t="e">
        <f t="shared" si="4"/>
        <v>#DIV/0!</v>
      </c>
      <c r="K294" s="42"/>
      <c r="L294" s="42"/>
      <c r="M294" s="41"/>
      <c r="N294" s="41"/>
      <c r="O294" s="41"/>
    </row>
    <row r="295" spans="1:15">
      <c r="A295" s="24">
        <v>288</v>
      </c>
      <c r="B295" s="41"/>
      <c r="C295" s="41"/>
      <c r="D295" s="41"/>
      <c r="E295" s="70"/>
      <c r="F295" s="70"/>
      <c r="G295" s="43"/>
      <c r="H295" s="71"/>
      <c r="I295" s="72"/>
      <c r="J295" s="59" t="e">
        <f t="shared" si="4"/>
        <v>#DIV/0!</v>
      </c>
      <c r="K295" s="42"/>
      <c r="L295" s="42"/>
      <c r="M295" s="41"/>
      <c r="N295" s="41"/>
      <c r="O295" s="41"/>
    </row>
    <row r="296" spans="1:15">
      <c r="A296" s="24">
        <v>289</v>
      </c>
      <c r="B296" s="41"/>
      <c r="C296" s="41"/>
      <c r="D296" s="41"/>
      <c r="E296" s="70"/>
      <c r="F296" s="70"/>
      <c r="G296" s="43"/>
      <c r="H296" s="71"/>
      <c r="I296" s="72"/>
      <c r="J296" s="59" t="e">
        <f t="shared" si="4"/>
        <v>#DIV/0!</v>
      </c>
      <c r="K296" s="42"/>
      <c r="L296" s="42"/>
      <c r="M296" s="41"/>
      <c r="N296" s="41"/>
      <c r="O296" s="41"/>
    </row>
    <row r="297" spans="1:15">
      <c r="A297" s="24">
        <v>290</v>
      </c>
      <c r="B297" s="41"/>
      <c r="C297" s="41"/>
      <c r="D297" s="41"/>
      <c r="E297" s="70"/>
      <c r="F297" s="70"/>
      <c r="G297" s="43"/>
      <c r="H297" s="71"/>
      <c r="I297" s="72"/>
      <c r="J297" s="33" t="e">
        <f t="shared" si="4"/>
        <v>#DIV/0!</v>
      </c>
      <c r="K297" s="42"/>
      <c r="L297" s="42"/>
      <c r="M297" s="41"/>
      <c r="N297" s="41"/>
      <c r="O297" s="41"/>
    </row>
    <row r="298" spans="1:15">
      <c r="A298" s="65">
        <v>291</v>
      </c>
      <c r="B298" s="41"/>
      <c r="C298" s="41"/>
      <c r="D298" s="41"/>
      <c r="E298" s="70"/>
      <c r="F298" s="70"/>
      <c r="G298" s="43"/>
      <c r="H298" s="71"/>
      <c r="I298" s="72"/>
      <c r="J298" s="59" t="e">
        <f t="shared" si="4"/>
        <v>#DIV/0!</v>
      </c>
      <c r="K298" s="42"/>
      <c r="L298" s="42"/>
      <c r="M298" s="41"/>
      <c r="N298" s="41"/>
      <c r="O298" s="41"/>
    </row>
    <row r="299" spans="1:15">
      <c r="A299" s="65">
        <v>292</v>
      </c>
      <c r="B299" s="41"/>
      <c r="C299" s="41"/>
      <c r="D299" s="41"/>
      <c r="E299" s="70"/>
      <c r="F299" s="70"/>
      <c r="G299" s="43"/>
      <c r="H299" s="71"/>
      <c r="I299" s="72"/>
      <c r="J299" s="59" t="e">
        <f t="shared" si="4"/>
        <v>#DIV/0!</v>
      </c>
      <c r="K299" s="42"/>
      <c r="L299" s="42"/>
      <c r="M299" s="41"/>
      <c r="N299" s="41"/>
      <c r="O299" s="41"/>
    </row>
    <row r="300" spans="1:15">
      <c r="A300" s="24">
        <v>293</v>
      </c>
      <c r="B300" s="41"/>
      <c r="C300" s="41"/>
      <c r="D300" s="41"/>
      <c r="E300" s="70"/>
      <c r="F300" s="70"/>
      <c r="G300" s="43"/>
      <c r="H300" s="71"/>
      <c r="I300" s="72"/>
      <c r="J300" s="33" t="e">
        <f t="shared" si="4"/>
        <v>#DIV/0!</v>
      </c>
      <c r="K300" s="42"/>
      <c r="L300" s="42"/>
      <c r="M300" s="41"/>
      <c r="N300" s="41"/>
      <c r="O300" s="41"/>
    </row>
    <row r="301" spans="1:15">
      <c r="A301" s="24">
        <v>294</v>
      </c>
      <c r="B301" s="41"/>
      <c r="C301" s="41"/>
      <c r="D301" s="41"/>
      <c r="E301" s="70"/>
      <c r="F301" s="70"/>
      <c r="G301" s="43"/>
      <c r="H301" s="71"/>
      <c r="I301" s="72"/>
      <c r="J301" s="59" t="e">
        <f t="shared" si="4"/>
        <v>#DIV/0!</v>
      </c>
      <c r="K301" s="42"/>
      <c r="L301" s="42"/>
      <c r="M301" s="41"/>
      <c r="N301" s="41"/>
      <c r="O301" s="41"/>
    </row>
    <row r="302" spans="1:15">
      <c r="A302" s="24">
        <v>295</v>
      </c>
      <c r="B302" s="41"/>
      <c r="C302" s="41"/>
      <c r="D302" s="41"/>
      <c r="E302" s="70"/>
      <c r="F302" s="70"/>
      <c r="G302" s="43"/>
      <c r="H302" s="71"/>
      <c r="I302" s="72"/>
      <c r="J302" s="59" t="e">
        <f t="shared" si="4"/>
        <v>#DIV/0!</v>
      </c>
      <c r="K302" s="42"/>
      <c r="L302" s="42"/>
      <c r="M302" s="41"/>
      <c r="N302" s="41"/>
      <c r="O302" s="41"/>
    </row>
    <row r="303" spans="1:15">
      <c r="A303" s="65">
        <v>296</v>
      </c>
      <c r="B303" s="41"/>
      <c r="C303" s="41"/>
      <c r="D303" s="41"/>
      <c r="E303" s="70"/>
      <c r="F303" s="70"/>
      <c r="G303" s="43"/>
      <c r="H303" s="71"/>
      <c r="I303" s="72"/>
      <c r="J303" s="33" t="e">
        <f t="shared" si="4"/>
        <v>#DIV/0!</v>
      </c>
      <c r="K303" s="42"/>
      <c r="L303" s="42"/>
      <c r="M303" s="41"/>
      <c r="N303" s="41"/>
      <c r="O303" s="41"/>
    </row>
    <row r="304" spans="1:15">
      <c r="A304" s="65">
        <v>297</v>
      </c>
      <c r="B304" s="41"/>
      <c r="C304" s="41"/>
      <c r="D304" s="41"/>
      <c r="E304" s="70"/>
      <c r="F304" s="70"/>
      <c r="G304" s="43"/>
      <c r="H304" s="71"/>
      <c r="I304" s="72"/>
      <c r="J304" s="59" t="e">
        <f t="shared" si="4"/>
        <v>#DIV/0!</v>
      </c>
      <c r="K304" s="42"/>
      <c r="L304" s="42"/>
      <c r="M304" s="41"/>
      <c r="N304" s="41"/>
      <c r="O304" s="41"/>
    </row>
    <row r="305" spans="1:15">
      <c r="A305" s="24">
        <v>298</v>
      </c>
      <c r="B305" s="41"/>
      <c r="C305" s="41"/>
      <c r="D305" s="41"/>
      <c r="E305" s="70"/>
      <c r="F305" s="70"/>
      <c r="G305" s="43"/>
      <c r="H305" s="71"/>
      <c r="I305" s="72"/>
      <c r="J305" s="59" t="e">
        <f t="shared" si="4"/>
        <v>#DIV/0!</v>
      </c>
      <c r="K305" s="42"/>
      <c r="L305" s="42"/>
      <c r="M305" s="41"/>
      <c r="N305" s="41"/>
      <c r="O305" s="41"/>
    </row>
    <row r="306" spans="1:15">
      <c r="A306" s="24">
        <v>299</v>
      </c>
      <c r="B306" s="41"/>
      <c r="C306" s="41"/>
      <c r="D306" s="41"/>
      <c r="E306" s="70"/>
      <c r="F306" s="70"/>
      <c r="G306" s="43"/>
      <c r="H306" s="71"/>
      <c r="I306" s="72"/>
      <c r="J306" s="33" t="e">
        <f t="shared" si="4"/>
        <v>#DIV/0!</v>
      </c>
      <c r="K306" s="42"/>
      <c r="L306" s="42"/>
      <c r="M306" s="41"/>
      <c r="N306" s="41"/>
      <c r="O306" s="41"/>
    </row>
    <row r="307" spans="1:15">
      <c r="A307" s="24">
        <v>300</v>
      </c>
      <c r="B307" s="41"/>
      <c r="C307" s="41"/>
      <c r="D307" s="41"/>
      <c r="E307" s="70"/>
      <c r="F307" s="70"/>
      <c r="G307" s="43"/>
      <c r="H307" s="71"/>
      <c r="I307" s="72"/>
      <c r="J307" s="59" t="e">
        <f t="shared" si="4"/>
        <v>#DIV/0!</v>
      </c>
      <c r="K307" s="42"/>
      <c r="L307" s="42"/>
      <c r="M307" s="41"/>
      <c r="N307" s="41"/>
      <c r="O307" s="41"/>
    </row>
    <row r="308" spans="1:15">
      <c r="A308" s="65">
        <v>301</v>
      </c>
      <c r="B308" s="41"/>
      <c r="C308" s="41"/>
      <c r="D308" s="41"/>
      <c r="E308" s="70"/>
      <c r="F308" s="70"/>
      <c r="G308" s="43"/>
      <c r="H308" s="71"/>
      <c r="I308" s="72"/>
      <c r="J308" s="59" t="e">
        <f t="shared" si="4"/>
        <v>#DIV/0!</v>
      </c>
      <c r="K308" s="42"/>
      <c r="L308" s="42"/>
      <c r="M308" s="41"/>
      <c r="N308" s="41"/>
      <c r="O308" s="41"/>
    </row>
    <row r="309" spans="1:15">
      <c r="A309" s="65">
        <v>302</v>
      </c>
      <c r="B309" s="41"/>
      <c r="C309" s="41"/>
      <c r="D309" s="41"/>
      <c r="E309" s="70"/>
      <c r="F309" s="70"/>
      <c r="G309" s="43"/>
      <c r="H309" s="71"/>
      <c r="I309" s="72"/>
      <c r="J309" s="33" t="e">
        <f t="shared" si="4"/>
        <v>#DIV/0!</v>
      </c>
      <c r="K309" s="42"/>
      <c r="L309" s="42"/>
      <c r="M309" s="41"/>
      <c r="N309" s="41"/>
      <c r="O309" s="41"/>
    </row>
    <row r="310" spans="1:15">
      <c r="A310" s="24">
        <v>303</v>
      </c>
      <c r="B310" s="41"/>
      <c r="C310" s="41"/>
      <c r="D310" s="41"/>
      <c r="E310" s="70"/>
      <c r="F310" s="70"/>
      <c r="G310" s="43"/>
      <c r="H310" s="71"/>
      <c r="I310" s="72"/>
      <c r="J310" s="59" t="e">
        <f t="shared" si="4"/>
        <v>#DIV/0!</v>
      </c>
      <c r="K310" s="42"/>
      <c r="L310" s="42"/>
      <c r="M310" s="41"/>
      <c r="N310" s="41"/>
      <c r="O310" s="41"/>
    </row>
    <row r="311" spans="1:15">
      <c r="A311" s="24">
        <v>304</v>
      </c>
      <c r="B311" s="41"/>
      <c r="C311" s="41"/>
      <c r="D311" s="41"/>
      <c r="E311" s="70"/>
      <c r="F311" s="70"/>
      <c r="G311" s="43"/>
      <c r="H311" s="71"/>
      <c r="I311" s="72"/>
      <c r="J311" s="59" t="e">
        <f t="shared" si="4"/>
        <v>#DIV/0!</v>
      </c>
      <c r="K311" s="42"/>
      <c r="L311" s="42"/>
      <c r="M311" s="41"/>
      <c r="N311" s="41"/>
      <c r="O311" s="41"/>
    </row>
    <row r="312" spans="1:15">
      <c r="A312" s="24">
        <v>305</v>
      </c>
      <c r="B312" s="41"/>
      <c r="C312" s="41"/>
      <c r="D312" s="41"/>
      <c r="E312" s="70"/>
      <c r="F312" s="70"/>
      <c r="G312" s="43"/>
      <c r="H312" s="71"/>
      <c r="I312" s="72"/>
      <c r="J312" s="33" t="e">
        <f t="shared" si="4"/>
        <v>#DIV/0!</v>
      </c>
      <c r="K312" s="42"/>
      <c r="L312" s="42"/>
      <c r="M312" s="41"/>
      <c r="N312" s="41"/>
      <c r="O312" s="41"/>
    </row>
    <row r="313" spans="1:15">
      <c r="A313" s="65">
        <v>306</v>
      </c>
      <c r="B313" s="41"/>
      <c r="C313" s="41"/>
      <c r="D313" s="41"/>
      <c r="E313" s="70"/>
      <c r="F313" s="70"/>
      <c r="G313" s="43"/>
      <c r="H313" s="71"/>
      <c r="I313" s="72"/>
      <c r="J313" s="59" t="e">
        <f t="shared" si="4"/>
        <v>#DIV/0!</v>
      </c>
      <c r="K313" s="42"/>
      <c r="L313" s="42"/>
      <c r="M313" s="41"/>
      <c r="N313" s="41"/>
      <c r="O313" s="41"/>
    </row>
    <row r="314" spans="1:15">
      <c r="A314" s="65">
        <v>307</v>
      </c>
      <c r="B314" s="41"/>
      <c r="C314" s="41"/>
      <c r="D314" s="41"/>
      <c r="E314" s="70"/>
      <c r="F314" s="70"/>
      <c r="G314" s="43"/>
      <c r="H314" s="71"/>
      <c r="I314" s="72"/>
      <c r="J314" s="59" t="e">
        <f t="shared" si="4"/>
        <v>#DIV/0!</v>
      </c>
      <c r="K314" s="42"/>
      <c r="L314" s="42"/>
      <c r="M314" s="41"/>
      <c r="N314" s="41"/>
      <c r="O314" s="41"/>
    </row>
    <row r="315" spans="1:15">
      <c r="A315" s="24">
        <v>308</v>
      </c>
      <c r="B315" s="41"/>
      <c r="C315" s="41"/>
      <c r="D315" s="41"/>
      <c r="E315" s="70"/>
      <c r="F315" s="70"/>
      <c r="G315" s="43"/>
      <c r="H315" s="71"/>
      <c r="I315" s="72"/>
      <c r="J315" s="33" t="e">
        <f t="shared" si="4"/>
        <v>#DIV/0!</v>
      </c>
      <c r="K315" s="42"/>
      <c r="L315" s="42"/>
      <c r="M315" s="41"/>
      <c r="N315" s="41"/>
      <c r="O315" s="41"/>
    </row>
    <row r="316" spans="1:15">
      <c r="A316" s="24">
        <v>309</v>
      </c>
      <c r="B316" s="41"/>
      <c r="C316" s="41"/>
      <c r="D316" s="41"/>
      <c r="E316" s="70"/>
      <c r="F316" s="70"/>
      <c r="G316" s="43"/>
      <c r="H316" s="71"/>
      <c r="I316" s="72"/>
      <c r="J316" s="59" t="e">
        <f t="shared" si="4"/>
        <v>#DIV/0!</v>
      </c>
      <c r="K316" s="42"/>
      <c r="L316" s="42"/>
      <c r="M316" s="41"/>
      <c r="N316" s="41"/>
      <c r="O316" s="41"/>
    </row>
    <row r="317" spans="1:15">
      <c r="A317" s="24">
        <v>310</v>
      </c>
      <c r="B317" s="41"/>
      <c r="C317" s="41"/>
      <c r="D317" s="41"/>
      <c r="E317" s="70"/>
      <c r="F317" s="70"/>
      <c r="G317" s="43"/>
      <c r="H317" s="71"/>
      <c r="I317" s="72"/>
      <c r="J317" s="59" t="e">
        <f t="shared" si="4"/>
        <v>#DIV/0!</v>
      </c>
      <c r="K317" s="42"/>
      <c r="L317" s="42"/>
      <c r="M317" s="41"/>
      <c r="N317" s="41"/>
      <c r="O317" s="41"/>
    </row>
    <row r="318" spans="1:15">
      <c r="A318" s="65">
        <v>311</v>
      </c>
      <c r="B318" s="41"/>
      <c r="C318" s="41"/>
      <c r="D318" s="41"/>
      <c r="E318" s="70"/>
      <c r="F318" s="70"/>
      <c r="G318" s="43"/>
      <c r="H318" s="71"/>
      <c r="I318" s="72"/>
      <c r="J318" s="33" t="e">
        <f t="shared" si="4"/>
        <v>#DIV/0!</v>
      </c>
      <c r="K318" s="42"/>
      <c r="L318" s="42"/>
      <c r="M318" s="41"/>
      <c r="N318" s="41"/>
      <c r="O318" s="41"/>
    </row>
    <row r="319" spans="1:15">
      <c r="A319" s="65">
        <v>312</v>
      </c>
      <c r="B319" s="41"/>
      <c r="C319" s="41"/>
      <c r="D319" s="41"/>
      <c r="E319" s="70"/>
      <c r="F319" s="70"/>
      <c r="G319" s="43"/>
      <c r="H319" s="71"/>
      <c r="I319" s="72"/>
      <c r="J319" s="59" t="e">
        <f t="shared" si="4"/>
        <v>#DIV/0!</v>
      </c>
      <c r="K319" s="42"/>
      <c r="L319" s="42"/>
      <c r="M319" s="41"/>
      <c r="N319" s="41"/>
      <c r="O319" s="41"/>
    </row>
    <row r="320" spans="1:15">
      <c r="A320" s="24">
        <v>313</v>
      </c>
      <c r="B320" s="41"/>
      <c r="C320" s="41"/>
      <c r="D320" s="41"/>
      <c r="E320" s="70"/>
      <c r="F320" s="70"/>
      <c r="G320" s="43"/>
      <c r="H320" s="71"/>
      <c r="I320" s="72"/>
      <c r="J320" s="59" t="e">
        <f t="shared" si="4"/>
        <v>#DIV/0!</v>
      </c>
      <c r="K320" s="42"/>
      <c r="L320" s="42"/>
      <c r="M320" s="41"/>
      <c r="N320" s="41"/>
      <c r="O320" s="41"/>
    </row>
    <row r="321" spans="1:15">
      <c r="A321" s="24">
        <v>314</v>
      </c>
      <c r="B321" s="41"/>
      <c r="C321" s="41"/>
      <c r="D321" s="41"/>
      <c r="E321" s="70"/>
      <c r="F321" s="70"/>
      <c r="G321" s="43"/>
      <c r="H321" s="71"/>
      <c r="I321" s="72"/>
      <c r="J321" s="33" t="e">
        <f t="shared" si="4"/>
        <v>#DIV/0!</v>
      </c>
      <c r="K321" s="42"/>
      <c r="L321" s="42"/>
      <c r="M321" s="41"/>
      <c r="N321" s="41"/>
      <c r="O321" s="41"/>
    </row>
    <row r="322" spans="1:15">
      <c r="A322" s="24">
        <v>315</v>
      </c>
      <c r="B322" s="41"/>
      <c r="C322" s="41"/>
      <c r="D322" s="41"/>
      <c r="E322" s="70"/>
      <c r="F322" s="70"/>
      <c r="G322" s="43"/>
      <c r="H322" s="71"/>
      <c r="I322" s="72"/>
      <c r="J322" s="59" t="e">
        <f t="shared" si="4"/>
        <v>#DIV/0!</v>
      </c>
      <c r="K322" s="42"/>
      <c r="L322" s="42"/>
      <c r="M322" s="41"/>
      <c r="N322" s="41"/>
      <c r="O322" s="41"/>
    </row>
    <row r="323" spans="1:15">
      <c r="A323" s="65">
        <v>316</v>
      </c>
      <c r="B323" s="41"/>
      <c r="C323" s="41"/>
      <c r="D323" s="41"/>
      <c r="E323" s="70"/>
      <c r="F323" s="70"/>
      <c r="G323" s="43"/>
      <c r="H323" s="71"/>
      <c r="I323" s="72"/>
      <c r="J323" s="59" t="e">
        <f t="shared" si="4"/>
        <v>#DIV/0!</v>
      </c>
      <c r="K323" s="42"/>
      <c r="L323" s="42"/>
      <c r="M323" s="41"/>
      <c r="N323" s="41"/>
      <c r="O323" s="41"/>
    </row>
    <row r="324" spans="1:15">
      <c r="A324" s="65">
        <v>317</v>
      </c>
      <c r="B324" s="41"/>
      <c r="C324" s="41"/>
      <c r="D324" s="41"/>
      <c r="E324" s="70"/>
      <c r="F324" s="70"/>
      <c r="G324" s="43"/>
      <c r="H324" s="71"/>
      <c r="I324" s="72"/>
      <c r="J324" s="33" t="e">
        <f t="shared" si="4"/>
        <v>#DIV/0!</v>
      </c>
      <c r="K324" s="42"/>
      <c r="L324" s="42"/>
      <c r="M324" s="41"/>
      <c r="N324" s="41"/>
      <c r="O324" s="41"/>
    </row>
    <row r="325" spans="1:15">
      <c r="A325" s="24">
        <v>318</v>
      </c>
      <c r="B325" s="41"/>
      <c r="C325" s="41"/>
      <c r="D325" s="41"/>
      <c r="E325" s="70"/>
      <c r="F325" s="70"/>
      <c r="G325" s="43"/>
      <c r="H325" s="71"/>
      <c r="I325" s="72"/>
      <c r="J325" s="59" t="e">
        <f t="shared" si="4"/>
        <v>#DIV/0!</v>
      </c>
      <c r="K325" s="42"/>
      <c r="L325" s="42"/>
      <c r="M325" s="41"/>
      <c r="N325" s="41"/>
      <c r="O325" s="41"/>
    </row>
    <row r="326" spans="1:15">
      <c r="A326" s="24">
        <v>319</v>
      </c>
      <c r="B326" s="41"/>
      <c r="C326" s="41"/>
      <c r="D326" s="41"/>
      <c r="E326" s="70"/>
      <c r="F326" s="70"/>
      <c r="G326" s="43"/>
      <c r="H326" s="71"/>
      <c r="I326" s="72"/>
      <c r="J326" s="59" t="e">
        <f t="shared" si="4"/>
        <v>#DIV/0!</v>
      </c>
      <c r="K326" s="42"/>
      <c r="L326" s="42"/>
      <c r="M326" s="41"/>
      <c r="N326" s="41"/>
      <c r="O326" s="41"/>
    </row>
    <row r="327" spans="1:15">
      <c r="A327" s="24">
        <v>320</v>
      </c>
      <c r="B327" s="41"/>
      <c r="C327" s="41"/>
      <c r="D327" s="41"/>
      <c r="E327" s="70"/>
      <c r="F327" s="70"/>
      <c r="G327" s="43"/>
      <c r="H327" s="71"/>
      <c r="I327" s="72"/>
      <c r="J327" s="33" t="e">
        <f t="shared" ref="J327:J352" si="5">H327/I327</f>
        <v>#DIV/0!</v>
      </c>
      <c r="K327" s="42"/>
      <c r="L327" s="42"/>
      <c r="M327" s="41"/>
      <c r="N327" s="41"/>
      <c r="O327" s="41"/>
    </row>
    <row r="328" spans="1:15">
      <c r="A328" s="65">
        <v>321</v>
      </c>
      <c r="B328" s="41"/>
      <c r="C328" s="41"/>
      <c r="D328" s="41"/>
      <c r="E328" s="70"/>
      <c r="F328" s="70"/>
      <c r="G328" s="43"/>
      <c r="H328" s="71"/>
      <c r="I328" s="72"/>
      <c r="J328" s="59" t="e">
        <f t="shared" si="5"/>
        <v>#DIV/0!</v>
      </c>
      <c r="K328" s="42"/>
      <c r="L328" s="42"/>
      <c r="M328" s="41"/>
      <c r="N328" s="41"/>
      <c r="O328" s="41"/>
    </row>
    <row r="329" spans="1:15">
      <c r="A329" s="65">
        <v>322</v>
      </c>
      <c r="B329" s="41"/>
      <c r="C329" s="41"/>
      <c r="D329" s="41"/>
      <c r="E329" s="70"/>
      <c r="F329" s="70"/>
      <c r="G329" s="43"/>
      <c r="H329" s="71"/>
      <c r="I329" s="72"/>
      <c r="J329" s="59" t="e">
        <f t="shared" si="5"/>
        <v>#DIV/0!</v>
      </c>
      <c r="K329" s="42"/>
      <c r="L329" s="42"/>
      <c r="M329" s="41"/>
      <c r="N329" s="41"/>
      <c r="O329" s="41"/>
    </row>
    <row r="330" spans="1:15">
      <c r="A330" s="24">
        <v>323</v>
      </c>
      <c r="B330" s="41"/>
      <c r="C330" s="41"/>
      <c r="D330" s="41"/>
      <c r="E330" s="70"/>
      <c r="F330" s="70"/>
      <c r="G330" s="43"/>
      <c r="H330" s="71"/>
      <c r="I330" s="72"/>
      <c r="J330" s="33" t="e">
        <f t="shared" si="5"/>
        <v>#DIV/0!</v>
      </c>
      <c r="K330" s="42"/>
      <c r="L330" s="42"/>
      <c r="M330" s="41"/>
      <c r="N330" s="41"/>
      <c r="O330" s="41"/>
    </row>
    <row r="331" spans="1:15">
      <c r="A331" s="24">
        <v>324</v>
      </c>
      <c r="B331" s="41"/>
      <c r="C331" s="41"/>
      <c r="D331" s="41"/>
      <c r="E331" s="70"/>
      <c r="F331" s="70"/>
      <c r="G331" s="43"/>
      <c r="H331" s="71"/>
      <c r="I331" s="72"/>
      <c r="J331" s="59" t="e">
        <f t="shared" si="5"/>
        <v>#DIV/0!</v>
      </c>
      <c r="K331" s="42"/>
      <c r="L331" s="42"/>
      <c r="M331" s="41"/>
      <c r="N331" s="41"/>
      <c r="O331" s="41"/>
    </row>
    <row r="332" spans="1:15">
      <c r="A332" s="24">
        <v>325</v>
      </c>
      <c r="B332" s="41"/>
      <c r="C332" s="41"/>
      <c r="D332" s="41"/>
      <c r="E332" s="70"/>
      <c r="F332" s="70"/>
      <c r="G332" s="43"/>
      <c r="H332" s="71"/>
      <c r="I332" s="72"/>
      <c r="J332" s="59" t="e">
        <f t="shared" si="5"/>
        <v>#DIV/0!</v>
      </c>
      <c r="K332" s="42"/>
      <c r="L332" s="42"/>
      <c r="M332" s="41"/>
      <c r="N332" s="41"/>
      <c r="O332" s="41"/>
    </row>
    <row r="333" spans="1:15">
      <c r="A333" s="65">
        <v>326</v>
      </c>
      <c r="B333" s="41"/>
      <c r="C333" s="41"/>
      <c r="D333" s="41"/>
      <c r="E333" s="70"/>
      <c r="F333" s="70"/>
      <c r="G333" s="43"/>
      <c r="H333" s="71"/>
      <c r="I333" s="72"/>
      <c r="J333" s="33" t="e">
        <f t="shared" si="5"/>
        <v>#DIV/0!</v>
      </c>
      <c r="K333" s="42"/>
      <c r="L333" s="42"/>
      <c r="M333" s="41"/>
      <c r="N333" s="41"/>
      <c r="O333" s="41"/>
    </row>
    <row r="334" spans="1:15">
      <c r="A334" s="65">
        <v>327</v>
      </c>
      <c r="B334" s="41"/>
      <c r="C334" s="41"/>
      <c r="D334" s="41"/>
      <c r="E334" s="70"/>
      <c r="F334" s="70"/>
      <c r="G334" s="43"/>
      <c r="H334" s="71"/>
      <c r="I334" s="72"/>
      <c r="J334" s="59" t="e">
        <f t="shared" si="5"/>
        <v>#DIV/0!</v>
      </c>
      <c r="K334" s="42"/>
      <c r="L334" s="42"/>
      <c r="M334" s="41"/>
      <c r="N334" s="41"/>
      <c r="O334" s="41"/>
    </row>
    <row r="335" spans="1:15">
      <c r="A335" s="24">
        <v>328</v>
      </c>
      <c r="B335" s="41"/>
      <c r="C335" s="41"/>
      <c r="D335" s="41"/>
      <c r="E335" s="70"/>
      <c r="F335" s="70"/>
      <c r="G335" s="43"/>
      <c r="H335" s="71"/>
      <c r="I335" s="72"/>
      <c r="J335" s="59" t="e">
        <f t="shared" si="5"/>
        <v>#DIV/0!</v>
      </c>
      <c r="K335" s="42"/>
      <c r="L335" s="42"/>
      <c r="M335" s="41"/>
      <c r="N335" s="41"/>
      <c r="O335" s="41"/>
    </row>
    <row r="336" spans="1:15">
      <c r="A336" s="24">
        <v>329</v>
      </c>
      <c r="B336" s="41"/>
      <c r="C336" s="41"/>
      <c r="D336" s="41"/>
      <c r="E336" s="70"/>
      <c r="F336" s="70"/>
      <c r="G336" s="43"/>
      <c r="H336" s="71"/>
      <c r="I336" s="72"/>
      <c r="J336" s="33" t="e">
        <f t="shared" si="5"/>
        <v>#DIV/0!</v>
      </c>
      <c r="K336" s="42"/>
      <c r="L336" s="42"/>
      <c r="M336" s="41"/>
      <c r="N336" s="41"/>
      <c r="O336" s="41"/>
    </row>
    <row r="337" spans="1:15">
      <c r="A337" s="24">
        <v>330</v>
      </c>
      <c r="B337" s="41"/>
      <c r="C337" s="41"/>
      <c r="D337" s="41"/>
      <c r="E337" s="70"/>
      <c r="F337" s="70"/>
      <c r="G337" s="43"/>
      <c r="H337" s="71"/>
      <c r="I337" s="72"/>
      <c r="J337" s="59" t="e">
        <f t="shared" si="5"/>
        <v>#DIV/0!</v>
      </c>
      <c r="K337" s="42"/>
      <c r="L337" s="42"/>
      <c r="M337" s="41"/>
      <c r="N337" s="41"/>
      <c r="O337" s="41"/>
    </row>
    <row r="338" spans="1:15">
      <c r="A338" s="65">
        <v>331</v>
      </c>
      <c r="B338" s="41"/>
      <c r="C338" s="41"/>
      <c r="D338" s="41"/>
      <c r="E338" s="70"/>
      <c r="F338" s="70"/>
      <c r="G338" s="43"/>
      <c r="H338" s="71"/>
      <c r="I338" s="72"/>
      <c r="J338" s="59" t="e">
        <f t="shared" si="5"/>
        <v>#DIV/0!</v>
      </c>
      <c r="K338" s="42"/>
      <c r="L338" s="42"/>
      <c r="M338" s="41"/>
      <c r="N338" s="41"/>
      <c r="O338" s="41"/>
    </row>
    <row r="339" spans="1:15">
      <c r="A339" s="65">
        <v>332</v>
      </c>
      <c r="B339" s="41"/>
      <c r="C339" s="41"/>
      <c r="D339" s="41"/>
      <c r="E339" s="70"/>
      <c r="F339" s="70"/>
      <c r="G339" s="43"/>
      <c r="H339" s="71"/>
      <c r="I339" s="72"/>
      <c r="J339" s="33" t="e">
        <f t="shared" si="5"/>
        <v>#DIV/0!</v>
      </c>
      <c r="K339" s="42"/>
      <c r="L339" s="42"/>
      <c r="M339" s="41"/>
      <c r="N339" s="41"/>
      <c r="O339" s="41"/>
    </row>
    <row r="340" spans="1:15">
      <c r="A340" s="24">
        <v>333</v>
      </c>
      <c r="B340" s="41"/>
      <c r="C340" s="41"/>
      <c r="D340" s="41"/>
      <c r="E340" s="70"/>
      <c r="F340" s="70"/>
      <c r="G340" s="43"/>
      <c r="H340" s="71"/>
      <c r="I340" s="72"/>
      <c r="J340" s="59" t="e">
        <f t="shared" si="5"/>
        <v>#DIV/0!</v>
      </c>
      <c r="K340" s="42"/>
      <c r="L340" s="42"/>
      <c r="M340" s="41"/>
      <c r="N340" s="41"/>
      <c r="O340" s="41"/>
    </row>
    <row r="341" spans="1:15">
      <c r="A341" s="24">
        <v>334</v>
      </c>
      <c r="B341" s="41"/>
      <c r="C341" s="41"/>
      <c r="D341" s="41"/>
      <c r="E341" s="70"/>
      <c r="F341" s="70"/>
      <c r="G341" s="43"/>
      <c r="H341" s="71"/>
      <c r="I341" s="72"/>
      <c r="J341" s="59" t="e">
        <f t="shared" si="5"/>
        <v>#DIV/0!</v>
      </c>
      <c r="K341" s="42"/>
      <c r="L341" s="42"/>
      <c r="M341" s="41"/>
      <c r="N341" s="41"/>
      <c r="O341" s="41"/>
    </row>
    <row r="342" spans="1:15">
      <c r="A342" s="24">
        <v>335</v>
      </c>
      <c r="B342" s="41"/>
      <c r="C342" s="41"/>
      <c r="D342" s="41"/>
      <c r="E342" s="70"/>
      <c r="F342" s="70"/>
      <c r="G342" s="43"/>
      <c r="H342" s="71"/>
      <c r="I342" s="72"/>
      <c r="J342" s="33" t="e">
        <f t="shared" si="5"/>
        <v>#DIV/0!</v>
      </c>
      <c r="K342" s="42"/>
      <c r="L342" s="42"/>
      <c r="M342" s="41"/>
      <c r="N342" s="41"/>
      <c r="O342" s="41"/>
    </row>
    <row r="343" spans="1:15">
      <c r="A343" s="65">
        <v>336</v>
      </c>
      <c r="B343" s="41"/>
      <c r="C343" s="41"/>
      <c r="D343" s="41"/>
      <c r="E343" s="70"/>
      <c r="F343" s="70"/>
      <c r="G343" s="43"/>
      <c r="H343" s="71"/>
      <c r="I343" s="72"/>
      <c r="J343" s="59" t="e">
        <f t="shared" si="5"/>
        <v>#DIV/0!</v>
      </c>
      <c r="K343" s="42"/>
      <c r="L343" s="42"/>
      <c r="M343" s="41"/>
      <c r="N343" s="41"/>
      <c r="O343" s="41"/>
    </row>
    <row r="344" spans="1:15">
      <c r="A344" s="65">
        <v>337</v>
      </c>
      <c r="B344" s="41"/>
      <c r="C344" s="41"/>
      <c r="D344" s="41"/>
      <c r="E344" s="70"/>
      <c r="F344" s="70"/>
      <c r="G344" s="43"/>
      <c r="H344" s="71"/>
      <c r="I344" s="72"/>
      <c r="J344" s="59" t="e">
        <f t="shared" si="5"/>
        <v>#DIV/0!</v>
      </c>
      <c r="K344" s="42"/>
      <c r="L344" s="42"/>
      <c r="M344" s="41"/>
      <c r="N344" s="41"/>
      <c r="O344" s="41"/>
    </row>
    <row r="345" spans="1:15">
      <c r="A345" s="24">
        <v>338</v>
      </c>
      <c r="B345" s="41"/>
      <c r="C345" s="41"/>
      <c r="D345" s="41"/>
      <c r="E345" s="70"/>
      <c r="F345" s="70"/>
      <c r="G345" s="43"/>
      <c r="H345" s="71"/>
      <c r="I345" s="72"/>
      <c r="J345" s="33" t="e">
        <f t="shared" si="5"/>
        <v>#DIV/0!</v>
      </c>
      <c r="K345" s="42"/>
      <c r="L345" s="42"/>
      <c r="M345" s="41"/>
      <c r="N345" s="41"/>
      <c r="O345" s="41"/>
    </row>
    <row r="346" spans="1:15">
      <c r="A346" s="24">
        <v>339</v>
      </c>
      <c r="B346" s="41"/>
      <c r="C346" s="41"/>
      <c r="D346" s="41"/>
      <c r="E346" s="70"/>
      <c r="F346" s="70"/>
      <c r="G346" s="43"/>
      <c r="H346" s="71"/>
      <c r="I346" s="72"/>
      <c r="J346" s="59" t="e">
        <f t="shared" si="5"/>
        <v>#DIV/0!</v>
      </c>
      <c r="K346" s="42"/>
      <c r="L346" s="42"/>
      <c r="M346" s="41"/>
      <c r="N346" s="41"/>
      <c r="O346" s="41"/>
    </row>
    <row r="347" spans="1:15">
      <c r="A347" s="24">
        <v>340</v>
      </c>
      <c r="B347" s="41"/>
      <c r="C347" s="41"/>
      <c r="D347" s="41"/>
      <c r="E347" s="70"/>
      <c r="F347" s="70"/>
      <c r="G347" s="43"/>
      <c r="H347" s="71"/>
      <c r="I347" s="72"/>
      <c r="J347" s="59" t="e">
        <f t="shared" si="5"/>
        <v>#DIV/0!</v>
      </c>
      <c r="K347" s="42"/>
      <c r="L347" s="42"/>
      <c r="M347" s="41"/>
      <c r="N347" s="41"/>
      <c r="O347" s="41"/>
    </row>
    <row r="348" spans="1:15">
      <c r="A348" s="65">
        <v>341</v>
      </c>
      <c r="B348" s="41"/>
      <c r="C348" s="41"/>
      <c r="D348" s="41"/>
      <c r="E348" s="70"/>
      <c r="F348" s="70"/>
      <c r="G348" s="43"/>
      <c r="H348" s="71"/>
      <c r="I348" s="72"/>
      <c r="J348" s="33" t="e">
        <f t="shared" si="5"/>
        <v>#DIV/0!</v>
      </c>
      <c r="K348" s="42"/>
      <c r="L348" s="42"/>
      <c r="M348" s="41"/>
      <c r="N348" s="41"/>
      <c r="O348" s="41"/>
    </row>
    <row r="349" spans="1:15">
      <c r="A349" s="65">
        <v>342</v>
      </c>
      <c r="B349" s="41"/>
      <c r="C349" s="41"/>
      <c r="D349" s="41"/>
      <c r="E349" s="70"/>
      <c r="F349" s="70"/>
      <c r="G349" s="43"/>
      <c r="H349" s="71"/>
      <c r="I349" s="72"/>
      <c r="J349" s="59" t="e">
        <f t="shared" si="5"/>
        <v>#DIV/0!</v>
      </c>
      <c r="K349" s="42"/>
      <c r="L349" s="42"/>
      <c r="M349" s="41"/>
      <c r="N349" s="41"/>
      <c r="O349" s="41"/>
    </row>
    <row r="350" spans="1:15">
      <c r="A350" s="24">
        <v>343</v>
      </c>
      <c r="B350" s="41"/>
      <c r="C350" s="41"/>
      <c r="D350" s="41"/>
      <c r="E350" s="70"/>
      <c r="F350" s="70"/>
      <c r="G350" s="43"/>
      <c r="H350" s="71"/>
      <c r="I350" s="72"/>
      <c r="J350" s="59" t="e">
        <f t="shared" si="5"/>
        <v>#DIV/0!</v>
      </c>
      <c r="K350" s="42"/>
      <c r="L350" s="42"/>
      <c r="M350" s="41"/>
      <c r="N350" s="41"/>
      <c r="O350" s="41"/>
    </row>
    <row r="351" spans="1:15">
      <c r="A351" s="24">
        <v>344</v>
      </c>
      <c r="B351" s="41"/>
      <c r="C351" s="41"/>
      <c r="D351" s="41"/>
      <c r="E351" s="70"/>
      <c r="F351" s="70"/>
      <c r="G351" s="43"/>
      <c r="H351" s="71"/>
      <c r="I351" s="72"/>
      <c r="J351" s="33" t="e">
        <f t="shared" si="5"/>
        <v>#DIV/0!</v>
      </c>
      <c r="K351" s="42"/>
      <c r="L351" s="42"/>
      <c r="M351" s="41"/>
      <c r="N351" s="41"/>
      <c r="O351" s="41"/>
    </row>
    <row r="352" spans="1:15">
      <c r="A352" s="24">
        <v>345</v>
      </c>
      <c r="B352" s="41"/>
      <c r="C352" s="41"/>
      <c r="D352" s="41"/>
      <c r="E352" s="70"/>
      <c r="F352" s="70"/>
      <c r="G352" s="43"/>
      <c r="H352" s="71"/>
      <c r="I352" s="72"/>
      <c r="J352" s="59" t="e">
        <f t="shared" si="5"/>
        <v>#DIV/0!</v>
      </c>
      <c r="K352" s="42"/>
      <c r="L352" s="42"/>
      <c r="M352" s="41"/>
      <c r="N352" s="41"/>
      <c r="O352" s="41"/>
    </row>
    <row r="353" spans="1:15">
      <c r="A353" s="65">
        <v>346</v>
      </c>
      <c r="B353" s="41"/>
      <c r="C353" s="41"/>
      <c r="D353" s="41"/>
      <c r="E353" s="70"/>
      <c r="F353" s="70"/>
      <c r="G353" s="43"/>
      <c r="H353" s="71"/>
      <c r="I353" s="72"/>
      <c r="J353" s="59" t="e">
        <f>H353/I353</f>
        <v>#DIV/0!</v>
      </c>
      <c r="K353" s="42"/>
      <c r="L353" s="42"/>
      <c r="M353" s="41"/>
      <c r="N353" s="41"/>
      <c r="O353" s="41"/>
    </row>
    <row r="354" spans="1:15">
      <c r="A354" s="65">
        <v>347</v>
      </c>
      <c r="B354" s="41"/>
      <c r="C354" s="41"/>
      <c r="D354" s="41"/>
      <c r="E354" s="70"/>
      <c r="F354" s="70"/>
      <c r="G354" s="43"/>
      <c r="H354" s="71"/>
      <c r="I354" s="72"/>
      <c r="J354" s="33" t="e">
        <f>H354/I354</f>
        <v>#DIV/0!</v>
      </c>
      <c r="K354" s="42"/>
      <c r="L354" s="42"/>
      <c r="M354" s="41"/>
      <c r="N354" s="41"/>
      <c r="O354" s="41"/>
    </row>
    <row r="355" spans="1:15">
      <c r="A355" s="24">
        <v>348</v>
      </c>
      <c r="B355" s="41"/>
      <c r="C355" s="41"/>
      <c r="D355" s="41"/>
      <c r="E355" s="70"/>
      <c r="F355" s="70"/>
      <c r="G355" s="43"/>
      <c r="H355" s="71"/>
      <c r="I355" s="72"/>
      <c r="J355" s="59" t="e">
        <f>H355/I355</f>
        <v>#DIV/0!</v>
      </c>
      <c r="K355" s="42"/>
      <c r="L355" s="42"/>
      <c r="M355" s="41"/>
      <c r="N355" s="41"/>
      <c r="O355" s="41"/>
    </row>
    <row r="356" spans="1:15">
      <c r="A356" s="24">
        <v>349</v>
      </c>
      <c r="B356" s="41"/>
      <c r="C356" s="41"/>
      <c r="D356" s="41"/>
      <c r="E356" s="70"/>
      <c r="F356" s="70"/>
      <c r="G356" s="43"/>
      <c r="H356" s="71"/>
      <c r="I356" s="72"/>
      <c r="J356" s="59" t="e">
        <f>H356/I356</f>
        <v>#DIV/0!</v>
      </c>
      <c r="K356" s="42"/>
      <c r="L356" s="42"/>
      <c r="M356" s="41"/>
      <c r="N356" s="41"/>
      <c r="O356" s="41"/>
    </row>
    <row r="357" spans="1:15">
      <c r="A357" s="24">
        <v>350</v>
      </c>
      <c r="B357" s="41"/>
      <c r="C357" s="41"/>
      <c r="D357" s="41"/>
      <c r="E357" s="70"/>
      <c r="F357" s="70"/>
      <c r="G357" s="43"/>
      <c r="H357" s="71"/>
      <c r="I357" s="72"/>
      <c r="J357" s="33" t="e">
        <f>H357/I357</f>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2" firstPageNumber="0" orientation="landscape" blackAndWhite="1"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5"/>
  <sheetViews>
    <sheetView view="pageBreakPreview" zoomScale="60" zoomScaleNormal="100" workbookViewId="0">
      <selection activeCell="B11" sqref="B11"/>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221</v>
      </c>
      <c r="B1" s="75" t="str">
        <f>[31]合計!C3</f>
        <v>高知県</v>
      </c>
      <c r="C1" s="65"/>
      <c r="D1" s="65"/>
      <c r="E1" s="65"/>
      <c r="F1" s="65"/>
      <c r="G1" s="65"/>
      <c r="I1" s="24" t="s">
        <v>363</v>
      </c>
    </row>
    <row r="2" spans="1:10" ht="49.5" customHeight="1">
      <c r="B2" s="76"/>
      <c r="C2" s="65"/>
      <c r="D2" s="65"/>
      <c r="E2" s="857" t="s">
        <v>364</v>
      </c>
      <c r="F2" s="856"/>
      <c r="G2" s="856"/>
      <c r="H2" s="29">
        <f>SUMIF(G6:G356,"PPS",H6:H356)</f>
        <v>0</v>
      </c>
    </row>
    <row r="3" spans="1:10" s="65" customFormat="1" ht="16.5" customHeight="1">
      <c r="B3" s="35"/>
      <c r="E3" s="108"/>
      <c r="F3" s="108"/>
      <c r="G3" s="108"/>
      <c r="H3" s="37"/>
    </row>
    <row r="4" spans="1:10" ht="54">
      <c r="A4" s="40" t="s">
        <v>365</v>
      </c>
      <c r="B4" s="41" t="s">
        <v>228</v>
      </c>
      <c r="C4" s="41" t="s">
        <v>229</v>
      </c>
      <c r="D4" s="41" t="s">
        <v>232</v>
      </c>
      <c r="E4" s="41" t="s">
        <v>233</v>
      </c>
      <c r="F4" s="41" t="s">
        <v>230</v>
      </c>
      <c r="G4" s="42" t="s">
        <v>231</v>
      </c>
      <c r="H4" s="44" t="s">
        <v>366</v>
      </c>
      <c r="I4" s="109" t="s">
        <v>367</v>
      </c>
      <c r="J4" s="110" t="s">
        <v>368</v>
      </c>
    </row>
    <row r="5" spans="1:10" s="236" customFormat="1" ht="14.25" thickBot="1">
      <c r="B5" s="238" t="s">
        <v>240</v>
      </c>
      <c r="C5" s="238"/>
      <c r="D5" s="238"/>
      <c r="E5" s="238"/>
      <c r="F5" s="238"/>
      <c r="G5" s="238"/>
      <c r="H5" s="254">
        <f>SUM(H6:H65)</f>
        <v>0</v>
      </c>
      <c r="I5" s="254">
        <f>SUM(I6:I65)</f>
        <v>0</v>
      </c>
      <c r="J5" s="238" t="e">
        <f t="shared" ref="J5:J64" si="0">H5/I5</f>
        <v>#DIV/0!</v>
      </c>
    </row>
    <row r="6" spans="1:10" ht="14.25" thickTop="1">
      <c r="A6" s="24">
        <v>1</v>
      </c>
      <c r="B6" s="62"/>
      <c r="C6" s="62"/>
      <c r="D6" s="62"/>
      <c r="E6" s="112"/>
      <c r="F6" s="62"/>
      <c r="G6" s="66"/>
      <c r="H6" s="29"/>
      <c r="I6" s="29"/>
      <c r="J6" s="41" t="e">
        <f t="shared" si="0"/>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H65/I65</f>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firstPageNumber="0" orientation="landscape" blackAndWhite="1"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5"/>
  <sheetViews>
    <sheetView view="pageBreakPreview" zoomScaleNormal="100" zoomScaleSheetLayoutView="100" workbookViewId="0">
      <selection activeCell="M22" sqref="M22"/>
    </sheetView>
  </sheetViews>
  <sheetFormatPr defaultColWidth="9" defaultRowHeight="13.5"/>
  <cols>
    <col min="1" max="1" width="9" style="24" customWidth="1"/>
    <col min="2" max="2" width="12.625" style="24" customWidth="1"/>
    <col min="3" max="3" width="14.125" style="24" customWidth="1"/>
    <col min="4" max="4" width="9" style="24" customWidth="1"/>
    <col min="5" max="5" width="8.75" style="24" customWidth="1"/>
    <col min="6" max="6" width="13.375" style="24" customWidth="1"/>
    <col min="7" max="7" width="13.125" style="24" bestFit="1" customWidth="1"/>
    <col min="8" max="8" width="14.625" style="24" customWidth="1"/>
    <col min="9" max="9" width="13.375" style="24" customWidth="1"/>
    <col min="10" max="10" width="10.875" style="24" customWidth="1"/>
    <col min="11" max="256" width="9" style="24"/>
    <col min="257" max="257" width="9" style="24" customWidth="1"/>
    <col min="258" max="258" width="12.625" style="24" customWidth="1"/>
    <col min="259" max="259" width="14.125" style="24" customWidth="1"/>
    <col min="260" max="260" width="9" style="24" customWidth="1"/>
    <col min="261" max="261" width="8.75" style="24" customWidth="1"/>
    <col min="262" max="262" width="13.375" style="24" customWidth="1"/>
    <col min="263" max="263" width="13.125" style="24" bestFit="1" customWidth="1"/>
    <col min="264" max="264" width="14.625" style="24" customWidth="1"/>
    <col min="265" max="265" width="13.375" style="24" customWidth="1"/>
    <col min="266" max="266" width="10.875" style="24" customWidth="1"/>
    <col min="267" max="512" width="9" style="24"/>
    <col min="513" max="513" width="9" style="24" customWidth="1"/>
    <col min="514" max="514" width="12.625" style="24" customWidth="1"/>
    <col min="515" max="515" width="14.125" style="24" customWidth="1"/>
    <col min="516" max="516" width="9" style="24" customWidth="1"/>
    <col min="517" max="517" width="8.75" style="24" customWidth="1"/>
    <col min="518" max="518" width="13.375" style="24" customWidth="1"/>
    <col min="519" max="519" width="13.125" style="24" bestFit="1" customWidth="1"/>
    <col min="520" max="520" width="14.625" style="24" customWidth="1"/>
    <col min="521" max="521" width="13.375" style="24" customWidth="1"/>
    <col min="522" max="522" width="10.875" style="24" customWidth="1"/>
    <col min="523" max="768" width="9" style="24"/>
    <col min="769" max="769" width="9" style="24" customWidth="1"/>
    <col min="770" max="770" width="12.625" style="24" customWidth="1"/>
    <col min="771" max="771" width="14.125" style="24" customWidth="1"/>
    <col min="772" max="772" width="9" style="24" customWidth="1"/>
    <col min="773" max="773" width="8.75" style="24" customWidth="1"/>
    <col min="774" max="774" width="13.375" style="24" customWidth="1"/>
    <col min="775" max="775" width="13.125" style="24" bestFit="1" customWidth="1"/>
    <col min="776" max="776" width="14.625" style="24" customWidth="1"/>
    <col min="777" max="777" width="13.375" style="24" customWidth="1"/>
    <col min="778" max="778" width="10.875" style="24" customWidth="1"/>
    <col min="779" max="1024" width="9" style="24"/>
    <col min="1025" max="1025" width="9" style="24" customWidth="1"/>
    <col min="1026" max="1026" width="12.625" style="24" customWidth="1"/>
    <col min="1027" max="1027" width="14.125" style="24" customWidth="1"/>
    <col min="1028" max="1028" width="9" style="24" customWidth="1"/>
    <col min="1029" max="1029" width="8.75" style="24" customWidth="1"/>
    <col min="1030" max="1030" width="13.375" style="24" customWidth="1"/>
    <col min="1031" max="1031" width="13.125" style="24" bestFit="1" customWidth="1"/>
    <col min="1032" max="1032" width="14.625" style="24" customWidth="1"/>
    <col min="1033" max="1033" width="13.375" style="24" customWidth="1"/>
    <col min="1034" max="1034" width="10.875" style="24" customWidth="1"/>
    <col min="1035" max="1280" width="9" style="24"/>
    <col min="1281" max="1281" width="9" style="24" customWidth="1"/>
    <col min="1282" max="1282" width="12.625" style="24" customWidth="1"/>
    <col min="1283" max="1283" width="14.125" style="24" customWidth="1"/>
    <col min="1284" max="1284" width="9" style="24" customWidth="1"/>
    <col min="1285" max="1285" width="8.75" style="24" customWidth="1"/>
    <col min="1286" max="1286" width="13.375" style="24" customWidth="1"/>
    <col min="1287" max="1287" width="13.125" style="24" bestFit="1" customWidth="1"/>
    <col min="1288" max="1288" width="14.625" style="24" customWidth="1"/>
    <col min="1289" max="1289" width="13.375" style="24" customWidth="1"/>
    <col min="1290" max="1290" width="10.875" style="24" customWidth="1"/>
    <col min="1291" max="1536" width="9" style="24"/>
    <col min="1537" max="1537" width="9" style="24" customWidth="1"/>
    <col min="1538" max="1538" width="12.625" style="24" customWidth="1"/>
    <col min="1539" max="1539" width="14.125" style="24" customWidth="1"/>
    <col min="1540" max="1540" width="9" style="24" customWidth="1"/>
    <col min="1541" max="1541" width="8.75" style="24" customWidth="1"/>
    <col min="1542" max="1542" width="13.375" style="24" customWidth="1"/>
    <col min="1543" max="1543" width="13.125" style="24" bestFit="1" customWidth="1"/>
    <col min="1544" max="1544" width="14.625" style="24" customWidth="1"/>
    <col min="1545" max="1545" width="13.375" style="24" customWidth="1"/>
    <col min="1546" max="1546" width="10.875" style="24" customWidth="1"/>
    <col min="1547" max="1792" width="9" style="24"/>
    <col min="1793" max="1793" width="9" style="24" customWidth="1"/>
    <col min="1794" max="1794" width="12.625" style="24" customWidth="1"/>
    <col min="1795" max="1795" width="14.125" style="24" customWidth="1"/>
    <col min="1796" max="1796" width="9" style="24" customWidth="1"/>
    <col min="1797" max="1797" width="8.75" style="24" customWidth="1"/>
    <col min="1798" max="1798" width="13.375" style="24" customWidth="1"/>
    <col min="1799" max="1799" width="13.125" style="24" bestFit="1" customWidth="1"/>
    <col min="1800" max="1800" width="14.625" style="24" customWidth="1"/>
    <col min="1801" max="1801" width="13.375" style="24" customWidth="1"/>
    <col min="1802" max="1802" width="10.875" style="24" customWidth="1"/>
    <col min="1803" max="2048" width="9" style="24"/>
    <col min="2049" max="2049" width="9" style="24" customWidth="1"/>
    <col min="2050" max="2050" width="12.625" style="24" customWidth="1"/>
    <col min="2051" max="2051" width="14.125" style="24" customWidth="1"/>
    <col min="2052" max="2052" width="9" style="24" customWidth="1"/>
    <col min="2053" max="2053" width="8.75" style="24" customWidth="1"/>
    <col min="2054" max="2054" width="13.375" style="24" customWidth="1"/>
    <col min="2055" max="2055" width="13.125" style="24" bestFit="1" customWidth="1"/>
    <col min="2056" max="2056" width="14.625" style="24" customWidth="1"/>
    <col min="2057" max="2057" width="13.375" style="24" customWidth="1"/>
    <col min="2058" max="2058" width="10.875" style="24" customWidth="1"/>
    <col min="2059" max="2304" width="9" style="24"/>
    <col min="2305" max="2305" width="9" style="24" customWidth="1"/>
    <col min="2306" max="2306" width="12.625" style="24" customWidth="1"/>
    <col min="2307" max="2307" width="14.125" style="24" customWidth="1"/>
    <col min="2308" max="2308" width="9" style="24" customWidth="1"/>
    <col min="2309" max="2309" width="8.75" style="24" customWidth="1"/>
    <col min="2310" max="2310" width="13.375" style="24" customWidth="1"/>
    <col min="2311" max="2311" width="13.125" style="24" bestFit="1" customWidth="1"/>
    <col min="2312" max="2312" width="14.625" style="24" customWidth="1"/>
    <col min="2313" max="2313" width="13.375" style="24" customWidth="1"/>
    <col min="2314" max="2314" width="10.875" style="24" customWidth="1"/>
    <col min="2315" max="2560" width="9" style="24"/>
    <col min="2561" max="2561" width="9" style="24" customWidth="1"/>
    <col min="2562" max="2562" width="12.625" style="24" customWidth="1"/>
    <col min="2563" max="2563" width="14.125" style="24" customWidth="1"/>
    <col min="2564" max="2564" width="9" style="24" customWidth="1"/>
    <col min="2565" max="2565" width="8.75" style="24" customWidth="1"/>
    <col min="2566" max="2566" width="13.375" style="24" customWidth="1"/>
    <col min="2567" max="2567" width="13.125" style="24" bestFit="1" customWidth="1"/>
    <col min="2568" max="2568" width="14.625" style="24" customWidth="1"/>
    <col min="2569" max="2569" width="13.375" style="24" customWidth="1"/>
    <col min="2570" max="2570" width="10.875" style="24" customWidth="1"/>
    <col min="2571" max="2816" width="9" style="24"/>
    <col min="2817" max="2817" width="9" style="24" customWidth="1"/>
    <col min="2818" max="2818" width="12.625" style="24" customWidth="1"/>
    <col min="2819" max="2819" width="14.125" style="24" customWidth="1"/>
    <col min="2820" max="2820" width="9" style="24" customWidth="1"/>
    <col min="2821" max="2821" width="8.75" style="24" customWidth="1"/>
    <col min="2822" max="2822" width="13.375" style="24" customWidth="1"/>
    <col min="2823" max="2823" width="13.125" style="24" bestFit="1" customWidth="1"/>
    <col min="2824" max="2824" width="14.625" style="24" customWidth="1"/>
    <col min="2825" max="2825" width="13.375" style="24" customWidth="1"/>
    <col min="2826" max="2826" width="10.875" style="24" customWidth="1"/>
    <col min="2827" max="3072" width="9" style="24"/>
    <col min="3073" max="3073" width="9" style="24" customWidth="1"/>
    <col min="3074" max="3074" width="12.625" style="24" customWidth="1"/>
    <col min="3075" max="3075" width="14.125" style="24" customWidth="1"/>
    <col min="3076" max="3076" width="9" style="24" customWidth="1"/>
    <col min="3077" max="3077" width="8.75" style="24" customWidth="1"/>
    <col min="3078" max="3078" width="13.375" style="24" customWidth="1"/>
    <col min="3079" max="3079" width="13.125" style="24" bestFit="1" customWidth="1"/>
    <col min="3080" max="3080" width="14.625" style="24" customWidth="1"/>
    <col min="3081" max="3081" width="13.375" style="24" customWidth="1"/>
    <col min="3082" max="3082" width="10.875" style="24" customWidth="1"/>
    <col min="3083" max="3328" width="9" style="24"/>
    <col min="3329" max="3329" width="9" style="24" customWidth="1"/>
    <col min="3330" max="3330" width="12.625" style="24" customWidth="1"/>
    <col min="3331" max="3331" width="14.125" style="24" customWidth="1"/>
    <col min="3332" max="3332" width="9" style="24" customWidth="1"/>
    <col min="3333" max="3333" width="8.75" style="24" customWidth="1"/>
    <col min="3334" max="3334" width="13.375" style="24" customWidth="1"/>
    <col min="3335" max="3335" width="13.125" style="24" bestFit="1" customWidth="1"/>
    <col min="3336" max="3336" width="14.625" style="24" customWidth="1"/>
    <col min="3337" max="3337" width="13.375" style="24" customWidth="1"/>
    <col min="3338" max="3338" width="10.875" style="24" customWidth="1"/>
    <col min="3339" max="3584" width="9" style="24"/>
    <col min="3585" max="3585" width="9" style="24" customWidth="1"/>
    <col min="3586" max="3586" width="12.625" style="24" customWidth="1"/>
    <col min="3587" max="3587" width="14.125" style="24" customWidth="1"/>
    <col min="3588" max="3588" width="9" style="24" customWidth="1"/>
    <col min="3589" max="3589" width="8.75" style="24" customWidth="1"/>
    <col min="3590" max="3590" width="13.375" style="24" customWidth="1"/>
    <col min="3591" max="3591" width="13.125" style="24" bestFit="1" customWidth="1"/>
    <col min="3592" max="3592" width="14.625" style="24" customWidth="1"/>
    <col min="3593" max="3593" width="13.375" style="24" customWidth="1"/>
    <col min="3594" max="3594" width="10.875" style="24" customWidth="1"/>
    <col min="3595" max="3840" width="9" style="24"/>
    <col min="3841" max="3841" width="9" style="24" customWidth="1"/>
    <col min="3842" max="3842" width="12.625" style="24" customWidth="1"/>
    <col min="3843" max="3843" width="14.125" style="24" customWidth="1"/>
    <col min="3844" max="3844" width="9" style="24" customWidth="1"/>
    <col min="3845" max="3845" width="8.75" style="24" customWidth="1"/>
    <col min="3846" max="3846" width="13.375" style="24" customWidth="1"/>
    <col min="3847" max="3847" width="13.125" style="24" bestFit="1" customWidth="1"/>
    <col min="3848" max="3848" width="14.625" style="24" customWidth="1"/>
    <col min="3849" max="3849" width="13.375" style="24" customWidth="1"/>
    <col min="3850" max="3850" width="10.875" style="24" customWidth="1"/>
    <col min="3851" max="4096" width="9" style="24"/>
    <col min="4097" max="4097" width="9" style="24" customWidth="1"/>
    <col min="4098" max="4098" width="12.625" style="24" customWidth="1"/>
    <col min="4099" max="4099" width="14.125" style="24" customWidth="1"/>
    <col min="4100" max="4100" width="9" style="24" customWidth="1"/>
    <col min="4101" max="4101" width="8.75" style="24" customWidth="1"/>
    <col min="4102" max="4102" width="13.375" style="24" customWidth="1"/>
    <col min="4103" max="4103" width="13.125" style="24" bestFit="1" customWidth="1"/>
    <col min="4104" max="4104" width="14.625" style="24" customWidth="1"/>
    <col min="4105" max="4105" width="13.375" style="24" customWidth="1"/>
    <col min="4106" max="4106" width="10.875" style="24" customWidth="1"/>
    <col min="4107" max="4352" width="9" style="24"/>
    <col min="4353" max="4353" width="9" style="24" customWidth="1"/>
    <col min="4354" max="4354" width="12.625" style="24" customWidth="1"/>
    <col min="4355" max="4355" width="14.125" style="24" customWidth="1"/>
    <col min="4356" max="4356" width="9" style="24" customWidth="1"/>
    <col min="4357" max="4357" width="8.75" style="24" customWidth="1"/>
    <col min="4358" max="4358" width="13.375" style="24" customWidth="1"/>
    <col min="4359" max="4359" width="13.125" style="24" bestFit="1" customWidth="1"/>
    <col min="4360" max="4360" width="14.625" style="24" customWidth="1"/>
    <col min="4361" max="4361" width="13.375" style="24" customWidth="1"/>
    <col min="4362" max="4362" width="10.875" style="24" customWidth="1"/>
    <col min="4363" max="4608" width="9" style="24"/>
    <col min="4609" max="4609" width="9" style="24" customWidth="1"/>
    <col min="4610" max="4610" width="12.625" style="24" customWidth="1"/>
    <col min="4611" max="4611" width="14.125" style="24" customWidth="1"/>
    <col min="4612" max="4612" width="9" style="24" customWidth="1"/>
    <col min="4613" max="4613" width="8.75" style="24" customWidth="1"/>
    <col min="4614" max="4614" width="13.375" style="24" customWidth="1"/>
    <col min="4615" max="4615" width="13.125" style="24" bestFit="1" customWidth="1"/>
    <col min="4616" max="4616" width="14.625" style="24" customWidth="1"/>
    <col min="4617" max="4617" width="13.375" style="24" customWidth="1"/>
    <col min="4618" max="4618" width="10.875" style="24" customWidth="1"/>
    <col min="4619" max="4864" width="9" style="24"/>
    <col min="4865" max="4865" width="9" style="24" customWidth="1"/>
    <col min="4866" max="4866" width="12.625" style="24" customWidth="1"/>
    <col min="4867" max="4867" width="14.125" style="24" customWidth="1"/>
    <col min="4868" max="4868" width="9" style="24" customWidth="1"/>
    <col min="4869" max="4869" width="8.75" style="24" customWidth="1"/>
    <col min="4870" max="4870" width="13.375" style="24" customWidth="1"/>
    <col min="4871" max="4871" width="13.125" style="24" bestFit="1" customWidth="1"/>
    <col min="4872" max="4872" width="14.625" style="24" customWidth="1"/>
    <col min="4873" max="4873" width="13.375" style="24" customWidth="1"/>
    <col min="4874" max="4874" width="10.875" style="24" customWidth="1"/>
    <col min="4875" max="5120" width="9" style="24"/>
    <col min="5121" max="5121" width="9" style="24" customWidth="1"/>
    <col min="5122" max="5122" width="12.625" style="24" customWidth="1"/>
    <col min="5123" max="5123" width="14.125" style="24" customWidth="1"/>
    <col min="5124" max="5124" width="9" style="24" customWidth="1"/>
    <col min="5125" max="5125" width="8.75" style="24" customWidth="1"/>
    <col min="5126" max="5126" width="13.375" style="24" customWidth="1"/>
    <col min="5127" max="5127" width="13.125" style="24" bestFit="1" customWidth="1"/>
    <col min="5128" max="5128" width="14.625" style="24" customWidth="1"/>
    <col min="5129" max="5129" width="13.375" style="24" customWidth="1"/>
    <col min="5130" max="5130" width="10.875" style="24" customWidth="1"/>
    <col min="5131" max="5376" width="9" style="24"/>
    <col min="5377" max="5377" width="9" style="24" customWidth="1"/>
    <col min="5378" max="5378" width="12.625" style="24" customWidth="1"/>
    <col min="5379" max="5379" width="14.125" style="24" customWidth="1"/>
    <col min="5380" max="5380" width="9" style="24" customWidth="1"/>
    <col min="5381" max="5381" width="8.75" style="24" customWidth="1"/>
    <col min="5382" max="5382" width="13.375" style="24" customWidth="1"/>
    <col min="5383" max="5383" width="13.125" style="24" bestFit="1" customWidth="1"/>
    <col min="5384" max="5384" width="14.625" style="24" customWidth="1"/>
    <col min="5385" max="5385" width="13.375" style="24" customWidth="1"/>
    <col min="5386" max="5386" width="10.875" style="24" customWidth="1"/>
    <col min="5387" max="5632" width="9" style="24"/>
    <col min="5633" max="5633" width="9" style="24" customWidth="1"/>
    <col min="5634" max="5634" width="12.625" style="24" customWidth="1"/>
    <col min="5635" max="5635" width="14.125" style="24" customWidth="1"/>
    <col min="5636" max="5636" width="9" style="24" customWidth="1"/>
    <col min="5637" max="5637" width="8.75" style="24" customWidth="1"/>
    <col min="5638" max="5638" width="13.375" style="24" customWidth="1"/>
    <col min="5639" max="5639" width="13.125" style="24" bestFit="1" customWidth="1"/>
    <col min="5640" max="5640" width="14.625" style="24" customWidth="1"/>
    <col min="5641" max="5641" width="13.375" style="24" customWidth="1"/>
    <col min="5642" max="5642" width="10.875" style="24" customWidth="1"/>
    <col min="5643" max="5888" width="9" style="24"/>
    <col min="5889" max="5889" width="9" style="24" customWidth="1"/>
    <col min="5890" max="5890" width="12.625" style="24" customWidth="1"/>
    <col min="5891" max="5891" width="14.125" style="24" customWidth="1"/>
    <col min="5892" max="5892" width="9" style="24" customWidth="1"/>
    <col min="5893" max="5893" width="8.75" style="24" customWidth="1"/>
    <col min="5894" max="5894" width="13.375" style="24" customWidth="1"/>
    <col min="5895" max="5895" width="13.125" style="24" bestFit="1" customWidth="1"/>
    <col min="5896" max="5896" width="14.625" style="24" customWidth="1"/>
    <col min="5897" max="5897" width="13.375" style="24" customWidth="1"/>
    <col min="5898" max="5898" width="10.875" style="24" customWidth="1"/>
    <col min="5899" max="6144" width="9" style="24"/>
    <col min="6145" max="6145" width="9" style="24" customWidth="1"/>
    <col min="6146" max="6146" width="12.625" style="24" customWidth="1"/>
    <col min="6147" max="6147" width="14.125" style="24" customWidth="1"/>
    <col min="6148" max="6148" width="9" style="24" customWidth="1"/>
    <col min="6149" max="6149" width="8.75" style="24" customWidth="1"/>
    <col min="6150" max="6150" width="13.375" style="24" customWidth="1"/>
    <col min="6151" max="6151" width="13.125" style="24" bestFit="1" customWidth="1"/>
    <col min="6152" max="6152" width="14.625" style="24" customWidth="1"/>
    <col min="6153" max="6153" width="13.375" style="24" customWidth="1"/>
    <col min="6154" max="6154" width="10.875" style="24" customWidth="1"/>
    <col min="6155" max="6400" width="9" style="24"/>
    <col min="6401" max="6401" width="9" style="24" customWidth="1"/>
    <col min="6402" max="6402" width="12.625" style="24" customWidth="1"/>
    <col min="6403" max="6403" width="14.125" style="24" customWidth="1"/>
    <col min="6404" max="6404" width="9" style="24" customWidth="1"/>
    <col min="6405" max="6405" width="8.75" style="24" customWidth="1"/>
    <col min="6406" max="6406" width="13.375" style="24" customWidth="1"/>
    <col min="6407" max="6407" width="13.125" style="24" bestFit="1" customWidth="1"/>
    <col min="6408" max="6408" width="14.625" style="24" customWidth="1"/>
    <col min="6409" max="6409" width="13.375" style="24" customWidth="1"/>
    <col min="6410" max="6410" width="10.875" style="24" customWidth="1"/>
    <col min="6411" max="6656" width="9" style="24"/>
    <col min="6657" max="6657" width="9" style="24" customWidth="1"/>
    <col min="6658" max="6658" width="12.625" style="24" customWidth="1"/>
    <col min="6659" max="6659" width="14.125" style="24" customWidth="1"/>
    <col min="6660" max="6660" width="9" style="24" customWidth="1"/>
    <col min="6661" max="6661" width="8.75" style="24" customWidth="1"/>
    <col min="6662" max="6662" width="13.375" style="24" customWidth="1"/>
    <col min="6663" max="6663" width="13.125" style="24" bestFit="1" customWidth="1"/>
    <col min="6664" max="6664" width="14.625" style="24" customWidth="1"/>
    <col min="6665" max="6665" width="13.375" style="24" customWidth="1"/>
    <col min="6666" max="6666" width="10.875" style="24" customWidth="1"/>
    <col min="6667" max="6912" width="9" style="24"/>
    <col min="6913" max="6913" width="9" style="24" customWidth="1"/>
    <col min="6914" max="6914" width="12.625" style="24" customWidth="1"/>
    <col min="6915" max="6915" width="14.125" style="24" customWidth="1"/>
    <col min="6916" max="6916" width="9" style="24" customWidth="1"/>
    <col min="6917" max="6917" width="8.75" style="24" customWidth="1"/>
    <col min="6918" max="6918" width="13.375" style="24" customWidth="1"/>
    <col min="6919" max="6919" width="13.125" style="24" bestFit="1" customWidth="1"/>
    <col min="6920" max="6920" width="14.625" style="24" customWidth="1"/>
    <col min="6921" max="6921" width="13.375" style="24" customWidth="1"/>
    <col min="6922" max="6922" width="10.875" style="24" customWidth="1"/>
    <col min="6923" max="7168" width="9" style="24"/>
    <col min="7169" max="7169" width="9" style="24" customWidth="1"/>
    <col min="7170" max="7170" width="12.625" style="24" customWidth="1"/>
    <col min="7171" max="7171" width="14.125" style="24" customWidth="1"/>
    <col min="7172" max="7172" width="9" style="24" customWidth="1"/>
    <col min="7173" max="7173" width="8.75" style="24" customWidth="1"/>
    <col min="7174" max="7174" width="13.375" style="24" customWidth="1"/>
    <col min="7175" max="7175" width="13.125" style="24" bestFit="1" customWidth="1"/>
    <col min="7176" max="7176" width="14.625" style="24" customWidth="1"/>
    <col min="7177" max="7177" width="13.375" style="24" customWidth="1"/>
    <col min="7178" max="7178" width="10.875" style="24" customWidth="1"/>
    <col min="7179" max="7424" width="9" style="24"/>
    <col min="7425" max="7425" width="9" style="24" customWidth="1"/>
    <col min="7426" max="7426" width="12.625" style="24" customWidth="1"/>
    <col min="7427" max="7427" width="14.125" style="24" customWidth="1"/>
    <col min="7428" max="7428" width="9" style="24" customWidth="1"/>
    <col min="7429" max="7429" width="8.75" style="24" customWidth="1"/>
    <col min="7430" max="7430" width="13.375" style="24" customWidth="1"/>
    <col min="7431" max="7431" width="13.125" style="24" bestFit="1" customWidth="1"/>
    <col min="7432" max="7432" width="14.625" style="24" customWidth="1"/>
    <col min="7433" max="7433" width="13.375" style="24" customWidth="1"/>
    <col min="7434" max="7434" width="10.875" style="24" customWidth="1"/>
    <col min="7435" max="7680" width="9" style="24"/>
    <col min="7681" max="7681" width="9" style="24" customWidth="1"/>
    <col min="7682" max="7682" width="12.625" style="24" customWidth="1"/>
    <col min="7683" max="7683" width="14.125" style="24" customWidth="1"/>
    <col min="7684" max="7684" width="9" style="24" customWidth="1"/>
    <col min="7685" max="7685" width="8.75" style="24" customWidth="1"/>
    <col min="7686" max="7686" width="13.375" style="24" customWidth="1"/>
    <col min="7687" max="7687" width="13.125" style="24" bestFit="1" customWidth="1"/>
    <col min="7688" max="7688" width="14.625" style="24" customWidth="1"/>
    <col min="7689" max="7689" width="13.375" style="24" customWidth="1"/>
    <col min="7690" max="7690" width="10.875" style="24" customWidth="1"/>
    <col min="7691" max="7936" width="9" style="24"/>
    <col min="7937" max="7937" width="9" style="24" customWidth="1"/>
    <col min="7938" max="7938" width="12.625" style="24" customWidth="1"/>
    <col min="7939" max="7939" width="14.125" style="24" customWidth="1"/>
    <col min="7940" max="7940" width="9" style="24" customWidth="1"/>
    <col min="7941" max="7941" width="8.75" style="24" customWidth="1"/>
    <col min="7942" max="7942" width="13.375" style="24" customWidth="1"/>
    <col min="7943" max="7943" width="13.125" style="24" bestFit="1" customWidth="1"/>
    <col min="7944" max="7944" width="14.625" style="24" customWidth="1"/>
    <col min="7945" max="7945" width="13.375" style="24" customWidth="1"/>
    <col min="7946" max="7946" width="10.875" style="24" customWidth="1"/>
    <col min="7947" max="8192" width="9" style="24"/>
    <col min="8193" max="8193" width="9" style="24" customWidth="1"/>
    <col min="8194" max="8194" width="12.625" style="24" customWidth="1"/>
    <col min="8195" max="8195" width="14.125" style="24" customWidth="1"/>
    <col min="8196" max="8196" width="9" style="24" customWidth="1"/>
    <col min="8197" max="8197" width="8.75" style="24" customWidth="1"/>
    <col min="8198" max="8198" width="13.375" style="24" customWidth="1"/>
    <col min="8199" max="8199" width="13.125" style="24" bestFit="1" customWidth="1"/>
    <col min="8200" max="8200" width="14.625" style="24" customWidth="1"/>
    <col min="8201" max="8201" width="13.375" style="24" customWidth="1"/>
    <col min="8202" max="8202" width="10.875" style="24" customWidth="1"/>
    <col min="8203" max="8448" width="9" style="24"/>
    <col min="8449" max="8449" width="9" style="24" customWidth="1"/>
    <col min="8450" max="8450" width="12.625" style="24" customWidth="1"/>
    <col min="8451" max="8451" width="14.125" style="24" customWidth="1"/>
    <col min="8452" max="8452" width="9" style="24" customWidth="1"/>
    <col min="8453" max="8453" width="8.75" style="24" customWidth="1"/>
    <col min="8454" max="8454" width="13.375" style="24" customWidth="1"/>
    <col min="8455" max="8455" width="13.125" style="24" bestFit="1" customWidth="1"/>
    <col min="8456" max="8456" width="14.625" style="24" customWidth="1"/>
    <col min="8457" max="8457" width="13.375" style="24" customWidth="1"/>
    <col min="8458" max="8458" width="10.875" style="24" customWidth="1"/>
    <col min="8459" max="8704" width="9" style="24"/>
    <col min="8705" max="8705" width="9" style="24" customWidth="1"/>
    <col min="8706" max="8706" width="12.625" style="24" customWidth="1"/>
    <col min="8707" max="8707" width="14.125" style="24" customWidth="1"/>
    <col min="8708" max="8708" width="9" style="24" customWidth="1"/>
    <col min="8709" max="8709" width="8.75" style="24" customWidth="1"/>
    <col min="8710" max="8710" width="13.375" style="24" customWidth="1"/>
    <col min="8711" max="8711" width="13.125" style="24" bestFit="1" customWidth="1"/>
    <col min="8712" max="8712" width="14.625" style="24" customWidth="1"/>
    <col min="8713" max="8713" width="13.375" style="24" customWidth="1"/>
    <col min="8714" max="8714" width="10.875" style="24" customWidth="1"/>
    <col min="8715" max="8960" width="9" style="24"/>
    <col min="8961" max="8961" width="9" style="24" customWidth="1"/>
    <col min="8962" max="8962" width="12.625" style="24" customWidth="1"/>
    <col min="8963" max="8963" width="14.125" style="24" customWidth="1"/>
    <col min="8964" max="8964" width="9" style="24" customWidth="1"/>
    <col min="8965" max="8965" width="8.75" style="24" customWidth="1"/>
    <col min="8966" max="8966" width="13.375" style="24" customWidth="1"/>
    <col min="8967" max="8967" width="13.125" style="24" bestFit="1" customWidth="1"/>
    <col min="8968" max="8968" width="14.625" style="24" customWidth="1"/>
    <col min="8969" max="8969" width="13.375" style="24" customWidth="1"/>
    <col min="8970" max="8970" width="10.875" style="24" customWidth="1"/>
    <col min="8971" max="9216" width="9" style="24"/>
    <col min="9217" max="9217" width="9" style="24" customWidth="1"/>
    <col min="9218" max="9218" width="12.625" style="24" customWidth="1"/>
    <col min="9219" max="9219" width="14.125" style="24" customWidth="1"/>
    <col min="9220" max="9220" width="9" style="24" customWidth="1"/>
    <col min="9221" max="9221" width="8.75" style="24" customWidth="1"/>
    <col min="9222" max="9222" width="13.375" style="24" customWidth="1"/>
    <col min="9223" max="9223" width="13.125" style="24" bestFit="1" customWidth="1"/>
    <col min="9224" max="9224" width="14.625" style="24" customWidth="1"/>
    <col min="9225" max="9225" width="13.375" style="24" customWidth="1"/>
    <col min="9226" max="9226" width="10.875" style="24" customWidth="1"/>
    <col min="9227" max="9472" width="9" style="24"/>
    <col min="9473" max="9473" width="9" style="24" customWidth="1"/>
    <col min="9474" max="9474" width="12.625" style="24" customWidth="1"/>
    <col min="9475" max="9475" width="14.125" style="24" customWidth="1"/>
    <col min="9476" max="9476" width="9" style="24" customWidth="1"/>
    <col min="9477" max="9477" width="8.75" style="24" customWidth="1"/>
    <col min="9478" max="9478" width="13.375" style="24" customWidth="1"/>
    <col min="9479" max="9479" width="13.125" style="24" bestFit="1" customWidth="1"/>
    <col min="9480" max="9480" width="14.625" style="24" customWidth="1"/>
    <col min="9481" max="9481" width="13.375" style="24" customWidth="1"/>
    <col min="9482" max="9482" width="10.875" style="24" customWidth="1"/>
    <col min="9483" max="9728" width="9" style="24"/>
    <col min="9729" max="9729" width="9" style="24" customWidth="1"/>
    <col min="9730" max="9730" width="12.625" style="24" customWidth="1"/>
    <col min="9731" max="9731" width="14.125" style="24" customWidth="1"/>
    <col min="9732" max="9732" width="9" style="24" customWidth="1"/>
    <col min="9733" max="9733" width="8.75" style="24" customWidth="1"/>
    <col min="9734" max="9734" width="13.375" style="24" customWidth="1"/>
    <col min="9735" max="9735" width="13.125" style="24" bestFit="1" customWidth="1"/>
    <col min="9736" max="9736" width="14.625" style="24" customWidth="1"/>
    <col min="9737" max="9737" width="13.375" style="24" customWidth="1"/>
    <col min="9738" max="9738" width="10.875" style="24" customWidth="1"/>
    <col min="9739" max="9984" width="9" style="24"/>
    <col min="9985" max="9985" width="9" style="24" customWidth="1"/>
    <col min="9986" max="9986" width="12.625" style="24" customWidth="1"/>
    <col min="9987" max="9987" width="14.125" style="24" customWidth="1"/>
    <col min="9988" max="9988" width="9" style="24" customWidth="1"/>
    <col min="9989" max="9989" width="8.75" style="24" customWidth="1"/>
    <col min="9990" max="9990" width="13.375" style="24" customWidth="1"/>
    <col min="9991" max="9991" width="13.125" style="24" bestFit="1" customWidth="1"/>
    <col min="9992" max="9992" width="14.625" style="24" customWidth="1"/>
    <col min="9993" max="9993" width="13.375" style="24" customWidth="1"/>
    <col min="9994" max="9994" width="10.875" style="24" customWidth="1"/>
    <col min="9995" max="10240" width="9" style="24"/>
    <col min="10241" max="10241" width="9" style="24" customWidth="1"/>
    <col min="10242" max="10242" width="12.625" style="24" customWidth="1"/>
    <col min="10243" max="10243" width="14.125" style="24" customWidth="1"/>
    <col min="10244" max="10244" width="9" style="24" customWidth="1"/>
    <col min="10245" max="10245" width="8.75" style="24" customWidth="1"/>
    <col min="10246" max="10246" width="13.375" style="24" customWidth="1"/>
    <col min="10247" max="10247" width="13.125" style="24" bestFit="1" customWidth="1"/>
    <col min="10248" max="10248" width="14.625" style="24" customWidth="1"/>
    <col min="10249" max="10249" width="13.375" style="24" customWidth="1"/>
    <col min="10250" max="10250" width="10.875" style="24" customWidth="1"/>
    <col min="10251" max="10496" width="9" style="24"/>
    <col min="10497" max="10497" width="9" style="24" customWidth="1"/>
    <col min="10498" max="10498" width="12.625" style="24" customWidth="1"/>
    <col min="10499" max="10499" width="14.125" style="24" customWidth="1"/>
    <col min="10500" max="10500" width="9" style="24" customWidth="1"/>
    <col min="10501" max="10501" width="8.75" style="24" customWidth="1"/>
    <col min="10502" max="10502" width="13.375" style="24" customWidth="1"/>
    <col min="10503" max="10503" width="13.125" style="24" bestFit="1" customWidth="1"/>
    <col min="10504" max="10504" width="14.625" style="24" customWidth="1"/>
    <col min="10505" max="10505" width="13.375" style="24" customWidth="1"/>
    <col min="10506" max="10506" width="10.875" style="24" customWidth="1"/>
    <col min="10507" max="10752" width="9" style="24"/>
    <col min="10753" max="10753" width="9" style="24" customWidth="1"/>
    <col min="10754" max="10754" width="12.625" style="24" customWidth="1"/>
    <col min="10755" max="10755" width="14.125" style="24" customWidth="1"/>
    <col min="10756" max="10756" width="9" style="24" customWidth="1"/>
    <col min="10757" max="10757" width="8.75" style="24" customWidth="1"/>
    <col min="10758" max="10758" width="13.375" style="24" customWidth="1"/>
    <col min="10759" max="10759" width="13.125" style="24" bestFit="1" customWidth="1"/>
    <col min="10760" max="10760" width="14.625" style="24" customWidth="1"/>
    <col min="10761" max="10761" width="13.375" style="24" customWidth="1"/>
    <col min="10762" max="10762" width="10.875" style="24" customWidth="1"/>
    <col min="10763" max="11008" width="9" style="24"/>
    <col min="11009" max="11009" width="9" style="24" customWidth="1"/>
    <col min="11010" max="11010" width="12.625" style="24" customWidth="1"/>
    <col min="11011" max="11011" width="14.125" style="24" customWidth="1"/>
    <col min="11012" max="11012" width="9" style="24" customWidth="1"/>
    <col min="11013" max="11013" width="8.75" style="24" customWidth="1"/>
    <col min="11014" max="11014" width="13.375" style="24" customWidth="1"/>
    <col min="11015" max="11015" width="13.125" style="24" bestFit="1" customWidth="1"/>
    <col min="11016" max="11016" width="14.625" style="24" customWidth="1"/>
    <col min="11017" max="11017" width="13.375" style="24" customWidth="1"/>
    <col min="11018" max="11018" width="10.875" style="24" customWidth="1"/>
    <col min="11019" max="11264" width="9" style="24"/>
    <col min="11265" max="11265" width="9" style="24" customWidth="1"/>
    <col min="11266" max="11266" width="12.625" style="24" customWidth="1"/>
    <col min="11267" max="11267" width="14.125" style="24" customWidth="1"/>
    <col min="11268" max="11268" width="9" style="24" customWidth="1"/>
    <col min="11269" max="11269" width="8.75" style="24" customWidth="1"/>
    <col min="11270" max="11270" width="13.375" style="24" customWidth="1"/>
    <col min="11271" max="11271" width="13.125" style="24" bestFit="1" customWidth="1"/>
    <col min="11272" max="11272" width="14.625" style="24" customWidth="1"/>
    <col min="11273" max="11273" width="13.375" style="24" customWidth="1"/>
    <col min="11274" max="11274" width="10.875" style="24" customWidth="1"/>
    <col min="11275" max="11520" width="9" style="24"/>
    <col min="11521" max="11521" width="9" style="24" customWidth="1"/>
    <col min="11522" max="11522" width="12.625" style="24" customWidth="1"/>
    <col min="11523" max="11523" width="14.125" style="24" customWidth="1"/>
    <col min="11524" max="11524" width="9" style="24" customWidth="1"/>
    <col min="11525" max="11525" width="8.75" style="24" customWidth="1"/>
    <col min="11526" max="11526" width="13.375" style="24" customWidth="1"/>
    <col min="11527" max="11527" width="13.125" style="24" bestFit="1" customWidth="1"/>
    <col min="11528" max="11528" width="14.625" style="24" customWidth="1"/>
    <col min="11529" max="11529" width="13.375" style="24" customWidth="1"/>
    <col min="11530" max="11530" width="10.875" style="24" customWidth="1"/>
    <col min="11531" max="11776" width="9" style="24"/>
    <col min="11777" max="11777" width="9" style="24" customWidth="1"/>
    <col min="11778" max="11778" width="12.625" style="24" customWidth="1"/>
    <col min="11779" max="11779" width="14.125" style="24" customWidth="1"/>
    <col min="11780" max="11780" width="9" style="24" customWidth="1"/>
    <col min="11781" max="11781" width="8.75" style="24" customWidth="1"/>
    <col min="11782" max="11782" width="13.375" style="24" customWidth="1"/>
    <col min="11783" max="11783" width="13.125" style="24" bestFit="1" customWidth="1"/>
    <col min="11784" max="11784" width="14.625" style="24" customWidth="1"/>
    <col min="11785" max="11785" width="13.375" style="24" customWidth="1"/>
    <col min="11786" max="11786" width="10.875" style="24" customWidth="1"/>
    <col min="11787" max="12032" width="9" style="24"/>
    <col min="12033" max="12033" width="9" style="24" customWidth="1"/>
    <col min="12034" max="12034" width="12.625" style="24" customWidth="1"/>
    <col min="12035" max="12035" width="14.125" style="24" customWidth="1"/>
    <col min="12036" max="12036" width="9" style="24" customWidth="1"/>
    <col min="12037" max="12037" width="8.75" style="24" customWidth="1"/>
    <col min="12038" max="12038" width="13.375" style="24" customWidth="1"/>
    <col min="12039" max="12039" width="13.125" style="24" bestFit="1" customWidth="1"/>
    <col min="12040" max="12040" width="14.625" style="24" customWidth="1"/>
    <col min="12041" max="12041" width="13.375" style="24" customWidth="1"/>
    <col min="12042" max="12042" width="10.875" style="24" customWidth="1"/>
    <col min="12043" max="12288" width="9" style="24"/>
    <col min="12289" max="12289" width="9" style="24" customWidth="1"/>
    <col min="12290" max="12290" width="12.625" style="24" customWidth="1"/>
    <col min="12291" max="12291" width="14.125" style="24" customWidth="1"/>
    <col min="12292" max="12292" width="9" style="24" customWidth="1"/>
    <col min="12293" max="12293" width="8.75" style="24" customWidth="1"/>
    <col min="12294" max="12294" width="13.375" style="24" customWidth="1"/>
    <col min="12295" max="12295" width="13.125" style="24" bestFit="1" customWidth="1"/>
    <col min="12296" max="12296" width="14.625" style="24" customWidth="1"/>
    <col min="12297" max="12297" width="13.375" style="24" customWidth="1"/>
    <col min="12298" max="12298" width="10.875" style="24" customWidth="1"/>
    <col min="12299" max="12544" width="9" style="24"/>
    <col min="12545" max="12545" width="9" style="24" customWidth="1"/>
    <col min="12546" max="12546" width="12.625" style="24" customWidth="1"/>
    <col min="12547" max="12547" width="14.125" style="24" customWidth="1"/>
    <col min="12548" max="12548" width="9" style="24" customWidth="1"/>
    <col min="12549" max="12549" width="8.75" style="24" customWidth="1"/>
    <col min="12550" max="12550" width="13.375" style="24" customWidth="1"/>
    <col min="12551" max="12551" width="13.125" style="24" bestFit="1" customWidth="1"/>
    <col min="12552" max="12552" width="14.625" style="24" customWidth="1"/>
    <col min="12553" max="12553" width="13.375" style="24" customWidth="1"/>
    <col min="12554" max="12554" width="10.875" style="24" customWidth="1"/>
    <col min="12555" max="12800" width="9" style="24"/>
    <col min="12801" max="12801" width="9" style="24" customWidth="1"/>
    <col min="12802" max="12802" width="12.625" style="24" customWidth="1"/>
    <col min="12803" max="12803" width="14.125" style="24" customWidth="1"/>
    <col min="12804" max="12804" width="9" style="24" customWidth="1"/>
    <col min="12805" max="12805" width="8.75" style="24" customWidth="1"/>
    <col min="12806" max="12806" width="13.375" style="24" customWidth="1"/>
    <col min="12807" max="12807" width="13.125" style="24" bestFit="1" customWidth="1"/>
    <col min="12808" max="12808" width="14.625" style="24" customWidth="1"/>
    <col min="12809" max="12809" width="13.375" style="24" customWidth="1"/>
    <col min="12810" max="12810" width="10.875" style="24" customWidth="1"/>
    <col min="12811" max="13056" width="9" style="24"/>
    <col min="13057" max="13057" width="9" style="24" customWidth="1"/>
    <col min="13058" max="13058" width="12.625" style="24" customWidth="1"/>
    <col min="13059" max="13059" width="14.125" style="24" customWidth="1"/>
    <col min="13060" max="13060" width="9" style="24" customWidth="1"/>
    <col min="13061" max="13061" width="8.75" style="24" customWidth="1"/>
    <col min="13062" max="13062" width="13.375" style="24" customWidth="1"/>
    <col min="13063" max="13063" width="13.125" style="24" bestFit="1" customWidth="1"/>
    <col min="13064" max="13064" width="14.625" style="24" customWidth="1"/>
    <col min="13065" max="13065" width="13.375" style="24" customWidth="1"/>
    <col min="13066" max="13066" width="10.875" style="24" customWidth="1"/>
    <col min="13067" max="13312" width="9" style="24"/>
    <col min="13313" max="13313" width="9" style="24" customWidth="1"/>
    <col min="13314" max="13314" width="12.625" style="24" customWidth="1"/>
    <col min="13315" max="13315" width="14.125" style="24" customWidth="1"/>
    <col min="13316" max="13316" width="9" style="24" customWidth="1"/>
    <col min="13317" max="13317" width="8.75" style="24" customWidth="1"/>
    <col min="13318" max="13318" width="13.375" style="24" customWidth="1"/>
    <col min="13319" max="13319" width="13.125" style="24" bestFit="1" customWidth="1"/>
    <col min="13320" max="13320" width="14.625" style="24" customWidth="1"/>
    <col min="13321" max="13321" width="13.375" style="24" customWidth="1"/>
    <col min="13322" max="13322" width="10.875" style="24" customWidth="1"/>
    <col min="13323" max="13568" width="9" style="24"/>
    <col min="13569" max="13569" width="9" style="24" customWidth="1"/>
    <col min="13570" max="13570" width="12.625" style="24" customWidth="1"/>
    <col min="13571" max="13571" width="14.125" style="24" customWidth="1"/>
    <col min="13572" max="13572" width="9" style="24" customWidth="1"/>
    <col min="13573" max="13573" width="8.75" style="24" customWidth="1"/>
    <col min="13574" max="13574" width="13.375" style="24" customWidth="1"/>
    <col min="13575" max="13575" width="13.125" style="24" bestFit="1" customWidth="1"/>
    <col min="13576" max="13576" width="14.625" style="24" customWidth="1"/>
    <col min="13577" max="13577" width="13.375" style="24" customWidth="1"/>
    <col min="13578" max="13578" width="10.875" style="24" customWidth="1"/>
    <col min="13579" max="13824" width="9" style="24"/>
    <col min="13825" max="13825" width="9" style="24" customWidth="1"/>
    <col min="13826" max="13826" width="12.625" style="24" customWidth="1"/>
    <col min="13827" max="13827" width="14.125" style="24" customWidth="1"/>
    <col min="13828" max="13828" width="9" style="24" customWidth="1"/>
    <col min="13829" max="13829" width="8.75" style="24" customWidth="1"/>
    <col min="13830" max="13830" width="13.375" style="24" customWidth="1"/>
    <col min="13831" max="13831" width="13.125" style="24" bestFit="1" customWidth="1"/>
    <col min="13832" max="13832" width="14.625" style="24" customWidth="1"/>
    <col min="13833" max="13833" width="13.375" style="24" customWidth="1"/>
    <col min="13834" max="13834" width="10.875" style="24" customWidth="1"/>
    <col min="13835" max="14080" width="9" style="24"/>
    <col min="14081" max="14081" width="9" style="24" customWidth="1"/>
    <col min="14082" max="14082" width="12.625" style="24" customWidth="1"/>
    <col min="14083" max="14083" width="14.125" style="24" customWidth="1"/>
    <col min="14084" max="14084" width="9" style="24" customWidth="1"/>
    <col min="14085" max="14085" width="8.75" style="24" customWidth="1"/>
    <col min="14086" max="14086" width="13.375" style="24" customWidth="1"/>
    <col min="14087" max="14087" width="13.125" style="24" bestFit="1" customWidth="1"/>
    <col min="14088" max="14088" width="14.625" style="24" customWidth="1"/>
    <col min="14089" max="14089" width="13.375" style="24" customWidth="1"/>
    <col min="14090" max="14090" width="10.875" style="24" customWidth="1"/>
    <col min="14091" max="14336" width="9" style="24"/>
    <col min="14337" max="14337" width="9" style="24" customWidth="1"/>
    <col min="14338" max="14338" width="12.625" style="24" customWidth="1"/>
    <col min="14339" max="14339" width="14.125" style="24" customWidth="1"/>
    <col min="14340" max="14340" width="9" style="24" customWidth="1"/>
    <col min="14341" max="14341" width="8.75" style="24" customWidth="1"/>
    <col min="14342" max="14342" width="13.375" style="24" customWidth="1"/>
    <col min="14343" max="14343" width="13.125" style="24" bestFit="1" customWidth="1"/>
    <col min="14344" max="14344" width="14.625" style="24" customWidth="1"/>
    <col min="14345" max="14345" width="13.375" style="24" customWidth="1"/>
    <col min="14346" max="14346" width="10.875" style="24" customWidth="1"/>
    <col min="14347" max="14592" width="9" style="24"/>
    <col min="14593" max="14593" width="9" style="24" customWidth="1"/>
    <col min="14594" max="14594" width="12.625" style="24" customWidth="1"/>
    <col min="14595" max="14595" width="14.125" style="24" customWidth="1"/>
    <col min="14596" max="14596" width="9" style="24" customWidth="1"/>
    <col min="14597" max="14597" width="8.75" style="24" customWidth="1"/>
    <col min="14598" max="14598" width="13.375" style="24" customWidth="1"/>
    <col min="14599" max="14599" width="13.125" style="24" bestFit="1" customWidth="1"/>
    <col min="14600" max="14600" width="14.625" style="24" customWidth="1"/>
    <col min="14601" max="14601" width="13.375" style="24" customWidth="1"/>
    <col min="14602" max="14602" width="10.875" style="24" customWidth="1"/>
    <col min="14603" max="14848" width="9" style="24"/>
    <col min="14849" max="14849" width="9" style="24" customWidth="1"/>
    <col min="14850" max="14850" width="12.625" style="24" customWidth="1"/>
    <col min="14851" max="14851" width="14.125" style="24" customWidth="1"/>
    <col min="14852" max="14852" width="9" style="24" customWidth="1"/>
    <col min="14853" max="14853" width="8.75" style="24" customWidth="1"/>
    <col min="14854" max="14854" width="13.375" style="24" customWidth="1"/>
    <col min="14855" max="14855" width="13.125" style="24" bestFit="1" customWidth="1"/>
    <col min="14856" max="14856" width="14.625" style="24" customWidth="1"/>
    <col min="14857" max="14857" width="13.375" style="24" customWidth="1"/>
    <col min="14858" max="14858" width="10.875" style="24" customWidth="1"/>
    <col min="14859" max="15104" width="9" style="24"/>
    <col min="15105" max="15105" width="9" style="24" customWidth="1"/>
    <col min="15106" max="15106" width="12.625" style="24" customWidth="1"/>
    <col min="15107" max="15107" width="14.125" style="24" customWidth="1"/>
    <col min="15108" max="15108" width="9" style="24" customWidth="1"/>
    <col min="15109" max="15109" width="8.75" style="24" customWidth="1"/>
    <col min="15110" max="15110" width="13.375" style="24" customWidth="1"/>
    <col min="15111" max="15111" width="13.125" style="24" bestFit="1" customWidth="1"/>
    <col min="15112" max="15112" width="14.625" style="24" customWidth="1"/>
    <col min="15113" max="15113" width="13.375" style="24" customWidth="1"/>
    <col min="15114" max="15114" width="10.875" style="24" customWidth="1"/>
    <col min="15115" max="15360" width="9" style="24"/>
    <col min="15361" max="15361" width="9" style="24" customWidth="1"/>
    <col min="15362" max="15362" width="12.625" style="24" customWidth="1"/>
    <col min="15363" max="15363" width="14.125" style="24" customWidth="1"/>
    <col min="15364" max="15364" width="9" style="24" customWidth="1"/>
    <col min="15365" max="15365" width="8.75" style="24" customWidth="1"/>
    <col min="15366" max="15366" width="13.375" style="24" customWidth="1"/>
    <col min="15367" max="15367" width="13.125" style="24" bestFit="1" customWidth="1"/>
    <col min="15368" max="15368" width="14.625" style="24" customWidth="1"/>
    <col min="15369" max="15369" width="13.375" style="24" customWidth="1"/>
    <col min="15370" max="15370" width="10.875" style="24" customWidth="1"/>
    <col min="15371" max="15616" width="9" style="24"/>
    <col min="15617" max="15617" width="9" style="24" customWidth="1"/>
    <col min="15618" max="15618" width="12.625" style="24" customWidth="1"/>
    <col min="15619" max="15619" width="14.125" style="24" customWidth="1"/>
    <col min="15620" max="15620" width="9" style="24" customWidth="1"/>
    <col min="15621" max="15621" width="8.75" style="24" customWidth="1"/>
    <col min="15622" max="15622" width="13.375" style="24" customWidth="1"/>
    <col min="15623" max="15623" width="13.125" style="24" bestFit="1" customWidth="1"/>
    <col min="15624" max="15624" width="14.625" style="24" customWidth="1"/>
    <col min="15625" max="15625" width="13.375" style="24" customWidth="1"/>
    <col min="15626" max="15626" width="10.875" style="24" customWidth="1"/>
    <col min="15627" max="15872" width="9" style="24"/>
    <col min="15873" max="15873" width="9" style="24" customWidth="1"/>
    <col min="15874" max="15874" width="12.625" style="24" customWidth="1"/>
    <col min="15875" max="15875" width="14.125" style="24" customWidth="1"/>
    <col min="15876" max="15876" width="9" style="24" customWidth="1"/>
    <col min="15877" max="15877" width="8.75" style="24" customWidth="1"/>
    <col min="15878" max="15878" width="13.375" style="24" customWidth="1"/>
    <col min="15879" max="15879" width="13.125" style="24" bestFit="1" customWidth="1"/>
    <col min="15880" max="15880" width="14.625" style="24" customWidth="1"/>
    <col min="15881" max="15881" width="13.375" style="24" customWidth="1"/>
    <col min="15882" max="15882" width="10.875" style="24" customWidth="1"/>
    <col min="15883" max="16128" width="9" style="24"/>
    <col min="16129" max="16129" width="9" style="24" customWidth="1"/>
    <col min="16130" max="16130" width="12.625" style="24" customWidth="1"/>
    <col min="16131" max="16131" width="14.125" style="24" customWidth="1"/>
    <col min="16132" max="16132" width="9" style="24" customWidth="1"/>
    <col min="16133" max="16133" width="8.75" style="24" customWidth="1"/>
    <col min="16134" max="16134" width="13.375" style="24" customWidth="1"/>
    <col min="16135" max="16135" width="13.125" style="24" bestFit="1" customWidth="1"/>
    <col min="16136" max="16136" width="14.625" style="24" customWidth="1"/>
    <col min="16137" max="16137" width="13.375" style="24" customWidth="1"/>
    <col min="16138" max="16138" width="10.875" style="24" customWidth="1"/>
    <col min="16139" max="16384" width="9" style="24"/>
  </cols>
  <sheetData>
    <row r="1" spans="1:10">
      <c r="A1" s="24" t="s">
        <v>221</v>
      </c>
      <c r="B1" s="75" t="str">
        <f>[31]合計!C3</f>
        <v>高知県</v>
      </c>
      <c r="C1" s="65"/>
      <c r="D1" s="65"/>
      <c r="E1" s="65"/>
      <c r="F1" s="65"/>
      <c r="G1" s="65"/>
      <c r="I1" s="24" t="s">
        <v>369</v>
      </c>
    </row>
    <row r="2" spans="1:10" s="26" customFormat="1" ht="56.25" customHeight="1">
      <c r="B2" s="76"/>
      <c r="E2" s="857" t="s">
        <v>370</v>
      </c>
      <c r="F2" s="856"/>
      <c r="G2" s="856"/>
      <c r="H2" s="113">
        <f>SUMIF(G6:G356,"PPS",H6:H356)</f>
        <v>0</v>
      </c>
    </row>
    <row r="3" spans="1:10" s="26" customFormat="1" ht="16.5" customHeight="1">
      <c r="B3" s="35"/>
      <c r="E3" s="108"/>
      <c r="F3" s="108"/>
      <c r="G3" s="108"/>
      <c r="H3" s="114"/>
    </row>
    <row r="4" spans="1:10" ht="40.5">
      <c r="A4" s="45" t="s">
        <v>371</v>
      </c>
      <c r="B4" s="41" t="s">
        <v>228</v>
      </c>
      <c r="C4" s="41" t="s">
        <v>229</v>
      </c>
      <c r="D4" s="41" t="s">
        <v>372</v>
      </c>
      <c r="E4" s="41" t="s">
        <v>357</v>
      </c>
      <c r="F4" s="41" t="s">
        <v>373</v>
      </c>
      <c r="G4" s="44" t="s">
        <v>231</v>
      </c>
      <c r="H4" s="109" t="s">
        <v>374</v>
      </c>
      <c r="I4" s="109" t="s">
        <v>375</v>
      </c>
      <c r="J4" s="110" t="s">
        <v>368</v>
      </c>
    </row>
    <row r="5" spans="1:10" s="236" customFormat="1" ht="14.25" thickBot="1">
      <c r="B5" s="238" t="s">
        <v>240</v>
      </c>
      <c r="C5" s="238"/>
      <c r="D5" s="238"/>
      <c r="E5" s="238"/>
      <c r="F5" s="238"/>
      <c r="G5" s="238"/>
      <c r="H5" s="254">
        <f>SUM(H6:H65)</f>
        <v>1487905624</v>
      </c>
      <c r="I5" s="254">
        <f>SUM(I6:I65)</f>
        <v>168411895</v>
      </c>
      <c r="J5" s="238">
        <f t="shared" ref="J5:J64" si="0">H5/I5</f>
        <v>8.8349200274719308</v>
      </c>
    </row>
    <row r="6" spans="1:10" ht="14.25" thickTop="1">
      <c r="A6" s="24">
        <v>1</v>
      </c>
      <c r="B6" s="62" t="s">
        <v>376</v>
      </c>
      <c r="C6" s="62" t="s">
        <v>377</v>
      </c>
      <c r="D6" s="62" t="s">
        <v>378</v>
      </c>
      <c r="E6" s="112" t="s">
        <v>379</v>
      </c>
      <c r="F6" s="62" t="s">
        <v>380</v>
      </c>
      <c r="G6" s="66" t="s">
        <v>117</v>
      </c>
      <c r="H6" s="140">
        <v>1423170893</v>
      </c>
      <c r="I6" s="140">
        <v>164889881</v>
      </c>
      <c r="J6" s="41">
        <f t="shared" si="0"/>
        <v>8.6310383897966432</v>
      </c>
    </row>
    <row r="7" spans="1:10">
      <c r="A7" s="24">
        <v>2</v>
      </c>
      <c r="B7" s="62" t="s">
        <v>381</v>
      </c>
      <c r="C7" s="62" t="s">
        <v>377</v>
      </c>
      <c r="D7" s="62" t="s">
        <v>378</v>
      </c>
      <c r="E7" s="112" t="s">
        <v>379</v>
      </c>
      <c r="F7" s="62" t="s">
        <v>380</v>
      </c>
      <c r="G7" s="66" t="s">
        <v>117</v>
      </c>
      <c r="H7" s="140">
        <v>64734731</v>
      </c>
      <c r="I7" s="140">
        <v>3522014</v>
      </c>
      <c r="J7" s="41">
        <f t="shared" si="0"/>
        <v>18.380032276986974</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H65/I65</f>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firstPageNumber="0" orientation="landscape" blackAndWhite="1"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C1" zoomScaleNormal="100" zoomScaleSheetLayoutView="100" workbookViewId="0">
      <selection activeCell="I16" sqref="I16"/>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[32]合計!C3</f>
        <v>福岡県</v>
      </c>
      <c r="I1" s="24" t="s">
        <v>70</v>
      </c>
      <c r="K1" s="27" t="s">
        <v>71</v>
      </c>
    </row>
    <row r="2" spans="1:13" ht="54" customHeight="1">
      <c r="B2" s="28"/>
      <c r="E2" s="856" t="s">
        <v>72</v>
      </c>
      <c r="F2" s="856"/>
      <c r="G2" s="856"/>
      <c r="H2" s="29">
        <f>SUMIF(E8:E357,"PPS",H8:H357)</f>
        <v>981788</v>
      </c>
      <c r="I2" s="30"/>
      <c r="J2" s="27"/>
    </row>
    <row r="3" spans="1:13" ht="57" customHeight="1">
      <c r="B3" s="26"/>
      <c r="E3" s="856" t="s">
        <v>73</v>
      </c>
      <c r="F3" s="856"/>
      <c r="G3" s="856"/>
      <c r="H3" s="29">
        <f>M7</f>
        <v>0</v>
      </c>
      <c r="I3" s="30"/>
      <c r="J3" s="31"/>
    </row>
    <row r="4" spans="1:13" s="31" customFormat="1" ht="55.5" customHeight="1">
      <c r="B4" s="32"/>
      <c r="E4" s="856" t="s">
        <v>74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981788</v>
      </c>
      <c r="I7" s="127">
        <f>SUM(I8:I357)</f>
        <v>0</v>
      </c>
      <c r="J7" s="128" t="e">
        <f>H7/I7</f>
        <v>#DIV/0!</v>
      </c>
      <c r="K7" s="129">
        <f>SUM(K8:K357)</f>
        <v>19193</v>
      </c>
      <c r="L7" s="130">
        <f>SUM(L8:L357)</f>
        <v>42676057</v>
      </c>
      <c r="M7" s="131">
        <f>SUM(M8:M357)</f>
        <v>0</v>
      </c>
    </row>
    <row r="8" spans="1:13" ht="14.25" thickTop="1">
      <c r="A8" s="24">
        <v>1</v>
      </c>
      <c r="B8" s="53"/>
      <c r="C8" s="54"/>
      <c r="D8" s="55"/>
      <c r="E8" s="55"/>
      <c r="F8" s="54"/>
      <c r="G8" s="56"/>
      <c r="H8" s="57"/>
      <c r="I8" s="58"/>
      <c r="J8" s="59" t="e">
        <f t="shared" ref="J8:J71" si="0">H8/I8</f>
        <v>#DIV/0!</v>
      </c>
      <c r="K8" s="58"/>
      <c r="L8" s="58"/>
      <c r="M8" s="60"/>
    </row>
    <row r="9" spans="1:13" ht="24">
      <c r="A9" s="24">
        <v>2</v>
      </c>
      <c r="B9" s="61" t="s">
        <v>1166</v>
      </c>
      <c r="C9" s="54" t="s">
        <v>159</v>
      </c>
      <c r="D9" s="62" t="s">
        <v>193</v>
      </c>
      <c r="E9" s="55" t="s">
        <v>128</v>
      </c>
      <c r="F9" s="54" t="s">
        <v>124</v>
      </c>
      <c r="G9" s="56">
        <v>6</v>
      </c>
      <c r="H9" s="57">
        <v>65467</v>
      </c>
      <c r="I9" s="58"/>
      <c r="J9" s="33" t="e">
        <f t="shared" si="0"/>
        <v>#DIV/0!</v>
      </c>
      <c r="K9" s="58">
        <v>1643</v>
      </c>
      <c r="L9" s="58">
        <v>1934124</v>
      </c>
      <c r="M9" s="63"/>
    </row>
    <row r="10" spans="1:13" ht="24">
      <c r="A10" s="24">
        <v>3</v>
      </c>
      <c r="B10" s="61" t="s">
        <v>1167</v>
      </c>
      <c r="C10" s="64" t="s">
        <v>159</v>
      </c>
      <c r="D10" s="55" t="s">
        <v>193</v>
      </c>
      <c r="E10" s="55" t="s">
        <v>128</v>
      </c>
      <c r="F10" s="54" t="s">
        <v>124</v>
      </c>
      <c r="G10" s="56">
        <v>6</v>
      </c>
      <c r="H10" s="57">
        <v>63910</v>
      </c>
      <c r="I10" s="58"/>
      <c r="J10" s="33" t="e">
        <f t="shared" si="0"/>
        <v>#DIV/0!</v>
      </c>
      <c r="K10" s="58">
        <v>1528</v>
      </c>
      <c r="L10" s="58">
        <v>1922581</v>
      </c>
      <c r="M10" s="63"/>
    </row>
    <row r="11" spans="1:13" ht="24">
      <c r="A11" s="24">
        <v>4</v>
      </c>
      <c r="B11" s="61" t="s">
        <v>1168</v>
      </c>
      <c r="C11" s="54" t="s">
        <v>159</v>
      </c>
      <c r="D11" s="55" t="s">
        <v>193</v>
      </c>
      <c r="E11" s="55" t="s">
        <v>128</v>
      </c>
      <c r="F11" s="54" t="s">
        <v>124</v>
      </c>
      <c r="G11" s="56">
        <v>6</v>
      </c>
      <c r="H11" s="57">
        <v>82937</v>
      </c>
      <c r="I11" s="58"/>
      <c r="J11" s="33" t="e">
        <f t="shared" si="0"/>
        <v>#DIV/0!</v>
      </c>
      <c r="K11" s="58">
        <v>1623</v>
      </c>
      <c r="L11" s="58">
        <v>2646230</v>
      </c>
      <c r="M11" s="63"/>
    </row>
    <row r="12" spans="1:13" ht="24">
      <c r="A12" s="24">
        <v>5</v>
      </c>
      <c r="B12" s="61" t="s">
        <v>1169</v>
      </c>
      <c r="C12" s="54" t="s">
        <v>159</v>
      </c>
      <c r="D12" s="55" t="s">
        <v>189</v>
      </c>
      <c r="E12" s="55" t="s">
        <v>128</v>
      </c>
      <c r="F12" s="54" t="s">
        <v>124</v>
      </c>
      <c r="G12" s="56">
        <v>6</v>
      </c>
      <c r="H12" s="57">
        <v>96917</v>
      </c>
      <c r="I12" s="58"/>
      <c r="J12" s="33" t="e">
        <f t="shared" si="0"/>
        <v>#DIV/0!</v>
      </c>
      <c r="K12" s="58">
        <v>1552</v>
      </c>
      <c r="L12" s="58">
        <v>3204800</v>
      </c>
      <c r="M12" s="63"/>
    </row>
    <row r="13" spans="1:13" s="65" customFormat="1" ht="24">
      <c r="A13" s="65">
        <v>6</v>
      </c>
      <c r="B13" s="61" t="s">
        <v>1170</v>
      </c>
      <c r="C13" s="54" t="s">
        <v>159</v>
      </c>
      <c r="D13" s="55" t="s">
        <v>1123</v>
      </c>
      <c r="E13" s="55" t="s">
        <v>128</v>
      </c>
      <c r="F13" s="54" t="s">
        <v>124</v>
      </c>
      <c r="G13" s="56">
        <v>6</v>
      </c>
      <c r="H13" s="57">
        <v>117956</v>
      </c>
      <c r="I13" s="58"/>
      <c r="J13" s="59" t="e">
        <f t="shared" si="0"/>
        <v>#DIV/0!</v>
      </c>
      <c r="K13" s="58">
        <v>1523</v>
      </c>
      <c r="L13" s="58">
        <v>4185722</v>
      </c>
      <c r="M13" s="63"/>
    </row>
    <row r="14" spans="1:13" s="65" customFormat="1" ht="24">
      <c r="A14" s="65">
        <v>7</v>
      </c>
      <c r="B14" s="61" t="s">
        <v>1171</v>
      </c>
      <c r="C14" s="54" t="s">
        <v>159</v>
      </c>
      <c r="D14" s="64" t="s">
        <v>1123</v>
      </c>
      <c r="E14" s="55" t="s">
        <v>128</v>
      </c>
      <c r="F14" s="54" t="s">
        <v>124</v>
      </c>
      <c r="G14" s="56">
        <v>6</v>
      </c>
      <c r="H14" s="57">
        <v>80768</v>
      </c>
      <c r="I14" s="58"/>
      <c r="J14" s="59" t="e">
        <f t="shared" si="0"/>
        <v>#DIV/0!</v>
      </c>
      <c r="K14" s="58">
        <v>1231</v>
      </c>
      <c r="L14" s="58">
        <v>2882442</v>
      </c>
      <c r="M14" s="63"/>
    </row>
    <row r="15" spans="1:13" ht="24">
      <c r="A15" s="24">
        <v>8</v>
      </c>
      <c r="B15" s="61" t="s">
        <v>1172</v>
      </c>
      <c r="C15" s="54" t="s">
        <v>159</v>
      </c>
      <c r="D15" s="64" t="s">
        <v>1123</v>
      </c>
      <c r="E15" s="55" t="s">
        <v>128</v>
      </c>
      <c r="F15" s="54" t="s">
        <v>124</v>
      </c>
      <c r="G15" s="56">
        <v>5</v>
      </c>
      <c r="H15" s="57">
        <v>77391</v>
      </c>
      <c r="I15" s="58"/>
      <c r="J15" s="33" t="e">
        <f t="shared" si="0"/>
        <v>#DIV/0!</v>
      </c>
      <c r="K15" s="58">
        <v>810</v>
      </c>
      <c r="L15" s="58">
        <v>2834507</v>
      </c>
      <c r="M15" s="63"/>
    </row>
    <row r="16" spans="1:13">
      <c r="A16" s="24">
        <v>9</v>
      </c>
      <c r="B16" s="62" t="s">
        <v>1173</v>
      </c>
      <c r="C16" s="62" t="s">
        <v>159</v>
      </c>
      <c r="D16" s="64" t="s">
        <v>193</v>
      </c>
      <c r="E16" s="55" t="s">
        <v>128</v>
      </c>
      <c r="F16" s="54" t="s">
        <v>124</v>
      </c>
      <c r="G16" s="67">
        <v>5</v>
      </c>
      <c r="H16" s="68">
        <v>45170</v>
      </c>
      <c r="I16" s="69"/>
      <c r="J16" s="59" t="e">
        <f t="shared" si="0"/>
        <v>#DIV/0!</v>
      </c>
      <c r="K16" s="58">
        <v>943</v>
      </c>
      <c r="L16" s="58">
        <v>1379267</v>
      </c>
      <c r="M16" s="63"/>
    </row>
    <row r="17" spans="1:13">
      <c r="A17" s="24">
        <v>10</v>
      </c>
      <c r="B17" s="62" t="s">
        <v>1174</v>
      </c>
      <c r="C17" s="62" t="s">
        <v>159</v>
      </c>
      <c r="D17" s="62" t="s">
        <v>1123</v>
      </c>
      <c r="E17" s="55" t="s">
        <v>128</v>
      </c>
      <c r="F17" s="54" t="s">
        <v>124</v>
      </c>
      <c r="G17" s="67">
        <v>6</v>
      </c>
      <c r="H17" s="68">
        <v>27935</v>
      </c>
      <c r="I17" s="69"/>
      <c r="J17" s="59" t="e">
        <f t="shared" si="0"/>
        <v>#DIV/0!</v>
      </c>
      <c r="K17" s="58">
        <v>703</v>
      </c>
      <c r="L17" s="58">
        <v>864989</v>
      </c>
      <c r="M17" s="63"/>
    </row>
    <row r="18" spans="1:13">
      <c r="A18" s="24">
        <v>11</v>
      </c>
      <c r="B18" s="62" t="s">
        <v>1175</v>
      </c>
      <c r="C18" s="62" t="s">
        <v>159</v>
      </c>
      <c r="D18" s="62" t="s">
        <v>1176</v>
      </c>
      <c r="E18" s="55" t="s">
        <v>128</v>
      </c>
      <c r="F18" s="54" t="s">
        <v>124</v>
      </c>
      <c r="G18" s="67">
        <v>3</v>
      </c>
      <c r="H18" s="68">
        <v>33639</v>
      </c>
      <c r="I18" s="69"/>
      <c r="J18" s="33" t="e">
        <f t="shared" si="0"/>
        <v>#DIV/0!</v>
      </c>
      <c r="K18" s="58">
        <v>212</v>
      </c>
      <c r="L18" s="58">
        <v>1229844</v>
      </c>
      <c r="M18" s="63"/>
    </row>
    <row r="19" spans="1:13">
      <c r="A19" s="24">
        <v>12</v>
      </c>
      <c r="B19" s="62"/>
      <c r="C19" s="62"/>
      <c r="D19" s="62"/>
      <c r="E19" s="66"/>
      <c r="F19" s="66"/>
      <c r="G19" s="67"/>
      <c r="H19" s="68"/>
      <c r="I19" s="69"/>
      <c r="J19" s="33" t="e">
        <f t="shared" si="0"/>
        <v>#DIV/0!</v>
      </c>
      <c r="K19" s="58"/>
      <c r="L19" s="58"/>
      <c r="M19" s="63"/>
    </row>
    <row r="20" spans="1:13">
      <c r="A20" s="24">
        <v>13</v>
      </c>
      <c r="B20" s="62" t="s">
        <v>1177</v>
      </c>
      <c r="C20" s="62" t="s">
        <v>1178</v>
      </c>
      <c r="D20" s="64" t="s">
        <v>193</v>
      </c>
      <c r="E20" s="66" t="s">
        <v>128</v>
      </c>
      <c r="F20" s="66" t="s">
        <v>124</v>
      </c>
      <c r="G20" s="67">
        <v>3</v>
      </c>
      <c r="H20" s="68">
        <v>43711</v>
      </c>
      <c r="I20" s="69"/>
      <c r="J20" s="33" t="e">
        <f t="shared" si="0"/>
        <v>#DIV/0!</v>
      </c>
      <c r="K20" s="58">
        <v>1775</v>
      </c>
      <c r="L20" s="58">
        <v>2724905</v>
      </c>
      <c r="M20" s="63"/>
    </row>
    <row r="21" spans="1:13">
      <c r="A21" s="24">
        <v>14</v>
      </c>
      <c r="B21" s="62" t="s">
        <v>1179</v>
      </c>
      <c r="C21" s="62" t="s">
        <v>1178</v>
      </c>
      <c r="D21" s="64" t="s">
        <v>193</v>
      </c>
      <c r="E21" s="66" t="s">
        <v>128</v>
      </c>
      <c r="F21" s="66" t="s">
        <v>124</v>
      </c>
      <c r="G21" s="67">
        <v>3</v>
      </c>
      <c r="H21" s="68">
        <v>35295</v>
      </c>
      <c r="I21" s="69"/>
      <c r="J21" s="33" t="e">
        <f t="shared" si="0"/>
        <v>#DIV/0!</v>
      </c>
      <c r="K21" s="58">
        <v>1125</v>
      </c>
      <c r="L21" s="58">
        <v>2320083</v>
      </c>
      <c r="M21" s="63"/>
    </row>
    <row r="22" spans="1:13">
      <c r="A22" s="24">
        <v>15</v>
      </c>
      <c r="B22" s="62" t="s">
        <v>1180</v>
      </c>
      <c r="C22" s="62" t="s">
        <v>1178</v>
      </c>
      <c r="D22" s="64" t="s">
        <v>193</v>
      </c>
      <c r="E22" s="66" t="s">
        <v>128</v>
      </c>
      <c r="F22" s="66" t="s">
        <v>124</v>
      </c>
      <c r="G22" s="67">
        <v>3</v>
      </c>
      <c r="H22" s="68">
        <v>43685</v>
      </c>
      <c r="I22" s="69"/>
      <c r="J22" s="59" t="e">
        <f t="shared" si="0"/>
        <v>#DIV/0!</v>
      </c>
      <c r="K22" s="58">
        <v>1105</v>
      </c>
      <c r="L22" s="58">
        <v>2947875</v>
      </c>
      <c r="M22" s="63"/>
    </row>
    <row r="23" spans="1:13">
      <c r="A23" s="65">
        <v>16</v>
      </c>
      <c r="B23" s="62" t="s">
        <v>1181</v>
      </c>
      <c r="C23" s="62" t="s">
        <v>1178</v>
      </c>
      <c r="D23" s="64" t="s">
        <v>193</v>
      </c>
      <c r="E23" s="66" t="s">
        <v>128</v>
      </c>
      <c r="F23" s="66" t="s">
        <v>124</v>
      </c>
      <c r="G23" s="67">
        <v>2</v>
      </c>
      <c r="H23" s="68">
        <v>72946</v>
      </c>
      <c r="I23" s="69"/>
      <c r="J23" s="59" t="e">
        <f t="shared" si="0"/>
        <v>#DIV/0!</v>
      </c>
      <c r="K23" s="58">
        <v>1562</v>
      </c>
      <c r="L23" s="58">
        <v>4983538</v>
      </c>
      <c r="M23" s="63"/>
    </row>
    <row r="24" spans="1:13">
      <c r="A24" s="65">
        <v>17</v>
      </c>
      <c r="B24" s="62" t="s">
        <v>1182</v>
      </c>
      <c r="C24" s="62" t="s">
        <v>1178</v>
      </c>
      <c r="D24" s="62" t="s">
        <v>1123</v>
      </c>
      <c r="E24" s="66" t="s">
        <v>128</v>
      </c>
      <c r="F24" s="66" t="s">
        <v>124</v>
      </c>
      <c r="G24" s="67">
        <v>2</v>
      </c>
      <c r="H24" s="68">
        <v>94061</v>
      </c>
      <c r="I24" s="69"/>
      <c r="J24" s="33" t="e">
        <f t="shared" si="0"/>
        <v>#DIV/0!</v>
      </c>
      <c r="K24" s="58">
        <v>1858</v>
      </c>
      <c r="L24" s="58">
        <v>6615150</v>
      </c>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8" orientation="landscape" blackAndWhite="1"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Normal="100" zoomScaleSheetLayoutView="100" workbookViewId="0">
      <selection activeCell="H12" sqref="H1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[32]合計!C3</f>
        <v>福岡県</v>
      </c>
      <c r="C1" s="65"/>
      <c r="D1" s="65"/>
      <c r="E1" s="65"/>
      <c r="F1" s="65"/>
      <c r="I1" s="24" t="s">
        <v>70</v>
      </c>
      <c r="K1" s="27" t="s">
        <v>89</v>
      </c>
    </row>
    <row r="2" spans="1:15" s="65" customFormat="1" ht="51" customHeight="1">
      <c r="B2" s="76"/>
      <c r="E2" s="856" t="s">
        <v>90</v>
      </c>
      <c r="F2" s="856"/>
      <c r="G2" s="856"/>
      <c r="H2" s="29">
        <f>SUMIF(E8:E357,"PPS",H8:H357)</f>
        <v>2355</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1052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2355</v>
      </c>
      <c r="I7" s="127">
        <f>SUM(I8:I357)</f>
        <v>0</v>
      </c>
      <c r="J7" s="128" t="e">
        <f>H7/I7</f>
        <v>#DIV/0!</v>
      </c>
      <c r="K7" s="136"/>
      <c r="L7" s="136"/>
      <c r="M7" s="126"/>
      <c r="N7" s="126"/>
      <c r="O7" s="137">
        <f>SUM(O8:O357)</f>
        <v>0</v>
      </c>
    </row>
    <row r="8" spans="1:15" ht="108.75" thickTop="1">
      <c r="A8" s="24">
        <v>1</v>
      </c>
      <c r="B8" s="64" t="s">
        <v>1183</v>
      </c>
      <c r="C8" s="54" t="s">
        <v>1178</v>
      </c>
      <c r="D8" s="54" t="s">
        <v>149</v>
      </c>
      <c r="E8" s="66" t="s">
        <v>128</v>
      </c>
      <c r="F8" s="81" t="s">
        <v>1184</v>
      </c>
      <c r="G8" s="82">
        <v>1</v>
      </c>
      <c r="H8" s="83">
        <v>2355</v>
      </c>
      <c r="I8" s="84"/>
      <c r="J8" s="59" t="e">
        <f t="shared" ref="J8:J253" si="0">H8/I8</f>
        <v>#DIV/0!</v>
      </c>
      <c r="K8" s="85">
        <v>88</v>
      </c>
      <c r="L8" s="85">
        <v>161226</v>
      </c>
      <c r="M8" s="86" t="s">
        <v>1185</v>
      </c>
      <c r="N8" s="86" t="s">
        <v>1186</v>
      </c>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2" orientation="landscape" blackAndWhite="1"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L7" sqref="L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[32]合計!C3</f>
        <v>福岡県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L7" sqref="L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[32]合計!C3</f>
        <v>福岡県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475163958</v>
      </c>
      <c r="I5" s="138">
        <f>SUM(I6:I65)</f>
        <v>46273958</v>
      </c>
      <c r="J5" s="126">
        <f>H5/I5</f>
        <v>10.268496116109194</v>
      </c>
    </row>
    <row r="6" spans="1:10" ht="14.25" thickTop="1">
      <c r="A6" s="24">
        <v>1</v>
      </c>
      <c r="B6" s="62" t="s">
        <v>1070</v>
      </c>
      <c r="C6" s="62" t="s">
        <v>126</v>
      </c>
      <c r="D6" s="62" t="s">
        <v>137</v>
      </c>
      <c r="E6" s="112">
        <v>1</v>
      </c>
      <c r="F6" s="62" t="s">
        <v>166</v>
      </c>
      <c r="G6" s="66" t="s">
        <v>117</v>
      </c>
      <c r="H6" s="140">
        <v>475163958</v>
      </c>
      <c r="I6" s="140">
        <v>46273958</v>
      </c>
      <c r="J6" s="41">
        <f t="shared" ref="J6:J65" si="0">H6/I6</f>
        <v>10.268496116109194</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landscape"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11" sqref="B11"/>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[4]合計!C3</f>
        <v>宮城県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M359"/>
  <sheetViews>
    <sheetView topLeftCell="C1" zoomScale="115" zoomScaleNormal="115" workbookViewId="0">
      <selection activeCell="I20" sqref="I20"/>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[33]合計!C3</f>
        <v>佐賀県</v>
      </c>
      <c r="I1" s="24" t="s">
        <v>70</v>
      </c>
      <c r="K1" s="27" t="s">
        <v>71</v>
      </c>
    </row>
    <row r="2" spans="1:13" ht="54" customHeight="1">
      <c r="B2" s="141"/>
      <c r="E2" s="856" t="s">
        <v>72</v>
      </c>
      <c r="F2" s="856"/>
      <c r="G2" s="856"/>
      <c r="H2" s="142">
        <f>SUMIF(E8:E357,"PPS",H8:H357)</f>
        <v>58471</v>
      </c>
      <c r="I2" s="143"/>
      <c r="J2" s="27"/>
    </row>
    <row r="3" spans="1:13" ht="57" customHeight="1">
      <c r="B3" s="26"/>
      <c r="E3" s="856" t="s">
        <v>73</v>
      </c>
      <c r="F3" s="856"/>
      <c r="G3" s="856"/>
      <c r="H3" s="142">
        <f>M7</f>
        <v>102684</v>
      </c>
      <c r="I3" s="143"/>
      <c r="J3" s="31"/>
    </row>
    <row r="4" spans="1:13" s="31" customFormat="1" ht="55.5" customHeight="1">
      <c r="B4" s="144"/>
      <c r="E4" s="856" t="s">
        <v>74</v>
      </c>
      <c r="F4" s="856"/>
      <c r="G4" s="856"/>
      <c r="H4" s="145">
        <f>H3/I7</f>
        <v>0.87735607238674618</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102684</v>
      </c>
      <c r="I7" s="150">
        <f>SUM(I8:I357)</f>
        <v>117038</v>
      </c>
      <c r="J7" s="151">
        <f>H7/I7</f>
        <v>0.87735607238674618</v>
      </c>
      <c r="K7" s="152">
        <f>SUM(K8:K357)</f>
        <v>2153</v>
      </c>
      <c r="L7" s="153">
        <f>SUM(L8:L357)</f>
        <v>6932934</v>
      </c>
      <c r="M7" s="154">
        <f>SUM(M8:M357)</f>
        <v>102684</v>
      </c>
    </row>
    <row r="8" spans="1:13" ht="14.25" thickTop="1">
      <c r="A8" s="24">
        <v>1</v>
      </c>
      <c r="B8" s="155" t="s">
        <v>144</v>
      </c>
      <c r="C8" s="55" t="s">
        <v>145</v>
      </c>
      <c r="D8" s="55" t="s">
        <v>146</v>
      </c>
      <c r="E8" s="55" t="s">
        <v>117</v>
      </c>
      <c r="F8" s="54" t="s">
        <v>124</v>
      </c>
      <c r="G8" s="156">
        <v>1</v>
      </c>
      <c r="H8" s="157">
        <v>44213</v>
      </c>
      <c r="I8" s="58">
        <v>44213</v>
      </c>
      <c r="J8" s="158">
        <f t="shared" ref="J8:J71" si="0">H8/I8</f>
        <v>1</v>
      </c>
      <c r="K8" s="58">
        <v>653</v>
      </c>
      <c r="L8" s="58">
        <v>2985234</v>
      </c>
      <c r="M8" s="60">
        <v>44213</v>
      </c>
    </row>
    <row r="9" spans="1:13">
      <c r="A9" s="24">
        <v>2</v>
      </c>
      <c r="B9" s="155" t="s">
        <v>147</v>
      </c>
      <c r="C9" s="54" t="s">
        <v>148</v>
      </c>
      <c r="D9" s="62" t="s">
        <v>149</v>
      </c>
      <c r="E9" s="55" t="s">
        <v>128</v>
      </c>
      <c r="F9" s="54" t="s">
        <v>124</v>
      </c>
      <c r="G9" s="156">
        <v>6</v>
      </c>
      <c r="H9" s="157">
        <v>58471</v>
      </c>
      <c r="I9" s="58">
        <v>72825</v>
      </c>
      <c r="J9" s="145">
        <f t="shared" si="0"/>
        <v>0.80289735667696538</v>
      </c>
      <c r="K9" s="58">
        <v>1500</v>
      </c>
      <c r="L9" s="58">
        <v>3947700</v>
      </c>
      <c r="M9" s="63">
        <v>58471</v>
      </c>
    </row>
    <row r="10" spans="1:13">
      <c r="A10" s="24">
        <v>3</v>
      </c>
      <c r="B10" s="159"/>
      <c r="C10" s="64"/>
      <c r="D10" s="55"/>
      <c r="E10" s="55"/>
      <c r="F10" s="54"/>
      <c r="G10" s="156"/>
      <c r="H10" s="157"/>
      <c r="I10" s="58"/>
      <c r="J10" s="145" t="e">
        <f t="shared" si="0"/>
        <v>#DIV/0!</v>
      </c>
      <c r="K10" s="58"/>
      <c r="L10" s="58"/>
      <c r="M10" s="63"/>
    </row>
    <row r="11" spans="1:13">
      <c r="A11" s="24">
        <v>4</v>
      </c>
      <c r="B11" s="159"/>
      <c r="C11" s="54"/>
      <c r="D11" s="55"/>
      <c r="E11" s="55"/>
      <c r="F11" s="54"/>
      <c r="G11" s="156"/>
      <c r="H11" s="157"/>
      <c r="I11" s="58"/>
      <c r="J11" s="145" t="e">
        <f t="shared" si="0"/>
        <v>#DIV/0!</v>
      </c>
      <c r="K11" s="58"/>
      <c r="L11" s="58"/>
      <c r="M11" s="63"/>
    </row>
    <row r="12" spans="1:13">
      <c r="A12" s="24">
        <v>5</v>
      </c>
      <c r="B12" s="159"/>
      <c r="C12" s="54"/>
      <c r="D12" s="55"/>
      <c r="E12" s="55"/>
      <c r="F12" s="54"/>
      <c r="G12" s="156"/>
      <c r="H12" s="157"/>
      <c r="I12" s="58"/>
      <c r="J12" s="145" t="e">
        <f t="shared" si="0"/>
        <v>#DIV/0!</v>
      </c>
      <c r="K12" s="58"/>
      <c r="L12" s="58"/>
      <c r="M12" s="63"/>
    </row>
    <row r="13" spans="1:13" s="65" customFormat="1">
      <c r="A13" s="65">
        <v>6</v>
      </c>
      <c r="B13" s="159"/>
      <c r="C13" s="54"/>
      <c r="D13" s="55"/>
      <c r="E13" s="55"/>
      <c r="F13" s="54"/>
      <c r="G13" s="156"/>
      <c r="H13" s="157"/>
      <c r="I13" s="58"/>
      <c r="J13" s="158" t="e">
        <f t="shared" si="0"/>
        <v>#DIV/0!</v>
      </c>
      <c r="K13" s="58"/>
      <c r="L13" s="58"/>
      <c r="M13" s="63"/>
    </row>
    <row r="14" spans="1:13" s="65" customFormat="1">
      <c r="A14" s="65">
        <v>7</v>
      </c>
      <c r="B14" s="159"/>
      <c r="C14" s="54"/>
      <c r="D14" s="64"/>
      <c r="E14" s="55"/>
      <c r="F14" s="54"/>
      <c r="G14" s="156"/>
      <c r="H14" s="157"/>
      <c r="I14" s="58"/>
      <c r="J14" s="158" t="e">
        <f t="shared" si="0"/>
        <v>#DIV/0!</v>
      </c>
      <c r="K14" s="58"/>
      <c r="L14" s="58"/>
      <c r="M14" s="63"/>
    </row>
    <row r="15" spans="1:13">
      <c r="A15" s="24">
        <v>8</v>
      </c>
      <c r="B15" s="159"/>
      <c r="C15" s="54"/>
      <c r="D15" s="64"/>
      <c r="E15" s="55"/>
      <c r="F15" s="54"/>
      <c r="G15" s="156"/>
      <c r="H15" s="157"/>
      <c r="I15" s="58"/>
      <c r="J15" s="145" t="e">
        <f t="shared" si="0"/>
        <v>#DIV/0!</v>
      </c>
      <c r="K15" s="58"/>
      <c r="L15" s="58"/>
      <c r="M15" s="63"/>
    </row>
    <row r="16" spans="1:13">
      <c r="A16" s="24">
        <v>9</v>
      </c>
      <c r="B16" s="62"/>
      <c r="C16" s="62"/>
      <c r="D16" s="62"/>
      <c r="E16" s="66"/>
      <c r="F16" s="66"/>
      <c r="G16" s="67"/>
      <c r="H16" s="68"/>
      <c r="I16" s="69"/>
      <c r="J16" s="158" t="e">
        <f t="shared" si="0"/>
        <v>#DIV/0!</v>
      </c>
      <c r="K16" s="58"/>
      <c r="L16" s="58"/>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357"/>
  <sheetViews>
    <sheetView zoomScale="90" zoomScaleNormal="90" workbookViewId="0">
      <selection activeCell="E9" sqref="E9"/>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[33]合計!C3</f>
        <v>佐賀県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150</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5"/>
  <sheetViews>
    <sheetView workbookViewId="0">
      <selection activeCell="E9" sqref="E9"/>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[33]合計!C3</f>
        <v>佐賀県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5"/>
  <sheetViews>
    <sheetView workbookViewId="0">
      <selection activeCell="E9" sqref="E9"/>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[33]合計!C3</f>
        <v>佐賀県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7777801</v>
      </c>
      <c r="I5" s="170">
        <f>SUM(I6:I65)</f>
        <v>216050</v>
      </c>
      <c r="J5" s="149">
        <f>H5/I5</f>
        <v>36.000004628558202</v>
      </c>
    </row>
    <row r="6" spans="1:10" ht="27.75" thickTop="1">
      <c r="A6" s="24">
        <v>1</v>
      </c>
      <c r="B6" s="8" t="s">
        <v>151</v>
      </c>
      <c r="C6" s="8" t="s">
        <v>152</v>
      </c>
      <c r="D6" s="62" t="s">
        <v>153</v>
      </c>
      <c r="E6" s="139">
        <v>1</v>
      </c>
      <c r="F6" s="8" t="s">
        <v>154</v>
      </c>
      <c r="G6" s="66" t="s">
        <v>117</v>
      </c>
      <c r="H6" s="173">
        <v>7777801</v>
      </c>
      <c r="I6" s="173">
        <v>216050</v>
      </c>
      <c r="J6" s="41">
        <f t="shared" ref="J6:J65" si="0">H6/I6</f>
        <v>36.000004628558202</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9"/>
  <sheetViews>
    <sheetView zoomScale="115" zoomScaleNormal="115" workbookViewId="0">
      <selection activeCell="H7" sqref="H7:I7"/>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5">
      <c r="A1" s="24" t="s">
        <v>0</v>
      </c>
      <c r="B1" s="25" t="str">
        <f>[34]合計!C3</f>
        <v>長崎県</v>
      </c>
      <c r="I1" s="24" t="s">
        <v>70</v>
      </c>
      <c r="K1" s="27" t="s">
        <v>71</v>
      </c>
    </row>
    <row r="2" spans="1:15" ht="54" customHeight="1">
      <c r="B2" s="28"/>
      <c r="E2" s="856" t="s">
        <v>72</v>
      </c>
      <c r="F2" s="856"/>
      <c r="G2" s="856"/>
      <c r="H2" s="29">
        <f>SUMIF(E8:E357,"PPS",H8:H357)</f>
        <v>32396.215</v>
      </c>
      <c r="I2" s="30"/>
      <c r="J2" s="27"/>
    </row>
    <row r="3" spans="1:15" ht="57" customHeight="1">
      <c r="B3" s="26"/>
      <c r="E3" s="856" t="s">
        <v>73</v>
      </c>
      <c r="F3" s="856"/>
      <c r="G3" s="856"/>
      <c r="H3" s="29">
        <f>M7</f>
        <v>32396.215</v>
      </c>
      <c r="I3" s="30"/>
      <c r="J3" s="31"/>
    </row>
    <row r="4" spans="1:15" s="31" customFormat="1" ht="55.5" customHeight="1">
      <c r="B4" s="32"/>
      <c r="E4" s="856" t="s">
        <v>74</v>
      </c>
      <c r="F4" s="856"/>
      <c r="G4" s="856"/>
      <c r="H4" s="33">
        <f>H3/I7</f>
        <v>0.72891136788188882</v>
      </c>
      <c r="I4" s="30"/>
      <c r="K4" s="34"/>
      <c r="L4" s="34"/>
    </row>
    <row r="5" spans="1:15" s="26" customFormat="1" ht="17.25" customHeight="1">
      <c r="B5" s="35"/>
      <c r="E5" s="36"/>
      <c r="F5" s="36"/>
      <c r="G5" s="36"/>
      <c r="H5" s="37"/>
      <c r="I5" s="38"/>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46" customFormat="1" ht="14.25" thickBot="1">
      <c r="B7" s="47" t="s">
        <v>88</v>
      </c>
      <c r="C7" s="47"/>
      <c r="D7" s="47"/>
      <c r="E7" s="47"/>
      <c r="F7" s="47"/>
      <c r="G7" s="47"/>
      <c r="H7" s="48">
        <f>SUM(H8:H357)</f>
        <v>32396.215</v>
      </c>
      <c r="I7" s="48">
        <f>SUM(I8:I357)</f>
        <v>44444.656000000003</v>
      </c>
      <c r="J7" s="49">
        <f>H7/I7</f>
        <v>0.72891136788188882</v>
      </c>
      <c r="K7" s="50">
        <f>SUM(K8:K357)</f>
        <v>1050</v>
      </c>
      <c r="L7" s="51">
        <f>SUM(L8:L357)</f>
        <v>2172000</v>
      </c>
      <c r="M7" s="52">
        <f>SUM(M8:M357)</f>
        <v>32396.215</v>
      </c>
    </row>
    <row r="8" spans="1:15" ht="14.25" thickTop="1">
      <c r="A8" s="24">
        <v>1</v>
      </c>
      <c r="B8" s="53" t="s">
        <v>1912</v>
      </c>
      <c r="C8" s="54" t="s">
        <v>122</v>
      </c>
      <c r="D8" s="55" t="s">
        <v>1913</v>
      </c>
      <c r="E8" s="55" t="s">
        <v>128</v>
      </c>
      <c r="F8" s="54" t="s">
        <v>124</v>
      </c>
      <c r="G8" s="56">
        <v>4</v>
      </c>
      <c r="H8" s="57">
        <v>32396.215</v>
      </c>
      <c r="I8" s="58">
        <v>44444.656000000003</v>
      </c>
      <c r="J8" s="59">
        <f t="shared" ref="J8:J71" si="0">H8/I8</f>
        <v>0.72891136788188882</v>
      </c>
      <c r="K8" s="58">
        <v>1050</v>
      </c>
      <c r="L8" s="58">
        <v>2172000</v>
      </c>
      <c r="M8" s="60">
        <v>32396.215</v>
      </c>
      <c r="N8" s="24">
        <f>H8/1000</f>
        <v>32.396214999999998</v>
      </c>
      <c r="O8" s="24">
        <f>I8/1000</f>
        <v>44.444656000000002</v>
      </c>
    </row>
    <row r="9" spans="1:15">
      <c r="A9" s="24">
        <v>2</v>
      </c>
      <c r="B9" s="61"/>
      <c r="C9" s="54"/>
      <c r="D9" s="62"/>
      <c r="E9" s="55"/>
      <c r="F9" s="54"/>
      <c r="G9" s="56"/>
      <c r="H9" s="57"/>
      <c r="I9" s="58"/>
      <c r="J9" s="33" t="e">
        <f t="shared" si="0"/>
        <v>#DIV/0!</v>
      </c>
      <c r="K9" s="58"/>
      <c r="L9" s="58"/>
      <c r="M9" s="63"/>
    </row>
    <row r="10" spans="1:15">
      <c r="A10" s="24">
        <v>3</v>
      </c>
      <c r="B10" s="61"/>
      <c r="C10" s="64"/>
      <c r="D10" s="55"/>
      <c r="E10" s="55"/>
      <c r="F10" s="54"/>
      <c r="G10" s="56"/>
      <c r="H10" s="57"/>
      <c r="I10" s="58"/>
      <c r="J10" s="33" t="e">
        <f t="shared" si="0"/>
        <v>#DIV/0!</v>
      </c>
      <c r="K10" s="58"/>
      <c r="L10" s="58"/>
      <c r="M10" s="63"/>
    </row>
    <row r="11" spans="1:15">
      <c r="A11" s="24">
        <v>4</v>
      </c>
      <c r="B11" s="61"/>
      <c r="C11" s="54"/>
      <c r="D11" s="55"/>
      <c r="E11" s="55"/>
      <c r="F11" s="54"/>
      <c r="G11" s="56"/>
      <c r="H11" s="57"/>
      <c r="I11" s="58"/>
      <c r="J11" s="33" t="e">
        <f t="shared" si="0"/>
        <v>#DIV/0!</v>
      </c>
      <c r="K11" s="58"/>
      <c r="L11" s="58"/>
      <c r="M11" s="63"/>
    </row>
    <row r="12" spans="1:15">
      <c r="A12" s="24">
        <v>5</v>
      </c>
      <c r="B12" s="61"/>
      <c r="C12" s="54"/>
      <c r="D12" s="55"/>
      <c r="E12" s="55"/>
      <c r="F12" s="54"/>
      <c r="G12" s="56"/>
      <c r="H12" s="57"/>
      <c r="I12" s="58"/>
      <c r="J12" s="33" t="e">
        <f t="shared" si="0"/>
        <v>#DIV/0!</v>
      </c>
      <c r="K12" s="58"/>
      <c r="L12" s="58"/>
      <c r="M12" s="63"/>
    </row>
    <row r="13" spans="1:15" s="65" customFormat="1">
      <c r="A13" s="65">
        <v>6</v>
      </c>
      <c r="B13" s="61"/>
      <c r="C13" s="54"/>
      <c r="D13" s="55"/>
      <c r="E13" s="55"/>
      <c r="F13" s="54"/>
      <c r="G13" s="56"/>
      <c r="H13" s="57"/>
      <c r="I13" s="58"/>
      <c r="J13" s="59" t="e">
        <f t="shared" si="0"/>
        <v>#DIV/0!</v>
      </c>
      <c r="K13" s="58"/>
      <c r="L13" s="58"/>
      <c r="M13" s="63"/>
    </row>
    <row r="14" spans="1:15" s="65" customFormat="1">
      <c r="A14" s="65">
        <v>7</v>
      </c>
      <c r="B14" s="61"/>
      <c r="C14" s="54"/>
      <c r="D14" s="64"/>
      <c r="E14" s="55"/>
      <c r="F14" s="54"/>
      <c r="G14" s="56"/>
      <c r="H14" s="57"/>
      <c r="I14" s="58"/>
      <c r="J14" s="59" t="e">
        <f t="shared" si="0"/>
        <v>#DIV/0!</v>
      </c>
      <c r="K14" s="58"/>
      <c r="L14" s="58"/>
      <c r="M14" s="63"/>
    </row>
    <row r="15" spans="1:15">
      <c r="A15" s="24">
        <v>8</v>
      </c>
      <c r="B15" s="61"/>
      <c r="C15" s="54"/>
      <c r="D15" s="64"/>
      <c r="E15" s="55"/>
      <c r="F15" s="54"/>
      <c r="G15" s="56"/>
      <c r="H15" s="57"/>
      <c r="I15" s="58"/>
      <c r="J15" s="33" t="e">
        <f t="shared" si="0"/>
        <v>#DIV/0!</v>
      </c>
      <c r="K15" s="58"/>
      <c r="L15" s="58"/>
      <c r="M15" s="63"/>
    </row>
    <row r="16" spans="1:15">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B1" sqref="B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[34]合計!C3</f>
        <v>長崎県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1914</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 sqref="B1"/>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[34]合計!C3</f>
        <v>長崎県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 sqref="B1"/>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[34]合計!C3</f>
        <v>長崎県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140"/>
      <c r="I6" s="140"/>
      <c r="J6" s="41" t="e">
        <f t="shared" ref="J6:J65" si="0">H6/I6</f>
        <v>#DIV/0!</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Normal="100" zoomScaleSheetLayoutView="100" workbookViewId="0">
      <selection activeCell="H3" sqref="H3"/>
    </sheetView>
  </sheetViews>
  <sheetFormatPr defaultColWidth="9" defaultRowHeight="13.5"/>
  <cols>
    <col min="1" max="1" width="9" style="24" customWidth="1"/>
    <col min="2" max="2" width="20" style="24" customWidth="1"/>
    <col min="3" max="3" width="21.375" style="24" customWidth="1"/>
    <col min="4" max="4" width="21.75" style="24"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21.375" style="24" customWidth="1"/>
    <col min="260" max="260" width="21.75" style="24"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21.375" style="24" customWidth="1"/>
    <col min="516" max="516" width="21.75" style="24"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21.375" style="24" customWidth="1"/>
    <col min="772" max="772" width="21.75" style="24"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21.375" style="24" customWidth="1"/>
    <col min="1028" max="1028" width="21.75" style="24"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21.375" style="24" customWidth="1"/>
    <col min="1284" max="1284" width="21.75" style="24"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21.375" style="24" customWidth="1"/>
    <col min="1540" max="1540" width="21.75" style="24"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21.375" style="24" customWidth="1"/>
    <col min="1796" max="1796" width="21.75" style="24"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21.375" style="24" customWidth="1"/>
    <col min="2052" max="2052" width="21.75" style="24"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21.375" style="24" customWidth="1"/>
    <col min="2308" max="2308" width="21.75" style="24"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21.375" style="24" customWidth="1"/>
    <col min="2564" max="2564" width="21.75" style="24"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21.375" style="24" customWidth="1"/>
    <col min="2820" max="2820" width="21.75" style="24"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21.375" style="24" customWidth="1"/>
    <col min="3076" max="3076" width="21.75" style="24"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21.375" style="24" customWidth="1"/>
    <col min="3332" max="3332" width="21.75" style="24"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21.375" style="24" customWidth="1"/>
    <col min="3588" max="3588" width="21.75" style="24"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21.375" style="24" customWidth="1"/>
    <col min="3844" max="3844" width="21.75" style="24"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21.375" style="24" customWidth="1"/>
    <col min="4100" max="4100" width="21.75" style="24"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21.375" style="24" customWidth="1"/>
    <col min="4356" max="4356" width="21.75" style="24"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21.375" style="24" customWidth="1"/>
    <col min="4612" max="4612" width="21.75" style="24"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21.375" style="24" customWidth="1"/>
    <col min="4868" max="4868" width="21.75" style="24"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21.375" style="24" customWidth="1"/>
    <col min="5124" max="5124" width="21.75" style="24"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21.375" style="24" customWidth="1"/>
    <col min="5380" max="5380" width="21.75" style="24"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21.375" style="24" customWidth="1"/>
    <col min="5636" max="5636" width="21.75" style="24"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21.375" style="24" customWidth="1"/>
    <col min="5892" max="5892" width="21.75" style="24"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21.375" style="24" customWidth="1"/>
    <col min="6148" max="6148" width="21.75" style="24"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21.375" style="24" customWidth="1"/>
    <col min="6404" max="6404" width="21.75" style="24"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21.375" style="24" customWidth="1"/>
    <col min="6660" max="6660" width="21.75" style="24"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21.375" style="24" customWidth="1"/>
    <col min="6916" max="6916" width="21.75" style="24"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21.375" style="24" customWidth="1"/>
    <col min="7172" max="7172" width="21.75" style="24"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21.375" style="24" customWidth="1"/>
    <col min="7428" max="7428" width="21.75" style="24"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21.375" style="24" customWidth="1"/>
    <col min="7684" max="7684" width="21.75" style="24"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21.375" style="24" customWidth="1"/>
    <col min="7940" max="7940" width="21.75" style="24"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21.375" style="24" customWidth="1"/>
    <col min="8196" max="8196" width="21.75" style="24"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21.375" style="24" customWidth="1"/>
    <col min="8452" max="8452" width="21.75" style="24"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21.375" style="24" customWidth="1"/>
    <col min="8708" max="8708" width="21.75" style="24"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21.375" style="24" customWidth="1"/>
    <col min="8964" max="8964" width="21.75" style="24"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21.375" style="24" customWidth="1"/>
    <col min="9220" max="9220" width="21.75" style="24"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21.375" style="24" customWidth="1"/>
    <col min="9476" max="9476" width="21.75" style="24"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21.375" style="24" customWidth="1"/>
    <col min="9732" max="9732" width="21.75" style="24"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21.375" style="24" customWidth="1"/>
    <col min="9988" max="9988" width="21.75" style="24"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21.375" style="24" customWidth="1"/>
    <col min="10244" max="10244" width="21.75" style="24"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21.375" style="24" customWidth="1"/>
    <col min="10500" max="10500" width="21.75" style="24"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21.375" style="24" customWidth="1"/>
    <col min="10756" max="10756" width="21.75" style="24"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21.375" style="24" customWidth="1"/>
    <col min="11012" max="11012" width="21.75" style="24"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21.375" style="24" customWidth="1"/>
    <col min="11268" max="11268" width="21.75" style="24"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21.375" style="24" customWidth="1"/>
    <col min="11524" max="11524" width="21.75" style="24"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21.375" style="24" customWidth="1"/>
    <col min="11780" max="11780" width="21.75" style="24"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21.375" style="24" customWidth="1"/>
    <col min="12036" max="12036" width="21.75" style="24"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21.375" style="24" customWidth="1"/>
    <col min="12292" max="12292" width="21.75" style="24"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21.375" style="24" customWidth="1"/>
    <col min="12548" max="12548" width="21.75" style="24"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21.375" style="24" customWidth="1"/>
    <col min="12804" max="12804" width="21.75" style="24"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21.375" style="24" customWidth="1"/>
    <col min="13060" max="13060" width="21.75" style="24"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21.375" style="24" customWidth="1"/>
    <col min="13316" max="13316" width="21.75" style="24"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21.375" style="24" customWidth="1"/>
    <col min="13572" max="13572" width="21.75" style="24"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21.375" style="24" customWidth="1"/>
    <col min="13828" max="13828" width="21.75" style="24"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21.375" style="24" customWidth="1"/>
    <col min="14084" max="14084" width="21.75" style="24"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21.375" style="24" customWidth="1"/>
    <col min="14340" max="14340" width="21.75" style="24"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21.375" style="24" customWidth="1"/>
    <col min="14596" max="14596" width="21.75" style="24"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21.375" style="24" customWidth="1"/>
    <col min="14852" max="14852" width="21.75" style="24"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21.375" style="24" customWidth="1"/>
    <col min="15108" max="15108" width="21.75" style="24"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21.375" style="24" customWidth="1"/>
    <col min="15364" max="15364" width="21.75" style="24"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21.375" style="24" customWidth="1"/>
    <col min="15620" max="15620" width="21.75" style="24"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21.375" style="24" customWidth="1"/>
    <col min="15876" max="15876" width="21.75" style="24"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21.375" style="24" customWidth="1"/>
    <col min="16132" max="16132" width="21.75" style="24"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[35]合計!C3</f>
        <v>熊本県</v>
      </c>
      <c r="I1" s="24" t="s">
        <v>70</v>
      </c>
      <c r="K1" s="27" t="s">
        <v>71</v>
      </c>
    </row>
    <row r="2" spans="1:13" ht="54" customHeight="1">
      <c r="B2" s="28"/>
      <c r="E2" s="856" t="s">
        <v>72</v>
      </c>
      <c r="F2" s="856"/>
      <c r="G2" s="856"/>
      <c r="H2" s="29">
        <f>SUMIF(E8:E357,"PPS",H8:H357)</f>
        <v>285774.36600000004</v>
      </c>
      <c r="I2" s="30"/>
      <c r="J2" s="27"/>
    </row>
    <row r="3" spans="1:13" ht="57" customHeight="1">
      <c r="B3" s="26"/>
      <c r="E3" s="856" t="s">
        <v>73</v>
      </c>
      <c r="F3" s="856"/>
      <c r="G3" s="856"/>
      <c r="H3" s="29">
        <f>M7</f>
        <v>299997</v>
      </c>
      <c r="I3" s="30"/>
      <c r="J3" s="31"/>
    </row>
    <row r="4" spans="1:13" s="31" customFormat="1" ht="55.5" customHeight="1">
      <c r="B4" s="32"/>
      <c r="E4" s="856" t="s">
        <v>615</v>
      </c>
      <c r="F4" s="856"/>
      <c r="G4" s="856"/>
      <c r="H4" s="33">
        <f>H3/I7</f>
        <v>0.99506113053342449</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577184.36600000004</v>
      </c>
      <c r="I7" s="127">
        <f>SUM(I8:I357)</f>
        <v>301486</v>
      </c>
      <c r="J7" s="128">
        <f>H7/I7</f>
        <v>1.9144649038429646</v>
      </c>
      <c r="K7" s="129">
        <f>SUM(K8:K357)</f>
        <v>20102</v>
      </c>
      <c r="L7" s="130">
        <f>SUM(L8:L357)</f>
        <v>41085984</v>
      </c>
      <c r="M7" s="131">
        <f>SUM(M8:M357)</f>
        <v>299997</v>
      </c>
    </row>
    <row r="8" spans="1:13" ht="14.25" thickTop="1">
      <c r="A8" s="24">
        <v>1</v>
      </c>
      <c r="B8" s="53" t="s">
        <v>616</v>
      </c>
      <c r="C8" s="310" t="s">
        <v>617</v>
      </c>
      <c r="D8" s="311" t="s">
        <v>618</v>
      </c>
      <c r="E8" s="311" t="s">
        <v>128</v>
      </c>
      <c r="F8" s="312" t="s">
        <v>124</v>
      </c>
      <c r="G8" s="313">
        <v>3</v>
      </c>
      <c r="H8" s="314">
        <v>128043.86500000001</v>
      </c>
      <c r="I8" s="315" t="s">
        <v>619</v>
      </c>
      <c r="J8" s="316" t="e">
        <f t="shared" ref="J8:J71" si="0">H8/I8</f>
        <v>#VALUE!</v>
      </c>
      <c r="K8" s="317">
        <v>2800</v>
      </c>
      <c r="L8" s="317">
        <v>10041145</v>
      </c>
      <c r="M8" s="318"/>
    </row>
    <row r="9" spans="1:13">
      <c r="A9" s="24">
        <v>2</v>
      </c>
      <c r="B9" s="53" t="s">
        <v>616</v>
      </c>
      <c r="C9" s="310" t="s">
        <v>620</v>
      </c>
      <c r="D9" s="319" t="s">
        <v>149</v>
      </c>
      <c r="E9" s="311" t="s">
        <v>163</v>
      </c>
      <c r="F9" s="312" t="s">
        <v>124</v>
      </c>
      <c r="G9" s="313">
        <v>3</v>
      </c>
      <c r="H9" s="314">
        <v>3621.2049999999999</v>
      </c>
      <c r="I9" s="315" t="s">
        <v>619</v>
      </c>
      <c r="J9" s="316" t="e">
        <f t="shared" si="0"/>
        <v>#VALUE!</v>
      </c>
      <c r="K9" s="317">
        <v>161</v>
      </c>
      <c r="L9" s="317">
        <v>212006</v>
      </c>
      <c r="M9" s="314"/>
    </row>
    <row r="10" spans="1:13">
      <c r="A10" s="24">
        <v>3</v>
      </c>
      <c r="B10" s="53" t="s">
        <v>616</v>
      </c>
      <c r="C10" s="310" t="s">
        <v>621</v>
      </c>
      <c r="D10" s="319" t="s">
        <v>149</v>
      </c>
      <c r="E10" s="311" t="s">
        <v>163</v>
      </c>
      <c r="F10" s="312" t="s">
        <v>124</v>
      </c>
      <c r="G10" s="313">
        <v>3</v>
      </c>
      <c r="H10" s="314">
        <v>4855.9279999999999</v>
      </c>
      <c r="I10" s="315" t="s">
        <v>619</v>
      </c>
      <c r="J10" s="316" t="e">
        <f t="shared" si="0"/>
        <v>#VALUE!</v>
      </c>
      <c r="K10" s="317">
        <v>169</v>
      </c>
      <c r="L10" s="317">
        <v>315827</v>
      </c>
      <c r="M10" s="314"/>
    </row>
    <row r="11" spans="1:13">
      <c r="A11" s="24">
        <v>4</v>
      </c>
      <c r="B11" s="53" t="s">
        <v>616</v>
      </c>
      <c r="C11" s="310" t="s">
        <v>622</v>
      </c>
      <c r="D11" s="319" t="s">
        <v>149</v>
      </c>
      <c r="E11" s="311" t="s">
        <v>163</v>
      </c>
      <c r="F11" s="312" t="s">
        <v>124</v>
      </c>
      <c r="G11" s="313">
        <v>3</v>
      </c>
      <c r="H11" s="314">
        <v>4335.1899999999996</v>
      </c>
      <c r="I11" s="315" t="s">
        <v>619</v>
      </c>
      <c r="J11" s="316" t="e">
        <f t="shared" si="0"/>
        <v>#VALUE!</v>
      </c>
      <c r="K11" s="317">
        <v>133</v>
      </c>
      <c r="L11" s="317">
        <v>294172</v>
      </c>
      <c r="M11" s="314"/>
    </row>
    <row r="12" spans="1:13">
      <c r="A12" s="24">
        <v>5</v>
      </c>
      <c r="B12" s="53" t="s">
        <v>616</v>
      </c>
      <c r="C12" s="310" t="s">
        <v>623</v>
      </c>
      <c r="D12" s="319" t="s">
        <v>149</v>
      </c>
      <c r="E12" s="311" t="s">
        <v>163</v>
      </c>
      <c r="F12" s="312" t="s">
        <v>124</v>
      </c>
      <c r="G12" s="313">
        <v>3</v>
      </c>
      <c r="H12" s="314">
        <v>2899.0549999999998</v>
      </c>
      <c r="I12" s="315" t="s">
        <v>619</v>
      </c>
      <c r="J12" s="316" t="e">
        <f t="shared" si="0"/>
        <v>#VALUE!</v>
      </c>
      <c r="K12" s="317">
        <v>92</v>
      </c>
      <c r="L12" s="317">
        <v>194714</v>
      </c>
      <c r="M12" s="314"/>
    </row>
    <row r="13" spans="1:13" s="65" customFormat="1">
      <c r="A13" s="65">
        <v>6</v>
      </c>
      <c r="B13" s="53" t="s">
        <v>616</v>
      </c>
      <c r="C13" s="310" t="s">
        <v>624</v>
      </c>
      <c r="D13" s="319" t="s">
        <v>149</v>
      </c>
      <c r="E13" s="311" t="s">
        <v>163</v>
      </c>
      <c r="F13" s="312" t="s">
        <v>124</v>
      </c>
      <c r="G13" s="313">
        <v>3</v>
      </c>
      <c r="H13" s="314">
        <v>3060.701</v>
      </c>
      <c r="I13" s="315" t="s">
        <v>619</v>
      </c>
      <c r="J13" s="316" t="e">
        <f t="shared" si="0"/>
        <v>#VALUE!</v>
      </c>
      <c r="K13" s="317">
        <v>112</v>
      </c>
      <c r="L13" s="317">
        <v>195542</v>
      </c>
      <c r="M13" s="314"/>
    </row>
    <row r="14" spans="1:13" s="65" customFormat="1">
      <c r="A14" s="65">
        <v>7</v>
      </c>
      <c r="B14" s="53" t="s">
        <v>616</v>
      </c>
      <c r="C14" s="320" t="s">
        <v>625</v>
      </c>
      <c r="D14" s="319" t="s">
        <v>149</v>
      </c>
      <c r="E14" s="311" t="s">
        <v>163</v>
      </c>
      <c r="F14" s="312" t="s">
        <v>124</v>
      </c>
      <c r="G14" s="313">
        <v>3</v>
      </c>
      <c r="H14" s="321">
        <v>4599.4189999999999</v>
      </c>
      <c r="I14" s="315" t="s">
        <v>619</v>
      </c>
      <c r="J14" s="316" t="e">
        <f t="shared" si="0"/>
        <v>#VALUE!</v>
      </c>
      <c r="K14" s="317">
        <v>134</v>
      </c>
      <c r="L14" s="317">
        <v>317366</v>
      </c>
      <c r="M14" s="321"/>
    </row>
    <row r="15" spans="1:13">
      <c r="A15" s="24">
        <v>8</v>
      </c>
      <c r="B15" s="53" t="s">
        <v>616</v>
      </c>
      <c r="C15" s="320" t="s">
        <v>626</v>
      </c>
      <c r="D15" s="319" t="s">
        <v>149</v>
      </c>
      <c r="E15" s="311" t="s">
        <v>163</v>
      </c>
      <c r="F15" s="312" t="s">
        <v>124</v>
      </c>
      <c r="G15" s="313">
        <v>3</v>
      </c>
      <c r="H15" s="321">
        <v>2661.1080000000002</v>
      </c>
      <c r="I15" s="315" t="s">
        <v>619</v>
      </c>
      <c r="J15" s="316" t="e">
        <f t="shared" si="0"/>
        <v>#VALUE!</v>
      </c>
      <c r="K15" s="317">
        <v>94</v>
      </c>
      <c r="L15" s="317">
        <v>172897</v>
      </c>
      <c r="M15" s="321"/>
    </row>
    <row r="16" spans="1:13" ht="23.25" customHeight="1">
      <c r="A16" s="24">
        <v>9</v>
      </c>
      <c r="B16" s="53" t="s">
        <v>616</v>
      </c>
      <c r="C16" s="320" t="s">
        <v>627</v>
      </c>
      <c r="D16" s="319" t="s">
        <v>149</v>
      </c>
      <c r="E16" s="311" t="s">
        <v>163</v>
      </c>
      <c r="F16" s="312" t="s">
        <v>124</v>
      </c>
      <c r="G16" s="313">
        <v>3</v>
      </c>
      <c r="H16" s="321">
        <v>1906.8109999999999</v>
      </c>
      <c r="I16" s="315" t="s">
        <v>619</v>
      </c>
      <c r="J16" s="316" t="e">
        <f t="shared" si="0"/>
        <v>#VALUE!</v>
      </c>
      <c r="K16" s="317">
        <v>49</v>
      </c>
      <c r="L16" s="317">
        <v>134912</v>
      </c>
      <c r="M16" s="321"/>
    </row>
    <row r="17" spans="1:13">
      <c r="A17" s="24">
        <v>10</v>
      </c>
      <c r="B17" s="53" t="s">
        <v>616</v>
      </c>
      <c r="C17" s="320" t="s">
        <v>628</v>
      </c>
      <c r="D17" s="319" t="s">
        <v>149</v>
      </c>
      <c r="E17" s="311" t="s">
        <v>163</v>
      </c>
      <c r="F17" s="312" t="s">
        <v>124</v>
      </c>
      <c r="G17" s="313">
        <v>3</v>
      </c>
      <c r="H17" s="321">
        <v>6800.0739999999996</v>
      </c>
      <c r="I17" s="315" t="s">
        <v>619</v>
      </c>
      <c r="J17" s="316" t="e">
        <f t="shared" si="0"/>
        <v>#VALUE!</v>
      </c>
      <c r="K17" s="317">
        <v>215</v>
      </c>
      <c r="L17" s="317">
        <v>457397</v>
      </c>
      <c r="M17" s="321"/>
    </row>
    <row r="18" spans="1:13">
      <c r="A18" s="24">
        <v>11</v>
      </c>
      <c r="B18" s="53" t="s">
        <v>616</v>
      </c>
      <c r="C18" s="320" t="s">
        <v>629</v>
      </c>
      <c r="D18" s="319" t="s">
        <v>149</v>
      </c>
      <c r="E18" s="311" t="s">
        <v>163</v>
      </c>
      <c r="F18" s="312" t="s">
        <v>124</v>
      </c>
      <c r="G18" s="313">
        <v>3</v>
      </c>
      <c r="H18" s="321">
        <v>2320.8879999999999</v>
      </c>
      <c r="I18" s="315" t="s">
        <v>619</v>
      </c>
      <c r="J18" s="316" t="e">
        <f t="shared" si="0"/>
        <v>#VALUE!</v>
      </c>
      <c r="K18" s="317">
        <v>74</v>
      </c>
      <c r="L18" s="317">
        <v>155816</v>
      </c>
      <c r="M18" s="321"/>
    </row>
    <row r="19" spans="1:13">
      <c r="A19" s="24">
        <v>12</v>
      </c>
      <c r="B19" s="53" t="s">
        <v>616</v>
      </c>
      <c r="C19" s="320" t="s">
        <v>630</v>
      </c>
      <c r="D19" s="319" t="s">
        <v>149</v>
      </c>
      <c r="E19" s="311" t="s">
        <v>631</v>
      </c>
      <c r="F19" s="312" t="s">
        <v>124</v>
      </c>
      <c r="G19" s="313">
        <v>3</v>
      </c>
      <c r="H19" s="321">
        <v>4747.518</v>
      </c>
      <c r="I19" s="315" t="s">
        <v>619</v>
      </c>
      <c r="J19" s="316" t="e">
        <f t="shared" si="0"/>
        <v>#VALUE!</v>
      </c>
      <c r="K19" s="317">
        <v>210</v>
      </c>
      <c r="L19" s="317">
        <v>278747</v>
      </c>
      <c r="M19" s="321"/>
    </row>
    <row r="20" spans="1:13">
      <c r="A20" s="24">
        <v>13</v>
      </c>
      <c r="B20" s="53" t="s">
        <v>616</v>
      </c>
      <c r="C20" s="320" t="s">
        <v>632</v>
      </c>
      <c r="D20" s="319" t="s">
        <v>149</v>
      </c>
      <c r="E20" s="311" t="s">
        <v>163</v>
      </c>
      <c r="F20" s="312" t="s">
        <v>124</v>
      </c>
      <c r="G20" s="313">
        <v>3</v>
      </c>
      <c r="H20" s="321">
        <v>4042.6039999999998</v>
      </c>
      <c r="I20" s="315" t="s">
        <v>619</v>
      </c>
      <c r="J20" s="316" t="e">
        <f t="shared" si="0"/>
        <v>#VALUE!</v>
      </c>
      <c r="K20" s="317">
        <v>110</v>
      </c>
      <c r="L20" s="317">
        <v>284138</v>
      </c>
      <c r="M20" s="321"/>
    </row>
    <row r="21" spans="1:13">
      <c r="A21" s="24">
        <v>14</v>
      </c>
      <c r="B21" s="322" t="s">
        <v>217</v>
      </c>
      <c r="C21" s="310" t="s">
        <v>633</v>
      </c>
      <c r="D21" s="311" t="s">
        <v>634</v>
      </c>
      <c r="E21" s="311" t="s">
        <v>117</v>
      </c>
      <c r="F21" s="312" t="s">
        <v>124</v>
      </c>
      <c r="G21" s="313">
        <v>6</v>
      </c>
      <c r="H21" s="314">
        <v>80092</v>
      </c>
      <c r="I21" s="317">
        <v>80092</v>
      </c>
      <c r="J21" s="316">
        <f t="shared" si="0"/>
        <v>1</v>
      </c>
      <c r="K21" s="317">
        <v>3282</v>
      </c>
      <c r="L21" s="317">
        <v>5819095</v>
      </c>
      <c r="M21" s="318">
        <v>80092</v>
      </c>
    </row>
    <row r="22" spans="1:13">
      <c r="A22" s="24">
        <v>15</v>
      </c>
      <c r="B22" s="322" t="s">
        <v>217</v>
      </c>
      <c r="C22" s="310" t="s">
        <v>635</v>
      </c>
      <c r="D22" s="319" t="s">
        <v>634</v>
      </c>
      <c r="E22" s="311" t="s">
        <v>117</v>
      </c>
      <c r="F22" s="312" t="s">
        <v>124</v>
      </c>
      <c r="G22" s="313">
        <v>6</v>
      </c>
      <c r="H22" s="314">
        <v>69861</v>
      </c>
      <c r="I22" s="317">
        <v>69861</v>
      </c>
      <c r="J22" s="316">
        <f t="shared" si="0"/>
        <v>1</v>
      </c>
      <c r="K22" s="317">
        <v>2990</v>
      </c>
      <c r="L22" s="317">
        <v>5037061</v>
      </c>
      <c r="M22" s="323">
        <v>69861</v>
      </c>
    </row>
    <row r="23" spans="1:13">
      <c r="A23" s="65">
        <v>16</v>
      </c>
      <c r="B23" s="322" t="s">
        <v>217</v>
      </c>
      <c r="C23" s="310" t="s">
        <v>636</v>
      </c>
      <c r="D23" s="311" t="s">
        <v>634</v>
      </c>
      <c r="E23" s="311" t="s">
        <v>117</v>
      </c>
      <c r="F23" s="312" t="s">
        <v>124</v>
      </c>
      <c r="G23" s="313">
        <v>3</v>
      </c>
      <c r="H23" s="314">
        <v>69680</v>
      </c>
      <c r="I23" s="317">
        <v>69680</v>
      </c>
      <c r="J23" s="316">
        <f t="shared" si="0"/>
        <v>1</v>
      </c>
      <c r="K23" s="317">
        <v>3334</v>
      </c>
      <c r="L23" s="317">
        <v>5115257</v>
      </c>
      <c r="M23" s="323">
        <v>69680</v>
      </c>
    </row>
    <row r="24" spans="1:13">
      <c r="A24" s="65">
        <v>17</v>
      </c>
      <c r="B24" s="322" t="s">
        <v>217</v>
      </c>
      <c r="C24" s="310" t="s">
        <v>637</v>
      </c>
      <c r="D24" s="311" t="s">
        <v>634</v>
      </c>
      <c r="E24" s="311" t="s">
        <v>117</v>
      </c>
      <c r="F24" s="312" t="s">
        <v>124</v>
      </c>
      <c r="G24" s="313">
        <v>6</v>
      </c>
      <c r="H24" s="314">
        <v>71777</v>
      </c>
      <c r="I24" s="317">
        <v>71777</v>
      </c>
      <c r="J24" s="316">
        <f t="shared" si="0"/>
        <v>1</v>
      </c>
      <c r="K24" s="317">
        <v>3132</v>
      </c>
      <c r="L24" s="317">
        <v>5155772</v>
      </c>
      <c r="M24" s="323">
        <v>71777</v>
      </c>
    </row>
    <row r="25" spans="1:13" ht="36">
      <c r="A25" s="24">
        <v>18</v>
      </c>
      <c r="B25" s="324" t="s">
        <v>638</v>
      </c>
      <c r="C25" s="320" t="s">
        <v>639</v>
      </c>
      <c r="D25" s="325" t="s">
        <v>640</v>
      </c>
      <c r="E25" s="311" t="s">
        <v>128</v>
      </c>
      <c r="F25" s="319" t="s">
        <v>124</v>
      </c>
      <c r="G25" s="313">
        <v>1</v>
      </c>
      <c r="H25" s="314">
        <v>103293</v>
      </c>
      <c r="I25" s="315" t="s">
        <v>619</v>
      </c>
      <c r="J25" s="316" t="e">
        <f t="shared" si="0"/>
        <v>#VALUE!</v>
      </c>
      <c r="K25" s="317">
        <v>2757</v>
      </c>
      <c r="L25" s="317">
        <v>6903647</v>
      </c>
      <c r="M25" s="318"/>
    </row>
    <row r="26" spans="1:13" ht="36">
      <c r="A26" s="24">
        <v>19</v>
      </c>
      <c r="B26" s="324" t="s">
        <v>641</v>
      </c>
      <c r="C26" s="320" t="s">
        <v>642</v>
      </c>
      <c r="D26" s="325" t="s">
        <v>643</v>
      </c>
      <c r="E26" s="311" t="s">
        <v>128</v>
      </c>
      <c r="F26" s="319" t="s">
        <v>124</v>
      </c>
      <c r="G26" s="313">
        <v>2</v>
      </c>
      <c r="H26" s="314">
        <v>5509</v>
      </c>
      <c r="I26" s="317">
        <v>6337</v>
      </c>
      <c r="J26" s="316">
        <f t="shared" si="0"/>
        <v>0.86933880385040241</v>
      </c>
      <c r="K26" s="317">
        <v>164</v>
      </c>
      <c r="L26" s="317">
        <v>285</v>
      </c>
      <c r="M26" s="318">
        <v>5509</v>
      </c>
    </row>
    <row r="27" spans="1:13" ht="24">
      <c r="A27" s="24">
        <v>20</v>
      </c>
      <c r="B27" s="324" t="s">
        <v>644</v>
      </c>
      <c r="C27" s="320" t="s">
        <v>645</v>
      </c>
      <c r="D27" s="319" t="s">
        <v>643</v>
      </c>
      <c r="E27" s="311" t="s">
        <v>128</v>
      </c>
      <c r="F27" s="319" t="s">
        <v>124</v>
      </c>
      <c r="G27" s="313">
        <v>2</v>
      </c>
      <c r="H27" s="314">
        <v>3078</v>
      </c>
      <c r="I27" s="317">
        <v>3739</v>
      </c>
      <c r="J27" s="316">
        <f t="shared" si="0"/>
        <v>0.82321476330569676</v>
      </c>
      <c r="K27" s="317">
        <v>90</v>
      </c>
      <c r="L27" s="317">
        <v>188</v>
      </c>
      <c r="M27" s="323">
        <v>3078</v>
      </c>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19685039370078741" right="0.19685039370078741" top="0.59055118110236227" bottom="0.55118110236220474" header="0.51181102362204722" footer="0.51181102362204722"/>
  <pageSetup paperSize="9" scale="80"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75" zoomScaleNormal="100" zoomScaleSheetLayoutView="75" workbookViewId="0">
      <selection activeCell="G16" sqref="G16"/>
    </sheetView>
  </sheetViews>
  <sheetFormatPr defaultColWidth="9" defaultRowHeight="13.5"/>
  <cols>
    <col min="1" max="1" width="9" style="24" customWidth="1"/>
    <col min="2" max="2" width="20" style="24" customWidth="1"/>
    <col min="3" max="3" width="13.125" style="24" customWidth="1"/>
    <col min="4" max="4" width="16.875" style="24"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3.125" style="24" customWidth="1"/>
    <col min="260" max="260" width="16.875" style="24"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3.125" style="24" customWidth="1"/>
    <col min="516" max="516" width="16.875" style="24"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3.125" style="24" customWidth="1"/>
    <col min="772" max="772" width="16.875" style="24"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3.125" style="24" customWidth="1"/>
    <col min="1028" max="1028" width="16.875" style="24"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3.125" style="24" customWidth="1"/>
    <col min="1284" max="1284" width="16.875" style="24"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3.125" style="24" customWidth="1"/>
    <col min="1540" max="1540" width="16.875" style="24"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3.125" style="24" customWidth="1"/>
    <col min="1796" max="1796" width="16.875" style="24"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3.125" style="24" customWidth="1"/>
    <col min="2052" max="2052" width="16.875" style="24"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3.125" style="24" customWidth="1"/>
    <col min="2308" max="2308" width="16.875" style="24"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3.125" style="24" customWidth="1"/>
    <col min="2564" max="2564" width="16.875" style="24"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3.125" style="24" customWidth="1"/>
    <col min="2820" max="2820" width="16.875" style="24"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3.125" style="24" customWidth="1"/>
    <col min="3076" max="3076" width="16.875" style="24"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3.125" style="24" customWidth="1"/>
    <col min="3332" max="3332" width="16.875" style="24"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3.125" style="24" customWidth="1"/>
    <col min="3588" max="3588" width="16.875" style="24"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3.125" style="24" customWidth="1"/>
    <col min="3844" max="3844" width="16.875" style="24"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3.125" style="24" customWidth="1"/>
    <col min="4100" max="4100" width="16.875" style="24"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3.125" style="24" customWidth="1"/>
    <col min="4356" max="4356" width="16.875" style="24"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3.125" style="24" customWidth="1"/>
    <col min="4612" max="4612" width="16.875" style="24"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3.125" style="24" customWidth="1"/>
    <col min="4868" max="4868" width="16.875" style="24"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3.125" style="24" customWidth="1"/>
    <col min="5124" max="5124" width="16.875" style="24"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3.125" style="24" customWidth="1"/>
    <col min="5380" max="5380" width="16.875" style="24"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3.125" style="24" customWidth="1"/>
    <col min="5636" max="5636" width="16.875" style="24"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3.125" style="24" customWidth="1"/>
    <col min="5892" max="5892" width="16.875" style="24"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3.125" style="24" customWidth="1"/>
    <col min="6148" max="6148" width="16.875" style="24"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3.125" style="24" customWidth="1"/>
    <col min="6404" max="6404" width="16.875" style="24"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3.125" style="24" customWidth="1"/>
    <col min="6660" max="6660" width="16.875" style="24"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3.125" style="24" customWidth="1"/>
    <col min="6916" max="6916" width="16.875" style="24"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3.125" style="24" customWidth="1"/>
    <col min="7172" max="7172" width="16.875" style="24"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3.125" style="24" customWidth="1"/>
    <col min="7428" max="7428" width="16.875" style="24"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3.125" style="24" customWidth="1"/>
    <col min="7684" max="7684" width="16.875" style="24"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3.125" style="24" customWidth="1"/>
    <col min="7940" max="7940" width="16.875" style="24"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3.125" style="24" customWidth="1"/>
    <col min="8196" max="8196" width="16.875" style="24"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3.125" style="24" customWidth="1"/>
    <col min="8452" max="8452" width="16.875" style="24"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3.125" style="24" customWidth="1"/>
    <col min="8708" max="8708" width="16.875" style="24"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3.125" style="24" customWidth="1"/>
    <col min="8964" max="8964" width="16.875" style="24"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3.125" style="24" customWidth="1"/>
    <col min="9220" max="9220" width="16.875" style="24"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3.125" style="24" customWidth="1"/>
    <col min="9476" max="9476" width="16.875" style="24"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3.125" style="24" customWidth="1"/>
    <col min="9732" max="9732" width="16.875" style="24"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3.125" style="24" customWidth="1"/>
    <col min="9988" max="9988" width="16.875" style="24"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3.125" style="24" customWidth="1"/>
    <col min="10244" max="10244" width="16.875" style="24"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3.125" style="24" customWidth="1"/>
    <col min="10500" max="10500" width="16.875" style="24"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3.125" style="24" customWidth="1"/>
    <col min="10756" max="10756" width="16.875" style="24"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3.125" style="24" customWidth="1"/>
    <col min="11012" max="11012" width="16.875" style="24"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3.125" style="24" customWidth="1"/>
    <col min="11268" max="11268" width="16.875" style="24"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3.125" style="24" customWidth="1"/>
    <col min="11524" max="11524" width="16.875" style="24"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3.125" style="24" customWidth="1"/>
    <col min="11780" max="11780" width="16.875" style="24"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3.125" style="24" customWidth="1"/>
    <col min="12036" max="12036" width="16.875" style="24"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3.125" style="24" customWidth="1"/>
    <col min="12292" max="12292" width="16.875" style="24"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3.125" style="24" customWidth="1"/>
    <col min="12548" max="12548" width="16.875" style="24"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3.125" style="24" customWidth="1"/>
    <col min="12804" max="12804" width="16.875" style="24"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3.125" style="24" customWidth="1"/>
    <col min="13060" max="13060" width="16.875" style="24"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3.125" style="24" customWidth="1"/>
    <col min="13316" max="13316" width="16.875" style="24"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3.125" style="24" customWidth="1"/>
    <col min="13572" max="13572" width="16.875" style="24"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3.125" style="24" customWidth="1"/>
    <col min="13828" max="13828" width="16.875" style="24"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3.125" style="24" customWidth="1"/>
    <col min="14084" max="14084" width="16.875" style="24"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3.125" style="24" customWidth="1"/>
    <col min="14340" max="14340" width="16.875" style="24"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3.125" style="24" customWidth="1"/>
    <col min="14596" max="14596" width="16.875" style="24"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3.125" style="24" customWidth="1"/>
    <col min="14852" max="14852" width="16.875" style="24"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3.125" style="24" customWidth="1"/>
    <col min="15108" max="15108" width="16.875" style="24"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3.125" style="24" customWidth="1"/>
    <col min="15364" max="15364" width="16.875" style="24"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3.125" style="24" customWidth="1"/>
    <col min="15620" max="15620" width="16.875" style="24"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3.125" style="24" customWidth="1"/>
    <col min="15876" max="15876" width="16.875" style="24"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3.125" style="24" customWidth="1"/>
    <col min="16132" max="16132" width="16.875" style="24"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[35]合計!C3</f>
        <v>熊本県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646</v>
      </c>
      <c r="F4" s="856"/>
      <c r="G4" s="856"/>
      <c r="H4" s="77">
        <f>H3/I7</f>
        <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112716</v>
      </c>
      <c r="I7" s="127">
        <f>SUM(I8:I357)</f>
        <v>112716</v>
      </c>
      <c r="J7" s="128">
        <f>H7/I7</f>
        <v>1</v>
      </c>
      <c r="K7" s="136"/>
      <c r="L7" s="136"/>
      <c r="M7" s="126"/>
      <c r="N7" s="126"/>
      <c r="O7" s="137">
        <f>SUM(O8:O357)</f>
        <v>0</v>
      </c>
    </row>
    <row r="8" spans="1:15" ht="14.25" thickTop="1">
      <c r="A8" s="24">
        <v>1</v>
      </c>
      <c r="B8" s="326" t="s">
        <v>647</v>
      </c>
      <c r="C8" s="311" t="s">
        <v>648</v>
      </c>
      <c r="D8" s="311" t="s">
        <v>649</v>
      </c>
      <c r="E8" s="327" t="s">
        <v>117</v>
      </c>
      <c r="F8" s="328" t="s">
        <v>137</v>
      </c>
      <c r="G8" s="329">
        <v>1</v>
      </c>
      <c r="H8" s="330">
        <v>2996</v>
      </c>
      <c r="I8" s="331">
        <v>2996</v>
      </c>
      <c r="J8" s="316">
        <f t="shared" ref="J8:J71" si="0">H8/I8</f>
        <v>1</v>
      </c>
      <c r="K8" s="332">
        <v>44</v>
      </c>
      <c r="L8" s="85"/>
      <c r="M8" s="86"/>
      <c r="N8" s="86"/>
      <c r="O8" s="87"/>
    </row>
    <row r="9" spans="1:15">
      <c r="A9" s="24">
        <v>2</v>
      </c>
      <c r="B9" s="311" t="s">
        <v>650</v>
      </c>
      <c r="C9" s="311" t="s">
        <v>648</v>
      </c>
      <c r="D9" s="311" t="s">
        <v>649</v>
      </c>
      <c r="E9" s="327" t="s">
        <v>117</v>
      </c>
      <c r="F9" s="328" t="s">
        <v>137</v>
      </c>
      <c r="G9" s="329">
        <v>1</v>
      </c>
      <c r="H9" s="330">
        <v>371</v>
      </c>
      <c r="I9" s="331">
        <v>371</v>
      </c>
      <c r="J9" s="316">
        <f t="shared" si="0"/>
        <v>1</v>
      </c>
      <c r="K9" s="332">
        <f>43+60</f>
        <v>103</v>
      </c>
      <c r="L9" s="85"/>
      <c r="M9" s="86"/>
      <c r="N9" s="86"/>
      <c r="O9" s="63"/>
    </row>
    <row r="10" spans="1:15">
      <c r="A10" s="24">
        <v>3</v>
      </c>
      <c r="B10" s="324" t="s">
        <v>651</v>
      </c>
      <c r="C10" s="333" t="s">
        <v>648</v>
      </c>
      <c r="D10" s="311" t="s">
        <v>649</v>
      </c>
      <c r="E10" s="327" t="s">
        <v>117</v>
      </c>
      <c r="F10" s="328" t="s">
        <v>137</v>
      </c>
      <c r="G10" s="329">
        <v>1</v>
      </c>
      <c r="H10" s="330">
        <v>154</v>
      </c>
      <c r="I10" s="331">
        <v>154</v>
      </c>
      <c r="J10" s="316">
        <f t="shared" si="0"/>
        <v>1</v>
      </c>
      <c r="K10" s="332">
        <f>20+1+1</f>
        <v>22</v>
      </c>
      <c r="L10" s="85"/>
      <c r="M10" s="86"/>
      <c r="N10" s="86"/>
      <c r="O10" s="63"/>
    </row>
    <row r="11" spans="1:15">
      <c r="A11" s="24">
        <v>4</v>
      </c>
      <c r="B11" s="326" t="s">
        <v>652</v>
      </c>
      <c r="C11" s="311" t="s">
        <v>648</v>
      </c>
      <c r="D11" s="311" t="s">
        <v>649</v>
      </c>
      <c r="E11" s="327" t="s">
        <v>117</v>
      </c>
      <c r="F11" s="328" t="s">
        <v>137</v>
      </c>
      <c r="G11" s="329">
        <v>1</v>
      </c>
      <c r="H11" s="330">
        <v>15445</v>
      </c>
      <c r="I11" s="331">
        <v>15445</v>
      </c>
      <c r="J11" s="316">
        <f t="shared" si="0"/>
        <v>1</v>
      </c>
      <c r="K11" s="332">
        <f>347+77+188+134</f>
        <v>746</v>
      </c>
      <c r="L11" s="88"/>
      <c r="M11" s="86"/>
      <c r="N11" s="86"/>
      <c r="O11" s="63"/>
    </row>
    <row r="12" spans="1:15">
      <c r="A12" s="24">
        <v>5</v>
      </c>
      <c r="B12" s="334" t="s">
        <v>653</v>
      </c>
      <c r="C12" s="311" t="s">
        <v>648</v>
      </c>
      <c r="D12" s="311" t="s">
        <v>649</v>
      </c>
      <c r="E12" s="311" t="s">
        <v>117</v>
      </c>
      <c r="F12" s="312" t="s">
        <v>137</v>
      </c>
      <c r="G12" s="329">
        <v>1</v>
      </c>
      <c r="H12" s="335">
        <v>178</v>
      </c>
      <c r="I12" s="336">
        <v>178</v>
      </c>
      <c r="J12" s="316">
        <f t="shared" si="0"/>
        <v>1</v>
      </c>
      <c r="K12" s="337">
        <f>10+10+10+2+30+10+10</f>
        <v>82</v>
      </c>
      <c r="L12" s="93"/>
      <c r="M12" s="82"/>
      <c r="N12" s="82"/>
      <c r="O12" s="63"/>
    </row>
    <row r="13" spans="1:15">
      <c r="A13" s="65">
        <v>6</v>
      </c>
      <c r="B13" s="311" t="s">
        <v>654</v>
      </c>
      <c r="C13" s="311" t="s">
        <v>648</v>
      </c>
      <c r="D13" s="311" t="s">
        <v>649</v>
      </c>
      <c r="E13" s="327" t="s">
        <v>117</v>
      </c>
      <c r="F13" s="328" t="s">
        <v>137</v>
      </c>
      <c r="G13" s="329">
        <v>1</v>
      </c>
      <c r="H13" s="330">
        <v>119</v>
      </c>
      <c r="I13" s="331">
        <v>119</v>
      </c>
      <c r="J13" s="316">
        <f t="shared" si="0"/>
        <v>1</v>
      </c>
      <c r="K13" s="332">
        <f>7+10+2</f>
        <v>19</v>
      </c>
      <c r="L13" s="85"/>
      <c r="M13" s="86"/>
      <c r="N13" s="86"/>
      <c r="O13" s="63"/>
    </row>
    <row r="14" spans="1:15">
      <c r="A14" s="65">
        <v>7</v>
      </c>
      <c r="B14" s="326" t="s">
        <v>655</v>
      </c>
      <c r="C14" s="311" t="s">
        <v>648</v>
      </c>
      <c r="D14" s="311" t="s">
        <v>649</v>
      </c>
      <c r="E14" s="327" t="s">
        <v>117</v>
      </c>
      <c r="F14" s="328" t="s">
        <v>137</v>
      </c>
      <c r="G14" s="329">
        <v>1</v>
      </c>
      <c r="H14" s="330">
        <v>252</v>
      </c>
      <c r="I14" s="331">
        <v>252</v>
      </c>
      <c r="J14" s="316">
        <f t="shared" si="0"/>
        <v>1</v>
      </c>
      <c r="K14" s="332">
        <v>20</v>
      </c>
      <c r="L14" s="94"/>
      <c r="M14" s="86"/>
      <c r="N14" s="86"/>
      <c r="O14" s="63"/>
    </row>
    <row r="15" spans="1:15">
      <c r="A15" s="24">
        <v>8</v>
      </c>
      <c r="B15" s="338" t="s">
        <v>656</v>
      </c>
      <c r="C15" s="325" t="s">
        <v>648</v>
      </c>
      <c r="D15" s="311" t="s">
        <v>649</v>
      </c>
      <c r="E15" s="327" t="s">
        <v>117</v>
      </c>
      <c r="F15" s="328" t="s">
        <v>137</v>
      </c>
      <c r="G15" s="339">
        <v>1</v>
      </c>
      <c r="H15" s="340">
        <v>2073</v>
      </c>
      <c r="I15" s="341">
        <v>2073</v>
      </c>
      <c r="J15" s="316">
        <f t="shared" si="0"/>
        <v>1</v>
      </c>
      <c r="K15" s="342">
        <v>36</v>
      </c>
      <c r="L15" s="97"/>
      <c r="M15" s="86"/>
      <c r="N15" s="86"/>
      <c r="O15" s="63"/>
    </row>
    <row r="16" spans="1:15">
      <c r="A16" s="24">
        <v>9</v>
      </c>
      <c r="B16" s="326" t="s">
        <v>657</v>
      </c>
      <c r="C16" s="311" t="s">
        <v>648</v>
      </c>
      <c r="D16" s="311" t="s">
        <v>649</v>
      </c>
      <c r="E16" s="327" t="s">
        <v>117</v>
      </c>
      <c r="F16" s="328" t="s">
        <v>137</v>
      </c>
      <c r="G16" s="329">
        <v>1</v>
      </c>
      <c r="H16" s="330">
        <v>76949</v>
      </c>
      <c r="I16" s="331">
        <v>76949</v>
      </c>
      <c r="J16" s="316">
        <f t="shared" si="0"/>
        <v>1</v>
      </c>
      <c r="K16" s="332">
        <f>30+30+30+17+40+2+955</f>
        <v>1104</v>
      </c>
      <c r="L16" s="85"/>
      <c r="M16" s="86"/>
      <c r="N16" s="86"/>
      <c r="O16" s="63"/>
    </row>
    <row r="17" spans="1:15">
      <c r="A17" s="24">
        <v>10</v>
      </c>
      <c r="B17" s="326" t="s">
        <v>658</v>
      </c>
      <c r="C17" s="311" t="s">
        <v>648</v>
      </c>
      <c r="D17" s="311" t="s">
        <v>649</v>
      </c>
      <c r="E17" s="327" t="s">
        <v>117</v>
      </c>
      <c r="F17" s="328" t="s">
        <v>137</v>
      </c>
      <c r="G17" s="329">
        <v>1</v>
      </c>
      <c r="H17" s="330">
        <v>7087</v>
      </c>
      <c r="I17" s="331">
        <v>7087</v>
      </c>
      <c r="J17" s="316">
        <f t="shared" si="0"/>
        <v>1</v>
      </c>
      <c r="K17" s="332">
        <f>101+101+10+9</f>
        <v>221</v>
      </c>
      <c r="L17" s="85"/>
      <c r="M17" s="86"/>
      <c r="N17" s="86"/>
      <c r="O17" s="63"/>
    </row>
    <row r="18" spans="1:15">
      <c r="A18" s="65">
        <v>11</v>
      </c>
      <c r="B18" s="338" t="s">
        <v>659</v>
      </c>
      <c r="C18" s="325" t="s">
        <v>648</v>
      </c>
      <c r="D18" s="325" t="s">
        <v>649</v>
      </c>
      <c r="E18" s="327" t="s">
        <v>117</v>
      </c>
      <c r="F18" s="328" t="s">
        <v>137</v>
      </c>
      <c r="G18" s="339">
        <v>1</v>
      </c>
      <c r="H18" s="340">
        <v>7092</v>
      </c>
      <c r="I18" s="341">
        <v>7092</v>
      </c>
      <c r="J18" s="316">
        <f t="shared" si="0"/>
        <v>1</v>
      </c>
      <c r="K18" s="342">
        <f>49+20+20+20+32+10</f>
        <v>151</v>
      </c>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ref="J72:J306" si="1">H72/I72</f>
        <v>#DIV/0!</v>
      </c>
      <c r="K72" s="42"/>
      <c r="L72" s="42"/>
      <c r="M72" s="41"/>
      <c r="N72" s="41"/>
      <c r="O72" s="41"/>
    </row>
    <row r="73" spans="1:15">
      <c r="A73" s="65">
        <v>66</v>
      </c>
      <c r="B73" s="41"/>
      <c r="C73" s="41"/>
      <c r="D73" s="41"/>
      <c r="E73" s="70"/>
      <c r="F73" s="70"/>
      <c r="G73" s="43"/>
      <c r="H73" s="71"/>
      <c r="I73" s="72"/>
      <c r="J73" s="59" t="e">
        <f t="shared" si="1"/>
        <v>#DIV/0!</v>
      </c>
      <c r="K73" s="42"/>
      <c r="L73" s="42"/>
      <c r="M73" s="41"/>
      <c r="N73" s="41"/>
      <c r="O73" s="41"/>
    </row>
    <row r="74" spans="1:15">
      <c r="A74" s="65">
        <v>67</v>
      </c>
      <c r="B74" s="41"/>
      <c r="C74" s="41"/>
      <c r="D74" s="41"/>
      <c r="E74" s="70"/>
      <c r="F74" s="70"/>
      <c r="G74" s="43"/>
      <c r="H74" s="71"/>
      <c r="I74" s="72"/>
      <c r="J74" s="33" t="e">
        <f t="shared" si="1"/>
        <v>#DIV/0!</v>
      </c>
      <c r="K74" s="42"/>
      <c r="L74" s="42"/>
      <c r="M74" s="41"/>
      <c r="N74" s="41"/>
      <c r="O74" s="41"/>
    </row>
    <row r="75" spans="1:15">
      <c r="A75" s="24">
        <v>68</v>
      </c>
      <c r="B75" s="41"/>
      <c r="C75" s="41"/>
      <c r="D75" s="41"/>
      <c r="E75" s="70"/>
      <c r="F75" s="70"/>
      <c r="G75" s="43"/>
      <c r="H75" s="71"/>
      <c r="I75" s="72"/>
      <c r="J75" s="59" t="e">
        <f t="shared" si="1"/>
        <v>#DIV/0!</v>
      </c>
      <c r="K75" s="42"/>
      <c r="L75" s="42"/>
      <c r="M75" s="41"/>
      <c r="N75" s="41"/>
      <c r="O75" s="41"/>
    </row>
    <row r="76" spans="1:15">
      <c r="A76" s="24">
        <v>69</v>
      </c>
      <c r="B76" s="41"/>
      <c r="C76" s="41"/>
      <c r="D76" s="41"/>
      <c r="E76" s="70"/>
      <c r="F76" s="70"/>
      <c r="G76" s="43"/>
      <c r="H76" s="71"/>
      <c r="I76" s="72"/>
      <c r="J76" s="59" t="e">
        <f t="shared" si="1"/>
        <v>#DIV/0!</v>
      </c>
      <c r="K76" s="42"/>
      <c r="L76" s="42"/>
      <c r="M76" s="41"/>
      <c r="N76" s="41"/>
      <c r="O76" s="41"/>
    </row>
    <row r="77" spans="1:15">
      <c r="A77" s="24">
        <v>70</v>
      </c>
      <c r="B77" s="41"/>
      <c r="C77" s="41"/>
      <c r="D77" s="41"/>
      <c r="E77" s="70"/>
      <c r="F77" s="70"/>
      <c r="G77" s="43"/>
      <c r="H77" s="71"/>
      <c r="I77" s="72"/>
      <c r="J77" s="59" t="e">
        <f t="shared" si="1"/>
        <v>#DIV/0!</v>
      </c>
      <c r="K77" s="42"/>
      <c r="L77" s="42"/>
      <c r="M77" s="41"/>
      <c r="N77" s="41"/>
      <c r="O77" s="41"/>
    </row>
    <row r="78" spans="1:15">
      <c r="A78" s="65">
        <v>71</v>
      </c>
      <c r="B78" s="41"/>
      <c r="C78" s="41"/>
      <c r="D78" s="41"/>
      <c r="E78" s="70"/>
      <c r="F78" s="70"/>
      <c r="G78" s="43"/>
      <c r="H78" s="71"/>
      <c r="I78" s="72"/>
      <c r="J78" s="33" t="e">
        <f t="shared" si="1"/>
        <v>#DIV/0!</v>
      </c>
      <c r="K78" s="42"/>
      <c r="L78" s="42"/>
      <c r="M78" s="41"/>
      <c r="N78" s="41"/>
      <c r="O78" s="41"/>
    </row>
    <row r="79" spans="1:15">
      <c r="A79" s="65">
        <v>72</v>
      </c>
      <c r="B79" s="41"/>
      <c r="C79" s="41"/>
      <c r="D79" s="41"/>
      <c r="E79" s="70"/>
      <c r="F79" s="70"/>
      <c r="G79" s="43"/>
      <c r="H79" s="71"/>
      <c r="I79" s="72"/>
      <c r="J79" s="59" t="e">
        <f t="shared" si="1"/>
        <v>#DIV/0!</v>
      </c>
      <c r="K79" s="42"/>
      <c r="L79" s="42"/>
      <c r="M79" s="41"/>
      <c r="N79" s="41"/>
      <c r="O79" s="41"/>
    </row>
    <row r="80" spans="1:15">
      <c r="A80" s="24">
        <v>73</v>
      </c>
      <c r="B80" s="41"/>
      <c r="C80" s="41"/>
      <c r="D80" s="41"/>
      <c r="E80" s="70"/>
      <c r="F80" s="70"/>
      <c r="G80" s="43"/>
      <c r="H80" s="71"/>
      <c r="I80" s="72"/>
      <c r="J80" s="59" t="e">
        <f t="shared" si="1"/>
        <v>#DIV/0!</v>
      </c>
      <c r="K80" s="42"/>
      <c r="L80" s="42"/>
      <c r="M80" s="41"/>
      <c r="N80" s="41"/>
      <c r="O80" s="41"/>
    </row>
    <row r="81" spans="1:15">
      <c r="A81" s="24">
        <v>74</v>
      </c>
      <c r="B81" s="41"/>
      <c r="C81" s="41"/>
      <c r="D81" s="41"/>
      <c r="E81" s="70"/>
      <c r="F81" s="70"/>
      <c r="G81" s="43"/>
      <c r="H81" s="71"/>
      <c r="I81" s="72"/>
      <c r="J81" s="33" t="e">
        <f t="shared" si="1"/>
        <v>#DIV/0!</v>
      </c>
      <c r="K81" s="42"/>
      <c r="L81" s="42"/>
      <c r="M81" s="41"/>
      <c r="N81" s="41"/>
      <c r="O81" s="41"/>
    </row>
    <row r="82" spans="1:15">
      <c r="A82" s="24">
        <v>75</v>
      </c>
      <c r="B82" s="41"/>
      <c r="C82" s="41"/>
      <c r="D82" s="41"/>
      <c r="E82" s="70"/>
      <c r="F82" s="70"/>
      <c r="G82" s="43"/>
      <c r="H82" s="71"/>
      <c r="I82" s="72"/>
      <c r="J82" s="59" t="e">
        <f t="shared" si="1"/>
        <v>#DIV/0!</v>
      </c>
      <c r="K82" s="42"/>
      <c r="L82" s="42"/>
      <c r="M82" s="41"/>
      <c r="N82" s="41"/>
      <c r="O82" s="41"/>
    </row>
    <row r="83" spans="1:15">
      <c r="A83" s="65">
        <v>76</v>
      </c>
      <c r="B83" s="41"/>
      <c r="C83" s="41"/>
      <c r="D83" s="41"/>
      <c r="E83" s="70"/>
      <c r="F83" s="70"/>
      <c r="G83" s="43"/>
      <c r="H83" s="71"/>
      <c r="I83" s="72"/>
      <c r="J83" s="59" t="e">
        <f t="shared" si="1"/>
        <v>#DIV/0!</v>
      </c>
      <c r="K83" s="42"/>
      <c r="L83" s="42"/>
      <c r="M83" s="41"/>
      <c r="N83" s="41"/>
      <c r="O83" s="41"/>
    </row>
    <row r="84" spans="1:15">
      <c r="A84" s="65">
        <v>77</v>
      </c>
      <c r="B84" s="41"/>
      <c r="C84" s="41"/>
      <c r="D84" s="41"/>
      <c r="E84" s="70"/>
      <c r="F84" s="70"/>
      <c r="G84" s="43"/>
      <c r="H84" s="71"/>
      <c r="I84" s="72"/>
      <c r="J84" s="33" t="e">
        <f t="shared" si="1"/>
        <v>#DIV/0!</v>
      </c>
      <c r="K84" s="42"/>
      <c r="L84" s="42"/>
      <c r="M84" s="41"/>
      <c r="N84" s="41"/>
      <c r="O84" s="41"/>
    </row>
    <row r="85" spans="1:15">
      <c r="A85" s="24">
        <v>78</v>
      </c>
      <c r="B85" s="41"/>
      <c r="C85" s="41"/>
      <c r="D85" s="41"/>
      <c r="E85" s="70"/>
      <c r="F85" s="70"/>
      <c r="G85" s="43"/>
      <c r="H85" s="71"/>
      <c r="I85" s="72"/>
      <c r="J85" s="59" t="e">
        <f t="shared" si="1"/>
        <v>#DIV/0!</v>
      </c>
      <c r="K85" s="42"/>
      <c r="L85" s="42"/>
      <c r="M85" s="41"/>
      <c r="N85" s="41"/>
      <c r="O85" s="41"/>
    </row>
    <row r="86" spans="1:15">
      <c r="A86" s="24">
        <v>79</v>
      </c>
      <c r="B86" s="41"/>
      <c r="C86" s="41"/>
      <c r="D86" s="41"/>
      <c r="E86" s="70"/>
      <c r="F86" s="70"/>
      <c r="G86" s="43"/>
      <c r="H86" s="71"/>
      <c r="I86" s="72"/>
      <c r="J86" s="59" t="e">
        <f t="shared" si="1"/>
        <v>#DIV/0!</v>
      </c>
      <c r="K86" s="42"/>
      <c r="L86" s="42"/>
      <c r="M86" s="41"/>
      <c r="N86" s="41"/>
      <c r="O86" s="41"/>
    </row>
    <row r="87" spans="1:15">
      <c r="A87" s="24">
        <v>80</v>
      </c>
      <c r="B87" s="41"/>
      <c r="C87" s="41"/>
      <c r="D87" s="41"/>
      <c r="E87" s="70"/>
      <c r="F87" s="70"/>
      <c r="G87" s="43"/>
      <c r="H87" s="71"/>
      <c r="I87" s="72"/>
      <c r="J87" s="33" t="e">
        <f t="shared" si="1"/>
        <v>#DIV/0!</v>
      </c>
      <c r="K87" s="42"/>
      <c r="L87" s="42"/>
      <c r="M87" s="41"/>
      <c r="N87" s="41"/>
      <c r="O87" s="41"/>
    </row>
    <row r="88" spans="1:15">
      <c r="A88" s="65">
        <v>81</v>
      </c>
      <c r="B88" s="41"/>
      <c r="C88" s="41"/>
      <c r="D88" s="41"/>
      <c r="E88" s="70"/>
      <c r="F88" s="70"/>
      <c r="G88" s="43"/>
      <c r="H88" s="71"/>
      <c r="I88" s="72"/>
      <c r="J88" s="59" t="e">
        <f t="shared" si="1"/>
        <v>#DIV/0!</v>
      </c>
      <c r="K88" s="42"/>
      <c r="L88" s="42"/>
      <c r="M88" s="41"/>
      <c r="N88" s="41"/>
      <c r="O88" s="41"/>
    </row>
    <row r="89" spans="1:15">
      <c r="A89" s="65">
        <v>82</v>
      </c>
      <c r="B89" s="41"/>
      <c r="C89" s="41"/>
      <c r="D89" s="41"/>
      <c r="E89" s="70"/>
      <c r="F89" s="70"/>
      <c r="G89" s="43"/>
      <c r="H89" s="71"/>
      <c r="I89" s="72"/>
      <c r="J89" s="59" t="e">
        <f t="shared" si="1"/>
        <v>#DIV/0!</v>
      </c>
      <c r="K89" s="42"/>
      <c r="L89" s="42"/>
      <c r="M89" s="41"/>
      <c r="N89" s="41"/>
      <c r="O89" s="41"/>
    </row>
    <row r="90" spans="1:15">
      <c r="A90" s="24">
        <v>83</v>
      </c>
      <c r="B90" s="41"/>
      <c r="C90" s="41"/>
      <c r="D90" s="41"/>
      <c r="E90" s="70"/>
      <c r="F90" s="70"/>
      <c r="G90" s="43"/>
      <c r="H90" s="71"/>
      <c r="I90" s="72"/>
      <c r="J90" s="33" t="e">
        <f t="shared" si="1"/>
        <v>#DIV/0!</v>
      </c>
      <c r="K90" s="42"/>
      <c r="L90" s="42"/>
      <c r="M90" s="41"/>
      <c r="N90" s="41"/>
      <c r="O90" s="41"/>
    </row>
    <row r="91" spans="1:15">
      <c r="A91" s="24">
        <v>84</v>
      </c>
      <c r="B91" s="41"/>
      <c r="C91" s="41"/>
      <c r="D91" s="41"/>
      <c r="E91" s="70"/>
      <c r="F91" s="70"/>
      <c r="G91" s="43"/>
      <c r="H91" s="71"/>
      <c r="I91" s="72"/>
      <c r="J91" s="59" t="e">
        <f t="shared" si="1"/>
        <v>#DIV/0!</v>
      </c>
      <c r="K91" s="42"/>
      <c r="L91" s="42"/>
      <c r="M91" s="41"/>
      <c r="N91" s="41"/>
      <c r="O91" s="41"/>
    </row>
    <row r="92" spans="1:15">
      <c r="A92" s="24">
        <v>85</v>
      </c>
      <c r="B92" s="41"/>
      <c r="C92" s="41"/>
      <c r="D92" s="41"/>
      <c r="E92" s="70"/>
      <c r="F92" s="70"/>
      <c r="G92" s="43"/>
      <c r="H92" s="71"/>
      <c r="I92" s="72"/>
      <c r="J92" s="59" t="e">
        <f t="shared" si="1"/>
        <v>#DIV/0!</v>
      </c>
      <c r="K92" s="42"/>
      <c r="L92" s="42"/>
      <c r="M92" s="41"/>
      <c r="N92" s="41"/>
      <c r="O92" s="41"/>
    </row>
    <row r="93" spans="1:15">
      <c r="A93" s="65">
        <v>86</v>
      </c>
      <c r="B93" s="41"/>
      <c r="C93" s="41"/>
      <c r="D93" s="41"/>
      <c r="E93" s="70"/>
      <c r="F93" s="70"/>
      <c r="G93" s="43"/>
      <c r="H93" s="71"/>
      <c r="I93" s="72"/>
      <c r="J93" s="33" t="e">
        <f t="shared" si="1"/>
        <v>#DIV/0!</v>
      </c>
      <c r="K93" s="42"/>
      <c r="L93" s="42"/>
      <c r="M93" s="41"/>
      <c r="N93" s="41"/>
      <c r="O93" s="41"/>
    </row>
    <row r="94" spans="1:15">
      <c r="A94" s="65">
        <v>87</v>
      </c>
      <c r="B94" s="41"/>
      <c r="C94" s="41"/>
      <c r="D94" s="41"/>
      <c r="E94" s="70"/>
      <c r="F94" s="70"/>
      <c r="G94" s="43"/>
      <c r="H94" s="71"/>
      <c r="I94" s="72"/>
      <c r="J94" s="59" t="e">
        <f t="shared" si="1"/>
        <v>#DIV/0!</v>
      </c>
      <c r="K94" s="42"/>
      <c r="L94" s="42"/>
      <c r="M94" s="41"/>
      <c r="N94" s="41"/>
      <c r="O94" s="41"/>
    </row>
    <row r="95" spans="1:15">
      <c r="A95" s="24">
        <v>88</v>
      </c>
      <c r="B95" s="41"/>
      <c r="C95" s="41"/>
      <c r="D95" s="41"/>
      <c r="E95" s="70"/>
      <c r="F95" s="70"/>
      <c r="G95" s="43"/>
      <c r="H95" s="71"/>
      <c r="I95" s="72"/>
      <c r="J95" s="59" t="e">
        <f t="shared" si="1"/>
        <v>#DIV/0!</v>
      </c>
      <c r="K95" s="42"/>
      <c r="L95" s="42"/>
      <c r="M95" s="41"/>
      <c r="N95" s="41"/>
      <c r="O95" s="41"/>
    </row>
    <row r="96" spans="1:15">
      <c r="A96" s="24">
        <v>89</v>
      </c>
      <c r="B96" s="41"/>
      <c r="C96" s="41"/>
      <c r="D96" s="41"/>
      <c r="E96" s="70"/>
      <c r="F96" s="70"/>
      <c r="G96" s="43"/>
      <c r="H96" s="71"/>
      <c r="I96" s="72"/>
      <c r="J96" s="33" t="e">
        <f t="shared" si="1"/>
        <v>#DIV/0!</v>
      </c>
      <c r="K96" s="42"/>
      <c r="L96" s="42"/>
      <c r="M96" s="41"/>
      <c r="N96" s="41"/>
      <c r="O96" s="41"/>
    </row>
    <row r="97" spans="1:15">
      <c r="A97" s="24">
        <v>90</v>
      </c>
      <c r="B97" s="41"/>
      <c r="C97" s="41"/>
      <c r="D97" s="41"/>
      <c r="E97" s="70"/>
      <c r="F97" s="70"/>
      <c r="G97" s="43"/>
      <c r="H97" s="71"/>
      <c r="I97" s="72"/>
      <c r="J97" s="59" t="e">
        <f t="shared" si="1"/>
        <v>#DIV/0!</v>
      </c>
      <c r="K97" s="42"/>
      <c r="L97" s="42"/>
      <c r="M97" s="41"/>
      <c r="N97" s="41"/>
      <c r="O97" s="41"/>
    </row>
    <row r="98" spans="1:15">
      <c r="A98" s="65">
        <v>91</v>
      </c>
      <c r="B98" s="41"/>
      <c r="C98" s="41"/>
      <c r="D98" s="41"/>
      <c r="E98" s="70"/>
      <c r="F98" s="70"/>
      <c r="G98" s="43"/>
      <c r="H98" s="71"/>
      <c r="I98" s="72"/>
      <c r="J98" s="59" t="e">
        <f t="shared" si="1"/>
        <v>#DIV/0!</v>
      </c>
      <c r="K98" s="42"/>
      <c r="L98" s="42"/>
      <c r="M98" s="41"/>
      <c r="N98" s="41"/>
      <c r="O98" s="41"/>
    </row>
    <row r="99" spans="1:15">
      <c r="A99" s="65">
        <v>92</v>
      </c>
      <c r="B99" s="41"/>
      <c r="C99" s="41"/>
      <c r="D99" s="41"/>
      <c r="E99" s="70"/>
      <c r="F99" s="70"/>
      <c r="G99" s="43"/>
      <c r="H99" s="71"/>
      <c r="I99" s="72"/>
      <c r="J99" s="33" t="e">
        <f t="shared" si="1"/>
        <v>#DIV/0!</v>
      </c>
      <c r="K99" s="42"/>
      <c r="L99" s="42"/>
      <c r="M99" s="41"/>
      <c r="N99" s="41"/>
      <c r="O99" s="41"/>
    </row>
    <row r="100" spans="1:15">
      <c r="A100" s="24">
        <v>93</v>
      </c>
      <c r="B100" s="41"/>
      <c r="C100" s="41"/>
      <c r="D100" s="41"/>
      <c r="E100" s="70"/>
      <c r="F100" s="70"/>
      <c r="G100" s="43"/>
      <c r="H100" s="71"/>
      <c r="I100" s="72"/>
      <c r="J100" s="59" t="e">
        <f t="shared" si="1"/>
        <v>#DIV/0!</v>
      </c>
      <c r="K100" s="42"/>
      <c r="L100" s="42"/>
      <c r="M100" s="41"/>
      <c r="N100" s="41"/>
      <c r="O100" s="41"/>
    </row>
    <row r="101" spans="1:15">
      <c r="A101" s="24">
        <v>94</v>
      </c>
      <c r="B101" s="41"/>
      <c r="C101" s="41"/>
      <c r="D101" s="41"/>
      <c r="E101" s="70"/>
      <c r="F101" s="70"/>
      <c r="G101" s="43"/>
      <c r="H101" s="71"/>
      <c r="I101" s="72"/>
      <c r="J101" s="59" t="e">
        <f t="shared" si="1"/>
        <v>#DIV/0!</v>
      </c>
      <c r="K101" s="42"/>
      <c r="L101" s="42"/>
      <c r="M101" s="41"/>
      <c r="N101" s="41"/>
      <c r="O101" s="41"/>
    </row>
    <row r="102" spans="1:15">
      <c r="A102" s="24">
        <v>95</v>
      </c>
      <c r="B102" s="41"/>
      <c r="C102" s="41"/>
      <c r="D102" s="41"/>
      <c r="E102" s="70"/>
      <c r="F102" s="70"/>
      <c r="G102" s="43"/>
      <c r="H102" s="71"/>
      <c r="I102" s="72"/>
      <c r="J102" s="33" t="e">
        <f t="shared" si="1"/>
        <v>#DIV/0!</v>
      </c>
      <c r="K102" s="42"/>
      <c r="L102" s="42"/>
      <c r="M102" s="41"/>
      <c r="N102" s="41"/>
      <c r="O102" s="41"/>
    </row>
    <row r="103" spans="1:15">
      <c r="A103" s="65">
        <v>96</v>
      </c>
      <c r="B103" s="41"/>
      <c r="C103" s="41"/>
      <c r="D103" s="41"/>
      <c r="E103" s="70"/>
      <c r="F103" s="70"/>
      <c r="G103" s="43"/>
      <c r="H103" s="71"/>
      <c r="I103" s="72"/>
      <c r="J103" s="59" t="e">
        <f t="shared" si="1"/>
        <v>#DIV/0!</v>
      </c>
      <c r="K103" s="42"/>
      <c r="L103" s="42"/>
      <c r="M103" s="41"/>
      <c r="N103" s="41"/>
      <c r="O103" s="41"/>
    </row>
    <row r="104" spans="1:15">
      <c r="A104" s="65">
        <v>97</v>
      </c>
      <c r="B104" s="41"/>
      <c r="C104" s="41"/>
      <c r="D104" s="41"/>
      <c r="E104" s="70"/>
      <c r="F104" s="70"/>
      <c r="G104" s="43"/>
      <c r="H104" s="71"/>
      <c r="I104" s="72"/>
      <c r="J104" s="59" t="e">
        <f t="shared" si="1"/>
        <v>#DIV/0!</v>
      </c>
      <c r="K104" s="42"/>
      <c r="L104" s="42"/>
      <c r="M104" s="41"/>
      <c r="N104" s="41"/>
      <c r="O104" s="41"/>
    </row>
    <row r="105" spans="1:15">
      <c r="A105" s="24">
        <v>98</v>
      </c>
      <c r="B105" s="41"/>
      <c r="C105" s="41"/>
      <c r="D105" s="41"/>
      <c r="E105" s="70"/>
      <c r="F105" s="70"/>
      <c r="G105" s="43"/>
      <c r="H105" s="71"/>
      <c r="I105" s="72"/>
      <c r="J105" s="33" t="e">
        <f t="shared" si="1"/>
        <v>#DIV/0!</v>
      </c>
      <c r="K105" s="42"/>
      <c r="L105" s="42"/>
      <c r="M105" s="41"/>
      <c r="N105" s="41"/>
      <c r="O105" s="41"/>
    </row>
    <row r="106" spans="1:15">
      <c r="A106" s="24">
        <v>99</v>
      </c>
      <c r="B106" s="41"/>
      <c r="C106" s="41"/>
      <c r="D106" s="41"/>
      <c r="E106" s="70"/>
      <c r="F106" s="70"/>
      <c r="G106" s="43"/>
      <c r="H106" s="71"/>
      <c r="I106" s="72"/>
      <c r="J106" s="59" t="e">
        <f t="shared" si="1"/>
        <v>#DIV/0!</v>
      </c>
      <c r="K106" s="42"/>
      <c r="L106" s="42"/>
      <c r="M106" s="41"/>
      <c r="N106" s="41"/>
      <c r="O106" s="41"/>
    </row>
    <row r="107" spans="1:15">
      <c r="A107" s="24">
        <v>100</v>
      </c>
      <c r="B107" s="41"/>
      <c r="C107" s="41"/>
      <c r="D107" s="41"/>
      <c r="E107" s="70"/>
      <c r="F107" s="70"/>
      <c r="G107" s="43"/>
      <c r="H107" s="71"/>
      <c r="I107" s="72"/>
      <c r="J107" s="59" t="e">
        <f t="shared" si="1"/>
        <v>#DIV/0!</v>
      </c>
      <c r="K107" s="42"/>
      <c r="L107" s="42"/>
      <c r="M107" s="41"/>
      <c r="N107" s="41"/>
      <c r="O107" s="41"/>
    </row>
    <row r="108" spans="1:15">
      <c r="A108" s="65">
        <v>101</v>
      </c>
      <c r="B108" s="41"/>
      <c r="C108" s="41"/>
      <c r="D108" s="41"/>
      <c r="E108" s="70"/>
      <c r="F108" s="70"/>
      <c r="G108" s="43"/>
      <c r="H108" s="71"/>
      <c r="I108" s="72"/>
      <c r="J108" s="33" t="e">
        <f t="shared" si="1"/>
        <v>#DIV/0!</v>
      </c>
      <c r="K108" s="42"/>
      <c r="L108" s="42"/>
      <c r="M108" s="41"/>
      <c r="N108" s="41"/>
      <c r="O108" s="41"/>
    </row>
    <row r="109" spans="1:15">
      <c r="A109" s="65">
        <v>102</v>
      </c>
      <c r="B109" s="41"/>
      <c r="C109" s="41"/>
      <c r="D109" s="41"/>
      <c r="E109" s="70"/>
      <c r="F109" s="70"/>
      <c r="G109" s="43"/>
      <c r="H109" s="71"/>
      <c r="I109" s="72"/>
      <c r="J109" s="59" t="e">
        <f t="shared" si="1"/>
        <v>#DIV/0!</v>
      </c>
      <c r="K109" s="42"/>
      <c r="L109" s="42"/>
      <c r="M109" s="41"/>
      <c r="N109" s="41"/>
      <c r="O109" s="41"/>
    </row>
    <row r="110" spans="1:15">
      <c r="A110" s="24">
        <v>103</v>
      </c>
      <c r="B110" s="41"/>
      <c r="C110" s="41"/>
      <c r="D110" s="41"/>
      <c r="E110" s="70"/>
      <c r="F110" s="70"/>
      <c r="G110" s="43"/>
      <c r="H110" s="71"/>
      <c r="I110" s="72"/>
      <c r="J110" s="59" t="e">
        <f t="shared" si="1"/>
        <v>#DIV/0!</v>
      </c>
      <c r="K110" s="42"/>
      <c r="L110" s="42"/>
      <c r="M110" s="41"/>
      <c r="N110" s="41"/>
      <c r="O110" s="41"/>
    </row>
    <row r="111" spans="1:15">
      <c r="A111" s="24">
        <v>104</v>
      </c>
      <c r="B111" s="41"/>
      <c r="C111" s="41"/>
      <c r="D111" s="41"/>
      <c r="E111" s="70"/>
      <c r="F111" s="70"/>
      <c r="G111" s="43"/>
      <c r="H111" s="71"/>
      <c r="I111" s="72"/>
      <c r="J111" s="33" t="e">
        <f t="shared" si="1"/>
        <v>#DIV/0!</v>
      </c>
      <c r="K111" s="42"/>
      <c r="L111" s="42"/>
      <c r="M111" s="41"/>
      <c r="N111" s="41"/>
      <c r="O111" s="41"/>
    </row>
    <row r="112" spans="1:15">
      <c r="A112" s="24">
        <v>105</v>
      </c>
      <c r="B112" s="41"/>
      <c r="C112" s="41"/>
      <c r="D112" s="41"/>
      <c r="E112" s="70"/>
      <c r="F112" s="70"/>
      <c r="G112" s="43"/>
      <c r="H112" s="71"/>
      <c r="I112" s="72"/>
      <c r="J112" s="59" t="e">
        <f t="shared" si="1"/>
        <v>#DIV/0!</v>
      </c>
      <c r="K112" s="42"/>
      <c r="L112" s="42"/>
      <c r="M112" s="41"/>
      <c r="N112" s="41"/>
      <c r="O112" s="41"/>
    </row>
    <row r="113" spans="1:15">
      <c r="A113" s="65">
        <v>106</v>
      </c>
      <c r="B113" s="41"/>
      <c r="C113" s="41"/>
      <c r="D113" s="41"/>
      <c r="E113" s="70"/>
      <c r="F113" s="70"/>
      <c r="G113" s="43"/>
      <c r="H113" s="71"/>
      <c r="I113" s="72"/>
      <c r="J113" s="59" t="e">
        <f t="shared" si="1"/>
        <v>#DIV/0!</v>
      </c>
      <c r="K113" s="42"/>
      <c r="L113" s="42"/>
      <c r="M113" s="41"/>
      <c r="N113" s="41"/>
      <c r="O113" s="41"/>
    </row>
    <row r="114" spans="1:15">
      <c r="A114" s="65">
        <v>107</v>
      </c>
      <c r="B114" s="41"/>
      <c r="C114" s="41"/>
      <c r="D114" s="41"/>
      <c r="E114" s="70"/>
      <c r="F114" s="70"/>
      <c r="G114" s="43"/>
      <c r="H114" s="71"/>
      <c r="I114" s="72"/>
      <c r="J114" s="33" t="e">
        <f t="shared" si="1"/>
        <v>#DIV/0!</v>
      </c>
      <c r="K114" s="42"/>
      <c r="L114" s="42"/>
      <c r="M114" s="41"/>
      <c r="N114" s="41"/>
      <c r="O114" s="41"/>
    </row>
    <row r="115" spans="1:15">
      <c r="A115" s="24">
        <v>108</v>
      </c>
      <c r="B115" s="41"/>
      <c r="C115" s="41"/>
      <c r="D115" s="41"/>
      <c r="E115" s="70"/>
      <c r="F115" s="70"/>
      <c r="G115" s="43"/>
      <c r="H115" s="71"/>
      <c r="I115" s="72"/>
      <c r="J115" s="59" t="e">
        <f t="shared" si="1"/>
        <v>#DIV/0!</v>
      </c>
      <c r="K115" s="42"/>
      <c r="L115" s="42"/>
      <c r="M115" s="41"/>
      <c r="N115" s="41"/>
      <c r="O115" s="41"/>
    </row>
    <row r="116" spans="1:15">
      <c r="A116" s="24">
        <v>109</v>
      </c>
      <c r="B116" s="41"/>
      <c r="C116" s="41"/>
      <c r="D116" s="41"/>
      <c r="E116" s="70"/>
      <c r="F116" s="70"/>
      <c r="G116" s="43"/>
      <c r="H116" s="71"/>
      <c r="I116" s="72"/>
      <c r="J116" s="59" t="e">
        <f t="shared" si="1"/>
        <v>#DIV/0!</v>
      </c>
      <c r="K116" s="42"/>
      <c r="L116" s="42"/>
      <c r="M116" s="41"/>
      <c r="N116" s="41"/>
      <c r="O116" s="41"/>
    </row>
    <row r="117" spans="1:15">
      <c r="A117" s="24">
        <v>110</v>
      </c>
      <c r="B117" s="41"/>
      <c r="C117" s="41"/>
      <c r="D117" s="41"/>
      <c r="E117" s="70"/>
      <c r="F117" s="70"/>
      <c r="G117" s="43"/>
      <c r="H117" s="71"/>
      <c r="I117" s="72"/>
      <c r="J117" s="33" t="e">
        <f t="shared" si="1"/>
        <v>#DIV/0!</v>
      </c>
      <c r="K117" s="42"/>
      <c r="L117" s="42"/>
      <c r="M117" s="41"/>
      <c r="N117" s="41"/>
      <c r="O117" s="41"/>
    </row>
    <row r="118" spans="1:15">
      <c r="A118" s="65">
        <v>111</v>
      </c>
      <c r="B118" s="41"/>
      <c r="C118" s="41"/>
      <c r="D118" s="41"/>
      <c r="E118" s="70"/>
      <c r="F118" s="70"/>
      <c r="G118" s="43"/>
      <c r="H118" s="71"/>
      <c r="I118" s="72"/>
      <c r="J118" s="59" t="e">
        <f t="shared" si="1"/>
        <v>#DIV/0!</v>
      </c>
      <c r="K118" s="42"/>
      <c r="L118" s="42"/>
      <c r="M118" s="41"/>
      <c r="N118" s="41"/>
      <c r="O118" s="41"/>
    </row>
    <row r="119" spans="1:15">
      <c r="A119" s="65">
        <v>112</v>
      </c>
      <c r="B119" s="41"/>
      <c r="C119" s="41"/>
      <c r="D119" s="41"/>
      <c r="E119" s="70"/>
      <c r="F119" s="70"/>
      <c r="G119" s="43"/>
      <c r="H119" s="71"/>
      <c r="I119" s="72"/>
      <c r="J119" s="59" t="e">
        <f t="shared" si="1"/>
        <v>#DIV/0!</v>
      </c>
      <c r="K119" s="42"/>
      <c r="L119" s="42"/>
      <c r="M119" s="41"/>
      <c r="N119" s="41"/>
      <c r="O119" s="41"/>
    </row>
    <row r="120" spans="1:15">
      <c r="A120" s="24">
        <v>113</v>
      </c>
      <c r="B120" s="41"/>
      <c r="C120" s="41"/>
      <c r="D120" s="41"/>
      <c r="E120" s="70"/>
      <c r="F120" s="70"/>
      <c r="G120" s="43"/>
      <c r="H120" s="71"/>
      <c r="I120" s="72"/>
      <c r="J120" s="33" t="e">
        <f t="shared" si="1"/>
        <v>#DIV/0!</v>
      </c>
      <c r="K120" s="42"/>
      <c r="L120" s="42"/>
      <c r="M120" s="41"/>
      <c r="N120" s="41"/>
      <c r="O120" s="41"/>
    </row>
    <row r="121" spans="1:15">
      <c r="A121" s="24">
        <v>114</v>
      </c>
      <c r="B121" s="41"/>
      <c r="C121" s="41"/>
      <c r="D121" s="41"/>
      <c r="E121" s="70"/>
      <c r="F121" s="70"/>
      <c r="G121" s="43"/>
      <c r="H121" s="71"/>
      <c r="I121" s="72"/>
      <c r="J121" s="59" t="e">
        <f t="shared" si="1"/>
        <v>#DIV/0!</v>
      </c>
      <c r="K121" s="42"/>
      <c r="L121" s="42"/>
      <c r="M121" s="41"/>
      <c r="N121" s="41"/>
      <c r="O121" s="41"/>
    </row>
    <row r="122" spans="1:15">
      <c r="A122" s="24">
        <v>115</v>
      </c>
      <c r="B122" s="41"/>
      <c r="C122" s="41"/>
      <c r="D122" s="41"/>
      <c r="E122" s="70"/>
      <c r="F122" s="70"/>
      <c r="G122" s="43"/>
      <c r="H122" s="71"/>
      <c r="I122" s="72"/>
      <c r="J122" s="59" t="e">
        <f t="shared" si="1"/>
        <v>#DIV/0!</v>
      </c>
      <c r="K122" s="42"/>
      <c r="L122" s="42"/>
      <c r="M122" s="41"/>
      <c r="N122" s="41"/>
      <c r="O122" s="41"/>
    </row>
    <row r="123" spans="1:15">
      <c r="A123" s="65">
        <v>116</v>
      </c>
      <c r="B123" s="41"/>
      <c r="C123" s="41"/>
      <c r="D123" s="41"/>
      <c r="E123" s="70"/>
      <c r="F123" s="70"/>
      <c r="G123" s="43"/>
      <c r="H123" s="71"/>
      <c r="I123" s="72"/>
      <c r="J123" s="33" t="e">
        <f t="shared" si="1"/>
        <v>#DIV/0!</v>
      </c>
      <c r="K123" s="42"/>
      <c r="L123" s="42"/>
      <c r="M123" s="41"/>
      <c r="N123" s="41"/>
      <c r="O123" s="41"/>
    </row>
    <row r="124" spans="1:15">
      <c r="A124" s="65">
        <v>117</v>
      </c>
      <c r="B124" s="41"/>
      <c r="C124" s="41"/>
      <c r="D124" s="41"/>
      <c r="E124" s="70"/>
      <c r="F124" s="70"/>
      <c r="G124" s="43"/>
      <c r="H124" s="71"/>
      <c r="I124" s="72"/>
      <c r="J124" s="59" t="e">
        <f t="shared" si="1"/>
        <v>#DIV/0!</v>
      </c>
      <c r="K124" s="42"/>
      <c r="L124" s="42"/>
      <c r="M124" s="41"/>
      <c r="N124" s="41"/>
      <c r="O124" s="41"/>
    </row>
    <row r="125" spans="1:15">
      <c r="A125" s="24">
        <v>118</v>
      </c>
      <c r="B125" s="41"/>
      <c r="C125" s="41"/>
      <c r="D125" s="41"/>
      <c r="E125" s="70"/>
      <c r="F125" s="70"/>
      <c r="G125" s="43"/>
      <c r="H125" s="71"/>
      <c r="I125" s="72"/>
      <c r="J125" s="59" t="e">
        <f t="shared" si="1"/>
        <v>#DIV/0!</v>
      </c>
      <c r="K125" s="42"/>
      <c r="L125" s="42"/>
      <c r="M125" s="41"/>
      <c r="N125" s="41"/>
      <c r="O125" s="41"/>
    </row>
    <row r="126" spans="1:15">
      <c r="A126" s="24">
        <v>119</v>
      </c>
      <c r="B126" s="41"/>
      <c r="C126" s="41"/>
      <c r="D126" s="41"/>
      <c r="E126" s="70"/>
      <c r="F126" s="70"/>
      <c r="G126" s="43"/>
      <c r="H126" s="71"/>
      <c r="I126" s="72"/>
      <c r="J126" s="33" t="e">
        <f t="shared" si="1"/>
        <v>#DIV/0!</v>
      </c>
      <c r="K126" s="42"/>
      <c r="L126" s="42"/>
      <c r="M126" s="41"/>
      <c r="N126" s="41"/>
      <c r="O126" s="41"/>
    </row>
    <row r="127" spans="1:15">
      <c r="A127" s="24">
        <v>120</v>
      </c>
      <c r="B127" s="41"/>
      <c r="C127" s="41"/>
      <c r="D127" s="41"/>
      <c r="E127" s="70"/>
      <c r="F127" s="70"/>
      <c r="G127" s="43"/>
      <c r="H127" s="71"/>
      <c r="I127" s="72"/>
      <c r="J127" s="59" t="e">
        <f t="shared" si="1"/>
        <v>#DIV/0!</v>
      </c>
      <c r="K127" s="42"/>
      <c r="L127" s="42"/>
      <c r="M127" s="41"/>
      <c r="N127" s="41"/>
      <c r="O127" s="41"/>
    </row>
    <row r="128" spans="1:15">
      <c r="A128" s="65">
        <v>121</v>
      </c>
      <c r="B128" s="41"/>
      <c r="C128" s="41"/>
      <c r="D128" s="41"/>
      <c r="E128" s="70"/>
      <c r="F128" s="70"/>
      <c r="G128" s="43"/>
      <c r="H128" s="71"/>
      <c r="I128" s="72"/>
      <c r="J128" s="59" t="e">
        <f t="shared" si="1"/>
        <v>#DIV/0!</v>
      </c>
      <c r="K128" s="42"/>
      <c r="L128" s="42"/>
      <c r="M128" s="41"/>
      <c r="N128" s="41"/>
      <c r="O128" s="41"/>
    </row>
    <row r="129" spans="1:15">
      <c r="A129" s="65">
        <v>122</v>
      </c>
      <c r="B129" s="41"/>
      <c r="C129" s="41"/>
      <c r="D129" s="41"/>
      <c r="E129" s="70"/>
      <c r="F129" s="70"/>
      <c r="G129" s="43"/>
      <c r="H129" s="71"/>
      <c r="I129" s="72"/>
      <c r="J129" s="33" t="e">
        <f t="shared" si="1"/>
        <v>#DIV/0!</v>
      </c>
      <c r="K129" s="42"/>
      <c r="L129" s="42"/>
      <c r="M129" s="41"/>
      <c r="N129" s="41"/>
      <c r="O129" s="41"/>
    </row>
    <row r="130" spans="1:15">
      <c r="A130" s="24">
        <v>123</v>
      </c>
      <c r="B130" s="41"/>
      <c r="C130" s="41"/>
      <c r="D130" s="41"/>
      <c r="E130" s="70"/>
      <c r="F130" s="70"/>
      <c r="G130" s="43"/>
      <c r="H130" s="71"/>
      <c r="I130" s="72"/>
      <c r="J130" s="59" t="e">
        <f t="shared" si="1"/>
        <v>#DIV/0!</v>
      </c>
      <c r="K130" s="42"/>
      <c r="L130" s="42"/>
      <c r="M130" s="41"/>
      <c r="N130" s="41"/>
      <c r="O130" s="41"/>
    </row>
    <row r="131" spans="1:15">
      <c r="A131" s="24">
        <v>124</v>
      </c>
      <c r="B131" s="41"/>
      <c r="C131" s="41"/>
      <c r="D131" s="41"/>
      <c r="E131" s="70"/>
      <c r="F131" s="70"/>
      <c r="G131" s="43"/>
      <c r="H131" s="71"/>
      <c r="I131" s="72"/>
      <c r="J131" s="59" t="e">
        <f t="shared" si="1"/>
        <v>#DIV/0!</v>
      </c>
      <c r="K131" s="42"/>
      <c r="L131" s="42"/>
      <c r="M131" s="41"/>
      <c r="N131" s="41"/>
      <c r="O131" s="41"/>
    </row>
    <row r="132" spans="1:15">
      <c r="A132" s="24">
        <v>125</v>
      </c>
      <c r="B132" s="41"/>
      <c r="C132" s="41"/>
      <c r="D132" s="41"/>
      <c r="E132" s="70"/>
      <c r="F132" s="70"/>
      <c r="G132" s="43"/>
      <c r="H132" s="71"/>
      <c r="I132" s="72"/>
      <c r="J132" s="33" t="e">
        <f t="shared" si="1"/>
        <v>#DIV/0!</v>
      </c>
      <c r="K132" s="42"/>
      <c r="L132" s="42"/>
      <c r="M132" s="41"/>
      <c r="N132" s="41"/>
      <c r="O132" s="41"/>
    </row>
    <row r="133" spans="1:15">
      <c r="A133" s="65">
        <v>126</v>
      </c>
      <c r="B133" s="41"/>
      <c r="C133" s="41"/>
      <c r="D133" s="41"/>
      <c r="E133" s="70"/>
      <c r="F133" s="70"/>
      <c r="G133" s="43"/>
      <c r="H133" s="71"/>
      <c r="I133" s="72"/>
      <c r="J133" s="59" t="e">
        <f t="shared" si="1"/>
        <v>#DIV/0!</v>
      </c>
      <c r="K133" s="42"/>
      <c r="L133" s="42"/>
      <c r="M133" s="41"/>
      <c r="N133" s="41"/>
      <c r="O133" s="41"/>
    </row>
    <row r="134" spans="1:15">
      <c r="A134" s="65">
        <v>127</v>
      </c>
      <c r="B134" s="41"/>
      <c r="C134" s="41"/>
      <c r="D134" s="41"/>
      <c r="E134" s="70"/>
      <c r="F134" s="70"/>
      <c r="G134" s="43"/>
      <c r="H134" s="71"/>
      <c r="I134" s="72"/>
      <c r="J134" s="59" t="e">
        <f t="shared" si="1"/>
        <v>#DIV/0!</v>
      </c>
      <c r="K134" s="42"/>
      <c r="L134" s="42"/>
      <c r="M134" s="41"/>
      <c r="N134" s="41"/>
      <c r="O134" s="41"/>
    </row>
    <row r="135" spans="1:15">
      <c r="A135" s="24">
        <v>128</v>
      </c>
      <c r="B135" s="41"/>
      <c r="C135" s="41"/>
      <c r="D135" s="41"/>
      <c r="E135" s="70"/>
      <c r="F135" s="70"/>
      <c r="G135" s="43"/>
      <c r="H135" s="71"/>
      <c r="I135" s="72"/>
      <c r="J135" s="33" t="e">
        <f t="shared" si="1"/>
        <v>#DIV/0!</v>
      </c>
      <c r="K135" s="42"/>
      <c r="L135" s="42"/>
      <c r="M135" s="41"/>
      <c r="N135" s="41"/>
      <c r="O135" s="41"/>
    </row>
    <row r="136" spans="1:15">
      <c r="A136" s="24">
        <v>129</v>
      </c>
      <c r="B136" s="41"/>
      <c r="C136" s="41"/>
      <c r="D136" s="41"/>
      <c r="E136" s="70"/>
      <c r="F136" s="70"/>
      <c r="G136" s="43"/>
      <c r="H136" s="71"/>
      <c r="I136" s="72"/>
      <c r="J136" s="59" t="e">
        <f t="shared" si="1"/>
        <v>#DIV/0!</v>
      </c>
      <c r="K136" s="42"/>
      <c r="L136" s="42"/>
      <c r="M136" s="41"/>
      <c r="N136" s="41"/>
      <c r="O136" s="41"/>
    </row>
    <row r="137" spans="1:15">
      <c r="A137" s="24">
        <v>130</v>
      </c>
      <c r="B137" s="41"/>
      <c r="C137" s="41"/>
      <c r="D137" s="41"/>
      <c r="E137" s="70"/>
      <c r="F137" s="70"/>
      <c r="G137" s="43"/>
      <c r="H137" s="71"/>
      <c r="I137" s="72"/>
      <c r="J137" s="59" t="e">
        <f t="shared" si="1"/>
        <v>#DIV/0!</v>
      </c>
      <c r="K137" s="42"/>
      <c r="L137" s="42"/>
      <c r="M137" s="41"/>
      <c r="N137" s="41"/>
      <c r="O137" s="41"/>
    </row>
    <row r="138" spans="1:15">
      <c r="A138" s="65">
        <v>131</v>
      </c>
      <c r="B138" s="41"/>
      <c r="C138" s="41"/>
      <c r="D138" s="41"/>
      <c r="E138" s="70"/>
      <c r="F138" s="70"/>
      <c r="G138" s="43"/>
      <c r="H138" s="71"/>
      <c r="I138" s="72"/>
      <c r="J138" s="33" t="e">
        <f t="shared" si="1"/>
        <v>#DIV/0!</v>
      </c>
      <c r="K138" s="42"/>
      <c r="L138" s="42"/>
      <c r="M138" s="41"/>
      <c r="N138" s="41"/>
      <c r="O138" s="41"/>
    </row>
    <row r="139" spans="1:15">
      <c r="A139" s="65">
        <v>132</v>
      </c>
      <c r="B139" s="41"/>
      <c r="C139" s="41"/>
      <c r="D139" s="41"/>
      <c r="E139" s="70"/>
      <c r="F139" s="70"/>
      <c r="G139" s="43"/>
      <c r="H139" s="71"/>
      <c r="I139" s="72"/>
      <c r="J139" s="59" t="e">
        <f t="shared" si="1"/>
        <v>#DIV/0!</v>
      </c>
      <c r="K139" s="42"/>
      <c r="L139" s="42"/>
      <c r="M139" s="41"/>
      <c r="N139" s="41"/>
      <c r="O139" s="41"/>
    </row>
    <row r="140" spans="1:15">
      <c r="A140" s="24">
        <v>133</v>
      </c>
      <c r="B140" s="41"/>
      <c r="C140" s="41"/>
      <c r="D140" s="41"/>
      <c r="E140" s="70"/>
      <c r="F140" s="70"/>
      <c r="G140" s="43"/>
      <c r="H140" s="71"/>
      <c r="I140" s="72"/>
      <c r="J140" s="59" t="e">
        <f t="shared" si="1"/>
        <v>#DIV/0!</v>
      </c>
      <c r="K140" s="42"/>
      <c r="L140" s="42"/>
      <c r="M140" s="41"/>
      <c r="N140" s="41"/>
      <c r="O140" s="41"/>
    </row>
    <row r="141" spans="1:15">
      <c r="A141" s="24">
        <v>134</v>
      </c>
      <c r="B141" s="41"/>
      <c r="C141" s="41"/>
      <c r="D141" s="41"/>
      <c r="E141" s="70"/>
      <c r="F141" s="70"/>
      <c r="G141" s="43"/>
      <c r="H141" s="71"/>
      <c r="I141" s="72"/>
      <c r="J141" s="33" t="e">
        <f t="shared" si="1"/>
        <v>#DIV/0!</v>
      </c>
      <c r="K141" s="42"/>
      <c r="L141" s="42"/>
      <c r="M141" s="41"/>
      <c r="N141" s="41"/>
      <c r="O141" s="41"/>
    </row>
    <row r="142" spans="1:15">
      <c r="A142" s="24">
        <v>135</v>
      </c>
      <c r="B142" s="41"/>
      <c r="C142" s="41"/>
      <c r="D142" s="41"/>
      <c r="E142" s="70"/>
      <c r="F142" s="70"/>
      <c r="G142" s="43"/>
      <c r="H142" s="71"/>
      <c r="I142" s="72"/>
      <c r="J142" s="59" t="e">
        <f t="shared" si="1"/>
        <v>#DIV/0!</v>
      </c>
      <c r="K142" s="42"/>
      <c r="L142" s="42"/>
      <c r="M142" s="41"/>
      <c r="N142" s="41"/>
      <c r="O142" s="41"/>
    </row>
    <row r="143" spans="1:15">
      <c r="A143" s="65">
        <v>136</v>
      </c>
      <c r="B143" s="41"/>
      <c r="C143" s="41"/>
      <c r="D143" s="41"/>
      <c r="E143" s="70"/>
      <c r="F143" s="70"/>
      <c r="G143" s="43"/>
      <c r="H143" s="71"/>
      <c r="I143" s="72"/>
      <c r="J143" s="59" t="e">
        <f t="shared" si="1"/>
        <v>#DIV/0!</v>
      </c>
      <c r="K143" s="42"/>
      <c r="L143" s="42"/>
      <c r="M143" s="41"/>
      <c r="N143" s="41"/>
      <c r="O143" s="41"/>
    </row>
    <row r="144" spans="1:15">
      <c r="A144" s="65">
        <v>137</v>
      </c>
      <c r="B144" s="41"/>
      <c r="C144" s="41"/>
      <c r="D144" s="41"/>
      <c r="E144" s="70"/>
      <c r="F144" s="70"/>
      <c r="G144" s="43"/>
      <c r="H144" s="71"/>
      <c r="I144" s="72"/>
      <c r="J144" s="33" t="e">
        <f t="shared" si="1"/>
        <v>#DIV/0!</v>
      </c>
      <c r="K144" s="42"/>
      <c r="L144" s="42"/>
      <c r="M144" s="41"/>
      <c r="N144" s="41"/>
      <c r="O144" s="41"/>
    </row>
    <row r="145" spans="1:15">
      <c r="A145" s="24">
        <v>138</v>
      </c>
      <c r="B145" s="41"/>
      <c r="C145" s="41"/>
      <c r="D145" s="41"/>
      <c r="E145" s="70"/>
      <c r="F145" s="70"/>
      <c r="G145" s="43"/>
      <c r="H145" s="71"/>
      <c r="I145" s="72"/>
      <c r="J145" s="59" t="e">
        <f t="shared" si="1"/>
        <v>#DIV/0!</v>
      </c>
      <c r="K145" s="42"/>
      <c r="L145" s="42"/>
      <c r="M145" s="41"/>
      <c r="N145" s="41"/>
      <c r="O145" s="41"/>
    </row>
    <row r="146" spans="1:15">
      <c r="A146" s="24">
        <v>139</v>
      </c>
      <c r="B146" s="41"/>
      <c r="C146" s="41"/>
      <c r="D146" s="41"/>
      <c r="E146" s="70"/>
      <c r="F146" s="70"/>
      <c r="G146" s="43"/>
      <c r="H146" s="71"/>
      <c r="I146" s="72"/>
      <c r="J146" s="59" t="e">
        <f t="shared" si="1"/>
        <v>#DIV/0!</v>
      </c>
      <c r="K146" s="42"/>
      <c r="L146" s="42"/>
      <c r="M146" s="41"/>
      <c r="N146" s="41"/>
      <c r="O146" s="41"/>
    </row>
    <row r="147" spans="1:15">
      <c r="A147" s="24">
        <v>140</v>
      </c>
      <c r="B147" s="41"/>
      <c r="C147" s="41"/>
      <c r="D147" s="41"/>
      <c r="E147" s="70"/>
      <c r="F147" s="70"/>
      <c r="G147" s="43"/>
      <c r="H147" s="71"/>
      <c r="I147" s="72"/>
      <c r="J147" s="33" t="e">
        <f t="shared" si="1"/>
        <v>#DIV/0!</v>
      </c>
      <c r="K147" s="42"/>
      <c r="L147" s="42"/>
      <c r="M147" s="41"/>
      <c r="N147" s="41"/>
      <c r="O147" s="41"/>
    </row>
    <row r="148" spans="1:15">
      <c r="A148" s="65">
        <v>141</v>
      </c>
      <c r="B148" s="41"/>
      <c r="C148" s="41"/>
      <c r="D148" s="41"/>
      <c r="E148" s="70"/>
      <c r="F148" s="70"/>
      <c r="G148" s="43"/>
      <c r="H148" s="71"/>
      <c r="I148" s="72"/>
      <c r="J148" s="59" t="e">
        <f t="shared" si="1"/>
        <v>#DIV/0!</v>
      </c>
      <c r="K148" s="42"/>
      <c r="L148" s="42"/>
      <c r="M148" s="41"/>
      <c r="N148" s="41"/>
      <c r="O148" s="41"/>
    </row>
    <row r="149" spans="1:15">
      <c r="A149" s="65">
        <v>142</v>
      </c>
      <c r="B149" s="41"/>
      <c r="C149" s="41"/>
      <c r="D149" s="41"/>
      <c r="E149" s="70"/>
      <c r="F149" s="70"/>
      <c r="G149" s="43"/>
      <c r="H149" s="71"/>
      <c r="I149" s="72"/>
      <c r="J149" s="59" t="e">
        <f t="shared" si="1"/>
        <v>#DIV/0!</v>
      </c>
      <c r="K149" s="42"/>
      <c r="L149" s="42"/>
      <c r="M149" s="41"/>
      <c r="N149" s="41"/>
      <c r="O149" s="41"/>
    </row>
    <row r="150" spans="1:15">
      <c r="A150" s="24">
        <v>143</v>
      </c>
      <c r="B150" s="41"/>
      <c r="C150" s="41"/>
      <c r="D150" s="41"/>
      <c r="E150" s="70"/>
      <c r="F150" s="70"/>
      <c r="G150" s="43"/>
      <c r="H150" s="71"/>
      <c r="I150" s="72"/>
      <c r="J150" s="33" t="e">
        <f t="shared" si="1"/>
        <v>#DIV/0!</v>
      </c>
      <c r="K150" s="42"/>
      <c r="L150" s="42"/>
      <c r="M150" s="41"/>
      <c r="N150" s="41"/>
      <c r="O150" s="41"/>
    </row>
    <row r="151" spans="1:15">
      <c r="A151" s="24">
        <v>144</v>
      </c>
      <c r="B151" s="41"/>
      <c r="C151" s="41"/>
      <c r="D151" s="41"/>
      <c r="E151" s="70"/>
      <c r="F151" s="70"/>
      <c r="G151" s="43"/>
      <c r="H151" s="71"/>
      <c r="I151" s="72"/>
      <c r="J151" s="59" t="e">
        <f t="shared" si="1"/>
        <v>#DIV/0!</v>
      </c>
      <c r="K151" s="42"/>
      <c r="L151" s="42"/>
      <c r="M151" s="41"/>
      <c r="N151" s="41"/>
      <c r="O151" s="41"/>
    </row>
    <row r="152" spans="1:15">
      <c r="A152" s="24">
        <v>145</v>
      </c>
      <c r="B152" s="41"/>
      <c r="C152" s="41"/>
      <c r="D152" s="41"/>
      <c r="E152" s="70"/>
      <c r="F152" s="70"/>
      <c r="G152" s="43"/>
      <c r="H152" s="71"/>
      <c r="I152" s="72"/>
      <c r="J152" s="59" t="e">
        <f t="shared" si="1"/>
        <v>#DIV/0!</v>
      </c>
      <c r="K152" s="42"/>
      <c r="L152" s="42"/>
      <c r="M152" s="41"/>
      <c r="N152" s="41"/>
      <c r="O152" s="41"/>
    </row>
    <row r="153" spans="1:15">
      <c r="A153" s="65">
        <v>146</v>
      </c>
      <c r="B153" s="41"/>
      <c r="C153" s="41"/>
      <c r="D153" s="41"/>
      <c r="E153" s="70"/>
      <c r="F153" s="70"/>
      <c r="G153" s="43"/>
      <c r="H153" s="71"/>
      <c r="I153" s="72"/>
      <c r="J153" s="33" t="e">
        <f t="shared" si="1"/>
        <v>#DIV/0!</v>
      </c>
      <c r="K153" s="42"/>
      <c r="L153" s="42"/>
      <c r="M153" s="41"/>
      <c r="N153" s="41"/>
      <c r="O153" s="41"/>
    </row>
    <row r="154" spans="1:15">
      <c r="A154" s="65">
        <v>147</v>
      </c>
      <c r="B154" s="41"/>
      <c r="C154" s="41"/>
      <c r="D154" s="41"/>
      <c r="E154" s="70"/>
      <c r="F154" s="70"/>
      <c r="G154" s="43"/>
      <c r="H154" s="71"/>
      <c r="I154" s="72"/>
      <c r="J154" s="59" t="e">
        <f t="shared" si="1"/>
        <v>#DIV/0!</v>
      </c>
      <c r="K154" s="42"/>
      <c r="L154" s="42"/>
      <c r="M154" s="41"/>
      <c r="N154" s="41"/>
      <c r="O154" s="41"/>
    </row>
    <row r="155" spans="1:15">
      <c r="A155" s="24">
        <v>148</v>
      </c>
      <c r="B155" s="41"/>
      <c r="C155" s="41"/>
      <c r="D155" s="41"/>
      <c r="E155" s="70"/>
      <c r="F155" s="70"/>
      <c r="G155" s="43"/>
      <c r="H155" s="71"/>
      <c r="I155" s="72"/>
      <c r="J155" s="59" t="e">
        <f t="shared" si="1"/>
        <v>#DIV/0!</v>
      </c>
      <c r="K155" s="42"/>
      <c r="L155" s="42"/>
      <c r="M155" s="41"/>
      <c r="N155" s="41"/>
      <c r="O155" s="41"/>
    </row>
    <row r="156" spans="1:15">
      <c r="A156" s="24">
        <v>149</v>
      </c>
      <c r="B156" s="41"/>
      <c r="C156" s="41"/>
      <c r="D156" s="41"/>
      <c r="E156" s="70"/>
      <c r="F156" s="70"/>
      <c r="G156" s="43"/>
      <c r="H156" s="71"/>
      <c r="I156" s="72"/>
      <c r="J156" s="33" t="e">
        <f t="shared" si="1"/>
        <v>#DIV/0!</v>
      </c>
      <c r="K156" s="42"/>
      <c r="L156" s="42"/>
      <c r="M156" s="41"/>
      <c r="N156" s="41"/>
      <c r="O156" s="41"/>
    </row>
    <row r="157" spans="1:15">
      <c r="A157" s="24">
        <v>150</v>
      </c>
      <c r="B157" s="41"/>
      <c r="C157" s="41"/>
      <c r="D157" s="41"/>
      <c r="E157" s="70"/>
      <c r="F157" s="70"/>
      <c r="G157" s="43"/>
      <c r="H157" s="71"/>
      <c r="I157" s="72"/>
      <c r="J157" s="59" t="e">
        <f t="shared" si="1"/>
        <v>#DIV/0!</v>
      </c>
      <c r="K157" s="42"/>
      <c r="L157" s="42"/>
      <c r="M157" s="41"/>
      <c r="N157" s="41"/>
      <c r="O157" s="41"/>
    </row>
    <row r="158" spans="1:15">
      <c r="A158" s="65">
        <v>151</v>
      </c>
      <c r="B158" s="41"/>
      <c r="C158" s="41"/>
      <c r="D158" s="41"/>
      <c r="E158" s="70"/>
      <c r="F158" s="70"/>
      <c r="G158" s="43"/>
      <c r="H158" s="71"/>
      <c r="I158" s="72"/>
      <c r="J158" s="59" t="e">
        <f t="shared" si="1"/>
        <v>#DIV/0!</v>
      </c>
      <c r="K158" s="42"/>
      <c r="L158" s="42"/>
      <c r="M158" s="41"/>
      <c r="N158" s="41"/>
      <c r="O158" s="41"/>
    </row>
    <row r="159" spans="1:15">
      <c r="A159" s="65">
        <v>152</v>
      </c>
      <c r="B159" s="41"/>
      <c r="C159" s="41"/>
      <c r="D159" s="41"/>
      <c r="E159" s="70"/>
      <c r="F159" s="70"/>
      <c r="G159" s="43"/>
      <c r="H159" s="71"/>
      <c r="I159" s="72"/>
      <c r="J159" s="33" t="e">
        <f t="shared" si="1"/>
        <v>#DIV/0!</v>
      </c>
      <c r="K159" s="42"/>
      <c r="L159" s="42"/>
      <c r="M159" s="41"/>
      <c r="N159" s="41"/>
      <c r="O159" s="41"/>
    </row>
    <row r="160" spans="1:15">
      <c r="A160" s="24">
        <v>153</v>
      </c>
      <c r="B160" s="41"/>
      <c r="C160" s="41"/>
      <c r="D160" s="41"/>
      <c r="E160" s="70"/>
      <c r="F160" s="70"/>
      <c r="G160" s="43"/>
      <c r="H160" s="71"/>
      <c r="I160" s="72"/>
      <c r="J160" s="59" t="e">
        <f t="shared" si="1"/>
        <v>#DIV/0!</v>
      </c>
      <c r="K160" s="42"/>
      <c r="L160" s="42"/>
      <c r="M160" s="41"/>
      <c r="N160" s="41"/>
      <c r="O160" s="41"/>
    </row>
    <row r="161" spans="1:15">
      <c r="A161" s="24">
        <v>154</v>
      </c>
      <c r="B161" s="41"/>
      <c r="C161" s="41"/>
      <c r="D161" s="41"/>
      <c r="E161" s="70"/>
      <c r="F161" s="70"/>
      <c r="G161" s="43"/>
      <c r="H161" s="71"/>
      <c r="I161" s="72"/>
      <c r="J161" s="59" t="e">
        <f t="shared" si="1"/>
        <v>#DIV/0!</v>
      </c>
      <c r="K161" s="42"/>
      <c r="L161" s="42"/>
      <c r="M161" s="41"/>
      <c r="N161" s="41"/>
      <c r="O161" s="41"/>
    </row>
    <row r="162" spans="1:15">
      <c r="A162" s="24">
        <v>155</v>
      </c>
      <c r="B162" s="41"/>
      <c r="C162" s="41"/>
      <c r="D162" s="41"/>
      <c r="E162" s="70"/>
      <c r="F162" s="70"/>
      <c r="G162" s="43"/>
      <c r="H162" s="71"/>
      <c r="I162" s="72"/>
      <c r="J162" s="33" t="e">
        <f t="shared" si="1"/>
        <v>#DIV/0!</v>
      </c>
      <c r="K162" s="42"/>
      <c r="L162" s="42"/>
      <c r="M162" s="41"/>
      <c r="N162" s="41"/>
      <c r="O162" s="41"/>
    </row>
    <row r="163" spans="1:15">
      <c r="A163" s="65">
        <v>156</v>
      </c>
      <c r="B163" s="41"/>
      <c r="C163" s="41"/>
      <c r="D163" s="41"/>
      <c r="E163" s="70"/>
      <c r="F163" s="70"/>
      <c r="G163" s="43"/>
      <c r="H163" s="71"/>
      <c r="I163" s="72"/>
      <c r="J163" s="59" t="e">
        <f t="shared" si="1"/>
        <v>#DIV/0!</v>
      </c>
      <c r="K163" s="42"/>
      <c r="L163" s="42"/>
      <c r="M163" s="41"/>
      <c r="N163" s="41"/>
      <c r="O163" s="41"/>
    </row>
    <row r="164" spans="1:15">
      <c r="A164" s="65">
        <v>157</v>
      </c>
      <c r="B164" s="41"/>
      <c r="C164" s="41"/>
      <c r="D164" s="41"/>
      <c r="E164" s="70"/>
      <c r="F164" s="70"/>
      <c r="G164" s="43"/>
      <c r="H164" s="71"/>
      <c r="I164" s="72"/>
      <c r="J164" s="59" t="e">
        <f t="shared" si="1"/>
        <v>#DIV/0!</v>
      </c>
      <c r="K164" s="42"/>
      <c r="L164" s="42"/>
      <c r="M164" s="41"/>
      <c r="N164" s="41"/>
      <c r="O164" s="41"/>
    </row>
    <row r="165" spans="1:15">
      <c r="A165" s="24">
        <v>158</v>
      </c>
      <c r="B165" s="41"/>
      <c r="C165" s="41"/>
      <c r="D165" s="41"/>
      <c r="E165" s="70"/>
      <c r="F165" s="70"/>
      <c r="G165" s="43"/>
      <c r="H165" s="71"/>
      <c r="I165" s="72"/>
      <c r="J165" s="33" t="e">
        <f t="shared" si="1"/>
        <v>#DIV/0!</v>
      </c>
      <c r="K165" s="42"/>
      <c r="L165" s="42"/>
      <c r="M165" s="41"/>
      <c r="N165" s="41"/>
      <c r="O165" s="41"/>
    </row>
    <row r="166" spans="1:15">
      <c r="A166" s="24">
        <v>159</v>
      </c>
      <c r="B166" s="41"/>
      <c r="C166" s="41"/>
      <c r="D166" s="41"/>
      <c r="E166" s="70"/>
      <c r="F166" s="70"/>
      <c r="G166" s="43"/>
      <c r="H166" s="71"/>
      <c r="I166" s="72"/>
      <c r="J166" s="59" t="e">
        <f t="shared" si="1"/>
        <v>#DIV/0!</v>
      </c>
      <c r="K166" s="42"/>
      <c r="L166" s="42"/>
      <c r="M166" s="41"/>
      <c r="N166" s="41"/>
      <c r="O166" s="41"/>
    </row>
    <row r="167" spans="1:15">
      <c r="A167" s="24">
        <v>160</v>
      </c>
      <c r="B167" s="41"/>
      <c r="C167" s="41"/>
      <c r="D167" s="41"/>
      <c r="E167" s="70"/>
      <c r="F167" s="70"/>
      <c r="G167" s="43"/>
      <c r="H167" s="71"/>
      <c r="I167" s="72"/>
      <c r="J167" s="59" t="e">
        <f t="shared" si="1"/>
        <v>#DIV/0!</v>
      </c>
      <c r="K167" s="42"/>
      <c r="L167" s="42"/>
      <c r="M167" s="41"/>
      <c r="N167" s="41"/>
      <c r="O167" s="41"/>
    </row>
    <row r="168" spans="1:15">
      <c r="A168" s="65">
        <v>161</v>
      </c>
      <c r="B168" s="41"/>
      <c r="C168" s="41"/>
      <c r="D168" s="41"/>
      <c r="E168" s="70"/>
      <c r="F168" s="70"/>
      <c r="G168" s="43"/>
      <c r="H168" s="71"/>
      <c r="I168" s="72"/>
      <c r="J168" s="33" t="e">
        <f t="shared" si="1"/>
        <v>#DIV/0!</v>
      </c>
      <c r="K168" s="42"/>
      <c r="L168" s="42"/>
      <c r="M168" s="41"/>
      <c r="N168" s="41"/>
      <c r="O168" s="41"/>
    </row>
    <row r="169" spans="1:15">
      <c r="A169" s="65">
        <v>162</v>
      </c>
      <c r="B169" s="41"/>
      <c r="C169" s="41"/>
      <c r="D169" s="41"/>
      <c r="E169" s="70"/>
      <c r="F169" s="70"/>
      <c r="G169" s="43"/>
      <c r="H169" s="71"/>
      <c r="I169" s="72"/>
      <c r="J169" s="59" t="e">
        <f t="shared" si="1"/>
        <v>#DIV/0!</v>
      </c>
      <c r="K169" s="42"/>
      <c r="L169" s="42"/>
      <c r="M169" s="41"/>
      <c r="N169" s="41"/>
      <c r="O169" s="41"/>
    </row>
    <row r="170" spans="1:15">
      <c r="A170" s="24">
        <v>163</v>
      </c>
      <c r="B170" s="41"/>
      <c r="C170" s="41"/>
      <c r="D170" s="41"/>
      <c r="E170" s="70"/>
      <c r="F170" s="70"/>
      <c r="G170" s="43"/>
      <c r="H170" s="71"/>
      <c r="I170" s="72"/>
      <c r="J170" s="59" t="e">
        <f t="shared" si="1"/>
        <v>#DIV/0!</v>
      </c>
      <c r="K170" s="42"/>
      <c r="L170" s="42"/>
      <c r="M170" s="41"/>
      <c r="N170" s="41"/>
      <c r="O170" s="41"/>
    </row>
    <row r="171" spans="1:15">
      <c r="A171" s="24">
        <v>164</v>
      </c>
      <c r="B171" s="41"/>
      <c r="C171" s="41"/>
      <c r="D171" s="41"/>
      <c r="E171" s="70"/>
      <c r="F171" s="70"/>
      <c r="G171" s="43"/>
      <c r="H171" s="71"/>
      <c r="I171" s="72"/>
      <c r="J171" s="33" t="e">
        <f t="shared" si="1"/>
        <v>#DIV/0!</v>
      </c>
      <c r="K171" s="42"/>
      <c r="L171" s="42"/>
      <c r="M171" s="41"/>
      <c r="N171" s="41"/>
      <c r="O171" s="41"/>
    </row>
    <row r="172" spans="1:15">
      <c r="A172" s="24">
        <v>165</v>
      </c>
      <c r="B172" s="41"/>
      <c r="C172" s="41"/>
      <c r="D172" s="41"/>
      <c r="E172" s="70"/>
      <c r="F172" s="70"/>
      <c r="G172" s="43"/>
      <c r="H172" s="71"/>
      <c r="I172" s="72"/>
      <c r="J172" s="59" t="e">
        <f t="shared" si="1"/>
        <v>#DIV/0!</v>
      </c>
      <c r="K172" s="42"/>
      <c r="L172" s="42"/>
      <c r="M172" s="41"/>
      <c r="N172" s="41"/>
      <c r="O172" s="41"/>
    </row>
    <row r="173" spans="1:15">
      <c r="A173" s="65">
        <v>166</v>
      </c>
      <c r="B173" s="41"/>
      <c r="C173" s="41"/>
      <c r="D173" s="41"/>
      <c r="E173" s="70"/>
      <c r="F173" s="70"/>
      <c r="G173" s="43"/>
      <c r="H173" s="71"/>
      <c r="I173" s="72"/>
      <c r="J173" s="59" t="e">
        <f t="shared" si="1"/>
        <v>#DIV/0!</v>
      </c>
      <c r="K173" s="42"/>
      <c r="L173" s="42"/>
      <c r="M173" s="41"/>
      <c r="N173" s="41"/>
      <c r="O173" s="41"/>
    </row>
    <row r="174" spans="1:15">
      <c r="A174" s="65">
        <v>167</v>
      </c>
      <c r="B174" s="41"/>
      <c r="C174" s="41"/>
      <c r="D174" s="41"/>
      <c r="E174" s="70"/>
      <c r="F174" s="70"/>
      <c r="G174" s="43"/>
      <c r="H174" s="71"/>
      <c r="I174" s="72"/>
      <c r="J174" s="33" t="e">
        <f t="shared" si="1"/>
        <v>#DIV/0!</v>
      </c>
      <c r="K174" s="42"/>
      <c r="L174" s="42"/>
      <c r="M174" s="41"/>
      <c r="N174" s="41"/>
      <c r="O174" s="41"/>
    </row>
    <row r="175" spans="1:15">
      <c r="A175" s="24">
        <v>168</v>
      </c>
      <c r="B175" s="41"/>
      <c r="C175" s="41"/>
      <c r="D175" s="41"/>
      <c r="E175" s="70"/>
      <c r="F175" s="70"/>
      <c r="G175" s="43"/>
      <c r="H175" s="71"/>
      <c r="I175" s="72"/>
      <c r="J175" s="59" t="e">
        <f t="shared" si="1"/>
        <v>#DIV/0!</v>
      </c>
      <c r="K175" s="42"/>
      <c r="L175" s="42"/>
      <c r="M175" s="41"/>
      <c r="N175" s="41"/>
      <c r="O175" s="41"/>
    </row>
    <row r="176" spans="1:15">
      <c r="A176" s="24">
        <v>169</v>
      </c>
      <c r="B176" s="41"/>
      <c r="C176" s="41"/>
      <c r="D176" s="41"/>
      <c r="E176" s="70"/>
      <c r="F176" s="70"/>
      <c r="G176" s="43"/>
      <c r="H176" s="71"/>
      <c r="I176" s="72"/>
      <c r="J176" s="59" t="e">
        <f t="shared" si="1"/>
        <v>#DIV/0!</v>
      </c>
      <c r="K176" s="42"/>
      <c r="L176" s="42"/>
      <c r="M176" s="41"/>
      <c r="N176" s="41"/>
      <c r="O176" s="41"/>
    </row>
    <row r="177" spans="1:15">
      <c r="A177" s="24">
        <v>170</v>
      </c>
      <c r="B177" s="41"/>
      <c r="C177" s="41"/>
      <c r="D177" s="41"/>
      <c r="E177" s="70"/>
      <c r="F177" s="70"/>
      <c r="G177" s="43"/>
      <c r="H177" s="71"/>
      <c r="I177" s="72"/>
      <c r="J177" s="33" t="e">
        <f t="shared" si="1"/>
        <v>#DIV/0!</v>
      </c>
      <c r="K177" s="42"/>
      <c r="L177" s="42"/>
      <c r="M177" s="41"/>
      <c r="N177" s="41"/>
      <c r="O177" s="41"/>
    </row>
    <row r="178" spans="1:15">
      <c r="A178" s="65">
        <v>171</v>
      </c>
      <c r="B178" s="41"/>
      <c r="C178" s="41"/>
      <c r="D178" s="41"/>
      <c r="E178" s="70"/>
      <c r="F178" s="70"/>
      <c r="G178" s="43"/>
      <c r="H178" s="71"/>
      <c r="I178" s="72"/>
      <c r="J178" s="59" t="e">
        <f t="shared" si="1"/>
        <v>#DIV/0!</v>
      </c>
      <c r="K178" s="42"/>
      <c r="L178" s="42"/>
      <c r="M178" s="41"/>
      <c r="N178" s="41"/>
      <c r="O178" s="41"/>
    </row>
    <row r="179" spans="1:15">
      <c r="A179" s="65">
        <v>172</v>
      </c>
      <c r="B179" s="41"/>
      <c r="C179" s="41"/>
      <c r="D179" s="41"/>
      <c r="E179" s="70"/>
      <c r="F179" s="70"/>
      <c r="G179" s="43"/>
      <c r="H179" s="71"/>
      <c r="I179" s="72"/>
      <c r="J179" s="59" t="e">
        <f t="shared" si="1"/>
        <v>#DIV/0!</v>
      </c>
      <c r="K179" s="42"/>
      <c r="L179" s="42"/>
      <c r="M179" s="41"/>
      <c r="N179" s="41"/>
      <c r="O179" s="41"/>
    </row>
    <row r="180" spans="1:15">
      <c r="A180" s="24">
        <v>173</v>
      </c>
      <c r="B180" s="41"/>
      <c r="C180" s="41"/>
      <c r="D180" s="41"/>
      <c r="E180" s="70"/>
      <c r="F180" s="70"/>
      <c r="G180" s="43"/>
      <c r="H180" s="71"/>
      <c r="I180" s="72"/>
      <c r="J180" s="33" t="e">
        <f t="shared" si="1"/>
        <v>#DIV/0!</v>
      </c>
      <c r="K180" s="42"/>
      <c r="L180" s="42"/>
      <c r="M180" s="41"/>
      <c r="N180" s="41"/>
      <c r="O180" s="41"/>
    </row>
    <row r="181" spans="1:15">
      <c r="A181" s="24">
        <v>174</v>
      </c>
      <c r="B181" s="41"/>
      <c r="C181" s="41"/>
      <c r="D181" s="41"/>
      <c r="E181" s="70"/>
      <c r="F181" s="70"/>
      <c r="G181" s="43"/>
      <c r="H181" s="71"/>
      <c r="I181" s="72"/>
      <c r="J181" s="59" t="e">
        <f t="shared" si="1"/>
        <v>#DIV/0!</v>
      </c>
      <c r="K181" s="42"/>
      <c r="L181" s="42"/>
      <c r="M181" s="41"/>
      <c r="N181" s="41"/>
      <c r="O181" s="41"/>
    </row>
    <row r="182" spans="1:15">
      <c r="A182" s="24">
        <v>175</v>
      </c>
      <c r="B182" s="41"/>
      <c r="C182" s="41"/>
      <c r="D182" s="41"/>
      <c r="E182" s="70"/>
      <c r="F182" s="70"/>
      <c r="G182" s="43"/>
      <c r="H182" s="71"/>
      <c r="I182" s="72"/>
      <c r="J182" s="59" t="e">
        <f t="shared" si="1"/>
        <v>#DIV/0!</v>
      </c>
      <c r="K182" s="42"/>
      <c r="L182" s="42"/>
      <c r="M182" s="41"/>
      <c r="N182" s="41"/>
      <c r="O182" s="41"/>
    </row>
    <row r="183" spans="1:15">
      <c r="A183" s="65">
        <v>176</v>
      </c>
      <c r="B183" s="41"/>
      <c r="C183" s="41"/>
      <c r="D183" s="41"/>
      <c r="E183" s="70"/>
      <c r="F183" s="70"/>
      <c r="G183" s="43"/>
      <c r="H183" s="71"/>
      <c r="I183" s="72"/>
      <c r="J183" s="33" t="e">
        <f t="shared" si="1"/>
        <v>#DIV/0!</v>
      </c>
      <c r="K183" s="42"/>
      <c r="L183" s="42"/>
      <c r="M183" s="41"/>
      <c r="N183" s="41"/>
      <c r="O183" s="41"/>
    </row>
    <row r="184" spans="1:15">
      <c r="A184" s="65">
        <v>177</v>
      </c>
      <c r="B184" s="41"/>
      <c r="C184" s="41"/>
      <c r="D184" s="41"/>
      <c r="E184" s="70"/>
      <c r="F184" s="70"/>
      <c r="G184" s="43"/>
      <c r="H184" s="71"/>
      <c r="I184" s="72"/>
      <c r="J184" s="59" t="e">
        <f t="shared" si="1"/>
        <v>#DIV/0!</v>
      </c>
      <c r="K184" s="42"/>
      <c r="L184" s="42"/>
      <c r="M184" s="41"/>
      <c r="N184" s="41"/>
      <c r="O184" s="41"/>
    </row>
    <row r="185" spans="1:15">
      <c r="A185" s="24">
        <v>178</v>
      </c>
      <c r="B185" s="41"/>
      <c r="C185" s="41"/>
      <c r="D185" s="41"/>
      <c r="E185" s="70"/>
      <c r="F185" s="70"/>
      <c r="G185" s="43"/>
      <c r="H185" s="71"/>
      <c r="I185" s="72"/>
      <c r="J185" s="59" t="e">
        <f t="shared" si="1"/>
        <v>#DIV/0!</v>
      </c>
      <c r="K185" s="42"/>
      <c r="L185" s="42"/>
      <c r="M185" s="41"/>
      <c r="N185" s="41"/>
      <c r="O185" s="41"/>
    </row>
    <row r="186" spans="1:15">
      <c r="A186" s="24">
        <v>179</v>
      </c>
      <c r="B186" s="41"/>
      <c r="C186" s="41"/>
      <c r="D186" s="41"/>
      <c r="E186" s="70"/>
      <c r="F186" s="70"/>
      <c r="G186" s="43"/>
      <c r="H186" s="71"/>
      <c r="I186" s="72"/>
      <c r="J186" s="33" t="e">
        <f t="shared" si="1"/>
        <v>#DIV/0!</v>
      </c>
      <c r="K186" s="42"/>
      <c r="L186" s="42"/>
      <c r="M186" s="41"/>
      <c r="N186" s="41"/>
      <c r="O186" s="41"/>
    </row>
    <row r="187" spans="1:15">
      <c r="A187" s="24">
        <v>180</v>
      </c>
      <c r="B187" s="41"/>
      <c r="C187" s="41"/>
      <c r="D187" s="41"/>
      <c r="E187" s="70"/>
      <c r="F187" s="70"/>
      <c r="G187" s="43"/>
      <c r="H187" s="71"/>
      <c r="I187" s="72"/>
      <c r="J187" s="59" t="e">
        <f t="shared" si="1"/>
        <v>#DIV/0!</v>
      </c>
      <c r="K187" s="42"/>
      <c r="L187" s="42"/>
      <c r="M187" s="41"/>
      <c r="N187" s="41"/>
      <c r="O187" s="41"/>
    </row>
    <row r="188" spans="1:15">
      <c r="A188" s="65">
        <v>181</v>
      </c>
      <c r="B188" s="41"/>
      <c r="C188" s="41"/>
      <c r="D188" s="41"/>
      <c r="E188" s="70"/>
      <c r="F188" s="70"/>
      <c r="G188" s="43"/>
      <c r="H188" s="71"/>
      <c r="I188" s="72"/>
      <c r="J188" s="59" t="e">
        <f t="shared" si="1"/>
        <v>#DIV/0!</v>
      </c>
      <c r="K188" s="42"/>
      <c r="L188" s="42"/>
      <c r="M188" s="41"/>
      <c r="N188" s="41"/>
      <c r="O188" s="41"/>
    </row>
    <row r="189" spans="1:15">
      <c r="A189" s="65">
        <v>182</v>
      </c>
      <c r="B189" s="41"/>
      <c r="C189" s="41"/>
      <c r="D189" s="41"/>
      <c r="E189" s="70"/>
      <c r="F189" s="70"/>
      <c r="G189" s="43"/>
      <c r="H189" s="71"/>
      <c r="I189" s="72"/>
      <c r="J189" s="33" t="e">
        <f t="shared" si="1"/>
        <v>#DIV/0!</v>
      </c>
      <c r="K189" s="42"/>
      <c r="L189" s="42"/>
      <c r="M189" s="41"/>
      <c r="N189" s="41"/>
      <c r="O189" s="41"/>
    </row>
    <row r="190" spans="1:15">
      <c r="A190" s="24">
        <v>183</v>
      </c>
      <c r="B190" s="41"/>
      <c r="C190" s="41"/>
      <c r="D190" s="41"/>
      <c r="E190" s="70"/>
      <c r="F190" s="70"/>
      <c r="G190" s="43"/>
      <c r="H190" s="71"/>
      <c r="I190" s="72"/>
      <c r="J190" s="59" t="e">
        <f t="shared" si="1"/>
        <v>#DIV/0!</v>
      </c>
      <c r="K190" s="42"/>
      <c r="L190" s="42"/>
      <c r="M190" s="41"/>
      <c r="N190" s="41"/>
      <c r="O190" s="41"/>
    </row>
    <row r="191" spans="1:15">
      <c r="A191" s="24">
        <v>184</v>
      </c>
      <c r="B191" s="41"/>
      <c r="C191" s="41"/>
      <c r="D191" s="41"/>
      <c r="E191" s="70"/>
      <c r="F191" s="70"/>
      <c r="G191" s="43"/>
      <c r="H191" s="71"/>
      <c r="I191" s="72"/>
      <c r="J191" s="59" t="e">
        <f t="shared" si="1"/>
        <v>#DIV/0!</v>
      </c>
      <c r="K191" s="42"/>
      <c r="L191" s="42"/>
      <c r="M191" s="41"/>
      <c r="N191" s="41"/>
      <c r="O191" s="41"/>
    </row>
    <row r="192" spans="1:15">
      <c r="A192" s="24">
        <v>185</v>
      </c>
      <c r="B192" s="41"/>
      <c r="C192" s="41"/>
      <c r="D192" s="41"/>
      <c r="E192" s="70"/>
      <c r="F192" s="70"/>
      <c r="G192" s="43"/>
      <c r="H192" s="71"/>
      <c r="I192" s="72"/>
      <c r="J192" s="33" t="e">
        <f t="shared" si="1"/>
        <v>#DIV/0!</v>
      </c>
      <c r="K192" s="42"/>
      <c r="L192" s="42"/>
      <c r="M192" s="41"/>
      <c r="N192" s="41"/>
      <c r="O192" s="41"/>
    </row>
    <row r="193" spans="1:15">
      <c r="A193" s="65">
        <v>186</v>
      </c>
      <c r="B193" s="41"/>
      <c r="C193" s="41"/>
      <c r="D193" s="41"/>
      <c r="E193" s="70"/>
      <c r="F193" s="70"/>
      <c r="G193" s="43"/>
      <c r="H193" s="71"/>
      <c r="I193" s="72"/>
      <c r="J193" s="59" t="e">
        <f t="shared" si="1"/>
        <v>#DIV/0!</v>
      </c>
      <c r="K193" s="42"/>
      <c r="L193" s="42"/>
      <c r="M193" s="41"/>
      <c r="N193" s="41"/>
      <c r="O193" s="41"/>
    </row>
    <row r="194" spans="1:15">
      <c r="A194" s="65">
        <v>187</v>
      </c>
      <c r="B194" s="41"/>
      <c r="C194" s="41"/>
      <c r="D194" s="41"/>
      <c r="E194" s="70"/>
      <c r="F194" s="70"/>
      <c r="G194" s="43"/>
      <c r="H194" s="71"/>
      <c r="I194" s="72"/>
      <c r="J194" s="59" t="e">
        <f t="shared" si="1"/>
        <v>#DIV/0!</v>
      </c>
      <c r="K194" s="42"/>
      <c r="L194" s="42"/>
      <c r="M194" s="41"/>
      <c r="N194" s="41"/>
      <c r="O194" s="41"/>
    </row>
    <row r="195" spans="1:15">
      <c r="A195" s="24">
        <v>188</v>
      </c>
      <c r="B195" s="41"/>
      <c r="C195" s="41"/>
      <c r="D195" s="41"/>
      <c r="E195" s="70"/>
      <c r="F195" s="70"/>
      <c r="G195" s="43"/>
      <c r="H195" s="71"/>
      <c r="I195" s="72"/>
      <c r="J195" s="33" t="e">
        <f t="shared" si="1"/>
        <v>#DIV/0!</v>
      </c>
      <c r="K195" s="42"/>
      <c r="L195" s="42"/>
      <c r="M195" s="41"/>
      <c r="N195" s="41"/>
      <c r="O195" s="41"/>
    </row>
    <row r="196" spans="1:15">
      <c r="A196" s="24">
        <v>189</v>
      </c>
      <c r="B196" s="41"/>
      <c r="C196" s="41"/>
      <c r="D196" s="41"/>
      <c r="E196" s="70"/>
      <c r="F196" s="70"/>
      <c r="G196" s="43"/>
      <c r="H196" s="71"/>
      <c r="I196" s="72"/>
      <c r="J196" s="59" t="e">
        <f t="shared" si="1"/>
        <v>#DIV/0!</v>
      </c>
      <c r="K196" s="42"/>
      <c r="L196" s="42"/>
      <c r="M196" s="41"/>
      <c r="N196" s="41"/>
      <c r="O196" s="41"/>
    </row>
    <row r="197" spans="1:15">
      <c r="A197" s="24">
        <v>190</v>
      </c>
      <c r="B197" s="41"/>
      <c r="C197" s="41"/>
      <c r="D197" s="41"/>
      <c r="E197" s="70"/>
      <c r="F197" s="70"/>
      <c r="G197" s="43"/>
      <c r="H197" s="71"/>
      <c r="I197" s="72"/>
      <c r="J197" s="59" t="e">
        <f t="shared" si="1"/>
        <v>#DIV/0!</v>
      </c>
      <c r="K197" s="42"/>
      <c r="L197" s="42"/>
      <c r="M197" s="41"/>
      <c r="N197" s="41"/>
      <c r="O197" s="41"/>
    </row>
    <row r="198" spans="1:15">
      <c r="A198" s="65">
        <v>191</v>
      </c>
      <c r="B198" s="41"/>
      <c r="C198" s="41"/>
      <c r="D198" s="41"/>
      <c r="E198" s="70"/>
      <c r="F198" s="70"/>
      <c r="G198" s="43"/>
      <c r="H198" s="71"/>
      <c r="I198" s="72"/>
      <c r="J198" s="33" t="e">
        <f t="shared" si="1"/>
        <v>#DIV/0!</v>
      </c>
      <c r="K198" s="42"/>
      <c r="L198" s="42"/>
      <c r="M198" s="41"/>
      <c r="N198" s="41"/>
      <c r="O198" s="41"/>
    </row>
    <row r="199" spans="1:15">
      <c r="A199" s="65">
        <v>192</v>
      </c>
      <c r="B199" s="41"/>
      <c r="C199" s="41"/>
      <c r="D199" s="41"/>
      <c r="E199" s="70"/>
      <c r="F199" s="70"/>
      <c r="G199" s="43"/>
      <c r="H199" s="71"/>
      <c r="I199" s="72"/>
      <c r="J199" s="59" t="e">
        <f t="shared" si="1"/>
        <v>#DIV/0!</v>
      </c>
      <c r="K199" s="42"/>
      <c r="L199" s="42"/>
      <c r="M199" s="41"/>
      <c r="N199" s="41"/>
      <c r="O199" s="41"/>
    </row>
    <row r="200" spans="1:15">
      <c r="A200" s="24">
        <v>193</v>
      </c>
      <c r="B200" s="41"/>
      <c r="C200" s="41"/>
      <c r="D200" s="41"/>
      <c r="E200" s="70"/>
      <c r="F200" s="70"/>
      <c r="G200" s="43"/>
      <c r="H200" s="71"/>
      <c r="I200" s="72"/>
      <c r="J200" s="59" t="e">
        <f t="shared" si="1"/>
        <v>#DIV/0!</v>
      </c>
      <c r="K200" s="42"/>
      <c r="L200" s="42"/>
      <c r="M200" s="41"/>
      <c r="N200" s="41"/>
      <c r="O200" s="41"/>
    </row>
    <row r="201" spans="1:15">
      <c r="A201" s="24">
        <v>194</v>
      </c>
      <c r="B201" s="41"/>
      <c r="C201" s="41"/>
      <c r="D201" s="41"/>
      <c r="E201" s="70"/>
      <c r="F201" s="70"/>
      <c r="G201" s="43"/>
      <c r="H201" s="71"/>
      <c r="I201" s="72"/>
      <c r="J201" s="33" t="e">
        <f t="shared" si="1"/>
        <v>#DIV/0!</v>
      </c>
      <c r="K201" s="42"/>
      <c r="L201" s="42"/>
      <c r="M201" s="41"/>
      <c r="N201" s="41"/>
      <c r="O201" s="41"/>
    </row>
    <row r="202" spans="1:15">
      <c r="A202" s="24">
        <v>195</v>
      </c>
      <c r="B202" s="41"/>
      <c r="C202" s="41"/>
      <c r="D202" s="41"/>
      <c r="E202" s="70"/>
      <c r="F202" s="70"/>
      <c r="G202" s="43"/>
      <c r="H202" s="71"/>
      <c r="I202" s="72"/>
      <c r="J202" s="59" t="e">
        <f t="shared" si="1"/>
        <v>#DIV/0!</v>
      </c>
      <c r="K202" s="42"/>
      <c r="L202" s="42"/>
      <c r="M202" s="41"/>
      <c r="N202" s="41"/>
      <c r="O202" s="41"/>
    </row>
    <row r="203" spans="1:15">
      <c r="A203" s="65">
        <v>196</v>
      </c>
      <c r="B203" s="41"/>
      <c r="C203" s="41"/>
      <c r="D203" s="41"/>
      <c r="E203" s="70"/>
      <c r="F203" s="70"/>
      <c r="G203" s="43"/>
      <c r="H203" s="71"/>
      <c r="I203" s="72"/>
      <c r="J203" s="59" t="e">
        <f t="shared" si="1"/>
        <v>#DIV/0!</v>
      </c>
      <c r="K203" s="42"/>
      <c r="L203" s="42"/>
      <c r="M203" s="41"/>
      <c r="N203" s="41"/>
      <c r="O203" s="41"/>
    </row>
    <row r="204" spans="1:15">
      <c r="A204" s="65">
        <v>197</v>
      </c>
      <c r="B204" s="41"/>
      <c r="C204" s="41"/>
      <c r="D204" s="41"/>
      <c r="E204" s="70"/>
      <c r="F204" s="70"/>
      <c r="G204" s="43"/>
      <c r="H204" s="71"/>
      <c r="I204" s="72"/>
      <c r="J204" s="33" t="e">
        <f t="shared" si="1"/>
        <v>#DIV/0!</v>
      </c>
      <c r="K204" s="42"/>
      <c r="L204" s="42"/>
      <c r="M204" s="41"/>
      <c r="N204" s="41"/>
      <c r="O204" s="41"/>
    </row>
    <row r="205" spans="1:15">
      <c r="A205" s="24">
        <v>198</v>
      </c>
      <c r="B205" s="41"/>
      <c r="C205" s="41"/>
      <c r="D205" s="41"/>
      <c r="E205" s="70"/>
      <c r="F205" s="70"/>
      <c r="G205" s="43"/>
      <c r="H205" s="71"/>
      <c r="I205" s="72"/>
      <c r="J205" s="59" t="e">
        <f t="shared" si="1"/>
        <v>#DIV/0!</v>
      </c>
      <c r="K205" s="42"/>
      <c r="L205" s="42"/>
      <c r="M205" s="41"/>
      <c r="N205" s="41"/>
      <c r="O205" s="41"/>
    </row>
    <row r="206" spans="1:15">
      <c r="A206" s="24">
        <v>199</v>
      </c>
      <c r="B206" s="41"/>
      <c r="C206" s="41"/>
      <c r="D206" s="41"/>
      <c r="E206" s="70"/>
      <c r="F206" s="70"/>
      <c r="G206" s="43"/>
      <c r="H206" s="71"/>
      <c r="I206" s="72"/>
      <c r="J206" s="59" t="e">
        <f t="shared" si="1"/>
        <v>#DIV/0!</v>
      </c>
      <c r="K206" s="42"/>
      <c r="L206" s="42"/>
      <c r="M206" s="41"/>
      <c r="N206" s="41"/>
      <c r="O206" s="41"/>
    </row>
    <row r="207" spans="1:15">
      <c r="A207" s="24">
        <v>200</v>
      </c>
      <c r="B207" s="41"/>
      <c r="C207" s="41"/>
      <c r="D207" s="41"/>
      <c r="E207" s="70"/>
      <c r="F207" s="70"/>
      <c r="G207" s="43"/>
      <c r="H207" s="71"/>
      <c r="I207" s="72"/>
      <c r="J207" s="33" t="e">
        <f t="shared" si="1"/>
        <v>#DIV/0!</v>
      </c>
      <c r="K207" s="42"/>
      <c r="L207" s="42"/>
      <c r="M207" s="41"/>
      <c r="N207" s="41"/>
      <c r="O207" s="41"/>
    </row>
    <row r="208" spans="1:15">
      <c r="A208" s="65">
        <v>201</v>
      </c>
      <c r="B208" s="41"/>
      <c r="C208" s="41"/>
      <c r="D208" s="41"/>
      <c r="E208" s="70"/>
      <c r="F208" s="70"/>
      <c r="G208" s="43"/>
      <c r="H208" s="71"/>
      <c r="I208" s="72"/>
      <c r="J208" s="59" t="e">
        <f t="shared" si="1"/>
        <v>#DIV/0!</v>
      </c>
      <c r="K208" s="42"/>
      <c r="L208" s="42"/>
      <c r="M208" s="41"/>
      <c r="N208" s="41"/>
      <c r="O208" s="41"/>
    </row>
    <row r="209" spans="1:15">
      <c r="A209" s="65">
        <v>202</v>
      </c>
      <c r="B209" s="41"/>
      <c r="C209" s="41"/>
      <c r="D209" s="41"/>
      <c r="E209" s="70"/>
      <c r="F209" s="70"/>
      <c r="G209" s="43"/>
      <c r="H209" s="71"/>
      <c r="I209" s="72"/>
      <c r="J209" s="59" t="e">
        <f t="shared" si="1"/>
        <v>#DIV/0!</v>
      </c>
      <c r="K209" s="42"/>
      <c r="L209" s="42"/>
      <c r="M209" s="41"/>
      <c r="N209" s="41"/>
      <c r="O209" s="41"/>
    </row>
    <row r="210" spans="1:15">
      <c r="A210" s="24">
        <v>203</v>
      </c>
      <c r="B210" s="41"/>
      <c r="C210" s="41"/>
      <c r="D210" s="41"/>
      <c r="E210" s="70"/>
      <c r="F210" s="70"/>
      <c r="G210" s="43"/>
      <c r="H210" s="71"/>
      <c r="I210" s="72"/>
      <c r="J210" s="33" t="e">
        <f t="shared" si="1"/>
        <v>#DIV/0!</v>
      </c>
      <c r="K210" s="42"/>
      <c r="L210" s="42"/>
      <c r="M210" s="41"/>
      <c r="N210" s="41"/>
      <c r="O210" s="41"/>
    </row>
    <row r="211" spans="1:15">
      <c r="A211" s="24">
        <v>204</v>
      </c>
      <c r="B211" s="41"/>
      <c r="C211" s="41"/>
      <c r="D211" s="41"/>
      <c r="E211" s="70"/>
      <c r="F211" s="70"/>
      <c r="G211" s="43"/>
      <c r="H211" s="71"/>
      <c r="I211" s="72"/>
      <c r="J211" s="59" t="e">
        <f t="shared" si="1"/>
        <v>#DIV/0!</v>
      </c>
      <c r="K211" s="42"/>
      <c r="L211" s="42"/>
      <c r="M211" s="41"/>
      <c r="N211" s="41"/>
      <c r="O211" s="41"/>
    </row>
    <row r="212" spans="1:15">
      <c r="A212" s="24">
        <v>205</v>
      </c>
      <c r="B212" s="41"/>
      <c r="C212" s="41"/>
      <c r="D212" s="41"/>
      <c r="E212" s="70"/>
      <c r="F212" s="70"/>
      <c r="G212" s="43"/>
      <c r="H212" s="71"/>
      <c r="I212" s="72"/>
      <c r="J212" s="59" t="e">
        <f t="shared" si="1"/>
        <v>#DIV/0!</v>
      </c>
      <c r="K212" s="42"/>
      <c r="L212" s="42"/>
      <c r="M212" s="41"/>
      <c r="N212" s="41"/>
      <c r="O212" s="41"/>
    </row>
    <row r="213" spans="1:15">
      <c r="A213" s="65">
        <v>206</v>
      </c>
      <c r="B213" s="41"/>
      <c r="C213" s="41"/>
      <c r="D213" s="41"/>
      <c r="E213" s="70"/>
      <c r="F213" s="70"/>
      <c r="G213" s="43"/>
      <c r="H213" s="71"/>
      <c r="I213" s="72"/>
      <c r="J213" s="33" t="e">
        <f t="shared" si="1"/>
        <v>#DIV/0!</v>
      </c>
      <c r="K213" s="42"/>
      <c r="L213" s="42"/>
      <c r="M213" s="41"/>
      <c r="N213" s="41"/>
      <c r="O213" s="41"/>
    </row>
    <row r="214" spans="1:15">
      <c r="A214" s="65">
        <v>207</v>
      </c>
      <c r="B214" s="41"/>
      <c r="C214" s="41"/>
      <c r="D214" s="41"/>
      <c r="E214" s="70"/>
      <c r="F214" s="70"/>
      <c r="G214" s="43"/>
      <c r="H214" s="71"/>
      <c r="I214" s="72"/>
      <c r="J214" s="59" t="e">
        <f t="shared" si="1"/>
        <v>#DIV/0!</v>
      </c>
      <c r="K214" s="42"/>
      <c r="L214" s="42"/>
      <c r="M214" s="41"/>
      <c r="N214" s="41"/>
      <c r="O214" s="41"/>
    </row>
    <row r="215" spans="1:15">
      <c r="A215" s="24">
        <v>208</v>
      </c>
      <c r="B215" s="41"/>
      <c r="C215" s="41"/>
      <c r="D215" s="41"/>
      <c r="E215" s="70"/>
      <c r="F215" s="70"/>
      <c r="G215" s="43"/>
      <c r="H215" s="71"/>
      <c r="I215" s="72"/>
      <c r="J215" s="59" t="e">
        <f t="shared" si="1"/>
        <v>#DIV/0!</v>
      </c>
      <c r="K215" s="42"/>
      <c r="L215" s="42"/>
      <c r="M215" s="41"/>
      <c r="N215" s="41"/>
      <c r="O215" s="41"/>
    </row>
    <row r="216" spans="1:15">
      <c r="A216" s="24">
        <v>209</v>
      </c>
      <c r="B216" s="41"/>
      <c r="C216" s="41"/>
      <c r="D216" s="41"/>
      <c r="E216" s="70"/>
      <c r="F216" s="70"/>
      <c r="G216" s="43"/>
      <c r="H216" s="71"/>
      <c r="I216" s="72"/>
      <c r="J216" s="33" t="e">
        <f t="shared" si="1"/>
        <v>#DIV/0!</v>
      </c>
      <c r="K216" s="42"/>
      <c r="L216" s="42"/>
      <c r="M216" s="41"/>
      <c r="N216" s="41"/>
      <c r="O216" s="41"/>
    </row>
    <row r="217" spans="1:15">
      <c r="A217" s="24">
        <v>210</v>
      </c>
      <c r="B217" s="41"/>
      <c r="C217" s="41"/>
      <c r="D217" s="41"/>
      <c r="E217" s="70"/>
      <c r="F217" s="70"/>
      <c r="G217" s="43"/>
      <c r="H217" s="71"/>
      <c r="I217" s="72"/>
      <c r="J217" s="59" t="e">
        <f t="shared" si="1"/>
        <v>#DIV/0!</v>
      </c>
      <c r="K217" s="42"/>
      <c r="L217" s="42"/>
      <c r="M217" s="41"/>
      <c r="N217" s="41"/>
      <c r="O217" s="41"/>
    </row>
    <row r="218" spans="1:15">
      <c r="A218" s="65">
        <v>211</v>
      </c>
      <c r="B218" s="41"/>
      <c r="C218" s="41"/>
      <c r="D218" s="41"/>
      <c r="E218" s="70"/>
      <c r="F218" s="70"/>
      <c r="G218" s="43"/>
      <c r="H218" s="71"/>
      <c r="I218" s="72"/>
      <c r="J218" s="59" t="e">
        <f t="shared" si="1"/>
        <v>#DIV/0!</v>
      </c>
      <c r="K218" s="42"/>
      <c r="L218" s="42"/>
      <c r="M218" s="41"/>
      <c r="N218" s="41"/>
      <c r="O218" s="41"/>
    </row>
    <row r="219" spans="1:15">
      <c r="A219" s="65">
        <v>212</v>
      </c>
      <c r="B219" s="41"/>
      <c r="C219" s="41"/>
      <c r="D219" s="41"/>
      <c r="E219" s="70"/>
      <c r="F219" s="70"/>
      <c r="G219" s="43"/>
      <c r="H219" s="71"/>
      <c r="I219" s="72"/>
      <c r="J219" s="33" t="e">
        <f t="shared" si="1"/>
        <v>#DIV/0!</v>
      </c>
      <c r="K219" s="42"/>
      <c r="L219" s="42"/>
      <c r="M219" s="41"/>
      <c r="N219" s="41"/>
      <c r="O219" s="41"/>
    </row>
    <row r="220" spans="1:15">
      <c r="A220" s="24">
        <v>213</v>
      </c>
      <c r="B220" s="41"/>
      <c r="C220" s="41"/>
      <c r="D220" s="41"/>
      <c r="E220" s="70"/>
      <c r="F220" s="70"/>
      <c r="G220" s="43"/>
      <c r="H220" s="71"/>
      <c r="I220" s="72"/>
      <c r="J220" s="59" t="e">
        <f t="shared" si="1"/>
        <v>#DIV/0!</v>
      </c>
      <c r="K220" s="42"/>
      <c r="L220" s="42"/>
      <c r="M220" s="41"/>
      <c r="N220" s="41"/>
      <c r="O220" s="41"/>
    </row>
    <row r="221" spans="1:15">
      <c r="A221" s="24">
        <v>214</v>
      </c>
      <c r="B221" s="41"/>
      <c r="C221" s="41"/>
      <c r="D221" s="41"/>
      <c r="E221" s="70"/>
      <c r="F221" s="70"/>
      <c r="G221" s="43"/>
      <c r="H221" s="71"/>
      <c r="I221" s="72"/>
      <c r="J221" s="59" t="e">
        <f t="shared" si="1"/>
        <v>#DIV/0!</v>
      </c>
      <c r="K221" s="42"/>
      <c r="L221" s="42"/>
      <c r="M221" s="41"/>
      <c r="N221" s="41"/>
      <c r="O221" s="41"/>
    </row>
    <row r="222" spans="1:15">
      <c r="A222" s="24">
        <v>215</v>
      </c>
      <c r="B222" s="41"/>
      <c r="C222" s="41"/>
      <c r="D222" s="41"/>
      <c r="E222" s="70"/>
      <c r="F222" s="70"/>
      <c r="G222" s="43"/>
      <c r="H222" s="71"/>
      <c r="I222" s="72"/>
      <c r="J222" s="33" t="e">
        <f t="shared" si="1"/>
        <v>#DIV/0!</v>
      </c>
      <c r="K222" s="42"/>
      <c r="L222" s="42"/>
      <c r="M222" s="41"/>
      <c r="N222" s="41"/>
      <c r="O222" s="41"/>
    </row>
    <row r="223" spans="1:15">
      <c r="A223" s="65">
        <v>216</v>
      </c>
      <c r="B223" s="41"/>
      <c r="C223" s="41"/>
      <c r="D223" s="41"/>
      <c r="E223" s="70"/>
      <c r="F223" s="70"/>
      <c r="G223" s="43"/>
      <c r="H223" s="71"/>
      <c r="I223" s="72"/>
      <c r="J223" s="59" t="e">
        <f t="shared" si="1"/>
        <v>#DIV/0!</v>
      </c>
      <c r="K223" s="42"/>
      <c r="L223" s="42"/>
      <c r="M223" s="41"/>
      <c r="N223" s="41"/>
      <c r="O223" s="41"/>
    </row>
    <row r="224" spans="1:15">
      <c r="A224" s="65">
        <v>217</v>
      </c>
      <c r="B224" s="41"/>
      <c r="C224" s="41"/>
      <c r="D224" s="41"/>
      <c r="E224" s="70"/>
      <c r="F224" s="70"/>
      <c r="G224" s="43"/>
      <c r="H224" s="71"/>
      <c r="I224" s="72"/>
      <c r="J224" s="59" t="e">
        <f t="shared" si="1"/>
        <v>#DIV/0!</v>
      </c>
      <c r="K224" s="42"/>
      <c r="L224" s="42"/>
      <c r="M224" s="41"/>
      <c r="N224" s="41"/>
      <c r="O224" s="41"/>
    </row>
    <row r="225" spans="1:15">
      <c r="A225" s="24">
        <v>218</v>
      </c>
      <c r="B225" s="41"/>
      <c r="C225" s="41"/>
      <c r="D225" s="41"/>
      <c r="E225" s="70"/>
      <c r="F225" s="70"/>
      <c r="G225" s="43"/>
      <c r="H225" s="71"/>
      <c r="I225" s="72"/>
      <c r="J225" s="33" t="e">
        <f t="shared" si="1"/>
        <v>#DIV/0!</v>
      </c>
      <c r="K225" s="42"/>
      <c r="L225" s="42"/>
      <c r="M225" s="41"/>
      <c r="N225" s="41"/>
      <c r="O225" s="41"/>
    </row>
    <row r="226" spans="1:15">
      <c r="A226" s="24">
        <v>219</v>
      </c>
      <c r="B226" s="41"/>
      <c r="C226" s="41"/>
      <c r="D226" s="41"/>
      <c r="E226" s="70"/>
      <c r="F226" s="70"/>
      <c r="G226" s="43"/>
      <c r="H226" s="71"/>
      <c r="I226" s="72"/>
      <c r="J226" s="59" t="e">
        <f t="shared" si="1"/>
        <v>#DIV/0!</v>
      </c>
      <c r="K226" s="42"/>
      <c r="L226" s="42"/>
      <c r="M226" s="41"/>
      <c r="N226" s="41"/>
      <c r="O226" s="41"/>
    </row>
    <row r="227" spans="1:15">
      <c r="A227" s="24">
        <v>220</v>
      </c>
      <c r="B227" s="41"/>
      <c r="C227" s="41"/>
      <c r="D227" s="41"/>
      <c r="E227" s="70"/>
      <c r="F227" s="70"/>
      <c r="G227" s="43"/>
      <c r="H227" s="71"/>
      <c r="I227" s="72"/>
      <c r="J227" s="59" t="e">
        <f t="shared" si="1"/>
        <v>#DIV/0!</v>
      </c>
      <c r="K227" s="42"/>
      <c r="L227" s="42"/>
      <c r="M227" s="41"/>
      <c r="N227" s="41"/>
      <c r="O227" s="41"/>
    </row>
    <row r="228" spans="1:15">
      <c r="A228" s="65">
        <v>221</v>
      </c>
      <c r="B228" s="41"/>
      <c r="C228" s="41"/>
      <c r="D228" s="41"/>
      <c r="E228" s="70"/>
      <c r="F228" s="70"/>
      <c r="G228" s="43"/>
      <c r="H228" s="71"/>
      <c r="I228" s="72"/>
      <c r="J228" s="33" t="e">
        <f t="shared" si="1"/>
        <v>#DIV/0!</v>
      </c>
      <c r="K228" s="42"/>
      <c r="L228" s="42"/>
      <c r="M228" s="41"/>
      <c r="N228" s="41"/>
      <c r="O228" s="41"/>
    </row>
    <row r="229" spans="1:15">
      <c r="A229" s="65">
        <v>222</v>
      </c>
      <c r="B229" s="41"/>
      <c r="C229" s="41"/>
      <c r="D229" s="41"/>
      <c r="E229" s="70"/>
      <c r="F229" s="70"/>
      <c r="G229" s="43"/>
      <c r="H229" s="71"/>
      <c r="I229" s="72"/>
      <c r="J229" s="59" t="e">
        <f t="shared" si="1"/>
        <v>#DIV/0!</v>
      </c>
      <c r="K229" s="42"/>
      <c r="L229" s="42"/>
      <c r="M229" s="41"/>
      <c r="N229" s="41"/>
      <c r="O229" s="41"/>
    </row>
    <row r="230" spans="1:15">
      <c r="A230" s="24">
        <v>223</v>
      </c>
      <c r="B230" s="41"/>
      <c r="C230" s="41"/>
      <c r="D230" s="41"/>
      <c r="E230" s="70"/>
      <c r="F230" s="70"/>
      <c r="G230" s="43"/>
      <c r="H230" s="71"/>
      <c r="I230" s="72"/>
      <c r="J230" s="59" t="e">
        <f t="shared" si="1"/>
        <v>#DIV/0!</v>
      </c>
      <c r="K230" s="42"/>
      <c r="L230" s="42"/>
      <c r="M230" s="41"/>
      <c r="N230" s="41"/>
      <c r="O230" s="41"/>
    </row>
    <row r="231" spans="1:15">
      <c r="A231" s="24">
        <v>224</v>
      </c>
      <c r="B231" s="41"/>
      <c r="C231" s="41"/>
      <c r="D231" s="41"/>
      <c r="E231" s="70"/>
      <c r="F231" s="70"/>
      <c r="G231" s="43"/>
      <c r="H231" s="71"/>
      <c r="I231" s="72"/>
      <c r="J231" s="33" t="e">
        <f t="shared" si="1"/>
        <v>#DIV/0!</v>
      </c>
      <c r="K231" s="42"/>
      <c r="L231" s="42"/>
      <c r="M231" s="41"/>
      <c r="N231" s="41"/>
      <c r="O231" s="41"/>
    </row>
    <row r="232" spans="1:15">
      <c r="A232" s="24">
        <v>225</v>
      </c>
      <c r="B232" s="41"/>
      <c r="C232" s="41"/>
      <c r="D232" s="41"/>
      <c r="E232" s="70"/>
      <c r="F232" s="70"/>
      <c r="G232" s="43"/>
      <c r="H232" s="71"/>
      <c r="I232" s="72"/>
      <c r="J232" s="59" t="e">
        <f t="shared" si="1"/>
        <v>#DIV/0!</v>
      </c>
      <c r="K232" s="42"/>
      <c r="L232" s="42"/>
      <c r="M232" s="41"/>
      <c r="N232" s="41"/>
      <c r="O232" s="41"/>
    </row>
    <row r="233" spans="1:15">
      <c r="A233" s="65">
        <v>226</v>
      </c>
      <c r="B233" s="41"/>
      <c r="C233" s="41"/>
      <c r="D233" s="41"/>
      <c r="E233" s="70"/>
      <c r="F233" s="70"/>
      <c r="G233" s="43"/>
      <c r="H233" s="71"/>
      <c r="I233" s="72"/>
      <c r="J233" s="59" t="e">
        <f t="shared" si="1"/>
        <v>#DIV/0!</v>
      </c>
      <c r="K233" s="42"/>
      <c r="L233" s="42"/>
      <c r="M233" s="41"/>
      <c r="N233" s="41"/>
      <c r="O233" s="41"/>
    </row>
    <row r="234" spans="1:15">
      <c r="A234" s="65">
        <v>227</v>
      </c>
      <c r="B234" s="41"/>
      <c r="C234" s="41"/>
      <c r="D234" s="41"/>
      <c r="E234" s="70"/>
      <c r="F234" s="70"/>
      <c r="G234" s="43"/>
      <c r="H234" s="71"/>
      <c r="I234" s="72"/>
      <c r="J234" s="33" t="e">
        <f t="shared" si="1"/>
        <v>#DIV/0!</v>
      </c>
      <c r="K234" s="42"/>
      <c r="L234" s="42"/>
      <c r="M234" s="41"/>
      <c r="N234" s="41"/>
      <c r="O234" s="41"/>
    </row>
    <row r="235" spans="1:15">
      <c r="A235" s="24">
        <v>228</v>
      </c>
      <c r="B235" s="41"/>
      <c r="C235" s="41"/>
      <c r="D235" s="41"/>
      <c r="E235" s="70"/>
      <c r="F235" s="70"/>
      <c r="G235" s="43"/>
      <c r="H235" s="71"/>
      <c r="I235" s="72"/>
      <c r="J235" s="59" t="e">
        <f t="shared" si="1"/>
        <v>#DIV/0!</v>
      </c>
      <c r="K235" s="42"/>
      <c r="L235" s="42"/>
      <c r="M235" s="41"/>
      <c r="N235" s="41"/>
      <c r="O235" s="41"/>
    </row>
    <row r="236" spans="1:15">
      <c r="A236" s="24">
        <v>229</v>
      </c>
      <c r="B236" s="41"/>
      <c r="C236" s="41"/>
      <c r="D236" s="41"/>
      <c r="E236" s="70"/>
      <c r="F236" s="70"/>
      <c r="G236" s="43"/>
      <c r="H236" s="71"/>
      <c r="I236" s="72"/>
      <c r="J236" s="59" t="e">
        <f t="shared" si="1"/>
        <v>#DIV/0!</v>
      </c>
      <c r="K236" s="42"/>
      <c r="L236" s="42"/>
      <c r="M236" s="41"/>
      <c r="N236" s="41"/>
      <c r="O236" s="41"/>
    </row>
    <row r="237" spans="1:15">
      <c r="A237" s="24">
        <v>230</v>
      </c>
      <c r="B237" s="41"/>
      <c r="C237" s="41"/>
      <c r="D237" s="41"/>
      <c r="E237" s="70"/>
      <c r="F237" s="70"/>
      <c r="G237" s="43"/>
      <c r="H237" s="71"/>
      <c r="I237" s="72"/>
      <c r="J237" s="33" t="e">
        <f t="shared" si="1"/>
        <v>#DIV/0!</v>
      </c>
      <c r="K237" s="42"/>
      <c r="L237" s="42"/>
      <c r="M237" s="41"/>
      <c r="N237" s="41"/>
      <c r="O237" s="41"/>
    </row>
    <row r="238" spans="1:15">
      <c r="A238" s="65">
        <v>231</v>
      </c>
      <c r="B238" s="41"/>
      <c r="C238" s="41"/>
      <c r="D238" s="41"/>
      <c r="E238" s="70"/>
      <c r="F238" s="70"/>
      <c r="G238" s="43"/>
      <c r="H238" s="71"/>
      <c r="I238" s="72"/>
      <c r="J238" s="59" t="e">
        <f t="shared" si="1"/>
        <v>#DIV/0!</v>
      </c>
      <c r="K238" s="42"/>
      <c r="L238" s="42"/>
      <c r="M238" s="41"/>
      <c r="N238" s="41"/>
      <c r="O238" s="41"/>
    </row>
    <row r="239" spans="1:15">
      <c r="A239" s="65">
        <v>232</v>
      </c>
      <c r="B239" s="41"/>
      <c r="C239" s="41"/>
      <c r="D239" s="41"/>
      <c r="E239" s="70"/>
      <c r="F239" s="70"/>
      <c r="G239" s="43"/>
      <c r="H239" s="71"/>
      <c r="I239" s="72"/>
      <c r="J239" s="59" t="e">
        <f t="shared" si="1"/>
        <v>#DIV/0!</v>
      </c>
      <c r="K239" s="42"/>
      <c r="L239" s="42"/>
      <c r="M239" s="41"/>
      <c r="N239" s="41"/>
      <c r="O239" s="41"/>
    </row>
    <row r="240" spans="1:15">
      <c r="A240" s="24">
        <v>233</v>
      </c>
      <c r="B240" s="41"/>
      <c r="C240" s="41"/>
      <c r="D240" s="41"/>
      <c r="E240" s="70"/>
      <c r="F240" s="70"/>
      <c r="G240" s="43"/>
      <c r="H240" s="71"/>
      <c r="I240" s="72"/>
      <c r="J240" s="33" t="e">
        <f t="shared" si="1"/>
        <v>#DIV/0!</v>
      </c>
      <c r="K240" s="42"/>
      <c r="L240" s="42"/>
      <c r="M240" s="41"/>
      <c r="N240" s="41"/>
      <c r="O240" s="41"/>
    </row>
    <row r="241" spans="1:15">
      <c r="A241" s="24">
        <v>234</v>
      </c>
      <c r="B241" s="41"/>
      <c r="C241" s="41"/>
      <c r="D241" s="41"/>
      <c r="E241" s="70"/>
      <c r="F241" s="70"/>
      <c r="G241" s="43"/>
      <c r="H241" s="71"/>
      <c r="I241" s="72"/>
      <c r="J241" s="59" t="e">
        <f t="shared" si="1"/>
        <v>#DIV/0!</v>
      </c>
      <c r="K241" s="42"/>
      <c r="L241" s="42"/>
      <c r="M241" s="41"/>
      <c r="N241" s="41"/>
      <c r="O241" s="41"/>
    </row>
    <row r="242" spans="1:15">
      <c r="A242" s="24">
        <v>235</v>
      </c>
      <c r="B242" s="41"/>
      <c r="C242" s="41"/>
      <c r="D242" s="41"/>
      <c r="E242" s="70"/>
      <c r="F242" s="70"/>
      <c r="G242" s="43"/>
      <c r="H242" s="71"/>
      <c r="I242" s="72"/>
      <c r="J242" s="59" t="e">
        <f t="shared" si="1"/>
        <v>#DIV/0!</v>
      </c>
      <c r="K242" s="42"/>
      <c r="L242" s="42"/>
      <c r="M242" s="41"/>
      <c r="N242" s="41"/>
      <c r="O242" s="41"/>
    </row>
    <row r="243" spans="1:15">
      <c r="A243" s="65">
        <v>236</v>
      </c>
      <c r="B243" s="41"/>
      <c r="C243" s="41"/>
      <c r="D243" s="41"/>
      <c r="E243" s="70"/>
      <c r="F243" s="70"/>
      <c r="G243" s="43"/>
      <c r="H243" s="71"/>
      <c r="I243" s="72"/>
      <c r="J243" s="33" t="e">
        <f t="shared" si="1"/>
        <v>#DIV/0!</v>
      </c>
      <c r="K243" s="42"/>
      <c r="L243" s="42"/>
      <c r="M243" s="41"/>
      <c r="N243" s="41"/>
      <c r="O243" s="41"/>
    </row>
    <row r="244" spans="1:15">
      <c r="A244" s="65">
        <v>237</v>
      </c>
      <c r="B244" s="41"/>
      <c r="C244" s="41"/>
      <c r="D244" s="41"/>
      <c r="E244" s="70"/>
      <c r="F244" s="70"/>
      <c r="G244" s="43"/>
      <c r="H244" s="71"/>
      <c r="I244" s="72"/>
      <c r="J244" s="59" t="e">
        <f t="shared" si="1"/>
        <v>#DIV/0!</v>
      </c>
      <c r="K244" s="42"/>
      <c r="L244" s="42"/>
      <c r="M244" s="41"/>
      <c r="N244" s="41"/>
      <c r="O244" s="41"/>
    </row>
    <row r="245" spans="1:15">
      <c r="A245" s="24">
        <v>238</v>
      </c>
      <c r="B245" s="41"/>
      <c r="C245" s="41"/>
      <c r="D245" s="41"/>
      <c r="E245" s="70"/>
      <c r="F245" s="70"/>
      <c r="G245" s="43"/>
      <c r="H245" s="71"/>
      <c r="I245" s="72"/>
      <c r="J245" s="59" t="e">
        <f t="shared" si="1"/>
        <v>#DIV/0!</v>
      </c>
      <c r="K245" s="42"/>
      <c r="L245" s="42"/>
      <c r="M245" s="41"/>
      <c r="N245" s="41"/>
      <c r="O245" s="41"/>
    </row>
    <row r="246" spans="1:15">
      <c r="A246" s="24">
        <v>239</v>
      </c>
      <c r="B246" s="41"/>
      <c r="C246" s="41"/>
      <c r="D246" s="41"/>
      <c r="E246" s="70"/>
      <c r="F246" s="70"/>
      <c r="G246" s="43"/>
      <c r="H246" s="71"/>
      <c r="I246" s="72"/>
      <c r="J246" s="33" t="e">
        <f t="shared" si="1"/>
        <v>#DIV/0!</v>
      </c>
      <c r="K246" s="42"/>
      <c r="L246" s="42"/>
      <c r="M246" s="41"/>
      <c r="N246" s="41"/>
      <c r="O246" s="41"/>
    </row>
    <row r="247" spans="1:15">
      <c r="A247" s="24">
        <v>240</v>
      </c>
      <c r="B247" s="41"/>
      <c r="C247" s="41"/>
      <c r="D247" s="41"/>
      <c r="E247" s="70"/>
      <c r="F247" s="70"/>
      <c r="G247" s="43"/>
      <c r="H247" s="71"/>
      <c r="I247" s="72"/>
      <c r="J247" s="59" t="e">
        <f t="shared" si="1"/>
        <v>#DIV/0!</v>
      </c>
      <c r="K247" s="42"/>
      <c r="L247" s="42"/>
      <c r="M247" s="41"/>
      <c r="N247" s="41"/>
      <c r="O247" s="41"/>
    </row>
    <row r="248" spans="1:15">
      <c r="A248" s="65">
        <v>241</v>
      </c>
      <c r="B248" s="41"/>
      <c r="C248" s="41"/>
      <c r="D248" s="41"/>
      <c r="E248" s="70"/>
      <c r="F248" s="70"/>
      <c r="G248" s="43"/>
      <c r="H248" s="71"/>
      <c r="I248" s="72"/>
      <c r="J248" s="59" t="e">
        <f t="shared" si="1"/>
        <v>#DIV/0!</v>
      </c>
      <c r="K248" s="42"/>
      <c r="L248" s="42"/>
      <c r="M248" s="41"/>
      <c r="N248" s="41"/>
      <c r="O248" s="41"/>
    </row>
    <row r="249" spans="1:15">
      <c r="A249" s="65">
        <v>242</v>
      </c>
      <c r="B249" s="41"/>
      <c r="C249" s="41"/>
      <c r="D249" s="41"/>
      <c r="E249" s="70"/>
      <c r="F249" s="70"/>
      <c r="G249" s="43"/>
      <c r="H249" s="71"/>
      <c r="I249" s="72"/>
      <c r="J249" s="33" t="e">
        <f t="shared" si="1"/>
        <v>#DIV/0!</v>
      </c>
      <c r="K249" s="42"/>
      <c r="L249" s="42"/>
      <c r="M249" s="41"/>
      <c r="N249" s="41"/>
      <c r="O249" s="41"/>
    </row>
    <row r="250" spans="1:15">
      <c r="A250" s="24">
        <v>243</v>
      </c>
      <c r="B250" s="41"/>
      <c r="C250" s="41"/>
      <c r="D250" s="41"/>
      <c r="E250" s="70"/>
      <c r="F250" s="70"/>
      <c r="G250" s="43"/>
      <c r="H250" s="71"/>
      <c r="I250" s="72"/>
      <c r="J250" s="59" t="e">
        <f t="shared" si="1"/>
        <v>#DIV/0!</v>
      </c>
      <c r="K250" s="42"/>
      <c r="L250" s="42"/>
      <c r="M250" s="41"/>
      <c r="N250" s="41"/>
      <c r="O250" s="41"/>
    </row>
    <row r="251" spans="1:15">
      <c r="A251" s="24">
        <v>244</v>
      </c>
      <c r="B251" s="41"/>
      <c r="C251" s="41"/>
      <c r="D251" s="41"/>
      <c r="E251" s="70"/>
      <c r="F251" s="70"/>
      <c r="G251" s="43"/>
      <c r="H251" s="71"/>
      <c r="I251" s="72"/>
      <c r="J251" s="59" t="e">
        <f t="shared" si="1"/>
        <v>#DIV/0!</v>
      </c>
      <c r="K251" s="42"/>
      <c r="L251" s="42"/>
      <c r="M251" s="41"/>
      <c r="N251" s="41"/>
      <c r="O251" s="41"/>
    </row>
    <row r="252" spans="1:15">
      <c r="A252" s="24">
        <v>245</v>
      </c>
      <c r="B252" s="41"/>
      <c r="C252" s="41"/>
      <c r="D252" s="41"/>
      <c r="E252" s="70"/>
      <c r="F252" s="70"/>
      <c r="G252" s="43"/>
      <c r="H252" s="71"/>
      <c r="I252" s="72"/>
      <c r="J252" s="33" t="e">
        <f t="shared" si="1"/>
        <v>#DIV/0!</v>
      </c>
      <c r="K252" s="42"/>
      <c r="L252" s="42"/>
      <c r="M252" s="41"/>
      <c r="N252" s="41"/>
      <c r="O252" s="41"/>
    </row>
    <row r="253" spans="1:15">
      <c r="A253" s="65">
        <v>246</v>
      </c>
      <c r="B253" s="41"/>
      <c r="C253" s="41"/>
      <c r="D253" s="41"/>
      <c r="E253" s="70"/>
      <c r="F253" s="70"/>
      <c r="G253" s="43"/>
      <c r="H253" s="71"/>
      <c r="I253" s="72"/>
      <c r="J253" s="59" t="e">
        <f t="shared" si="1"/>
        <v>#DIV/0!</v>
      </c>
      <c r="K253" s="42"/>
      <c r="L253" s="42"/>
      <c r="M253" s="41"/>
      <c r="N253" s="41"/>
      <c r="O253" s="41"/>
    </row>
    <row r="254" spans="1:15">
      <c r="A254" s="65">
        <v>247</v>
      </c>
      <c r="B254" s="41"/>
      <c r="C254" s="41"/>
      <c r="D254" s="41"/>
      <c r="E254" s="70"/>
      <c r="F254" s="70"/>
      <c r="G254" s="43"/>
      <c r="H254" s="71"/>
      <c r="I254" s="72"/>
      <c r="J254" s="59" t="e">
        <f t="shared" si="1"/>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ref="J307:J357" si="2">H307/I307</f>
        <v>#DIV/0!</v>
      </c>
      <c r="K307" s="42"/>
      <c r="L307" s="42"/>
      <c r="M307" s="41"/>
      <c r="N307" s="41"/>
      <c r="O307" s="41"/>
    </row>
    <row r="308" spans="1:15">
      <c r="A308" s="65">
        <v>301</v>
      </c>
      <c r="B308" s="41"/>
      <c r="C308" s="41"/>
      <c r="D308" s="41"/>
      <c r="E308" s="70"/>
      <c r="F308" s="70"/>
      <c r="G308" s="43"/>
      <c r="H308" s="71"/>
      <c r="I308" s="72"/>
      <c r="J308" s="59" t="e">
        <f t="shared" si="2"/>
        <v>#DIV/0!</v>
      </c>
      <c r="K308" s="42"/>
      <c r="L308" s="42"/>
      <c r="M308" s="41"/>
      <c r="N308" s="41"/>
      <c r="O308" s="41"/>
    </row>
    <row r="309" spans="1:15">
      <c r="A309" s="65">
        <v>302</v>
      </c>
      <c r="B309" s="41"/>
      <c r="C309" s="41"/>
      <c r="D309" s="41"/>
      <c r="E309" s="70"/>
      <c r="F309" s="70"/>
      <c r="G309" s="43"/>
      <c r="H309" s="71"/>
      <c r="I309" s="72"/>
      <c r="J309" s="33" t="e">
        <f t="shared" si="2"/>
        <v>#DIV/0!</v>
      </c>
      <c r="K309" s="42"/>
      <c r="L309" s="42"/>
      <c r="M309" s="41"/>
      <c r="N309" s="41"/>
      <c r="O309" s="41"/>
    </row>
    <row r="310" spans="1:15">
      <c r="A310" s="24">
        <v>303</v>
      </c>
      <c r="B310" s="41"/>
      <c r="C310" s="41"/>
      <c r="D310" s="41"/>
      <c r="E310" s="70"/>
      <c r="F310" s="70"/>
      <c r="G310" s="43"/>
      <c r="H310" s="71"/>
      <c r="I310" s="72"/>
      <c r="J310" s="59" t="e">
        <f t="shared" si="2"/>
        <v>#DIV/0!</v>
      </c>
      <c r="K310" s="42"/>
      <c r="L310" s="42"/>
      <c r="M310" s="41"/>
      <c r="N310" s="41"/>
      <c r="O310" s="41"/>
    </row>
    <row r="311" spans="1:15">
      <c r="A311" s="24">
        <v>304</v>
      </c>
      <c r="B311" s="41"/>
      <c r="C311" s="41"/>
      <c r="D311" s="41"/>
      <c r="E311" s="70"/>
      <c r="F311" s="70"/>
      <c r="G311" s="43"/>
      <c r="H311" s="71"/>
      <c r="I311" s="72"/>
      <c r="J311" s="59" t="e">
        <f t="shared" si="2"/>
        <v>#DIV/0!</v>
      </c>
      <c r="K311" s="42"/>
      <c r="L311" s="42"/>
      <c r="M311" s="41"/>
      <c r="N311" s="41"/>
      <c r="O311" s="41"/>
    </row>
    <row r="312" spans="1:15">
      <c r="A312" s="24">
        <v>305</v>
      </c>
      <c r="B312" s="41"/>
      <c r="C312" s="41"/>
      <c r="D312" s="41"/>
      <c r="E312" s="70"/>
      <c r="F312" s="70"/>
      <c r="G312" s="43"/>
      <c r="H312" s="71"/>
      <c r="I312" s="72"/>
      <c r="J312" s="33" t="e">
        <f t="shared" si="2"/>
        <v>#DIV/0!</v>
      </c>
      <c r="K312" s="42"/>
      <c r="L312" s="42"/>
      <c r="M312" s="41"/>
      <c r="N312" s="41"/>
      <c r="O312" s="41"/>
    </row>
    <row r="313" spans="1:15">
      <c r="A313" s="65">
        <v>306</v>
      </c>
      <c r="B313" s="41"/>
      <c r="C313" s="41"/>
      <c r="D313" s="41"/>
      <c r="E313" s="70"/>
      <c r="F313" s="70"/>
      <c r="G313" s="43"/>
      <c r="H313" s="71"/>
      <c r="I313" s="72"/>
      <c r="J313" s="59" t="e">
        <f t="shared" si="2"/>
        <v>#DIV/0!</v>
      </c>
      <c r="K313" s="42"/>
      <c r="L313" s="42"/>
      <c r="M313" s="41"/>
      <c r="N313" s="41"/>
      <c r="O313" s="41"/>
    </row>
    <row r="314" spans="1:15">
      <c r="A314" s="65">
        <v>307</v>
      </c>
      <c r="B314" s="41"/>
      <c r="C314" s="41"/>
      <c r="D314" s="41"/>
      <c r="E314" s="70"/>
      <c r="F314" s="70"/>
      <c r="G314" s="43"/>
      <c r="H314" s="71"/>
      <c r="I314" s="72"/>
      <c r="J314" s="59" t="e">
        <f t="shared" si="2"/>
        <v>#DIV/0!</v>
      </c>
      <c r="K314" s="42"/>
      <c r="L314" s="42"/>
      <c r="M314" s="41"/>
      <c r="N314" s="41"/>
      <c r="O314" s="41"/>
    </row>
    <row r="315" spans="1:15">
      <c r="A315" s="24">
        <v>308</v>
      </c>
      <c r="B315" s="41"/>
      <c r="C315" s="41"/>
      <c r="D315" s="41"/>
      <c r="E315" s="70"/>
      <c r="F315" s="70"/>
      <c r="G315" s="43"/>
      <c r="H315" s="71"/>
      <c r="I315" s="72"/>
      <c r="J315" s="33" t="e">
        <f t="shared" si="2"/>
        <v>#DIV/0!</v>
      </c>
      <c r="K315" s="42"/>
      <c r="L315" s="42"/>
      <c r="M315" s="41"/>
      <c r="N315" s="41"/>
      <c r="O315" s="41"/>
    </row>
    <row r="316" spans="1:15">
      <c r="A316" s="24">
        <v>309</v>
      </c>
      <c r="B316" s="41"/>
      <c r="C316" s="41"/>
      <c r="D316" s="41"/>
      <c r="E316" s="70"/>
      <c r="F316" s="70"/>
      <c r="G316" s="43"/>
      <c r="H316" s="71"/>
      <c r="I316" s="72"/>
      <c r="J316" s="59" t="e">
        <f t="shared" si="2"/>
        <v>#DIV/0!</v>
      </c>
      <c r="K316" s="42"/>
      <c r="L316" s="42"/>
      <c r="M316" s="41"/>
      <c r="N316" s="41"/>
      <c r="O316" s="41"/>
    </row>
    <row r="317" spans="1:15">
      <c r="A317" s="24">
        <v>310</v>
      </c>
      <c r="B317" s="41"/>
      <c r="C317" s="41"/>
      <c r="D317" s="41"/>
      <c r="E317" s="70"/>
      <c r="F317" s="70"/>
      <c r="G317" s="43"/>
      <c r="H317" s="71"/>
      <c r="I317" s="72"/>
      <c r="J317" s="59" t="e">
        <f t="shared" si="2"/>
        <v>#DIV/0!</v>
      </c>
      <c r="K317" s="42"/>
      <c r="L317" s="42"/>
      <c r="M317" s="41"/>
      <c r="N317" s="41"/>
      <c r="O317" s="41"/>
    </row>
    <row r="318" spans="1:15">
      <c r="A318" s="65">
        <v>311</v>
      </c>
      <c r="B318" s="41"/>
      <c r="C318" s="41"/>
      <c r="D318" s="41"/>
      <c r="E318" s="70"/>
      <c r="F318" s="70"/>
      <c r="G318" s="43"/>
      <c r="H318" s="71"/>
      <c r="I318" s="72"/>
      <c r="J318" s="33" t="e">
        <f t="shared" si="2"/>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19685039370078741" right="0.19685039370078741" top="0.59055118110236227" bottom="0.55118110236220474"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11" sqref="B11"/>
    </sheetView>
  </sheetViews>
  <sheetFormatPr defaultColWidth="9" defaultRowHeight="13.5"/>
  <cols>
    <col min="1" max="1" width="9" style="24"/>
    <col min="2" max="2" width="20" style="24" customWidth="1"/>
    <col min="3" max="3" width="9" style="24"/>
    <col min="4" max="4" width="12.625" style="24" customWidth="1"/>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59" width="9" style="24"/>
    <col min="260" max="260" width="12.625" style="24" customWidth="1"/>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5" width="9" style="24"/>
    <col min="516" max="516" width="12.625" style="24" customWidth="1"/>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1" width="9" style="24"/>
    <col min="772" max="772" width="12.625" style="24" customWidth="1"/>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7" width="9" style="24"/>
    <col min="1028" max="1028" width="12.625" style="24" customWidth="1"/>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3" width="9" style="24"/>
    <col min="1284" max="1284" width="12.625" style="24" customWidth="1"/>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39" width="9" style="24"/>
    <col min="1540" max="1540" width="12.625" style="24" customWidth="1"/>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5" width="9" style="24"/>
    <col min="1796" max="1796" width="12.625" style="24" customWidth="1"/>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1" width="9" style="24"/>
    <col min="2052" max="2052" width="12.625" style="24" customWidth="1"/>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7" width="9" style="24"/>
    <col min="2308" max="2308" width="12.625" style="24" customWidth="1"/>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3" width="9" style="24"/>
    <col min="2564" max="2564" width="12.625" style="24" customWidth="1"/>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19" width="9" style="24"/>
    <col min="2820" max="2820" width="12.625" style="24" customWidth="1"/>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5" width="9" style="24"/>
    <col min="3076" max="3076" width="12.625" style="24" customWidth="1"/>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1" width="9" style="24"/>
    <col min="3332" max="3332" width="12.625" style="24" customWidth="1"/>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7" width="9" style="24"/>
    <col min="3588" max="3588" width="12.625" style="24" customWidth="1"/>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3" width="9" style="24"/>
    <col min="3844" max="3844" width="12.625" style="24" customWidth="1"/>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099" width="9" style="24"/>
    <col min="4100" max="4100" width="12.625" style="24" customWidth="1"/>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5" width="9" style="24"/>
    <col min="4356" max="4356" width="12.625" style="24" customWidth="1"/>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1" width="9" style="24"/>
    <col min="4612" max="4612" width="12.625" style="24" customWidth="1"/>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7" width="9" style="24"/>
    <col min="4868" max="4868" width="12.625" style="24" customWidth="1"/>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3" width="9" style="24"/>
    <col min="5124" max="5124" width="12.625" style="24" customWidth="1"/>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79" width="9" style="24"/>
    <col min="5380" max="5380" width="12.625" style="24" customWidth="1"/>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5" width="9" style="24"/>
    <col min="5636" max="5636" width="12.625" style="24" customWidth="1"/>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1" width="9" style="24"/>
    <col min="5892" max="5892" width="12.625" style="24" customWidth="1"/>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7" width="9" style="24"/>
    <col min="6148" max="6148" width="12.625" style="24" customWidth="1"/>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3" width="9" style="24"/>
    <col min="6404" max="6404" width="12.625" style="24" customWidth="1"/>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59" width="9" style="24"/>
    <col min="6660" max="6660" width="12.625" style="24" customWidth="1"/>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5" width="9" style="24"/>
    <col min="6916" max="6916" width="12.625" style="24" customWidth="1"/>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1" width="9" style="24"/>
    <col min="7172" max="7172" width="12.625" style="24" customWidth="1"/>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7" width="9" style="24"/>
    <col min="7428" max="7428" width="12.625" style="24" customWidth="1"/>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3" width="9" style="24"/>
    <col min="7684" max="7684" width="12.625" style="24" customWidth="1"/>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39" width="9" style="24"/>
    <col min="7940" max="7940" width="12.625" style="24" customWidth="1"/>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5" width="9" style="24"/>
    <col min="8196" max="8196" width="12.625" style="24" customWidth="1"/>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1" width="9" style="24"/>
    <col min="8452" max="8452" width="12.625" style="24" customWidth="1"/>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7" width="9" style="24"/>
    <col min="8708" max="8708" width="12.625" style="24" customWidth="1"/>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3" width="9" style="24"/>
    <col min="8964" max="8964" width="12.625" style="24" customWidth="1"/>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19" width="9" style="24"/>
    <col min="9220" max="9220" width="12.625" style="24" customWidth="1"/>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5" width="9" style="24"/>
    <col min="9476" max="9476" width="12.625" style="24" customWidth="1"/>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1" width="9" style="24"/>
    <col min="9732" max="9732" width="12.625" style="24" customWidth="1"/>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7" width="9" style="24"/>
    <col min="9988" max="9988" width="12.625" style="24" customWidth="1"/>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3" width="9" style="24"/>
    <col min="10244" max="10244" width="12.625" style="24" customWidth="1"/>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499" width="9" style="24"/>
    <col min="10500" max="10500" width="12.625" style="24" customWidth="1"/>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5" width="9" style="24"/>
    <col min="10756" max="10756" width="12.625" style="24" customWidth="1"/>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1" width="9" style="24"/>
    <col min="11012" max="11012" width="12.625" style="24" customWidth="1"/>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7" width="9" style="24"/>
    <col min="11268" max="11268" width="12.625" style="24" customWidth="1"/>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3" width="9" style="24"/>
    <col min="11524" max="11524" width="12.625" style="24" customWidth="1"/>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79" width="9" style="24"/>
    <col min="11780" max="11780" width="12.625" style="24" customWidth="1"/>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5" width="9" style="24"/>
    <col min="12036" max="12036" width="12.625" style="24" customWidth="1"/>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1" width="9" style="24"/>
    <col min="12292" max="12292" width="12.625" style="24" customWidth="1"/>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7" width="9" style="24"/>
    <col min="12548" max="12548" width="12.625" style="24" customWidth="1"/>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3" width="9" style="24"/>
    <col min="12804" max="12804" width="12.625" style="24" customWidth="1"/>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59" width="9" style="24"/>
    <col min="13060" max="13060" width="12.625" style="24" customWidth="1"/>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5" width="9" style="24"/>
    <col min="13316" max="13316" width="12.625" style="24" customWidth="1"/>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1" width="9" style="24"/>
    <col min="13572" max="13572" width="12.625" style="24" customWidth="1"/>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7" width="9" style="24"/>
    <col min="13828" max="13828" width="12.625" style="24" customWidth="1"/>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3" width="9" style="24"/>
    <col min="14084" max="14084" width="12.625" style="24" customWidth="1"/>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39" width="9" style="24"/>
    <col min="14340" max="14340" width="12.625" style="24" customWidth="1"/>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5" width="9" style="24"/>
    <col min="14596" max="14596" width="12.625" style="24" customWidth="1"/>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1" width="9" style="24"/>
    <col min="14852" max="14852" width="12.625" style="24" customWidth="1"/>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7" width="9" style="24"/>
    <col min="15108" max="15108" width="12.625" style="24" customWidth="1"/>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3" width="9" style="24"/>
    <col min="15364" max="15364" width="12.625" style="24" customWidth="1"/>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19" width="9" style="24"/>
    <col min="15620" max="15620" width="12.625" style="24" customWidth="1"/>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5" width="9" style="24"/>
    <col min="15876" max="15876" width="12.625" style="24" customWidth="1"/>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1" width="9" style="24"/>
    <col min="16132" max="16132" width="12.625" style="24" customWidth="1"/>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[4]合計!C3</f>
        <v>宮城県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11386520</v>
      </c>
      <c r="I5" s="170">
        <f>SUM(I6:I65)</f>
        <v>1138652</v>
      </c>
      <c r="J5" s="149">
        <f>H5/I5</f>
        <v>10</v>
      </c>
    </row>
    <row r="6" spans="1:10" ht="14.25" thickTop="1">
      <c r="A6" s="24">
        <v>1</v>
      </c>
      <c r="B6" s="8" t="s">
        <v>1029</v>
      </c>
      <c r="C6" s="62" t="s">
        <v>998</v>
      </c>
      <c r="D6" s="62" t="s">
        <v>1030</v>
      </c>
      <c r="E6" s="112">
        <v>1</v>
      </c>
      <c r="F6" s="62" t="s">
        <v>1031</v>
      </c>
      <c r="G6" s="66" t="s">
        <v>117</v>
      </c>
      <c r="H6" s="173">
        <v>11386520</v>
      </c>
      <c r="I6" s="173">
        <v>1138652</v>
      </c>
      <c r="J6" s="41">
        <f t="shared" ref="J6:J65" si="0">H6/I6</f>
        <v>10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75" zoomScaleNormal="100" zoomScaleSheetLayoutView="75" workbookViewId="0">
      <selection activeCell="G16" sqref="G16"/>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[35]合計!C3</f>
        <v>熊本県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40157480314965" right="0.78740157480314965" top="0.62992125984251968" bottom="0.59055118110236227" header="0.51181102362204722" footer="0.51181102362204722"/>
  <pageSetup paperSize="9"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75" zoomScaleNormal="100" zoomScaleSheetLayoutView="75" workbookViewId="0">
      <selection activeCell="G16" sqref="G16"/>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6" style="24" customWidth="1"/>
    <col min="9" max="10" width="13.125" style="24" customWidth="1"/>
    <col min="11"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6" style="24" customWidth="1"/>
    <col min="265" max="266" width="13.125" style="24" customWidth="1"/>
    <col min="267"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6" style="24" customWidth="1"/>
    <col min="521" max="522" width="13.125" style="24" customWidth="1"/>
    <col min="523"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6" style="24" customWidth="1"/>
    <col min="777" max="778" width="13.125" style="24" customWidth="1"/>
    <col min="779"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6" style="24" customWidth="1"/>
    <col min="1033" max="1034" width="13.125" style="24" customWidth="1"/>
    <col min="1035"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6" style="24" customWidth="1"/>
    <col min="1289" max="1290" width="13.125" style="24" customWidth="1"/>
    <col min="1291"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6" style="24" customWidth="1"/>
    <col min="1545" max="1546" width="13.125" style="24" customWidth="1"/>
    <col min="1547"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6" style="24" customWidth="1"/>
    <col min="1801" max="1802" width="13.125" style="24" customWidth="1"/>
    <col min="1803"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6" style="24" customWidth="1"/>
    <col min="2057" max="2058" width="13.125" style="24" customWidth="1"/>
    <col min="2059"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6" style="24" customWidth="1"/>
    <col min="2313" max="2314" width="13.125" style="24" customWidth="1"/>
    <col min="2315"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6" style="24" customWidth="1"/>
    <col min="2569" max="2570" width="13.125" style="24" customWidth="1"/>
    <col min="2571"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6" style="24" customWidth="1"/>
    <col min="2825" max="2826" width="13.125" style="24" customWidth="1"/>
    <col min="2827"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6" style="24" customWidth="1"/>
    <col min="3081" max="3082" width="13.125" style="24" customWidth="1"/>
    <col min="3083"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6" style="24" customWidth="1"/>
    <col min="3337" max="3338" width="13.125" style="24" customWidth="1"/>
    <col min="3339"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6" style="24" customWidth="1"/>
    <col min="3593" max="3594" width="13.125" style="24" customWidth="1"/>
    <col min="3595"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6" style="24" customWidth="1"/>
    <col min="3849" max="3850" width="13.125" style="24" customWidth="1"/>
    <col min="3851"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6" style="24" customWidth="1"/>
    <col min="4105" max="4106" width="13.125" style="24" customWidth="1"/>
    <col min="4107"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6" style="24" customWidth="1"/>
    <col min="4361" max="4362" width="13.125" style="24" customWidth="1"/>
    <col min="4363"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6" style="24" customWidth="1"/>
    <col min="4617" max="4618" width="13.125" style="24" customWidth="1"/>
    <col min="4619"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6" style="24" customWidth="1"/>
    <col min="4873" max="4874" width="13.125" style="24" customWidth="1"/>
    <col min="4875"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6" style="24" customWidth="1"/>
    <col min="5129" max="5130" width="13.125" style="24" customWidth="1"/>
    <col min="5131"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6" style="24" customWidth="1"/>
    <col min="5385" max="5386" width="13.125" style="24" customWidth="1"/>
    <col min="5387"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6" style="24" customWidth="1"/>
    <col min="5641" max="5642" width="13.125" style="24" customWidth="1"/>
    <col min="5643"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6" style="24" customWidth="1"/>
    <col min="5897" max="5898" width="13.125" style="24" customWidth="1"/>
    <col min="5899"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6" style="24" customWidth="1"/>
    <col min="6153" max="6154" width="13.125" style="24" customWidth="1"/>
    <col min="6155"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6" style="24" customWidth="1"/>
    <col min="6409" max="6410" width="13.125" style="24" customWidth="1"/>
    <col min="6411"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6" style="24" customWidth="1"/>
    <col min="6665" max="6666" width="13.125" style="24" customWidth="1"/>
    <col min="6667"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6" style="24" customWidth="1"/>
    <col min="6921" max="6922" width="13.125" style="24" customWidth="1"/>
    <col min="6923"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6" style="24" customWidth="1"/>
    <col min="7177" max="7178" width="13.125" style="24" customWidth="1"/>
    <col min="7179"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6" style="24" customWidth="1"/>
    <col min="7433" max="7434" width="13.125" style="24" customWidth="1"/>
    <col min="7435"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6" style="24" customWidth="1"/>
    <col min="7689" max="7690" width="13.125" style="24" customWidth="1"/>
    <col min="7691"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6" style="24" customWidth="1"/>
    <col min="7945" max="7946" width="13.125" style="24" customWidth="1"/>
    <col min="7947"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6" style="24" customWidth="1"/>
    <col min="8201" max="8202" width="13.125" style="24" customWidth="1"/>
    <col min="8203"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6" style="24" customWidth="1"/>
    <col min="8457" max="8458" width="13.125" style="24" customWidth="1"/>
    <col min="8459"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6" style="24" customWidth="1"/>
    <col min="8713" max="8714" width="13.125" style="24" customWidth="1"/>
    <col min="8715"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6" style="24" customWidth="1"/>
    <col min="8969" max="8970" width="13.125" style="24" customWidth="1"/>
    <col min="8971"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6" style="24" customWidth="1"/>
    <col min="9225" max="9226" width="13.125" style="24" customWidth="1"/>
    <col min="9227"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6" style="24" customWidth="1"/>
    <col min="9481" max="9482" width="13.125" style="24" customWidth="1"/>
    <col min="9483"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6" style="24" customWidth="1"/>
    <col min="9737" max="9738" width="13.125" style="24" customWidth="1"/>
    <col min="9739"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6" style="24" customWidth="1"/>
    <col min="9993" max="9994" width="13.125" style="24" customWidth="1"/>
    <col min="9995"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6" style="24" customWidth="1"/>
    <col min="10249" max="10250" width="13.125" style="24" customWidth="1"/>
    <col min="10251"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6" style="24" customWidth="1"/>
    <col min="10505" max="10506" width="13.125" style="24" customWidth="1"/>
    <col min="10507"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6" style="24" customWidth="1"/>
    <col min="10761" max="10762" width="13.125" style="24" customWidth="1"/>
    <col min="10763"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6" style="24" customWidth="1"/>
    <col min="11017" max="11018" width="13.125" style="24" customWidth="1"/>
    <col min="11019"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6" style="24" customWidth="1"/>
    <col min="11273" max="11274" width="13.125" style="24" customWidth="1"/>
    <col min="11275"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6" style="24" customWidth="1"/>
    <col min="11529" max="11530" width="13.125" style="24" customWidth="1"/>
    <col min="11531"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6" style="24" customWidth="1"/>
    <col min="11785" max="11786" width="13.125" style="24" customWidth="1"/>
    <col min="11787"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6" style="24" customWidth="1"/>
    <col min="12041" max="12042" width="13.125" style="24" customWidth="1"/>
    <col min="12043"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6" style="24" customWidth="1"/>
    <col min="12297" max="12298" width="13.125" style="24" customWidth="1"/>
    <col min="12299"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6" style="24" customWidth="1"/>
    <col min="12553" max="12554" width="13.125" style="24" customWidth="1"/>
    <col min="12555"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6" style="24" customWidth="1"/>
    <col min="12809" max="12810" width="13.125" style="24" customWidth="1"/>
    <col min="12811"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6" style="24" customWidth="1"/>
    <col min="13065" max="13066" width="13.125" style="24" customWidth="1"/>
    <col min="13067"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6" style="24" customWidth="1"/>
    <col min="13321" max="13322" width="13.125" style="24" customWidth="1"/>
    <col min="13323"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6" style="24" customWidth="1"/>
    <col min="13577" max="13578" width="13.125" style="24" customWidth="1"/>
    <col min="13579"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6" style="24" customWidth="1"/>
    <col min="13833" max="13834" width="13.125" style="24" customWidth="1"/>
    <col min="13835"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6" style="24" customWidth="1"/>
    <col min="14089" max="14090" width="13.125" style="24" customWidth="1"/>
    <col min="14091"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6" style="24" customWidth="1"/>
    <col min="14345" max="14346" width="13.125" style="24" customWidth="1"/>
    <col min="14347"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6" style="24" customWidth="1"/>
    <col min="14601" max="14602" width="13.125" style="24" customWidth="1"/>
    <col min="14603"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6" style="24" customWidth="1"/>
    <col min="14857" max="14858" width="13.125" style="24" customWidth="1"/>
    <col min="14859"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6" style="24" customWidth="1"/>
    <col min="15113" max="15114" width="13.125" style="24" customWidth="1"/>
    <col min="15115"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6" style="24" customWidth="1"/>
    <col min="15369" max="15370" width="13.125" style="24" customWidth="1"/>
    <col min="15371"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6" style="24" customWidth="1"/>
    <col min="15625" max="15626" width="13.125" style="24" customWidth="1"/>
    <col min="15627"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6" style="24" customWidth="1"/>
    <col min="15881" max="15882" width="13.125" style="24" customWidth="1"/>
    <col min="15883"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6" style="24" customWidth="1"/>
    <col min="16137" max="16138" width="13.125" style="24" customWidth="1"/>
    <col min="16139" max="16384" width="9" style="24"/>
  </cols>
  <sheetData>
    <row r="1" spans="1:10">
      <c r="A1" s="24" t="s">
        <v>0</v>
      </c>
      <c r="B1" s="75" t="str">
        <f>[35]合計!C3</f>
        <v>熊本県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40.5">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1563576848</v>
      </c>
      <c r="I5" s="138">
        <f>SUM(I6:I65)</f>
        <v>169746768</v>
      </c>
      <c r="J5" s="126">
        <f>H5/I5</f>
        <v>9.2112319216587384</v>
      </c>
    </row>
    <row r="6" spans="1:10" ht="14.25" thickTop="1">
      <c r="A6" s="24">
        <v>1</v>
      </c>
      <c r="B6" s="319" t="s">
        <v>660</v>
      </c>
      <c r="C6" s="325" t="s">
        <v>648</v>
      </c>
      <c r="D6" s="319" t="s">
        <v>137</v>
      </c>
      <c r="E6" s="343">
        <v>1</v>
      </c>
      <c r="F6" s="319">
        <v>1</v>
      </c>
      <c r="G6" s="327" t="s">
        <v>117</v>
      </c>
      <c r="H6" s="344">
        <v>1456757170</v>
      </c>
      <c r="I6" s="344">
        <v>165820222</v>
      </c>
      <c r="J6" s="41">
        <f t="shared" ref="J6:J65" si="0">H6/I6</f>
        <v>8.7851599306144941</v>
      </c>
    </row>
    <row r="7" spans="1:10">
      <c r="A7" s="24">
        <v>2</v>
      </c>
      <c r="B7" s="319" t="s">
        <v>661</v>
      </c>
      <c r="C7" s="325" t="s">
        <v>648</v>
      </c>
      <c r="D7" s="319" t="s">
        <v>137</v>
      </c>
      <c r="E7" s="343">
        <v>1</v>
      </c>
      <c r="F7" s="319">
        <v>1</v>
      </c>
      <c r="G7" s="327" t="s">
        <v>117</v>
      </c>
      <c r="H7" s="344">
        <v>13452264</v>
      </c>
      <c r="I7" s="344">
        <v>706980</v>
      </c>
      <c r="J7" s="41">
        <f t="shared" si="0"/>
        <v>19.027785793091741</v>
      </c>
    </row>
    <row r="8" spans="1:10">
      <c r="A8" s="24">
        <v>3</v>
      </c>
      <c r="B8" s="325" t="s">
        <v>662</v>
      </c>
      <c r="C8" s="325" t="s">
        <v>663</v>
      </c>
      <c r="D8" s="319" t="s">
        <v>664</v>
      </c>
      <c r="E8" s="343"/>
      <c r="F8" s="325" t="s">
        <v>665</v>
      </c>
      <c r="G8" s="327" t="s">
        <v>117</v>
      </c>
      <c r="H8" s="344">
        <v>93367414</v>
      </c>
      <c r="I8" s="344">
        <v>3219566</v>
      </c>
      <c r="J8" s="41">
        <f t="shared" si="0"/>
        <v>29</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40157480314965" right="0.78740157480314965" top="0.43307086614173229" bottom="0.39370078740157483" header="0.51181102362204722" footer="0.51181102362204722"/>
  <pageSetup paperSize="9"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359"/>
  <sheetViews>
    <sheetView zoomScaleNormal="100" workbookViewId="0">
      <selection activeCell="K19" sqref="K19"/>
    </sheetView>
  </sheetViews>
  <sheetFormatPr defaultColWidth="9" defaultRowHeight="13.5"/>
  <cols>
    <col min="1" max="1" width="9" style="24" customWidth="1"/>
    <col min="2" max="2" width="20" style="27"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174" t="str">
        <f>[36]合計!C3</f>
        <v>大分県</v>
      </c>
      <c r="I1" s="24" t="s">
        <v>70</v>
      </c>
      <c r="K1" s="27" t="s">
        <v>71</v>
      </c>
    </row>
    <row r="2" spans="1:13" ht="54" customHeight="1">
      <c r="B2" s="175"/>
      <c r="E2" s="856" t="s">
        <v>72</v>
      </c>
      <c r="F2" s="856"/>
      <c r="G2" s="856"/>
      <c r="H2" s="29">
        <f>SUMIF(E8:E357,"PPS",H8:H357)</f>
        <v>65090</v>
      </c>
      <c r="I2" s="30"/>
      <c r="J2" s="27"/>
    </row>
    <row r="3" spans="1:13" ht="57" customHeight="1">
      <c r="B3" s="39"/>
      <c r="E3" s="856" t="s">
        <v>73</v>
      </c>
      <c r="F3" s="856"/>
      <c r="G3" s="856"/>
      <c r="H3" s="29">
        <f>M7</f>
        <v>65090</v>
      </c>
      <c r="I3" s="30"/>
      <c r="J3" s="31"/>
    </row>
    <row r="4" spans="1:13" s="31" customFormat="1" ht="55.5" customHeight="1">
      <c r="B4" s="176"/>
      <c r="E4" s="856" t="s">
        <v>74</v>
      </c>
      <c r="F4" s="856"/>
      <c r="G4" s="856"/>
      <c r="H4" s="33">
        <f>H3/I7</f>
        <v>0.59661408445540287</v>
      </c>
      <c r="I4" s="30"/>
      <c r="K4" s="34"/>
      <c r="L4" s="34"/>
    </row>
    <row r="5" spans="1:13" s="26" customFormat="1" ht="17.25" customHeight="1">
      <c r="B5" s="177"/>
      <c r="E5" s="36"/>
      <c r="F5" s="36"/>
      <c r="G5" s="36"/>
      <c r="H5" s="37" t="s">
        <v>157</v>
      </c>
      <c r="I5" s="38"/>
      <c r="J5" s="35"/>
      <c r="K5" s="39"/>
      <c r="L5" s="39"/>
    </row>
    <row r="6" spans="1:13" ht="54">
      <c r="A6" s="40" t="s">
        <v>75</v>
      </c>
      <c r="B6" s="42"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36" t="s">
        <v>88</v>
      </c>
      <c r="C7" s="126"/>
      <c r="D7" s="126"/>
      <c r="E7" s="126"/>
      <c r="F7" s="126"/>
      <c r="G7" s="126"/>
      <c r="H7" s="127">
        <f>SUM(H8:H357)</f>
        <v>65090</v>
      </c>
      <c r="I7" s="127">
        <f>SUM(I8:I357)</f>
        <v>109099</v>
      </c>
      <c r="J7" s="128">
        <f>H7/I7</f>
        <v>0.59661408445540287</v>
      </c>
      <c r="K7" s="129">
        <f>SUM(K8:K357)</f>
        <v>2542</v>
      </c>
      <c r="L7" s="130">
        <f>SUM(L8:L357)</f>
        <v>6070843</v>
      </c>
      <c r="M7" s="178">
        <f>SUM(M8:M357)</f>
        <v>65090</v>
      </c>
    </row>
    <row r="8" spans="1:13" ht="14.25" thickTop="1">
      <c r="A8" s="24">
        <v>1</v>
      </c>
      <c r="B8" s="61" t="s">
        <v>158</v>
      </c>
      <c r="C8" s="54" t="s">
        <v>159</v>
      </c>
      <c r="D8" s="179" t="s">
        <v>160</v>
      </c>
      <c r="E8" s="55" t="s">
        <v>128</v>
      </c>
      <c r="F8" s="55" t="s">
        <v>134</v>
      </c>
      <c r="G8" s="56">
        <v>10</v>
      </c>
      <c r="H8" s="57">
        <v>55888</v>
      </c>
      <c r="I8" s="58">
        <v>96185</v>
      </c>
      <c r="J8" s="59">
        <f>H8/I8</f>
        <v>0.58104694079118369</v>
      </c>
      <c r="K8" s="58">
        <v>2250</v>
      </c>
      <c r="L8" s="58">
        <v>5414236</v>
      </c>
      <c r="M8" s="180">
        <v>55888</v>
      </c>
    </row>
    <row r="9" spans="1:13" ht="27">
      <c r="A9" s="24">
        <v>2</v>
      </c>
      <c r="B9" s="61" t="s">
        <v>161</v>
      </c>
      <c r="C9" s="54" t="s">
        <v>159</v>
      </c>
      <c r="D9" s="8" t="s">
        <v>162</v>
      </c>
      <c r="E9" s="55" t="s">
        <v>163</v>
      </c>
      <c r="F9" s="55" t="s">
        <v>134</v>
      </c>
      <c r="G9" s="56">
        <v>9</v>
      </c>
      <c r="H9" s="57">
        <v>9202</v>
      </c>
      <c r="I9" s="58">
        <v>12914</v>
      </c>
      <c r="J9" s="33">
        <f t="shared" ref="J9:J72" si="0">H9/I9</f>
        <v>0.71256001238965461</v>
      </c>
      <c r="K9" s="58">
        <v>292</v>
      </c>
      <c r="L9" s="58">
        <v>656607</v>
      </c>
      <c r="M9" s="181">
        <v>9202</v>
      </c>
    </row>
    <row r="10" spans="1:13">
      <c r="A10" s="24">
        <v>3</v>
      </c>
      <c r="B10" s="61"/>
      <c r="C10" s="64"/>
      <c r="D10" s="179"/>
      <c r="E10" s="55"/>
      <c r="F10" s="55"/>
      <c r="G10" s="56"/>
      <c r="H10" s="57"/>
      <c r="I10" s="58"/>
      <c r="J10" s="33" t="e">
        <f t="shared" si="0"/>
        <v>#DIV/0!</v>
      </c>
      <c r="K10" s="58"/>
      <c r="L10" s="58"/>
      <c r="M10" s="63"/>
    </row>
    <row r="11" spans="1:13">
      <c r="A11" s="24">
        <v>4</v>
      </c>
      <c r="B11" s="61"/>
      <c r="C11" s="54"/>
      <c r="D11" s="179"/>
      <c r="E11" s="55"/>
      <c r="F11" s="55"/>
      <c r="G11" s="56"/>
      <c r="H11" s="57"/>
      <c r="I11" s="58"/>
      <c r="J11" s="33" t="e">
        <f t="shared" si="0"/>
        <v>#DIV/0!</v>
      </c>
      <c r="K11" s="58"/>
      <c r="L11" s="58"/>
      <c r="M11" s="63"/>
    </row>
    <row r="12" spans="1:13">
      <c r="A12" s="24">
        <v>5</v>
      </c>
      <c r="B12" s="61"/>
      <c r="C12" s="54"/>
      <c r="D12" s="179"/>
      <c r="E12" s="55"/>
      <c r="F12" s="55"/>
      <c r="G12" s="56"/>
      <c r="H12" s="57"/>
      <c r="I12" s="58"/>
      <c r="J12" s="33" t="e">
        <f t="shared" si="0"/>
        <v>#DIV/0!</v>
      </c>
      <c r="K12" s="58"/>
      <c r="L12" s="58"/>
      <c r="M12" s="63"/>
    </row>
    <row r="13" spans="1:13" s="65" customFormat="1">
      <c r="A13" s="65">
        <v>6</v>
      </c>
      <c r="B13" s="61"/>
      <c r="C13" s="54"/>
      <c r="D13" s="179"/>
      <c r="E13" s="55"/>
      <c r="F13" s="55"/>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8"/>
      <c r="C16" s="62"/>
      <c r="D16" s="8"/>
      <c r="E16" s="55"/>
      <c r="F16" s="66"/>
      <c r="G16" s="67"/>
      <c r="H16" s="68"/>
      <c r="I16" s="69"/>
      <c r="J16" s="59" t="e">
        <f t="shared" si="0"/>
        <v>#DIV/0!</v>
      </c>
      <c r="K16" s="58"/>
      <c r="L16" s="58"/>
      <c r="M16" s="63"/>
    </row>
    <row r="17" spans="1:13">
      <c r="A17" s="24">
        <v>10</v>
      </c>
      <c r="B17" s="8"/>
      <c r="C17" s="62"/>
      <c r="D17" s="8"/>
      <c r="E17" s="55"/>
      <c r="F17" s="66"/>
      <c r="G17" s="67"/>
      <c r="H17" s="68"/>
      <c r="I17" s="69"/>
      <c r="J17" s="59" t="e">
        <f t="shared" si="0"/>
        <v>#DIV/0!</v>
      </c>
      <c r="K17" s="58"/>
      <c r="L17" s="58"/>
      <c r="M17" s="63"/>
    </row>
    <row r="18" spans="1:13">
      <c r="A18" s="24">
        <v>11</v>
      </c>
      <c r="B18" s="8"/>
      <c r="C18" s="62"/>
      <c r="D18" s="8"/>
      <c r="E18" s="55"/>
      <c r="F18" s="66"/>
      <c r="G18" s="67"/>
      <c r="H18" s="68"/>
      <c r="I18" s="69"/>
      <c r="J18" s="33" t="e">
        <f t="shared" si="0"/>
        <v>#DIV/0!</v>
      </c>
      <c r="K18" s="58"/>
      <c r="L18" s="58"/>
      <c r="M18" s="63"/>
    </row>
    <row r="19" spans="1:13">
      <c r="A19" s="24">
        <v>12</v>
      </c>
      <c r="B19" s="8"/>
      <c r="C19" s="62"/>
      <c r="D19" s="8"/>
      <c r="E19" s="55"/>
      <c r="F19" s="66"/>
      <c r="G19" s="67"/>
      <c r="H19" s="68"/>
      <c r="I19" s="69"/>
      <c r="J19" s="33" t="e">
        <f t="shared" si="0"/>
        <v>#DIV/0!</v>
      </c>
      <c r="K19" s="58"/>
      <c r="L19" s="58"/>
      <c r="M19" s="63"/>
    </row>
    <row r="20" spans="1:13">
      <c r="A20" s="24">
        <v>13</v>
      </c>
      <c r="B20" s="8"/>
      <c r="C20" s="62"/>
      <c r="D20" s="8"/>
      <c r="E20" s="55"/>
      <c r="F20" s="66"/>
      <c r="G20" s="67"/>
      <c r="H20" s="68"/>
      <c r="I20" s="69"/>
      <c r="J20" s="33" t="e">
        <f t="shared" si="0"/>
        <v>#DIV/0!</v>
      </c>
      <c r="K20" s="58"/>
      <c r="L20" s="58"/>
      <c r="M20" s="63"/>
    </row>
    <row r="21" spans="1:13">
      <c r="A21" s="24">
        <v>14</v>
      </c>
      <c r="B21" s="8"/>
      <c r="C21" s="62"/>
      <c r="D21" s="8"/>
      <c r="E21" s="55"/>
      <c r="F21" s="66"/>
      <c r="G21" s="67"/>
      <c r="H21" s="68"/>
      <c r="I21" s="69"/>
      <c r="J21" s="33" t="e">
        <f t="shared" si="0"/>
        <v>#DIV/0!</v>
      </c>
      <c r="K21" s="58"/>
      <c r="L21" s="58"/>
      <c r="M21" s="63"/>
    </row>
    <row r="22" spans="1:13">
      <c r="A22" s="24">
        <v>15</v>
      </c>
      <c r="B22" s="8"/>
      <c r="C22" s="62"/>
      <c r="D22" s="62"/>
      <c r="E22" s="66"/>
      <c r="F22" s="66"/>
      <c r="G22" s="67"/>
      <c r="H22" s="68"/>
      <c r="I22" s="69"/>
      <c r="J22" s="59" t="e">
        <f t="shared" si="0"/>
        <v>#DIV/0!</v>
      </c>
      <c r="K22" s="58"/>
      <c r="L22" s="58"/>
      <c r="M22" s="63"/>
    </row>
    <row r="23" spans="1:13">
      <c r="A23" s="65">
        <v>16</v>
      </c>
      <c r="B23" s="8"/>
      <c r="C23" s="62"/>
      <c r="D23" s="62"/>
      <c r="E23" s="66"/>
      <c r="F23" s="66"/>
      <c r="G23" s="67"/>
      <c r="H23" s="68"/>
      <c r="I23" s="69"/>
      <c r="J23" s="59" t="e">
        <f t="shared" si="0"/>
        <v>#DIV/0!</v>
      </c>
      <c r="K23" s="58"/>
      <c r="L23" s="58"/>
      <c r="M23" s="63"/>
    </row>
    <row r="24" spans="1:13">
      <c r="A24" s="65">
        <v>17</v>
      </c>
      <c r="B24" s="8"/>
      <c r="C24" s="62"/>
      <c r="D24" s="62"/>
      <c r="E24" s="66"/>
      <c r="F24" s="66"/>
      <c r="G24" s="67"/>
      <c r="H24" s="68"/>
      <c r="I24" s="69"/>
      <c r="J24" s="33" t="e">
        <f t="shared" si="0"/>
        <v>#DIV/0!</v>
      </c>
      <c r="K24" s="58"/>
      <c r="L24" s="58"/>
      <c r="M24" s="63"/>
    </row>
    <row r="25" spans="1:13">
      <c r="A25" s="24">
        <v>18</v>
      </c>
      <c r="B25" s="8"/>
      <c r="C25" s="62"/>
      <c r="D25" s="62"/>
      <c r="E25" s="66"/>
      <c r="F25" s="66"/>
      <c r="G25" s="67"/>
      <c r="H25" s="68"/>
      <c r="I25" s="69"/>
      <c r="J25" s="59" t="e">
        <f t="shared" si="0"/>
        <v>#DIV/0!</v>
      </c>
      <c r="K25" s="58"/>
      <c r="L25" s="58"/>
      <c r="M25" s="63"/>
    </row>
    <row r="26" spans="1:13">
      <c r="A26" s="24">
        <v>19</v>
      </c>
      <c r="B26" s="8"/>
      <c r="C26" s="62"/>
      <c r="D26" s="62"/>
      <c r="E26" s="66"/>
      <c r="F26" s="66"/>
      <c r="G26" s="67"/>
      <c r="H26" s="68"/>
      <c r="I26" s="69"/>
      <c r="J26" s="59" t="e">
        <f t="shared" si="0"/>
        <v>#DIV/0!</v>
      </c>
      <c r="K26" s="58"/>
      <c r="L26" s="58"/>
      <c r="M26" s="63"/>
    </row>
    <row r="27" spans="1:13">
      <c r="A27" s="24">
        <v>20</v>
      </c>
      <c r="B27" s="8"/>
      <c r="C27" s="62"/>
      <c r="D27" s="62"/>
      <c r="E27" s="66"/>
      <c r="F27" s="66"/>
      <c r="G27" s="67"/>
      <c r="H27" s="68"/>
      <c r="I27" s="69"/>
      <c r="J27" s="33" t="e">
        <f t="shared" si="0"/>
        <v>#DIV/0!</v>
      </c>
      <c r="K27" s="58"/>
      <c r="L27" s="58"/>
      <c r="M27" s="63"/>
    </row>
    <row r="28" spans="1:13">
      <c r="A28" s="24">
        <v>21</v>
      </c>
      <c r="B28" s="8"/>
      <c r="C28" s="62"/>
      <c r="D28" s="62"/>
      <c r="E28" s="66"/>
      <c r="F28" s="66"/>
      <c r="G28" s="67"/>
      <c r="H28" s="68"/>
      <c r="I28" s="69"/>
      <c r="J28" s="33" t="e">
        <f t="shared" si="0"/>
        <v>#DIV/0!</v>
      </c>
      <c r="K28" s="58"/>
      <c r="L28" s="58"/>
      <c r="M28" s="63"/>
    </row>
    <row r="29" spans="1:13">
      <c r="A29" s="24">
        <v>22</v>
      </c>
      <c r="B29" s="8"/>
      <c r="C29" s="62"/>
      <c r="D29" s="62"/>
      <c r="E29" s="66"/>
      <c r="F29" s="66"/>
      <c r="G29" s="67"/>
      <c r="H29" s="68"/>
      <c r="I29" s="69"/>
      <c r="J29" s="33" t="e">
        <f t="shared" si="0"/>
        <v>#DIV/0!</v>
      </c>
      <c r="K29" s="58"/>
      <c r="L29" s="58"/>
      <c r="M29" s="63"/>
    </row>
    <row r="30" spans="1:13">
      <c r="A30" s="24">
        <v>23</v>
      </c>
      <c r="B30" s="8"/>
      <c r="C30" s="62"/>
      <c r="D30" s="62"/>
      <c r="E30" s="66"/>
      <c r="F30" s="66"/>
      <c r="G30" s="67"/>
      <c r="H30" s="68"/>
      <c r="I30" s="69"/>
      <c r="J30" s="33" t="e">
        <f t="shared" si="0"/>
        <v>#DIV/0!</v>
      </c>
      <c r="K30" s="58"/>
      <c r="L30" s="58"/>
      <c r="M30" s="63"/>
    </row>
    <row r="31" spans="1:13">
      <c r="A31" s="24">
        <v>24</v>
      </c>
      <c r="B31" s="8"/>
      <c r="C31" s="62"/>
      <c r="D31" s="62"/>
      <c r="E31" s="66"/>
      <c r="F31" s="66"/>
      <c r="G31" s="67"/>
      <c r="H31" s="68"/>
      <c r="I31" s="69"/>
      <c r="J31" s="59" t="e">
        <f t="shared" si="0"/>
        <v>#DIV/0!</v>
      </c>
      <c r="K31" s="58"/>
      <c r="L31" s="58"/>
      <c r="M31" s="63"/>
    </row>
    <row r="32" spans="1:13">
      <c r="A32" s="24">
        <v>25</v>
      </c>
      <c r="B32" s="8"/>
      <c r="C32" s="62"/>
      <c r="D32" s="62"/>
      <c r="E32" s="66"/>
      <c r="F32" s="66"/>
      <c r="G32" s="67"/>
      <c r="H32" s="68"/>
      <c r="I32" s="69"/>
      <c r="J32" s="59" t="e">
        <f t="shared" si="0"/>
        <v>#DIV/0!</v>
      </c>
      <c r="K32" s="58"/>
      <c r="L32" s="58"/>
      <c r="M32" s="63"/>
    </row>
    <row r="33" spans="1:13">
      <c r="A33" s="65">
        <v>26</v>
      </c>
      <c r="B33" s="8"/>
      <c r="C33" s="62"/>
      <c r="D33" s="62"/>
      <c r="E33" s="66"/>
      <c r="F33" s="66"/>
      <c r="G33" s="67"/>
      <c r="H33" s="68"/>
      <c r="I33" s="69"/>
      <c r="J33" s="33" t="e">
        <f t="shared" si="0"/>
        <v>#DIV/0!</v>
      </c>
      <c r="K33" s="58"/>
      <c r="L33" s="58"/>
      <c r="M33" s="63"/>
    </row>
    <row r="34" spans="1:13">
      <c r="A34" s="65">
        <v>27</v>
      </c>
      <c r="B34" s="8"/>
      <c r="C34" s="62"/>
      <c r="D34" s="62"/>
      <c r="E34" s="66"/>
      <c r="F34" s="66"/>
      <c r="G34" s="67"/>
      <c r="H34" s="68"/>
      <c r="I34" s="69"/>
      <c r="J34" s="59" t="e">
        <f t="shared" si="0"/>
        <v>#DIV/0!</v>
      </c>
      <c r="K34" s="58"/>
      <c r="L34" s="58"/>
      <c r="M34" s="63"/>
    </row>
    <row r="35" spans="1:13">
      <c r="A35" s="24">
        <v>28</v>
      </c>
      <c r="B35" s="8"/>
      <c r="C35" s="62"/>
      <c r="D35" s="62"/>
      <c r="E35" s="66"/>
      <c r="F35" s="66"/>
      <c r="G35" s="67"/>
      <c r="H35" s="68"/>
      <c r="I35" s="69"/>
      <c r="J35" s="59" t="e">
        <f t="shared" si="0"/>
        <v>#DIV/0!</v>
      </c>
      <c r="K35" s="58"/>
      <c r="L35" s="58"/>
      <c r="M35" s="63"/>
    </row>
    <row r="36" spans="1:13">
      <c r="A36" s="24">
        <v>29</v>
      </c>
      <c r="B36" s="8"/>
      <c r="C36" s="62"/>
      <c r="D36" s="62"/>
      <c r="E36" s="66"/>
      <c r="F36" s="66"/>
      <c r="G36" s="67"/>
      <c r="H36" s="68"/>
      <c r="I36" s="69"/>
      <c r="J36" s="33" t="e">
        <f t="shared" si="0"/>
        <v>#DIV/0!</v>
      </c>
      <c r="K36" s="58"/>
      <c r="L36" s="58"/>
      <c r="M36" s="63"/>
    </row>
    <row r="37" spans="1:13">
      <c r="A37" s="24">
        <v>30</v>
      </c>
      <c r="B37" s="8"/>
      <c r="C37" s="62"/>
      <c r="D37" s="62"/>
      <c r="E37" s="66"/>
      <c r="F37" s="66"/>
      <c r="G37" s="67"/>
      <c r="H37" s="68"/>
      <c r="I37" s="69"/>
      <c r="J37" s="33" t="e">
        <f t="shared" si="0"/>
        <v>#DIV/0!</v>
      </c>
      <c r="K37" s="58"/>
      <c r="L37" s="58"/>
      <c r="M37" s="63"/>
    </row>
    <row r="38" spans="1:13">
      <c r="A38" s="24">
        <v>31</v>
      </c>
      <c r="B38" s="8"/>
      <c r="C38" s="62"/>
      <c r="D38" s="62"/>
      <c r="E38" s="66"/>
      <c r="F38" s="66"/>
      <c r="G38" s="67"/>
      <c r="H38" s="68"/>
      <c r="I38" s="69"/>
      <c r="J38" s="33" t="e">
        <f t="shared" si="0"/>
        <v>#DIV/0!</v>
      </c>
      <c r="K38" s="58"/>
      <c r="L38" s="58"/>
      <c r="M38" s="63"/>
    </row>
    <row r="39" spans="1:13">
      <c r="A39" s="24">
        <v>32</v>
      </c>
      <c r="B39" s="8"/>
      <c r="C39" s="62"/>
      <c r="D39" s="62"/>
      <c r="E39" s="66"/>
      <c r="F39" s="66"/>
      <c r="G39" s="67"/>
      <c r="H39" s="68"/>
      <c r="I39" s="69"/>
      <c r="J39" s="33" t="e">
        <f t="shared" si="0"/>
        <v>#DIV/0!</v>
      </c>
      <c r="K39" s="58"/>
      <c r="L39" s="58"/>
      <c r="M39" s="63"/>
    </row>
    <row r="40" spans="1:13">
      <c r="A40" s="24">
        <v>33</v>
      </c>
      <c r="B40" s="8"/>
      <c r="C40" s="62"/>
      <c r="D40" s="62"/>
      <c r="E40" s="66"/>
      <c r="F40" s="66"/>
      <c r="G40" s="67"/>
      <c r="H40" s="68"/>
      <c r="I40" s="69"/>
      <c r="J40" s="59" t="e">
        <f t="shared" si="0"/>
        <v>#DIV/0!</v>
      </c>
      <c r="K40" s="58"/>
      <c r="L40" s="58"/>
      <c r="M40" s="63"/>
    </row>
    <row r="41" spans="1:13">
      <c r="A41" s="24">
        <v>34</v>
      </c>
      <c r="B41" s="8"/>
      <c r="C41" s="62"/>
      <c r="D41" s="62"/>
      <c r="E41" s="66"/>
      <c r="F41" s="66"/>
      <c r="G41" s="67"/>
      <c r="H41" s="68"/>
      <c r="I41" s="69"/>
      <c r="J41" s="59" t="e">
        <f t="shared" si="0"/>
        <v>#DIV/0!</v>
      </c>
      <c r="K41" s="58"/>
      <c r="L41" s="58"/>
      <c r="M41" s="63"/>
    </row>
    <row r="42" spans="1:13">
      <c r="A42" s="24">
        <v>35</v>
      </c>
      <c r="B42" s="8"/>
      <c r="C42" s="62"/>
      <c r="D42" s="62"/>
      <c r="E42" s="66"/>
      <c r="F42" s="66"/>
      <c r="G42" s="67"/>
      <c r="H42" s="68"/>
      <c r="I42" s="69"/>
      <c r="J42" s="33" t="e">
        <f t="shared" si="0"/>
        <v>#DIV/0!</v>
      </c>
      <c r="K42" s="58"/>
      <c r="L42" s="58"/>
      <c r="M42" s="63"/>
    </row>
    <row r="43" spans="1:13">
      <c r="A43" s="65">
        <v>36</v>
      </c>
      <c r="B43" s="8"/>
      <c r="C43" s="62"/>
      <c r="D43" s="62"/>
      <c r="E43" s="66"/>
      <c r="F43" s="66"/>
      <c r="G43" s="67"/>
      <c r="H43" s="68"/>
      <c r="I43" s="69"/>
      <c r="J43" s="59" t="e">
        <f t="shared" si="0"/>
        <v>#DIV/0!</v>
      </c>
      <c r="K43" s="58"/>
      <c r="L43" s="58"/>
      <c r="M43" s="63"/>
    </row>
    <row r="44" spans="1:13">
      <c r="A44" s="65">
        <v>37</v>
      </c>
      <c r="B44" s="8"/>
      <c r="C44" s="62"/>
      <c r="D44" s="62"/>
      <c r="E44" s="66"/>
      <c r="F44" s="66"/>
      <c r="G44" s="67"/>
      <c r="H44" s="68"/>
      <c r="I44" s="69"/>
      <c r="J44" s="59" t="e">
        <f t="shared" si="0"/>
        <v>#DIV/0!</v>
      </c>
      <c r="K44" s="58"/>
      <c r="L44" s="58"/>
      <c r="M44" s="63"/>
    </row>
    <row r="45" spans="1:13">
      <c r="A45" s="24">
        <v>38</v>
      </c>
      <c r="B45" s="8"/>
      <c r="C45" s="62"/>
      <c r="D45" s="62"/>
      <c r="E45" s="66"/>
      <c r="F45" s="66"/>
      <c r="G45" s="67"/>
      <c r="H45" s="68"/>
      <c r="I45" s="69"/>
      <c r="J45" s="33" t="e">
        <f t="shared" si="0"/>
        <v>#DIV/0!</v>
      </c>
      <c r="K45" s="58"/>
      <c r="L45" s="58"/>
      <c r="M45" s="63"/>
    </row>
    <row r="46" spans="1:13">
      <c r="A46" s="24">
        <v>39</v>
      </c>
      <c r="B46" s="8"/>
      <c r="C46" s="62"/>
      <c r="D46" s="62"/>
      <c r="E46" s="66"/>
      <c r="F46" s="66"/>
      <c r="G46" s="67"/>
      <c r="H46" s="68"/>
      <c r="I46" s="69"/>
      <c r="J46" s="33" t="e">
        <f t="shared" si="0"/>
        <v>#DIV/0!</v>
      </c>
      <c r="K46" s="58"/>
      <c r="L46" s="58"/>
      <c r="M46" s="63"/>
    </row>
    <row r="47" spans="1:13">
      <c r="A47" s="24">
        <v>40</v>
      </c>
      <c r="B47" s="8"/>
      <c r="C47" s="62"/>
      <c r="D47" s="62"/>
      <c r="E47" s="66"/>
      <c r="F47" s="66"/>
      <c r="G47" s="67"/>
      <c r="H47" s="68"/>
      <c r="I47" s="69"/>
      <c r="J47" s="33" t="e">
        <f t="shared" si="0"/>
        <v>#DIV/0!</v>
      </c>
      <c r="K47" s="58"/>
      <c r="L47" s="58"/>
      <c r="M47" s="63"/>
    </row>
    <row r="48" spans="1:13">
      <c r="A48" s="24">
        <v>41</v>
      </c>
      <c r="B48" s="42"/>
      <c r="C48" s="41"/>
      <c r="D48" s="41"/>
      <c r="E48" s="70"/>
      <c r="F48" s="70"/>
      <c r="G48" s="43"/>
      <c r="H48" s="71"/>
      <c r="I48" s="72"/>
      <c r="J48" s="33" t="e">
        <f t="shared" si="0"/>
        <v>#DIV/0!</v>
      </c>
      <c r="K48" s="42"/>
      <c r="L48" s="42"/>
      <c r="M48" s="41"/>
    </row>
    <row r="49" spans="1:13">
      <c r="A49" s="24">
        <v>42</v>
      </c>
      <c r="B49" s="42"/>
      <c r="C49" s="41"/>
      <c r="D49" s="41"/>
      <c r="E49" s="70"/>
      <c r="F49" s="70"/>
      <c r="G49" s="43"/>
      <c r="H49" s="71"/>
      <c r="I49" s="72"/>
      <c r="J49" s="59" t="e">
        <f t="shared" si="0"/>
        <v>#DIV/0!</v>
      </c>
      <c r="K49" s="42"/>
      <c r="L49" s="42"/>
      <c r="M49" s="41"/>
    </row>
    <row r="50" spans="1:13">
      <c r="A50" s="24">
        <v>43</v>
      </c>
      <c r="B50" s="42"/>
      <c r="C50" s="41"/>
      <c r="D50" s="41"/>
      <c r="E50" s="70"/>
      <c r="F50" s="70"/>
      <c r="G50" s="43"/>
      <c r="H50" s="71"/>
      <c r="I50" s="72"/>
      <c r="J50" s="59" t="e">
        <f t="shared" si="0"/>
        <v>#DIV/0!</v>
      </c>
      <c r="K50" s="42"/>
      <c r="L50" s="42"/>
      <c r="M50" s="41"/>
    </row>
    <row r="51" spans="1:13">
      <c r="A51" s="24">
        <v>44</v>
      </c>
      <c r="B51" s="42"/>
      <c r="C51" s="41"/>
      <c r="D51" s="41"/>
      <c r="E51" s="70"/>
      <c r="F51" s="70"/>
      <c r="G51" s="43"/>
      <c r="H51" s="71"/>
      <c r="I51" s="72"/>
      <c r="J51" s="33" t="e">
        <f t="shared" si="0"/>
        <v>#DIV/0!</v>
      </c>
      <c r="K51" s="42"/>
      <c r="L51" s="42"/>
      <c r="M51" s="41"/>
    </row>
    <row r="52" spans="1:13">
      <c r="A52" s="24">
        <v>45</v>
      </c>
      <c r="B52" s="42"/>
      <c r="C52" s="41"/>
      <c r="D52" s="41"/>
      <c r="E52" s="70"/>
      <c r="F52" s="70"/>
      <c r="G52" s="43"/>
      <c r="H52" s="71"/>
      <c r="I52" s="72"/>
      <c r="J52" s="59" t="e">
        <f t="shared" si="0"/>
        <v>#DIV/0!</v>
      </c>
      <c r="K52" s="42"/>
      <c r="L52" s="42"/>
      <c r="M52" s="41"/>
    </row>
    <row r="53" spans="1:13">
      <c r="A53" s="65">
        <v>46</v>
      </c>
      <c r="B53" s="42"/>
      <c r="C53" s="41"/>
      <c r="D53" s="41"/>
      <c r="E53" s="70"/>
      <c r="F53" s="70"/>
      <c r="G53" s="43"/>
      <c r="H53" s="71"/>
      <c r="I53" s="72"/>
      <c r="J53" s="59" t="e">
        <f t="shared" si="0"/>
        <v>#DIV/0!</v>
      </c>
      <c r="K53" s="42"/>
      <c r="L53" s="42"/>
      <c r="M53" s="41"/>
    </row>
    <row r="54" spans="1:13">
      <c r="A54" s="65">
        <v>47</v>
      </c>
      <c r="B54" s="42"/>
      <c r="C54" s="41"/>
      <c r="D54" s="41"/>
      <c r="E54" s="70"/>
      <c r="F54" s="70"/>
      <c r="G54" s="43"/>
      <c r="H54" s="71"/>
      <c r="I54" s="72"/>
      <c r="J54" s="33" t="e">
        <f t="shared" si="0"/>
        <v>#DIV/0!</v>
      </c>
      <c r="K54" s="42"/>
      <c r="L54" s="42"/>
      <c r="M54" s="41"/>
    </row>
    <row r="55" spans="1:13">
      <c r="A55" s="24">
        <v>48</v>
      </c>
      <c r="B55" s="42"/>
      <c r="C55" s="41"/>
      <c r="D55" s="41"/>
      <c r="E55" s="70"/>
      <c r="F55" s="70"/>
      <c r="G55" s="43"/>
      <c r="H55" s="71"/>
      <c r="I55" s="72"/>
      <c r="J55" s="33" t="e">
        <f t="shared" si="0"/>
        <v>#DIV/0!</v>
      </c>
      <c r="K55" s="42"/>
      <c r="L55" s="42"/>
      <c r="M55" s="41"/>
    </row>
    <row r="56" spans="1:13">
      <c r="A56" s="24">
        <v>49</v>
      </c>
      <c r="B56" s="42"/>
      <c r="C56" s="41"/>
      <c r="D56" s="41"/>
      <c r="E56" s="70"/>
      <c r="F56" s="70"/>
      <c r="G56" s="43"/>
      <c r="H56" s="71"/>
      <c r="I56" s="72"/>
      <c r="J56" s="33" t="e">
        <f t="shared" si="0"/>
        <v>#DIV/0!</v>
      </c>
      <c r="K56" s="42"/>
      <c r="L56" s="42"/>
      <c r="M56" s="41"/>
    </row>
    <row r="57" spans="1:13">
      <c r="A57" s="24">
        <v>50</v>
      </c>
      <c r="B57" s="42"/>
      <c r="C57" s="41"/>
      <c r="D57" s="41"/>
      <c r="E57" s="70"/>
      <c r="F57" s="70"/>
      <c r="G57" s="43"/>
      <c r="H57" s="71"/>
      <c r="I57" s="72"/>
      <c r="J57" s="33" t="e">
        <f t="shared" si="0"/>
        <v>#DIV/0!</v>
      </c>
      <c r="K57" s="42"/>
      <c r="L57" s="42"/>
      <c r="M57" s="41"/>
    </row>
    <row r="58" spans="1:13">
      <c r="A58" s="24">
        <v>51</v>
      </c>
      <c r="B58" s="42"/>
      <c r="C58" s="41"/>
      <c r="D58" s="41"/>
      <c r="E58" s="70"/>
      <c r="F58" s="70"/>
      <c r="G58" s="43"/>
      <c r="H58" s="71"/>
      <c r="I58" s="72"/>
      <c r="J58" s="59" t="e">
        <f t="shared" si="0"/>
        <v>#DIV/0!</v>
      </c>
      <c r="K58" s="42"/>
      <c r="L58" s="42"/>
      <c r="M58" s="41"/>
    </row>
    <row r="59" spans="1:13">
      <c r="A59" s="24">
        <v>52</v>
      </c>
      <c r="B59" s="42"/>
      <c r="C59" s="41"/>
      <c r="D59" s="41"/>
      <c r="E59" s="70"/>
      <c r="F59" s="70"/>
      <c r="G59" s="43"/>
      <c r="H59" s="71"/>
      <c r="I59" s="72"/>
      <c r="J59" s="59" t="e">
        <f t="shared" si="0"/>
        <v>#DIV/0!</v>
      </c>
      <c r="K59" s="42"/>
      <c r="L59" s="42"/>
      <c r="M59" s="41"/>
    </row>
    <row r="60" spans="1:13">
      <c r="A60" s="24">
        <v>53</v>
      </c>
      <c r="B60" s="42"/>
      <c r="C60" s="41"/>
      <c r="D60" s="41"/>
      <c r="E60" s="70"/>
      <c r="F60" s="70"/>
      <c r="G60" s="43"/>
      <c r="H60" s="71"/>
      <c r="I60" s="72"/>
      <c r="J60" s="33" t="e">
        <f t="shared" si="0"/>
        <v>#DIV/0!</v>
      </c>
      <c r="K60" s="42"/>
      <c r="L60" s="42"/>
      <c r="M60" s="41"/>
    </row>
    <row r="61" spans="1:13">
      <c r="A61" s="24">
        <v>54</v>
      </c>
      <c r="B61" s="42"/>
      <c r="C61" s="41"/>
      <c r="D61" s="41"/>
      <c r="E61" s="70"/>
      <c r="F61" s="70"/>
      <c r="G61" s="43"/>
      <c r="H61" s="71"/>
      <c r="I61" s="72"/>
      <c r="J61" s="59" t="e">
        <f t="shared" si="0"/>
        <v>#DIV/0!</v>
      </c>
      <c r="K61" s="42"/>
      <c r="L61" s="42"/>
      <c r="M61" s="41"/>
    </row>
    <row r="62" spans="1:13">
      <c r="A62" s="24">
        <v>55</v>
      </c>
      <c r="B62" s="42"/>
      <c r="C62" s="41"/>
      <c r="D62" s="41"/>
      <c r="E62" s="70"/>
      <c r="F62" s="70"/>
      <c r="G62" s="43"/>
      <c r="H62" s="71"/>
      <c r="I62" s="72"/>
      <c r="J62" s="59" t="e">
        <f t="shared" si="0"/>
        <v>#DIV/0!</v>
      </c>
      <c r="K62" s="42"/>
      <c r="L62" s="42"/>
      <c r="M62" s="41"/>
    </row>
    <row r="63" spans="1:13">
      <c r="A63" s="65">
        <v>56</v>
      </c>
      <c r="B63" s="42"/>
      <c r="C63" s="41"/>
      <c r="D63" s="41"/>
      <c r="E63" s="70"/>
      <c r="F63" s="70"/>
      <c r="G63" s="43"/>
      <c r="H63" s="71"/>
      <c r="I63" s="72"/>
      <c r="J63" s="33" t="e">
        <f t="shared" si="0"/>
        <v>#DIV/0!</v>
      </c>
      <c r="K63" s="42"/>
      <c r="L63" s="42"/>
      <c r="M63" s="41"/>
    </row>
    <row r="64" spans="1:13">
      <c r="A64" s="65">
        <v>57</v>
      </c>
      <c r="B64" s="42"/>
      <c r="C64" s="41"/>
      <c r="D64" s="41"/>
      <c r="E64" s="70"/>
      <c r="F64" s="70"/>
      <c r="G64" s="43"/>
      <c r="H64" s="71"/>
      <c r="I64" s="72"/>
      <c r="J64" s="33" t="e">
        <f t="shared" si="0"/>
        <v>#DIV/0!</v>
      </c>
      <c r="K64" s="42"/>
      <c r="L64" s="42"/>
      <c r="M64" s="41"/>
    </row>
    <row r="65" spans="1:13">
      <c r="A65" s="24">
        <v>58</v>
      </c>
      <c r="B65" s="42"/>
      <c r="C65" s="41"/>
      <c r="D65" s="41"/>
      <c r="E65" s="70"/>
      <c r="F65" s="70"/>
      <c r="G65" s="43"/>
      <c r="H65" s="71"/>
      <c r="I65" s="72"/>
      <c r="J65" s="33" t="e">
        <f t="shared" si="0"/>
        <v>#DIV/0!</v>
      </c>
      <c r="K65" s="42"/>
      <c r="L65" s="42"/>
      <c r="M65" s="41"/>
    </row>
    <row r="66" spans="1:13">
      <c r="A66" s="24">
        <v>59</v>
      </c>
      <c r="B66" s="42"/>
      <c r="C66" s="41"/>
      <c r="D66" s="41"/>
      <c r="E66" s="70"/>
      <c r="F66" s="70"/>
      <c r="G66" s="43"/>
      <c r="H66" s="71"/>
      <c r="I66" s="72"/>
      <c r="J66" s="33" t="e">
        <f t="shared" si="0"/>
        <v>#DIV/0!</v>
      </c>
      <c r="K66" s="42"/>
      <c r="L66" s="42"/>
      <c r="M66" s="41"/>
    </row>
    <row r="67" spans="1:13">
      <c r="A67" s="24">
        <v>60</v>
      </c>
      <c r="B67" s="42"/>
      <c r="C67" s="41"/>
      <c r="D67" s="41"/>
      <c r="E67" s="70"/>
      <c r="F67" s="70"/>
      <c r="G67" s="43"/>
      <c r="H67" s="71"/>
      <c r="I67" s="72"/>
      <c r="J67" s="59" t="e">
        <f t="shared" si="0"/>
        <v>#DIV/0!</v>
      </c>
      <c r="K67" s="42"/>
      <c r="L67" s="42"/>
      <c r="M67" s="41"/>
    </row>
    <row r="68" spans="1:13">
      <c r="A68" s="24">
        <v>61</v>
      </c>
      <c r="B68" s="42"/>
      <c r="C68" s="41"/>
      <c r="D68" s="41"/>
      <c r="E68" s="70"/>
      <c r="F68" s="70"/>
      <c r="G68" s="43"/>
      <c r="H68" s="71"/>
      <c r="I68" s="72"/>
      <c r="J68" s="59" t="e">
        <f t="shared" si="0"/>
        <v>#DIV/0!</v>
      </c>
      <c r="K68" s="42"/>
      <c r="L68" s="42"/>
      <c r="M68" s="41"/>
    </row>
    <row r="69" spans="1:13">
      <c r="A69" s="24">
        <v>62</v>
      </c>
      <c r="B69" s="42"/>
      <c r="C69" s="41"/>
      <c r="D69" s="41"/>
      <c r="E69" s="70"/>
      <c r="F69" s="70"/>
      <c r="G69" s="43"/>
      <c r="H69" s="71"/>
      <c r="I69" s="72"/>
      <c r="J69" s="33" t="e">
        <f t="shared" si="0"/>
        <v>#DIV/0!</v>
      </c>
      <c r="K69" s="42"/>
      <c r="L69" s="42"/>
      <c r="M69" s="41"/>
    </row>
    <row r="70" spans="1:13">
      <c r="A70" s="24">
        <v>63</v>
      </c>
      <c r="B70" s="42"/>
      <c r="C70" s="41"/>
      <c r="D70" s="41"/>
      <c r="E70" s="70"/>
      <c r="F70" s="70"/>
      <c r="G70" s="43"/>
      <c r="H70" s="71"/>
      <c r="I70" s="72"/>
      <c r="J70" s="59" t="e">
        <f t="shared" si="0"/>
        <v>#DIV/0!</v>
      </c>
      <c r="K70" s="42"/>
      <c r="L70" s="42"/>
      <c r="M70" s="41"/>
    </row>
    <row r="71" spans="1:13">
      <c r="A71" s="24">
        <v>64</v>
      </c>
      <c r="B71" s="42"/>
      <c r="C71" s="41"/>
      <c r="D71" s="41"/>
      <c r="E71" s="70"/>
      <c r="F71" s="70"/>
      <c r="G71" s="43"/>
      <c r="H71" s="71"/>
      <c r="I71" s="72"/>
      <c r="J71" s="59" t="e">
        <f t="shared" si="0"/>
        <v>#DIV/0!</v>
      </c>
      <c r="K71" s="42"/>
      <c r="L71" s="42"/>
      <c r="M71" s="41"/>
    </row>
    <row r="72" spans="1:13">
      <c r="A72" s="24">
        <v>65</v>
      </c>
      <c r="B72" s="42"/>
      <c r="C72" s="41"/>
      <c r="D72" s="41"/>
      <c r="E72" s="70"/>
      <c r="F72" s="70"/>
      <c r="G72" s="43"/>
      <c r="H72" s="71"/>
      <c r="I72" s="72"/>
      <c r="J72" s="33" t="e">
        <f t="shared" si="0"/>
        <v>#DIV/0!</v>
      </c>
      <c r="K72" s="42"/>
      <c r="L72" s="42"/>
      <c r="M72" s="41"/>
    </row>
    <row r="73" spans="1:13">
      <c r="A73" s="65">
        <v>66</v>
      </c>
      <c r="B73" s="42"/>
      <c r="C73" s="41"/>
      <c r="D73" s="41"/>
      <c r="E73" s="70"/>
      <c r="F73" s="70"/>
      <c r="G73" s="43"/>
      <c r="H73" s="71"/>
      <c r="I73" s="72"/>
      <c r="J73" s="33" t="e">
        <f t="shared" ref="J73:J136" si="1">H73/I73</f>
        <v>#DIV/0!</v>
      </c>
      <c r="K73" s="42"/>
      <c r="L73" s="42"/>
      <c r="M73" s="41"/>
    </row>
    <row r="74" spans="1:13">
      <c r="A74" s="65">
        <v>67</v>
      </c>
      <c r="B74" s="42"/>
      <c r="C74" s="41"/>
      <c r="D74" s="41"/>
      <c r="E74" s="70"/>
      <c r="F74" s="70"/>
      <c r="G74" s="43"/>
      <c r="H74" s="71"/>
      <c r="I74" s="72"/>
      <c r="J74" s="33" t="e">
        <f t="shared" si="1"/>
        <v>#DIV/0!</v>
      </c>
      <c r="K74" s="42"/>
      <c r="L74" s="42"/>
      <c r="M74" s="41"/>
    </row>
    <row r="75" spans="1:13">
      <c r="A75" s="24">
        <v>68</v>
      </c>
      <c r="B75" s="42"/>
      <c r="C75" s="41"/>
      <c r="D75" s="41"/>
      <c r="E75" s="70"/>
      <c r="F75" s="70"/>
      <c r="G75" s="43"/>
      <c r="H75" s="71"/>
      <c r="I75" s="72"/>
      <c r="J75" s="33" t="e">
        <f t="shared" si="1"/>
        <v>#DIV/0!</v>
      </c>
      <c r="K75" s="42"/>
      <c r="L75" s="42"/>
      <c r="M75" s="41"/>
    </row>
    <row r="76" spans="1:13">
      <c r="A76" s="24">
        <v>69</v>
      </c>
      <c r="B76" s="42"/>
      <c r="C76" s="41"/>
      <c r="D76" s="41"/>
      <c r="E76" s="70"/>
      <c r="F76" s="70"/>
      <c r="G76" s="43"/>
      <c r="H76" s="71"/>
      <c r="I76" s="72"/>
      <c r="J76" s="59" t="e">
        <f t="shared" si="1"/>
        <v>#DIV/0!</v>
      </c>
      <c r="K76" s="42"/>
      <c r="L76" s="42"/>
      <c r="M76" s="41"/>
    </row>
    <row r="77" spans="1:13">
      <c r="A77" s="24">
        <v>70</v>
      </c>
      <c r="B77" s="42"/>
      <c r="C77" s="41"/>
      <c r="D77" s="41"/>
      <c r="E77" s="70"/>
      <c r="F77" s="70"/>
      <c r="G77" s="43"/>
      <c r="H77" s="71"/>
      <c r="I77" s="72"/>
      <c r="J77" s="59" t="e">
        <f t="shared" si="1"/>
        <v>#DIV/0!</v>
      </c>
      <c r="K77" s="42"/>
      <c r="L77" s="42"/>
      <c r="M77" s="41"/>
    </row>
    <row r="78" spans="1:13">
      <c r="A78" s="24">
        <v>71</v>
      </c>
      <c r="B78" s="42"/>
      <c r="C78" s="41"/>
      <c r="D78" s="41"/>
      <c r="E78" s="70"/>
      <c r="F78" s="70"/>
      <c r="G78" s="43"/>
      <c r="H78" s="71"/>
      <c r="I78" s="72"/>
      <c r="J78" s="33" t="e">
        <f t="shared" si="1"/>
        <v>#DIV/0!</v>
      </c>
      <c r="K78" s="42"/>
      <c r="L78" s="42"/>
      <c r="M78" s="41"/>
    </row>
    <row r="79" spans="1:13">
      <c r="A79" s="24">
        <v>72</v>
      </c>
      <c r="B79" s="42"/>
      <c r="C79" s="41"/>
      <c r="D79" s="41"/>
      <c r="E79" s="70"/>
      <c r="F79" s="70"/>
      <c r="G79" s="43"/>
      <c r="H79" s="71"/>
      <c r="I79" s="72"/>
      <c r="J79" s="59" t="e">
        <f t="shared" si="1"/>
        <v>#DIV/0!</v>
      </c>
      <c r="K79" s="42"/>
      <c r="L79" s="42"/>
      <c r="M79" s="41"/>
    </row>
    <row r="80" spans="1:13">
      <c r="A80" s="24">
        <v>73</v>
      </c>
      <c r="B80" s="42"/>
      <c r="C80" s="41"/>
      <c r="D80" s="41"/>
      <c r="E80" s="70"/>
      <c r="F80" s="70"/>
      <c r="G80" s="43"/>
      <c r="H80" s="71"/>
      <c r="I80" s="72"/>
      <c r="J80" s="59" t="e">
        <f t="shared" si="1"/>
        <v>#DIV/0!</v>
      </c>
      <c r="K80" s="42"/>
      <c r="L80" s="42"/>
      <c r="M80" s="41"/>
    </row>
    <row r="81" spans="1:13">
      <c r="A81" s="24">
        <v>74</v>
      </c>
      <c r="B81" s="42"/>
      <c r="C81" s="41"/>
      <c r="D81" s="41"/>
      <c r="E81" s="70"/>
      <c r="F81" s="70"/>
      <c r="G81" s="43"/>
      <c r="H81" s="71"/>
      <c r="I81" s="72"/>
      <c r="J81" s="33" t="e">
        <f t="shared" si="1"/>
        <v>#DIV/0!</v>
      </c>
      <c r="K81" s="42"/>
      <c r="L81" s="42"/>
      <c r="M81" s="41"/>
    </row>
    <row r="82" spans="1:13">
      <c r="A82" s="24">
        <v>75</v>
      </c>
      <c r="B82" s="42"/>
      <c r="C82" s="41"/>
      <c r="D82" s="41"/>
      <c r="E82" s="70"/>
      <c r="F82" s="70"/>
      <c r="G82" s="43"/>
      <c r="H82" s="71"/>
      <c r="I82" s="72"/>
      <c r="J82" s="33" t="e">
        <f t="shared" si="1"/>
        <v>#DIV/0!</v>
      </c>
      <c r="K82" s="42"/>
      <c r="L82" s="42"/>
      <c r="M82" s="41"/>
    </row>
    <row r="83" spans="1:13">
      <c r="A83" s="65">
        <v>76</v>
      </c>
      <c r="B83" s="42"/>
      <c r="C83" s="41"/>
      <c r="D83" s="41"/>
      <c r="E83" s="70"/>
      <c r="F83" s="70"/>
      <c r="G83" s="43"/>
      <c r="H83" s="71"/>
      <c r="I83" s="72"/>
      <c r="J83" s="33" t="e">
        <f t="shared" si="1"/>
        <v>#DIV/0!</v>
      </c>
      <c r="K83" s="42"/>
      <c r="L83" s="42"/>
      <c r="M83" s="41"/>
    </row>
    <row r="84" spans="1:13">
      <c r="A84" s="65">
        <v>77</v>
      </c>
      <c r="B84" s="42"/>
      <c r="C84" s="41"/>
      <c r="D84" s="41"/>
      <c r="E84" s="70"/>
      <c r="F84" s="70"/>
      <c r="G84" s="43"/>
      <c r="H84" s="71"/>
      <c r="I84" s="72"/>
      <c r="J84" s="33" t="e">
        <f t="shared" si="1"/>
        <v>#DIV/0!</v>
      </c>
      <c r="K84" s="42"/>
      <c r="L84" s="42"/>
      <c r="M84" s="41"/>
    </row>
    <row r="85" spans="1:13">
      <c r="A85" s="24">
        <v>78</v>
      </c>
      <c r="B85" s="42"/>
      <c r="C85" s="41"/>
      <c r="D85" s="41"/>
      <c r="E85" s="70"/>
      <c r="F85" s="70"/>
      <c r="G85" s="43"/>
      <c r="H85" s="71"/>
      <c r="I85" s="72"/>
      <c r="J85" s="59" t="e">
        <f t="shared" si="1"/>
        <v>#DIV/0!</v>
      </c>
      <c r="K85" s="42"/>
      <c r="L85" s="42"/>
      <c r="M85" s="41"/>
    </row>
    <row r="86" spans="1:13">
      <c r="A86" s="24">
        <v>79</v>
      </c>
      <c r="B86" s="42"/>
      <c r="C86" s="41"/>
      <c r="D86" s="41"/>
      <c r="E86" s="70"/>
      <c r="F86" s="70"/>
      <c r="G86" s="43"/>
      <c r="H86" s="71"/>
      <c r="I86" s="72"/>
      <c r="J86" s="59" t="e">
        <f t="shared" si="1"/>
        <v>#DIV/0!</v>
      </c>
      <c r="K86" s="42"/>
      <c r="L86" s="42"/>
      <c r="M86" s="41"/>
    </row>
    <row r="87" spans="1:13">
      <c r="A87" s="24">
        <v>80</v>
      </c>
      <c r="B87" s="42"/>
      <c r="C87" s="41"/>
      <c r="D87" s="41"/>
      <c r="E87" s="70"/>
      <c r="F87" s="70"/>
      <c r="G87" s="43"/>
      <c r="H87" s="71"/>
      <c r="I87" s="72"/>
      <c r="J87" s="33" t="e">
        <f t="shared" si="1"/>
        <v>#DIV/0!</v>
      </c>
      <c r="K87" s="42"/>
      <c r="L87" s="42"/>
      <c r="M87" s="41"/>
    </row>
    <row r="88" spans="1:13">
      <c r="A88" s="24">
        <v>81</v>
      </c>
      <c r="B88" s="42"/>
      <c r="C88" s="41"/>
      <c r="D88" s="41"/>
      <c r="E88" s="70"/>
      <c r="F88" s="70"/>
      <c r="G88" s="43"/>
      <c r="H88" s="71"/>
      <c r="I88" s="72"/>
      <c r="J88" s="59" t="e">
        <f t="shared" si="1"/>
        <v>#DIV/0!</v>
      </c>
      <c r="K88" s="42"/>
      <c r="L88" s="42"/>
      <c r="M88" s="41"/>
    </row>
    <row r="89" spans="1:13">
      <c r="A89" s="24">
        <v>82</v>
      </c>
      <c r="B89" s="42"/>
      <c r="C89" s="41"/>
      <c r="D89" s="41"/>
      <c r="E89" s="70"/>
      <c r="F89" s="70"/>
      <c r="G89" s="43"/>
      <c r="H89" s="71"/>
      <c r="I89" s="72"/>
      <c r="J89" s="59" t="e">
        <f t="shared" si="1"/>
        <v>#DIV/0!</v>
      </c>
      <c r="K89" s="42"/>
      <c r="L89" s="42"/>
      <c r="M89" s="41"/>
    </row>
    <row r="90" spans="1:13">
      <c r="A90" s="24">
        <v>83</v>
      </c>
      <c r="B90" s="42"/>
      <c r="C90" s="41"/>
      <c r="D90" s="41"/>
      <c r="E90" s="70"/>
      <c r="F90" s="70"/>
      <c r="G90" s="43"/>
      <c r="H90" s="71"/>
      <c r="I90" s="72"/>
      <c r="J90" s="33" t="e">
        <f t="shared" si="1"/>
        <v>#DIV/0!</v>
      </c>
      <c r="K90" s="42"/>
      <c r="L90" s="42"/>
      <c r="M90" s="41"/>
    </row>
    <row r="91" spans="1:13">
      <c r="A91" s="24">
        <v>84</v>
      </c>
      <c r="B91" s="42"/>
      <c r="C91" s="41"/>
      <c r="D91" s="41"/>
      <c r="E91" s="70"/>
      <c r="F91" s="70"/>
      <c r="G91" s="43"/>
      <c r="H91" s="71"/>
      <c r="I91" s="72"/>
      <c r="J91" s="33" t="e">
        <f t="shared" si="1"/>
        <v>#DIV/0!</v>
      </c>
      <c r="K91" s="42"/>
      <c r="L91" s="42"/>
      <c r="M91" s="41"/>
    </row>
    <row r="92" spans="1:13">
      <c r="A92" s="24">
        <v>85</v>
      </c>
      <c r="B92" s="42"/>
      <c r="C92" s="41"/>
      <c r="D92" s="41"/>
      <c r="E92" s="70"/>
      <c r="F92" s="70"/>
      <c r="G92" s="43"/>
      <c r="H92" s="71"/>
      <c r="I92" s="72"/>
      <c r="J92" s="33" t="e">
        <f t="shared" si="1"/>
        <v>#DIV/0!</v>
      </c>
      <c r="K92" s="42"/>
      <c r="L92" s="42"/>
      <c r="M92" s="41"/>
    </row>
    <row r="93" spans="1:13">
      <c r="A93" s="65">
        <v>86</v>
      </c>
      <c r="B93" s="42"/>
      <c r="C93" s="41"/>
      <c r="D93" s="41"/>
      <c r="E93" s="70"/>
      <c r="F93" s="70"/>
      <c r="G93" s="43"/>
      <c r="H93" s="71"/>
      <c r="I93" s="72"/>
      <c r="J93" s="33" t="e">
        <f t="shared" si="1"/>
        <v>#DIV/0!</v>
      </c>
      <c r="K93" s="42"/>
      <c r="L93" s="42"/>
      <c r="M93" s="41"/>
    </row>
    <row r="94" spans="1:13">
      <c r="A94" s="65">
        <v>87</v>
      </c>
      <c r="B94" s="42"/>
      <c r="C94" s="41"/>
      <c r="D94" s="41"/>
      <c r="E94" s="70"/>
      <c r="F94" s="70"/>
      <c r="G94" s="43"/>
      <c r="H94" s="71"/>
      <c r="I94" s="72"/>
      <c r="J94" s="59" t="e">
        <f t="shared" si="1"/>
        <v>#DIV/0!</v>
      </c>
      <c r="K94" s="42"/>
      <c r="L94" s="42"/>
      <c r="M94" s="41"/>
    </row>
    <row r="95" spans="1:13">
      <c r="A95" s="24">
        <v>88</v>
      </c>
      <c r="B95" s="42"/>
      <c r="C95" s="41"/>
      <c r="D95" s="41"/>
      <c r="E95" s="70"/>
      <c r="F95" s="70"/>
      <c r="G95" s="43"/>
      <c r="H95" s="71"/>
      <c r="I95" s="72"/>
      <c r="J95" s="59" t="e">
        <f t="shared" si="1"/>
        <v>#DIV/0!</v>
      </c>
      <c r="K95" s="42"/>
      <c r="L95" s="42"/>
      <c r="M95" s="41"/>
    </row>
    <row r="96" spans="1:13">
      <c r="A96" s="24">
        <v>89</v>
      </c>
      <c r="B96" s="42"/>
      <c r="C96" s="41"/>
      <c r="D96" s="41"/>
      <c r="E96" s="70"/>
      <c r="F96" s="70"/>
      <c r="G96" s="43"/>
      <c r="H96" s="71"/>
      <c r="I96" s="72"/>
      <c r="J96" s="33" t="e">
        <f t="shared" si="1"/>
        <v>#DIV/0!</v>
      </c>
      <c r="K96" s="42"/>
      <c r="L96" s="42"/>
      <c r="M96" s="41"/>
    </row>
    <row r="97" spans="1:13">
      <c r="A97" s="24">
        <v>90</v>
      </c>
      <c r="B97" s="42"/>
      <c r="C97" s="41"/>
      <c r="D97" s="41"/>
      <c r="E97" s="70"/>
      <c r="F97" s="70"/>
      <c r="G97" s="43"/>
      <c r="H97" s="71"/>
      <c r="I97" s="72"/>
      <c r="J97" s="59" t="e">
        <f t="shared" si="1"/>
        <v>#DIV/0!</v>
      </c>
      <c r="K97" s="42"/>
      <c r="L97" s="42"/>
      <c r="M97" s="41"/>
    </row>
    <row r="98" spans="1:13">
      <c r="A98" s="24">
        <v>91</v>
      </c>
      <c r="B98" s="42"/>
      <c r="C98" s="41"/>
      <c r="D98" s="41"/>
      <c r="E98" s="70"/>
      <c r="F98" s="70"/>
      <c r="G98" s="43"/>
      <c r="H98" s="71"/>
      <c r="I98" s="72"/>
      <c r="J98" s="59" t="e">
        <f t="shared" si="1"/>
        <v>#DIV/0!</v>
      </c>
      <c r="K98" s="42"/>
      <c r="L98" s="42"/>
      <c r="M98" s="41"/>
    </row>
    <row r="99" spans="1:13">
      <c r="A99" s="24">
        <v>92</v>
      </c>
      <c r="B99" s="42"/>
      <c r="C99" s="41"/>
      <c r="D99" s="41"/>
      <c r="E99" s="70"/>
      <c r="F99" s="70"/>
      <c r="G99" s="43"/>
      <c r="H99" s="71"/>
      <c r="I99" s="72"/>
      <c r="J99" s="33" t="e">
        <f t="shared" si="1"/>
        <v>#DIV/0!</v>
      </c>
      <c r="K99" s="42"/>
      <c r="L99" s="42"/>
      <c r="M99" s="41"/>
    </row>
    <row r="100" spans="1:13">
      <c r="A100" s="24">
        <v>93</v>
      </c>
      <c r="B100" s="42"/>
      <c r="C100" s="41"/>
      <c r="D100" s="41"/>
      <c r="E100" s="70"/>
      <c r="F100" s="70"/>
      <c r="G100" s="43"/>
      <c r="H100" s="71"/>
      <c r="I100" s="72"/>
      <c r="J100" s="33" t="e">
        <f t="shared" si="1"/>
        <v>#DIV/0!</v>
      </c>
      <c r="K100" s="42"/>
      <c r="L100" s="42"/>
      <c r="M100" s="41"/>
    </row>
    <row r="101" spans="1:13">
      <c r="A101" s="24">
        <v>94</v>
      </c>
      <c r="B101" s="42"/>
      <c r="C101" s="41"/>
      <c r="D101" s="41"/>
      <c r="E101" s="70"/>
      <c r="F101" s="70"/>
      <c r="G101" s="43"/>
      <c r="H101" s="71"/>
      <c r="I101" s="72"/>
      <c r="J101" s="33" t="e">
        <f t="shared" si="1"/>
        <v>#DIV/0!</v>
      </c>
      <c r="K101" s="42"/>
      <c r="L101" s="42"/>
      <c r="M101" s="41"/>
    </row>
    <row r="102" spans="1:13">
      <c r="A102" s="24">
        <v>95</v>
      </c>
      <c r="B102" s="42"/>
      <c r="C102" s="41"/>
      <c r="D102" s="41"/>
      <c r="E102" s="70"/>
      <c r="F102" s="70"/>
      <c r="G102" s="43"/>
      <c r="H102" s="71"/>
      <c r="I102" s="72"/>
      <c r="J102" s="33" t="e">
        <f t="shared" si="1"/>
        <v>#DIV/0!</v>
      </c>
      <c r="K102" s="42"/>
      <c r="L102" s="42"/>
      <c r="M102" s="41"/>
    </row>
    <row r="103" spans="1:13">
      <c r="A103" s="65">
        <v>96</v>
      </c>
      <c r="B103" s="42"/>
      <c r="C103" s="41"/>
      <c r="D103" s="41"/>
      <c r="E103" s="70"/>
      <c r="F103" s="70"/>
      <c r="G103" s="43"/>
      <c r="H103" s="71"/>
      <c r="I103" s="72"/>
      <c r="J103" s="59" t="e">
        <f t="shared" si="1"/>
        <v>#DIV/0!</v>
      </c>
      <c r="K103" s="42"/>
      <c r="L103" s="42"/>
      <c r="M103" s="41"/>
    </row>
    <row r="104" spans="1:13">
      <c r="A104" s="65">
        <v>97</v>
      </c>
      <c r="B104" s="42"/>
      <c r="C104" s="41"/>
      <c r="D104" s="41"/>
      <c r="E104" s="70"/>
      <c r="F104" s="70"/>
      <c r="G104" s="43"/>
      <c r="H104" s="71"/>
      <c r="I104" s="72"/>
      <c r="J104" s="59" t="e">
        <f t="shared" si="1"/>
        <v>#DIV/0!</v>
      </c>
      <c r="K104" s="42"/>
      <c r="L104" s="42"/>
      <c r="M104" s="41"/>
    </row>
    <row r="105" spans="1:13">
      <c r="A105" s="24">
        <v>98</v>
      </c>
      <c r="B105" s="42"/>
      <c r="C105" s="41"/>
      <c r="D105" s="41"/>
      <c r="E105" s="70"/>
      <c r="F105" s="70"/>
      <c r="G105" s="43"/>
      <c r="H105" s="71"/>
      <c r="I105" s="72"/>
      <c r="J105" s="33" t="e">
        <f t="shared" si="1"/>
        <v>#DIV/0!</v>
      </c>
      <c r="K105" s="42"/>
      <c r="L105" s="42"/>
      <c r="M105" s="41"/>
    </row>
    <row r="106" spans="1:13">
      <c r="A106" s="24">
        <v>99</v>
      </c>
      <c r="B106" s="42"/>
      <c r="C106" s="41"/>
      <c r="D106" s="41"/>
      <c r="E106" s="70"/>
      <c r="F106" s="70"/>
      <c r="G106" s="43"/>
      <c r="H106" s="71"/>
      <c r="I106" s="72"/>
      <c r="J106" s="59" t="e">
        <f t="shared" si="1"/>
        <v>#DIV/0!</v>
      </c>
      <c r="K106" s="42"/>
      <c r="L106" s="42"/>
      <c r="M106" s="41"/>
    </row>
    <row r="107" spans="1:13">
      <c r="A107" s="24">
        <v>100</v>
      </c>
      <c r="B107" s="42"/>
      <c r="C107" s="41"/>
      <c r="D107" s="41"/>
      <c r="E107" s="70"/>
      <c r="F107" s="70"/>
      <c r="G107" s="43"/>
      <c r="H107" s="71"/>
      <c r="I107" s="72"/>
      <c r="J107" s="59" t="e">
        <f t="shared" si="1"/>
        <v>#DIV/0!</v>
      </c>
      <c r="K107" s="42"/>
      <c r="L107" s="42"/>
      <c r="M107" s="41"/>
    </row>
    <row r="108" spans="1:13">
      <c r="A108" s="24">
        <v>101</v>
      </c>
      <c r="B108" s="42"/>
      <c r="C108" s="41"/>
      <c r="D108" s="41"/>
      <c r="E108" s="70"/>
      <c r="F108" s="70"/>
      <c r="G108" s="43"/>
      <c r="H108" s="71"/>
      <c r="I108" s="72"/>
      <c r="J108" s="33" t="e">
        <f t="shared" si="1"/>
        <v>#DIV/0!</v>
      </c>
      <c r="K108" s="42"/>
      <c r="L108" s="42"/>
      <c r="M108" s="41"/>
    </row>
    <row r="109" spans="1:13">
      <c r="A109" s="24">
        <v>102</v>
      </c>
      <c r="B109" s="42"/>
      <c r="C109" s="41"/>
      <c r="D109" s="41"/>
      <c r="E109" s="70"/>
      <c r="F109" s="70"/>
      <c r="G109" s="43"/>
      <c r="H109" s="71"/>
      <c r="I109" s="72"/>
      <c r="J109" s="33" t="e">
        <f t="shared" si="1"/>
        <v>#DIV/0!</v>
      </c>
      <c r="K109" s="42"/>
      <c r="L109" s="42"/>
      <c r="M109" s="41"/>
    </row>
    <row r="110" spans="1:13">
      <c r="A110" s="24">
        <v>103</v>
      </c>
      <c r="B110" s="42"/>
      <c r="C110" s="41"/>
      <c r="D110" s="41"/>
      <c r="E110" s="70"/>
      <c r="F110" s="70"/>
      <c r="G110" s="43"/>
      <c r="H110" s="71"/>
      <c r="I110" s="72"/>
      <c r="J110" s="33" t="e">
        <f t="shared" si="1"/>
        <v>#DIV/0!</v>
      </c>
      <c r="K110" s="42"/>
      <c r="L110" s="42"/>
      <c r="M110" s="41"/>
    </row>
    <row r="111" spans="1:13">
      <c r="A111" s="24">
        <v>104</v>
      </c>
      <c r="B111" s="42"/>
      <c r="C111" s="41"/>
      <c r="D111" s="41"/>
      <c r="E111" s="70"/>
      <c r="F111" s="70"/>
      <c r="G111" s="43"/>
      <c r="H111" s="71"/>
      <c r="I111" s="72"/>
      <c r="J111" s="33" t="e">
        <f t="shared" si="1"/>
        <v>#DIV/0!</v>
      </c>
      <c r="K111" s="42"/>
      <c r="L111" s="42"/>
      <c r="M111" s="41"/>
    </row>
    <row r="112" spans="1:13">
      <c r="A112" s="24">
        <v>105</v>
      </c>
      <c r="B112" s="42"/>
      <c r="C112" s="41"/>
      <c r="D112" s="41"/>
      <c r="E112" s="70"/>
      <c r="F112" s="70"/>
      <c r="G112" s="43"/>
      <c r="H112" s="71"/>
      <c r="I112" s="72"/>
      <c r="J112" s="59" t="e">
        <f t="shared" si="1"/>
        <v>#DIV/0!</v>
      </c>
      <c r="K112" s="42"/>
      <c r="L112" s="42"/>
      <c r="M112" s="41"/>
    </row>
    <row r="113" spans="1:13">
      <c r="A113" s="65">
        <v>106</v>
      </c>
      <c r="B113" s="42"/>
      <c r="C113" s="41"/>
      <c r="D113" s="41"/>
      <c r="E113" s="70"/>
      <c r="F113" s="70"/>
      <c r="G113" s="43"/>
      <c r="H113" s="71"/>
      <c r="I113" s="72"/>
      <c r="J113" s="59" t="e">
        <f t="shared" si="1"/>
        <v>#DIV/0!</v>
      </c>
      <c r="K113" s="42"/>
      <c r="L113" s="42"/>
      <c r="M113" s="41"/>
    </row>
    <row r="114" spans="1:13">
      <c r="A114" s="65">
        <v>107</v>
      </c>
      <c r="B114" s="42"/>
      <c r="C114" s="41"/>
      <c r="D114" s="41"/>
      <c r="E114" s="70"/>
      <c r="F114" s="70"/>
      <c r="G114" s="43"/>
      <c r="H114" s="71"/>
      <c r="I114" s="72"/>
      <c r="J114" s="33" t="e">
        <f t="shared" si="1"/>
        <v>#DIV/0!</v>
      </c>
      <c r="K114" s="42"/>
      <c r="L114" s="42"/>
      <c r="M114" s="41"/>
    </row>
    <row r="115" spans="1:13">
      <c r="A115" s="24">
        <v>108</v>
      </c>
      <c r="B115" s="42"/>
      <c r="C115" s="41"/>
      <c r="D115" s="41"/>
      <c r="E115" s="70"/>
      <c r="F115" s="70"/>
      <c r="G115" s="43"/>
      <c r="H115" s="71"/>
      <c r="I115" s="72"/>
      <c r="J115" s="59" t="e">
        <f t="shared" si="1"/>
        <v>#DIV/0!</v>
      </c>
      <c r="K115" s="42"/>
      <c r="L115" s="42"/>
      <c r="M115" s="41"/>
    </row>
    <row r="116" spans="1:13">
      <c r="A116" s="24">
        <v>109</v>
      </c>
      <c r="B116" s="42"/>
      <c r="C116" s="41"/>
      <c r="D116" s="41"/>
      <c r="E116" s="70"/>
      <c r="F116" s="70"/>
      <c r="G116" s="43"/>
      <c r="H116" s="71"/>
      <c r="I116" s="72"/>
      <c r="J116" s="59" t="e">
        <f t="shared" si="1"/>
        <v>#DIV/0!</v>
      </c>
      <c r="K116" s="42"/>
      <c r="L116" s="42"/>
      <c r="M116" s="41"/>
    </row>
    <row r="117" spans="1:13">
      <c r="A117" s="24">
        <v>110</v>
      </c>
      <c r="B117" s="42"/>
      <c r="C117" s="41"/>
      <c r="D117" s="41"/>
      <c r="E117" s="70"/>
      <c r="F117" s="70"/>
      <c r="G117" s="43"/>
      <c r="H117" s="71"/>
      <c r="I117" s="72"/>
      <c r="J117" s="33" t="e">
        <f t="shared" si="1"/>
        <v>#DIV/0!</v>
      </c>
      <c r="K117" s="42"/>
      <c r="L117" s="42"/>
      <c r="M117" s="41"/>
    </row>
    <row r="118" spans="1:13">
      <c r="A118" s="24">
        <v>111</v>
      </c>
      <c r="B118" s="42"/>
      <c r="C118" s="41"/>
      <c r="D118" s="41"/>
      <c r="E118" s="70"/>
      <c r="F118" s="70"/>
      <c r="G118" s="43"/>
      <c r="H118" s="71"/>
      <c r="I118" s="72"/>
      <c r="J118" s="33" t="e">
        <f t="shared" si="1"/>
        <v>#DIV/0!</v>
      </c>
      <c r="K118" s="42"/>
      <c r="L118" s="42"/>
      <c r="M118" s="41"/>
    </row>
    <row r="119" spans="1:13">
      <c r="A119" s="24">
        <v>112</v>
      </c>
      <c r="B119" s="42"/>
      <c r="C119" s="41"/>
      <c r="D119" s="41"/>
      <c r="E119" s="70"/>
      <c r="F119" s="70"/>
      <c r="G119" s="43"/>
      <c r="H119" s="71"/>
      <c r="I119" s="72"/>
      <c r="J119" s="33" t="e">
        <f t="shared" si="1"/>
        <v>#DIV/0!</v>
      </c>
      <c r="K119" s="42"/>
      <c r="L119" s="42"/>
      <c r="M119" s="41"/>
    </row>
    <row r="120" spans="1:13">
      <c r="A120" s="24">
        <v>113</v>
      </c>
      <c r="B120" s="42"/>
      <c r="C120" s="41"/>
      <c r="D120" s="41"/>
      <c r="E120" s="70"/>
      <c r="F120" s="70"/>
      <c r="G120" s="43"/>
      <c r="H120" s="71"/>
      <c r="I120" s="72"/>
      <c r="J120" s="33" t="e">
        <f t="shared" si="1"/>
        <v>#DIV/0!</v>
      </c>
      <c r="K120" s="42"/>
      <c r="L120" s="42"/>
      <c r="M120" s="41"/>
    </row>
    <row r="121" spans="1:13">
      <c r="A121" s="24">
        <v>114</v>
      </c>
      <c r="B121" s="42"/>
      <c r="C121" s="41"/>
      <c r="D121" s="41"/>
      <c r="E121" s="70"/>
      <c r="F121" s="70"/>
      <c r="G121" s="43"/>
      <c r="H121" s="71"/>
      <c r="I121" s="72"/>
      <c r="J121" s="59" t="e">
        <f t="shared" si="1"/>
        <v>#DIV/0!</v>
      </c>
      <c r="K121" s="42"/>
      <c r="L121" s="42"/>
      <c r="M121" s="41"/>
    </row>
    <row r="122" spans="1:13">
      <c r="A122" s="24">
        <v>115</v>
      </c>
      <c r="B122" s="42"/>
      <c r="C122" s="41"/>
      <c r="D122" s="41"/>
      <c r="E122" s="70"/>
      <c r="F122" s="70"/>
      <c r="G122" s="43"/>
      <c r="H122" s="71"/>
      <c r="I122" s="72"/>
      <c r="J122" s="59" t="e">
        <f t="shared" si="1"/>
        <v>#DIV/0!</v>
      </c>
      <c r="K122" s="42"/>
      <c r="L122" s="42"/>
      <c r="M122" s="41"/>
    </row>
    <row r="123" spans="1:13">
      <c r="A123" s="65">
        <v>116</v>
      </c>
      <c r="B123" s="42"/>
      <c r="C123" s="41"/>
      <c r="D123" s="41"/>
      <c r="E123" s="70"/>
      <c r="F123" s="70"/>
      <c r="G123" s="43"/>
      <c r="H123" s="71"/>
      <c r="I123" s="72"/>
      <c r="J123" s="33" t="e">
        <f t="shared" si="1"/>
        <v>#DIV/0!</v>
      </c>
      <c r="K123" s="42"/>
      <c r="L123" s="42"/>
      <c r="M123" s="41"/>
    </row>
    <row r="124" spans="1:13">
      <c r="A124" s="65">
        <v>117</v>
      </c>
      <c r="B124" s="42"/>
      <c r="C124" s="41"/>
      <c r="D124" s="41"/>
      <c r="E124" s="70"/>
      <c r="F124" s="70"/>
      <c r="G124" s="43"/>
      <c r="H124" s="71"/>
      <c r="I124" s="72"/>
      <c r="J124" s="59" t="e">
        <f t="shared" si="1"/>
        <v>#DIV/0!</v>
      </c>
      <c r="K124" s="42"/>
      <c r="L124" s="42"/>
      <c r="M124" s="41"/>
    </row>
    <row r="125" spans="1:13">
      <c r="A125" s="24">
        <v>118</v>
      </c>
      <c r="B125" s="42"/>
      <c r="C125" s="41"/>
      <c r="D125" s="41"/>
      <c r="E125" s="70"/>
      <c r="F125" s="70"/>
      <c r="G125" s="43"/>
      <c r="H125" s="71"/>
      <c r="I125" s="72"/>
      <c r="J125" s="59" t="e">
        <f t="shared" si="1"/>
        <v>#DIV/0!</v>
      </c>
      <c r="K125" s="42"/>
      <c r="L125" s="42"/>
      <c r="M125" s="41"/>
    </row>
    <row r="126" spans="1:13">
      <c r="A126" s="24">
        <v>119</v>
      </c>
      <c r="B126" s="42"/>
      <c r="C126" s="41"/>
      <c r="D126" s="41"/>
      <c r="E126" s="70"/>
      <c r="F126" s="70"/>
      <c r="G126" s="43"/>
      <c r="H126" s="71"/>
      <c r="I126" s="72"/>
      <c r="J126" s="33" t="e">
        <f t="shared" si="1"/>
        <v>#DIV/0!</v>
      </c>
      <c r="K126" s="42"/>
      <c r="L126" s="42"/>
      <c r="M126" s="41"/>
    </row>
    <row r="127" spans="1:13">
      <c r="A127" s="24">
        <v>120</v>
      </c>
      <c r="B127" s="42"/>
      <c r="C127" s="41"/>
      <c r="D127" s="41"/>
      <c r="E127" s="70"/>
      <c r="F127" s="70"/>
      <c r="G127" s="43"/>
      <c r="H127" s="71"/>
      <c r="I127" s="72"/>
      <c r="J127" s="33" t="e">
        <f t="shared" si="1"/>
        <v>#DIV/0!</v>
      </c>
      <c r="K127" s="42"/>
      <c r="L127" s="42"/>
      <c r="M127" s="41"/>
    </row>
    <row r="128" spans="1:13">
      <c r="A128" s="24">
        <v>121</v>
      </c>
      <c r="B128" s="42"/>
      <c r="C128" s="41"/>
      <c r="D128" s="41"/>
      <c r="E128" s="70"/>
      <c r="F128" s="70"/>
      <c r="G128" s="43"/>
      <c r="H128" s="71"/>
      <c r="I128" s="72"/>
      <c r="J128" s="33" t="e">
        <f t="shared" si="1"/>
        <v>#DIV/0!</v>
      </c>
      <c r="K128" s="42"/>
      <c r="L128" s="42"/>
      <c r="M128" s="41"/>
    </row>
    <row r="129" spans="1:13">
      <c r="A129" s="24">
        <v>122</v>
      </c>
      <c r="B129" s="42"/>
      <c r="C129" s="41"/>
      <c r="D129" s="41"/>
      <c r="E129" s="70"/>
      <c r="F129" s="70"/>
      <c r="G129" s="43"/>
      <c r="H129" s="71"/>
      <c r="I129" s="72"/>
      <c r="J129" s="33" t="e">
        <f t="shared" si="1"/>
        <v>#DIV/0!</v>
      </c>
      <c r="K129" s="42"/>
      <c r="L129" s="42"/>
      <c r="M129" s="41"/>
    </row>
    <row r="130" spans="1:13">
      <c r="A130" s="24">
        <v>123</v>
      </c>
      <c r="B130" s="42"/>
      <c r="C130" s="41"/>
      <c r="D130" s="41"/>
      <c r="E130" s="70"/>
      <c r="F130" s="70"/>
      <c r="G130" s="43"/>
      <c r="H130" s="71"/>
      <c r="I130" s="72"/>
      <c r="J130" s="59" t="e">
        <f t="shared" si="1"/>
        <v>#DIV/0!</v>
      </c>
      <c r="K130" s="42"/>
      <c r="L130" s="42"/>
      <c r="M130" s="41"/>
    </row>
    <row r="131" spans="1:13">
      <c r="A131" s="24">
        <v>124</v>
      </c>
      <c r="B131" s="42"/>
      <c r="C131" s="41"/>
      <c r="D131" s="41"/>
      <c r="E131" s="70"/>
      <c r="F131" s="70"/>
      <c r="G131" s="43"/>
      <c r="H131" s="71"/>
      <c r="I131" s="72"/>
      <c r="J131" s="59" t="e">
        <f t="shared" si="1"/>
        <v>#DIV/0!</v>
      </c>
      <c r="K131" s="42"/>
      <c r="L131" s="42"/>
      <c r="M131" s="41"/>
    </row>
    <row r="132" spans="1:13">
      <c r="A132" s="24">
        <v>125</v>
      </c>
      <c r="B132" s="42"/>
      <c r="C132" s="41"/>
      <c r="D132" s="41"/>
      <c r="E132" s="70"/>
      <c r="F132" s="70"/>
      <c r="G132" s="43"/>
      <c r="H132" s="71"/>
      <c r="I132" s="72"/>
      <c r="J132" s="33" t="e">
        <f t="shared" si="1"/>
        <v>#DIV/0!</v>
      </c>
      <c r="K132" s="42"/>
      <c r="L132" s="42"/>
      <c r="M132" s="41"/>
    </row>
    <row r="133" spans="1:13">
      <c r="A133" s="65">
        <v>126</v>
      </c>
      <c r="B133" s="42"/>
      <c r="C133" s="41"/>
      <c r="D133" s="41"/>
      <c r="E133" s="70"/>
      <c r="F133" s="70"/>
      <c r="G133" s="43"/>
      <c r="H133" s="71"/>
      <c r="I133" s="72"/>
      <c r="J133" s="59" t="e">
        <f t="shared" si="1"/>
        <v>#DIV/0!</v>
      </c>
      <c r="K133" s="42"/>
      <c r="L133" s="42"/>
      <c r="M133" s="41"/>
    </row>
    <row r="134" spans="1:13">
      <c r="A134" s="65">
        <v>127</v>
      </c>
      <c r="B134" s="42"/>
      <c r="C134" s="41"/>
      <c r="D134" s="41"/>
      <c r="E134" s="70"/>
      <c r="F134" s="70"/>
      <c r="G134" s="43"/>
      <c r="H134" s="71"/>
      <c r="I134" s="72"/>
      <c r="J134" s="59" t="e">
        <f t="shared" si="1"/>
        <v>#DIV/0!</v>
      </c>
      <c r="K134" s="42"/>
      <c r="L134" s="42"/>
      <c r="M134" s="41"/>
    </row>
    <row r="135" spans="1:13">
      <c r="A135" s="24">
        <v>128</v>
      </c>
      <c r="B135" s="42"/>
      <c r="C135" s="41"/>
      <c r="D135" s="41"/>
      <c r="E135" s="70"/>
      <c r="F135" s="70"/>
      <c r="G135" s="43"/>
      <c r="H135" s="71"/>
      <c r="I135" s="72"/>
      <c r="J135" s="33" t="e">
        <f t="shared" si="1"/>
        <v>#DIV/0!</v>
      </c>
      <c r="K135" s="42"/>
      <c r="L135" s="42"/>
      <c r="M135" s="41"/>
    </row>
    <row r="136" spans="1:13">
      <c r="A136" s="24">
        <v>129</v>
      </c>
      <c r="B136" s="42"/>
      <c r="C136" s="41"/>
      <c r="D136" s="41"/>
      <c r="E136" s="70"/>
      <c r="F136" s="70"/>
      <c r="G136" s="43"/>
      <c r="H136" s="71"/>
      <c r="I136" s="72"/>
      <c r="J136" s="33" t="e">
        <f t="shared" si="1"/>
        <v>#DIV/0!</v>
      </c>
      <c r="K136" s="42"/>
      <c r="L136" s="42"/>
      <c r="M136" s="41"/>
    </row>
    <row r="137" spans="1:13">
      <c r="A137" s="24">
        <v>130</v>
      </c>
      <c r="B137" s="42"/>
      <c r="C137" s="41"/>
      <c r="D137" s="41"/>
      <c r="E137" s="70"/>
      <c r="F137" s="70"/>
      <c r="G137" s="43"/>
      <c r="H137" s="71"/>
      <c r="I137" s="72"/>
      <c r="J137" s="33" t="e">
        <f t="shared" ref="J137:J200" si="2">H137/I137</f>
        <v>#DIV/0!</v>
      </c>
      <c r="K137" s="42"/>
      <c r="L137" s="42"/>
      <c r="M137" s="41"/>
    </row>
    <row r="138" spans="1:13">
      <c r="A138" s="24">
        <v>131</v>
      </c>
      <c r="B138" s="42"/>
      <c r="C138" s="41"/>
      <c r="D138" s="41"/>
      <c r="E138" s="70"/>
      <c r="F138" s="70"/>
      <c r="G138" s="43"/>
      <c r="H138" s="71"/>
      <c r="I138" s="72"/>
      <c r="J138" s="33" t="e">
        <f t="shared" si="2"/>
        <v>#DIV/0!</v>
      </c>
      <c r="K138" s="42"/>
      <c r="L138" s="42"/>
      <c r="M138" s="41"/>
    </row>
    <row r="139" spans="1:13">
      <c r="A139" s="24">
        <v>132</v>
      </c>
      <c r="B139" s="42"/>
      <c r="C139" s="41"/>
      <c r="D139" s="41"/>
      <c r="E139" s="70"/>
      <c r="F139" s="70"/>
      <c r="G139" s="43"/>
      <c r="H139" s="71"/>
      <c r="I139" s="72"/>
      <c r="J139" s="59" t="e">
        <f t="shared" si="2"/>
        <v>#DIV/0!</v>
      </c>
      <c r="K139" s="42"/>
      <c r="L139" s="42"/>
      <c r="M139" s="41"/>
    </row>
    <row r="140" spans="1:13">
      <c r="A140" s="24">
        <v>133</v>
      </c>
      <c r="B140" s="42"/>
      <c r="C140" s="41"/>
      <c r="D140" s="41"/>
      <c r="E140" s="70"/>
      <c r="F140" s="70"/>
      <c r="G140" s="43"/>
      <c r="H140" s="71"/>
      <c r="I140" s="72"/>
      <c r="J140" s="59" t="e">
        <f t="shared" si="2"/>
        <v>#DIV/0!</v>
      </c>
      <c r="K140" s="42"/>
      <c r="L140" s="42"/>
      <c r="M140" s="41"/>
    </row>
    <row r="141" spans="1:13">
      <c r="A141" s="24">
        <v>134</v>
      </c>
      <c r="B141" s="42"/>
      <c r="C141" s="41"/>
      <c r="D141" s="41"/>
      <c r="E141" s="70"/>
      <c r="F141" s="70"/>
      <c r="G141" s="43"/>
      <c r="H141" s="71"/>
      <c r="I141" s="72"/>
      <c r="J141" s="33" t="e">
        <f t="shared" si="2"/>
        <v>#DIV/0!</v>
      </c>
      <c r="K141" s="42"/>
      <c r="L141" s="42"/>
      <c r="M141" s="41"/>
    </row>
    <row r="142" spans="1:13">
      <c r="A142" s="24">
        <v>135</v>
      </c>
      <c r="B142" s="42"/>
      <c r="C142" s="41"/>
      <c r="D142" s="41"/>
      <c r="E142" s="70"/>
      <c r="F142" s="70"/>
      <c r="G142" s="43"/>
      <c r="H142" s="71"/>
      <c r="I142" s="72"/>
      <c r="J142" s="59" t="e">
        <f t="shared" si="2"/>
        <v>#DIV/0!</v>
      </c>
      <c r="K142" s="42"/>
      <c r="L142" s="42"/>
      <c r="M142" s="41"/>
    </row>
    <row r="143" spans="1:13">
      <c r="A143" s="65">
        <v>136</v>
      </c>
      <c r="B143" s="42"/>
      <c r="C143" s="41"/>
      <c r="D143" s="41"/>
      <c r="E143" s="70"/>
      <c r="F143" s="70"/>
      <c r="G143" s="43"/>
      <c r="H143" s="71"/>
      <c r="I143" s="72"/>
      <c r="J143" s="59" t="e">
        <f t="shared" si="2"/>
        <v>#DIV/0!</v>
      </c>
      <c r="K143" s="42"/>
      <c r="L143" s="42"/>
      <c r="M143" s="41"/>
    </row>
    <row r="144" spans="1:13">
      <c r="A144" s="65">
        <v>137</v>
      </c>
      <c r="B144" s="42"/>
      <c r="C144" s="41"/>
      <c r="D144" s="41"/>
      <c r="E144" s="70"/>
      <c r="F144" s="70"/>
      <c r="G144" s="43"/>
      <c r="H144" s="71"/>
      <c r="I144" s="72"/>
      <c r="J144" s="33" t="e">
        <f t="shared" si="2"/>
        <v>#DIV/0!</v>
      </c>
      <c r="K144" s="42"/>
      <c r="L144" s="42"/>
      <c r="M144" s="41"/>
    </row>
    <row r="145" spans="1:13">
      <c r="A145" s="24">
        <v>138</v>
      </c>
      <c r="B145" s="42"/>
      <c r="C145" s="41"/>
      <c r="D145" s="41"/>
      <c r="E145" s="70"/>
      <c r="F145" s="70"/>
      <c r="G145" s="43"/>
      <c r="H145" s="71"/>
      <c r="I145" s="72"/>
      <c r="J145" s="33" t="e">
        <f t="shared" si="2"/>
        <v>#DIV/0!</v>
      </c>
      <c r="K145" s="42"/>
      <c r="L145" s="42"/>
      <c r="M145" s="41"/>
    </row>
    <row r="146" spans="1:13">
      <c r="A146" s="24">
        <v>139</v>
      </c>
      <c r="B146" s="42"/>
      <c r="C146" s="41"/>
      <c r="D146" s="41"/>
      <c r="E146" s="70"/>
      <c r="F146" s="70"/>
      <c r="G146" s="43"/>
      <c r="H146" s="71"/>
      <c r="I146" s="72"/>
      <c r="J146" s="33" t="e">
        <f t="shared" si="2"/>
        <v>#DIV/0!</v>
      </c>
      <c r="K146" s="42"/>
      <c r="L146" s="42"/>
      <c r="M146" s="41"/>
    </row>
    <row r="147" spans="1:13">
      <c r="A147" s="24">
        <v>140</v>
      </c>
      <c r="B147" s="42"/>
      <c r="C147" s="41"/>
      <c r="D147" s="41"/>
      <c r="E147" s="70"/>
      <c r="F147" s="70"/>
      <c r="G147" s="43"/>
      <c r="H147" s="71"/>
      <c r="I147" s="72"/>
      <c r="J147" s="33" t="e">
        <f t="shared" si="2"/>
        <v>#DIV/0!</v>
      </c>
      <c r="K147" s="42"/>
      <c r="L147" s="42"/>
      <c r="M147" s="41"/>
    </row>
    <row r="148" spans="1:13">
      <c r="A148" s="24">
        <v>141</v>
      </c>
      <c r="B148" s="42"/>
      <c r="C148" s="41"/>
      <c r="D148" s="41"/>
      <c r="E148" s="70"/>
      <c r="F148" s="70"/>
      <c r="G148" s="43"/>
      <c r="H148" s="71"/>
      <c r="I148" s="72"/>
      <c r="J148" s="59" t="e">
        <f t="shared" si="2"/>
        <v>#DIV/0!</v>
      </c>
      <c r="K148" s="42"/>
      <c r="L148" s="42"/>
      <c r="M148" s="41"/>
    </row>
    <row r="149" spans="1:13">
      <c r="A149" s="24">
        <v>142</v>
      </c>
      <c r="B149" s="42"/>
      <c r="C149" s="41"/>
      <c r="D149" s="41"/>
      <c r="E149" s="70"/>
      <c r="F149" s="70"/>
      <c r="G149" s="43"/>
      <c r="H149" s="71"/>
      <c r="I149" s="72"/>
      <c r="J149" s="59" t="e">
        <f t="shared" si="2"/>
        <v>#DIV/0!</v>
      </c>
      <c r="K149" s="42"/>
      <c r="L149" s="42"/>
      <c r="M149" s="41"/>
    </row>
    <row r="150" spans="1:13">
      <c r="A150" s="24">
        <v>143</v>
      </c>
      <c r="B150" s="42"/>
      <c r="C150" s="41"/>
      <c r="D150" s="41"/>
      <c r="E150" s="70"/>
      <c r="F150" s="70"/>
      <c r="G150" s="43"/>
      <c r="H150" s="71"/>
      <c r="I150" s="72"/>
      <c r="J150" s="33" t="e">
        <f t="shared" si="2"/>
        <v>#DIV/0!</v>
      </c>
      <c r="K150" s="42"/>
      <c r="L150" s="42"/>
      <c r="M150" s="41"/>
    </row>
    <row r="151" spans="1:13">
      <c r="A151" s="24">
        <v>144</v>
      </c>
      <c r="B151" s="42"/>
      <c r="C151" s="41"/>
      <c r="D151" s="41"/>
      <c r="E151" s="70"/>
      <c r="F151" s="70"/>
      <c r="G151" s="43"/>
      <c r="H151" s="71"/>
      <c r="I151" s="72"/>
      <c r="J151" s="59" t="e">
        <f t="shared" si="2"/>
        <v>#DIV/0!</v>
      </c>
      <c r="K151" s="42"/>
      <c r="L151" s="42"/>
      <c r="M151" s="41"/>
    </row>
    <row r="152" spans="1:13">
      <c r="A152" s="24">
        <v>145</v>
      </c>
      <c r="B152" s="42"/>
      <c r="C152" s="41"/>
      <c r="D152" s="41"/>
      <c r="E152" s="70"/>
      <c r="F152" s="70"/>
      <c r="G152" s="43"/>
      <c r="H152" s="71"/>
      <c r="I152" s="72"/>
      <c r="J152" s="59" t="e">
        <f t="shared" si="2"/>
        <v>#DIV/0!</v>
      </c>
      <c r="K152" s="42"/>
      <c r="L152" s="42"/>
      <c r="M152" s="41"/>
    </row>
    <row r="153" spans="1:13">
      <c r="A153" s="65">
        <v>146</v>
      </c>
      <c r="B153" s="42"/>
      <c r="C153" s="41"/>
      <c r="D153" s="41"/>
      <c r="E153" s="70"/>
      <c r="F153" s="70"/>
      <c r="G153" s="43"/>
      <c r="H153" s="71"/>
      <c r="I153" s="72"/>
      <c r="J153" s="33" t="e">
        <f t="shared" si="2"/>
        <v>#DIV/0!</v>
      </c>
      <c r="K153" s="42"/>
      <c r="L153" s="42"/>
      <c r="M153" s="41"/>
    </row>
    <row r="154" spans="1:13">
      <c r="A154" s="65">
        <v>147</v>
      </c>
      <c r="B154" s="42"/>
      <c r="C154" s="41"/>
      <c r="D154" s="41"/>
      <c r="E154" s="70"/>
      <c r="F154" s="70"/>
      <c r="G154" s="43"/>
      <c r="H154" s="71"/>
      <c r="I154" s="72"/>
      <c r="J154" s="33" t="e">
        <f t="shared" si="2"/>
        <v>#DIV/0!</v>
      </c>
      <c r="K154" s="42"/>
      <c r="L154" s="42"/>
      <c r="M154" s="41"/>
    </row>
    <row r="155" spans="1:13">
      <c r="A155" s="24">
        <v>148</v>
      </c>
      <c r="B155" s="42"/>
      <c r="C155" s="41"/>
      <c r="D155" s="41"/>
      <c r="E155" s="70"/>
      <c r="F155" s="70"/>
      <c r="G155" s="43"/>
      <c r="H155" s="71"/>
      <c r="I155" s="72"/>
      <c r="J155" s="33" t="e">
        <f t="shared" si="2"/>
        <v>#DIV/0!</v>
      </c>
      <c r="K155" s="42"/>
      <c r="L155" s="42"/>
      <c r="M155" s="41"/>
    </row>
    <row r="156" spans="1:13">
      <c r="A156" s="24">
        <v>149</v>
      </c>
      <c r="B156" s="42"/>
      <c r="C156" s="41"/>
      <c r="D156" s="41"/>
      <c r="E156" s="70"/>
      <c r="F156" s="70"/>
      <c r="G156" s="43"/>
      <c r="H156" s="71"/>
      <c r="I156" s="72"/>
      <c r="J156" s="33" t="e">
        <f t="shared" si="2"/>
        <v>#DIV/0!</v>
      </c>
      <c r="K156" s="42"/>
      <c r="L156" s="42"/>
      <c r="M156" s="41"/>
    </row>
    <row r="157" spans="1:13">
      <c r="A157" s="24">
        <v>150</v>
      </c>
      <c r="B157" s="42"/>
      <c r="C157" s="41"/>
      <c r="D157" s="41"/>
      <c r="E157" s="70"/>
      <c r="F157" s="70"/>
      <c r="G157" s="43"/>
      <c r="H157" s="71"/>
      <c r="I157" s="72"/>
      <c r="J157" s="59" t="e">
        <f t="shared" si="2"/>
        <v>#DIV/0!</v>
      </c>
      <c r="K157" s="42"/>
      <c r="L157" s="42"/>
      <c r="M157" s="41"/>
    </row>
    <row r="158" spans="1:13">
      <c r="A158" s="24">
        <v>151</v>
      </c>
      <c r="B158" s="42"/>
      <c r="C158" s="41"/>
      <c r="D158" s="41"/>
      <c r="E158" s="70"/>
      <c r="F158" s="70"/>
      <c r="G158" s="43"/>
      <c r="H158" s="71"/>
      <c r="I158" s="72"/>
      <c r="J158" s="59" t="e">
        <f t="shared" si="2"/>
        <v>#DIV/0!</v>
      </c>
      <c r="K158" s="42"/>
      <c r="L158" s="42"/>
      <c r="M158" s="41"/>
    </row>
    <row r="159" spans="1:13">
      <c r="A159" s="24">
        <v>152</v>
      </c>
      <c r="B159" s="42"/>
      <c r="C159" s="41"/>
      <c r="D159" s="41"/>
      <c r="E159" s="70"/>
      <c r="F159" s="70"/>
      <c r="G159" s="43"/>
      <c r="H159" s="71"/>
      <c r="I159" s="72"/>
      <c r="J159" s="33" t="e">
        <f t="shared" si="2"/>
        <v>#DIV/0!</v>
      </c>
      <c r="K159" s="42"/>
      <c r="L159" s="42"/>
      <c r="M159" s="41"/>
    </row>
    <row r="160" spans="1:13">
      <c r="A160" s="24">
        <v>153</v>
      </c>
      <c r="B160" s="42"/>
      <c r="C160" s="41"/>
      <c r="D160" s="41"/>
      <c r="E160" s="70"/>
      <c r="F160" s="70"/>
      <c r="G160" s="43"/>
      <c r="H160" s="71"/>
      <c r="I160" s="72"/>
      <c r="J160" s="59" t="e">
        <f t="shared" si="2"/>
        <v>#DIV/0!</v>
      </c>
      <c r="K160" s="42"/>
      <c r="L160" s="42"/>
      <c r="M160" s="41"/>
    </row>
    <row r="161" spans="1:13">
      <c r="A161" s="24">
        <v>154</v>
      </c>
      <c r="B161" s="42"/>
      <c r="C161" s="41"/>
      <c r="D161" s="41"/>
      <c r="E161" s="70"/>
      <c r="F161" s="70"/>
      <c r="G161" s="43"/>
      <c r="H161" s="71"/>
      <c r="I161" s="72"/>
      <c r="J161" s="59" t="e">
        <f t="shared" si="2"/>
        <v>#DIV/0!</v>
      </c>
      <c r="K161" s="42"/>
      <c r="L161" s="42"/>
      <c r="M161" s="41"/>
    </row>
    <row r="162" spans="1:13">
      <c r="A162" s="24">
        <v>155</v>
      </c>
      <c r="B162" s="42"/>
      <c r="C162" s="41"/>
      <c r="D162" s="41"/>
      <c r="E162" s="70"/>
      <c r="F162" s="70"/>
      <c r="G162" s="43"/>
      <c r="H162" s="71"/>
      <c r="I162" s="72"/>
      <c r="J162" s="33" t="e">
        <f t="shared" si="2"/>
        <v>#DIV/0!</v>
      </c>
      <c r="K162" s="42"/>
      <c r="L162" s="42"/>
      <c r="M162" s="41"/>
    </row>
    <row r="163" spans="1:13">
      <c r="A163" s="65">
        <v>156</v>
      </c>
      <c r="B163" s="42"/>
      <c r="C163" s="41"/>
      <c r="D163" s="41"/>
      <c r="E163" s="70"/>
      <c r="F163" s="70"/>
      <c r="G163" s="43"/>
      <c r="H163" s="71"/>
      <c r="I163" s="72"/>
      <c r="J163" s="33" t="e">
        <f t="shared" si="2"/>
        <v>#DIV/0!</v>
      </c>
      <c r="K163" s="42"/>
      <c r="L163" s="42"/>
      <c r="M163" s="41"/>
    </row>
    <row r="164" spans="1:13">
      <c r="A164" s="65">
        <v>157</v>
      </c>
      <c r="B164" s="42"/>
      <c r="C164" s="41"/>
      <c r="D164" s="41"/>
      <c r="E164" s="70"/>
      <c r="F164" s="70"/>
      <c r="G164" s="43"/>
      <c r="H164" s="71"/>
      <c r="I164" s="72"/>
      <c r="J164" s="33" t="e">
        <f t="shared" si="2"/>
        <v>#DIV/0!</v>
      </c>
      <c r="K164" s="42"/>
      <c r="L164" s="42"/>
      <c r="M164" s="41"/>
    </row>
    <row r="165" spans="1:13">
      <c r="A165" s="24">
        <v>158</v>
      </c>
      <c r="B165" s="42"/>
      <c r="C165" s="41"/>
      <c r="D165" s="41"/>
      <c r="E165" s="70"/>
      <c r="F165" s="70"/>
      <c r="G165" s="43"/>
      <c r="H165" s="71"/>
      <c r="I165" s="72"/>
      <c r="J165" s="33" t="e">
        <f t="shared" si="2"/>
        <v>#DIV/0!</v>
      </c>
      <c r="K165" s="42"/>
      <c r="L165" s="42"/>
      <c r="M165" s="41"/>
    </row>
    <row r="166" spans="1:13">
      <c r="A166" s="24">
        <v>159</v>
      </c>
      <c r="B166" s="42"/>
      <c r="C166" s="41"/>
      <c r="D166" s="41"/>
      <c r="E166" s="70"/>
      <c r="F166" s="70"/>
      <c r="G166" s="43"/>
      <c r="H166" s="71"/>
      <c r="I166" s="72"/>
      <c r="J166" s="59" t="e">
        <f t="shared" si="2"/>
        <v>#DIV/0!</v>
      </c>
      <c r="K166" s="42"/>
      <c r="L166" s="42"/>
      <c r="M166" s="41"/>
    </row>
    <row r="167" spans="1:13">
      <c r="A167" s="24">
        <v>160</v>
      </c>
      <c r="B167" s="42"/>
      <c r="C167" s="41"/>
      <c r="D167" s="41"/>
      <c r="E167" s="70"/>
      <c r="F167" s="70"/>
      <c r="G167" s="43"/>
      <c r="H167" s="71"/>
      <c r="I167" s="72"/>
      <c r="J167" s="59" t="e">
        <f t="shared" si="2"/>
        <v>#DIV/0!</v>
      </c>
      <c r="K167" s="42"/>
      <c r="L167" s="42"/>
      <c r="M167" s="41"/>
    </row>
    <row r="168" spans="1:13">
      <c r="A168" s="24">
        <v>161</v>
      </c>
      <c r="B168" s="42"/>
      <c r="C168" s="41"/>
      <c r="D168" s="41"/>
      <c r="E168" s="70"/>
      <c r="F168" s="70"/>
      <c r="G168" s="43"/>
      <c r="H168" s="71"/>
      <c r="I168" s="72"/>
      <c r="J168" s="33" t="e">
        <f t="shared" si="2"/>
        <v>#DIV/0!</v>
      </c>
      <c r="K168" s="42"/>
      <c r="L168" s="42"/>
      <c r="M168" s="41"/>
    </row>
    <row r="169" spans="1:13">
      <c r="A169" s="24">
        <v>162</v>
      </c>
      <c r="B169" s="42"/>
      <c r="C169" s="41"/>
      <c r="D169" s="41"/>
      <c r="E169" s="70"/>
      <c r="F169" s="70"/>
      <c r="G169" s="43"/>
      <c r="H169" s="71"/>
      <c r="I169" s="72"/>
      <c r="J169" s="59" t="e">
        <f t="shared" si="2"/>
        <v>#DIV/0!</v>
      </c>
      <c r="K169" s="42"/>
      <c r="L169" s="42"/>
      <c r="M169" s="41"/>
    </row>
    <row r="170" spans="1:13">
      <c r="A170" s="24">
        <v>163</v>
      </c>
      <c r="B170" s="42"/>
      <c r="C170" s="41"/>
      <c r="D170" s="41"/>
      <c r="E170" s="70"/>
      <c r="F170" s="70"/>
      <c r="G170" s="43"/>
      <c r="H170" s="71"/>
      <c r="I170" s="72"/>
      <c r="J170" s="59" t="e">
        <f t="shared" si="2"/>
        <v>#DIV/0!</v>
      </c>
      <c r="K170" s="42"/>
      <c r="L170" s="42"/>
      <c r="M170" s="41"/>
    </row>
    <row r="171" spans="1:13">
      <c r="A171" s="24">
        <v>164</v>
      </c>
      <c r="B171" s="42"/>
      <c r="C171" s="41"/>
      <c r="D171" s="41"/>
      <c r="E171" s="70"/>
      <c r="F171" s="70"/>
      <c r="G171" s="43"/>
      <c r="H171" s="71"/>
      <c r="I171" s="72"/>
      <c r="J171" s="33" t="e">
        <f t="shared" si="2"/>
        <v>#DIV/0!</v>
      </c>
      <c r="K171" s="42"/>
      <c r="L171" s="42"/>
      <c r="M171" s="41"/>
    </row>
    <row r="172" spans="1:13">
      <c r="A172" s="24">
        <v>165</v>
      </c>
      <c r="B172" s="42"/>
      <c r="C172" s="41"/>
      <c r="D172" s="41"/>
      <c r="E172" s="70"/>
      <c r="F172" s="70"/>
      <c r="G172" s="43"/>
      <c r="H172" s="71"/>
      <c r="I172" s="72"/>
      <c r="J172" s="33" t="e">
        <f t="shared" si="2"/>
        <v>#DIV/0!</v>
      </c>
      <c r="K172" s="42"/>
      <c r="L172" s="42"/>
      <c r="M172" s="41"/>
    </row>
    <row r="173" spans="1:13">
      <c r="A173" s="65">
        <v>166</v>
      </c>
      <c r="B173" s="42"/>
      <c r="C173" s="41"/>
      <c r="D173" s="41"/>
      <c r="E173" s="70"/>
      <c r="F173" s="70"/>
      <c r="G173" s="43"/>
      <c r="H173" s="71"/>
      <c r="I173" s="72"/>
      <c r="J173" s="33" t="e">
        <f t="shared" si="2"/>
        <v>#DIV/0!</v>
      </c>
      <c r="K173" s="42"/>
      <c r="L173" s="42"/>
      <c r="M173" s="41"/>
    </row>
    <row r="174" spans="1:13">
      <c r="A174" s="65">
        <v>167</v>
      </c>
      <c r="B174" s="42"/>
      <c r="C174" s="41"/>
      <c r="D174" s="41"/>
      <c r="E174" s="70"/>
      <c r="F174" s="70"/>
      <c r="G174" s="43"/>
      <c r="H174" s="71"/>
      <c r="I174" s="72"/>
      <c r="J174" s="33" t="e">
        <f t="shared" si="2"/>
        <v>#DIV/0!</v>
      </c>
      <c r="K174" s="42"/>
      <c r="L174" s="42"/>
      <c r="M174" s="41"/>
    </row>
    <row r="175" spans="1:13">
      <c r="A175" s="24">
        <v>168</v>
      </c>
      <c r="B175" s="42"/>
      <c r="C175" s="41"/>
      <c r="D175" s="41"/>
      <c r="E175" s="70"/>
      <c r="F175" s="70"/>
      <c r="G175" s="43"/>
      <c r="H175" s="71"/>
      <c r="I175" s="72"/>
      <c r="J175" s="59" t="e">
        <f t="shared" si="2"/>
        <v>#DIV/0!</v>
      </c>
      <c r="K175" s="42"/>
      <c r="L175" s="42"/>
      <c r="M175" s="41"/>
    </row>
    <row r="176" spans="1:13">
      <c r="A176" s="24">
        <v>169</v>
      </c>
      <c r="B176" s="42"/>
      <c r="C176" s="41"/>
      <c r="D176" s="41"/>
      <c r="E176" s="70"/>
      <c r="F176" s="70"/>
      <c r="G176" s="43"/>
      <c r="H176" s="71"/>
      <c r="I176" s="72"/>
      <c r="J176" s="59" t="e">
        <f t="shared" si="2"/>
        <v>#DIV/0!</v>
      </c>
      <c r="K176" s="42"/>
      <c r="L176" s="42"/>
      <c r="M176" s="41"/>
    </row>
    <row r="177" spans="1:13">
      <c r="A177" s="24">
        <v>170</v>
      </c>
      <c r="B177" s="42"/>
      <c r="C177" s="41"/>
      <c r="D177" s="41"/>
      <c r="E177" s="70"/>
      <c r="F177" s="70"/>
      <c r="G177" s="43"/>
      <c r="H177" s="71"/>
      <c r="I177" s="72"/>
      <c r="J177" s="33" t="e">
        <f t="shared" si="2"/>
        <v>#DIV/0!</v>
      </c>
      <c r="K177" s="42"/>
      <c r="L177" s="42"/>
      <c r="M177" s="41"/>
    </row>
    <row r="178" spans="1:13">
      <c r="A178" s="24">
        <v>171</v>
      </c>
      <c r="B178" s="42"/>
      <c r="C178" s="41"/>
      <c r="D178" s="41"/>
      <c r="E178" s="70"/>
      <c r="F178" s="70"/>
      <c r="G178" s="43"/>
      <c r="H178" s="71"/>
      <c r="I178" s="72"/>
      <c r="J178" s="59" t="e">
        <f t="shared" si="2"/>
        <v>#DIV/0!</v>
      </c>
      <c r="K178" s="42"/>
      <c r="L178" s="42"/>
      <c r="M178" s="41"/>
    </row>
    <row r="179" spans="1:13">
      <c r="A179" s="24">
        <v>172</v>
      </c>
      <c r="B179" s="42"/>
      <c r="C179" s="41"/>
      <c r="D179" s="41"/>
      <c r="E179" s="70"/>
      <c r="F179" s="70"/>
      <c r="G179" s="43"/>
      <c r="H179" s="71"/>
      <c r="I179" s="72"/>
      <c r="J179" s="59" t="e">
        <f t="shared" si="2"/>
        <v>#DIV/0!</v>
      </c>
      <c r="K179" s="42"/>
      <c r="L179" s="42"/>
      <c r="M179" s="41"/>
    </row>
    <row r="180" spans="1:13">
      <c r="A180" s="24">
        <v>173</v>
      </c>
      <c r="B180" s="42"/>
      <c r="C180" s="41"/>
      <c r="D180" s="41"/>
      <c r="E180" s="70"/>
      <c r="F180" s="70"/>
      <c r="G180" s="43"/>
      <c r="H180" s="71"/>
      <c r="I180" s="72"/>
      <c r="J180" s="33" t="e">
        <f t="shared" si="2"/>
        <v>#DIV/0!</v>
      </c>
      <c r="K180" s="42"/>
      <c r="L180" s="42"/>
      <c r="M180" s="41"/>
    </row>
    <row r="181" spans="1:13">
      <c r="A181" s="24">
        <v>174</v>
      </c>
      <c r="B181" s="42"/>
      <c r="C181" s="41"/>
      <c r="D181" s="41"/>
      <c r="E181" s="70"/>
      <c r="F181" s="70"/>
      <c r="G181" s="43"/>
      <c r="H181" s="71"/>
      <c r="I181" s="72"/>
      <c r="J181" s="33" t="e">
        <f t="shared" si="2"/>
        <v>#DIV/0!</v>
      </c>
      <c r="K181" s="42"/>
      <c r="L181" s="42"/>
      <c r="M181" s="41"/>
    </row>
    <row r="182" spans="1:13">
      <c r="A182" s="24">
        <v>175</v>
      </c>
      <c r="B182" s="42"/>
      <c r="C182" s="41"/>
      <c r="D182" s="41"/>
      <c r="E182" s="70"/>
      <c r="F182" s="70"/>
      <c r="G182" s="43"/>
      <c r="H182" s="71"/>
      <c r="I182" s="72"/>
      <c r="J182" s="33" t="e">
        <f t="shared" si="2"/>
        <v>#DIV/0!</v>
      </c>
      <c r="K182" s="42"/>
      <c r="L182" s="42"/>
      <c r="M182" s="41"/>
    </row>
    <row r="183" spans="1:13">
      <c r="A183" s="65">
        <v>176</v>
      </c>
      <c r="B183" s="42"/>
      <c r="C183" s="41"/>
      <c r="D183" s="41"/>
      <c r="E183" s="70"/>
      <c r="F183" s="70"/>
      <c r="G183" s="43"/>
      <c r="H183" s="71"/>
      <c r="I183" s="72"/>
      <c r="J183" s="33" t="e">
        <f t="shared" si="2"/>
        <v>#DIV/0!</v>
      </c>
      <c r="K183" s="42"/>
      <c r="L183" s="42"/>
      <c r="M183" s="41"/>
    </row>
    <row r="184" spans="1:13">
      <c r="A184" s="65">
        <v>177</v>
      </c>
      <c r="B184" s="42"/>
      <c r="C184" s="41"/>
      <c r="D184" s="41"/>
      <c r="E184" s="70"/>
      <c r="F184" s="70"/>
      <c r="G184" s="43"/>
      <c r="H184" s="71"/>
      <c r="I184" s="72"/>
      <c r="J184" s="59" t="e">
        <f t="shared" si="2"/>
        <v>#DIV/0!</v>
      </c>
      <c r="K184" s="42"/>
      <c r="L184" s="42"/>
      <c r="M184" s="41"/>
    </row>
    <row r="185" spans="1:13">
      <c r="A185" s="24">
        <v>178</v>
      </c>
      <c r="B185" s="42"/>
      <c r="C185" s="41"/>
      <c r="D185" s="41"/>
      <c r="E185" s="70"/>
      <c r="F185" s="70"/>
      <c r="G185" s="43"/>
      <c r="H185" s="71"/>
      <c r="I185" s="72"/>
      <c r="J185" s="59" t="e">
        <f t="shared" si="2"/>
        <v>#DIV/0!</v>
      </c>
      <c r="K185" s="42"/>
      <c r="L185" s="42"/>
      <c r="M185" s="41"/>
    </row>
    <row r="186" spans="1:13">
      <c r="A186" s="24">
        <v>179</v>
      </c>
      <c r="B186" s="42"/>
      <c r="C186" s="41"/>
      <c r="D186" s="41"/>
      <c r="E186" s="70"/>
      <c r="F186" s="70"/>
      <c r="G186" s="43"/>
      <c r="H186" s="71"/>
      <c r="I186" s="72"/>
      <c r="J186" s="33" t="e">
        <f t="shared" si="2"/>
        <v>#DIV/0!</v>
      </c>
      <c r="K186" s="42"/>
      <c r="L186" s="42"/>
      <c r="M186" s="41"/>
    </row>
    <row r="187" spans="1:13">
      <c r="A187" s="24">
        <v>180</v>
      </c>
      <c r="B187" s="42"/>
      <c r="C187" s="41"/>
      <c r="D187" s="41"/>
      <c r="E187" s="70"/>
      <c r="F187" s="70"/>
      <c r="G187" s="43"/>
      <c r="H187" s="71"/>
      <c r="I187" s="72"/>
      <c r="J187" s="59" t="e">
        <f t="shared" si="2"/>
        <v>#DIV/0!</v>
      </c>
      <c r="K187" s="42"/>
      <c r="L187" s="42"/>
      <c r="M187" s="41"/>
    </row>
    <row r="188" spans="1:13">
      <c r="A188" s="24">
        <v>181</v>
      </c>
      <c r="B188" s="42"/>
      <c r="C188" s="41"/>
      <c r="D188" s="41"/>
      <c r="E188" s="70"/>
      <c r="F188" s="70"/>
      <c r="G188" s="43"/>
      <c r="H188" s="71"/>
      <c r="I188" s="72"/>
      <c r="J188" s="59" t="e">
        <f t="shared" si="2"/>
        <v>#DIV/0!</v>
      </c>
      <c r="K188" s="42"/>
      <c r="L188" s="42"/>
      <c r="M188" s="41"/>
    </row>
    <row r="189" spans="1:13">
      <c r="A189" s="24">
        <v>182</v>
      </c>
      <c r="B189" s="42"/>
      <c r="C189" s="41"/>
      <c r="D189" s="41"/>
      <c r="E189" s="70"/>
      <c r="F189" s="70"/>
      <c r="G189" s="43"/>
      <c r="H189" s="71"/>
      <c r="I189" s="72"/>
      <c r="J189" s="33" t="e">
        <f t="shared" si="2"/>
        <v>#DIV/0!</v>
      </c>
      <c r="K189" s="42"/>
      <c r="L189" s="42"/>
      <c r="M189" s="41"/>
    </row>
    <row r="190" spans="1:13">
      <c r="A190" s="24">
        <v>183</v>
      </c>
      <c r="B190" s="42"/>
      <c r="C190" s="41"/>
      <c r="D190" s="41"/>
      <c r="E190" s="70"/>
      <c r="F190" s="70"/>
      <c r="G190" s="43"/>
      <c r="H190" s="71"/>
      <c r="I190" s="72"/>
      <c r="J190" s="33" t="e">
        <f t="shared" si="2"/>
        <v>#DIV/0!</v>
      </c>
      <c r="K190" s="42"/>
      <c r="L190" s="42"/>
      <c r="M190" s="41"/>
    </row>
    <row r="191" spans="1:13">
      <c r="A191" s="24">
        <v>184</v>
      </c>
      <c r="B191" s="42"/>
      <c r="C191" s="41"/>
      <c r="D191" s="41"/>
      <c r="E191" s="70"/>
      <c r="F191" s="70"/>
      <c r="G191" s="43"/>
      <c r="H191" s="71"/>
      <c r="I191" s="72"/>
      <c r="J191" s="33" t="e">
        <f t="shared" si="2"/>
        <v>#DIV/0!</v>
      </c>
      <c r="K191" s="42"/>
      <c r="L191" s="42"/>
      <c r="M191" s="41"/>
    </row>
    <row r="192" spans="1:13">
      <c r="A192" s="24">
        <v>185</v>
      </c>
      <c r="B192" s="42"/>
      <c r="C192" s="41"/>
      <c r="D192" s="41"/>
      <c r="E192" s="70"/>
      <c r="F192" s="70"/>
      <c r="G192" s="43"/>
      <c r="H192" s="71"/>
      <c r="I192" s="72"/>
      <c r="J192" s="33" t="e">
        <f t="shared" si="2"/>
        <v>#DIV/0!</v>
      </c>
      <c r="K192" s="42"/>
      <c r="L192" s="42"/>
      <c r="M192" s="41"/>
    </row>
    <row r="193" spans="1:13">
      <c r="A193" s="65">
        <v>186</v>
      </c>
      <c r="B193" s="42"/>
      <c r="C193" s="41"/>
      <c r="D193" s="41"/>
      <c r="E193" s="70"/>
      <c r="F193" s="70"/>
      <c r="G193" s="43"/>
      <c r="H193" s="71"/>
      <c r="I193" s="72"/>
      <c r="J193" s="59" t="e">
        <f t="shared" si="2"/>
        <v>#DIV/0!</v>
      </c>
      <c r="K193" s="42"/>
      <c r="L193" s="42"/>
      <c r="M193" s="41"/>
    </row>
    <row r="194" spans="1:13">
      <c r="A194" s="65">
        <v>187</v>
      </c>
      <c r="B194" s="42"/>
      <c r="C194" s="41"/>
      <c r="D194" s="41"/>
      <c r="E194" s="70"/>
      <c r="F194" s="70"/>
      <c r="G194" s="43"/>
      <c r="H194" s="71"/>
      <c r="I194" s="72"/>
      <c r="J194" s="59" t="e">
        <f t="shared" si="2"/>
        <v>#DIV/0!</v>
      </c>
      <c r="K194" s="42"/>
      <c r="L194" s="42"/>
      <c r="M194" s="41"/>
    </row>
    <row r="195" spans="1:13">
      <c r="A195" s="24">
        <v>188</v>
      </c>
      <c r="B195" s="42"/>
      <c r="C195" s="41"/>
      <c r="D195" s="41"/>
      <c r="E195" s="70"/>
      <c r="F195" s="70"/>
      <c r="G195" s="43"/>
      <c r="H195" s="71"/>
      <c r="I195" s="72"/>
      <c r="J195" s="33" t="e">
        <f t="shared" si="2"/>
        <v>#DIV/0!</v>
      </c>
      <c r="K195" s="42"/>
      <c r="L195" s="42"/>
      <c r="M195" s="41"/>
    </row>
    <row r="196" spans="1:13">
      <c r="A196" s="24">
        <v>189</v>
      </c>
      <c r="B196" s="42"/>
      <c r="C196" s="41"/>
      <c r="D196" s="41"/>
      <c r="E196" s="70"/>
      <c r="F196" s="70"/>
      <c r="G196" s="43"/>
      <c r="H196" s="71"/>
      <c r="I196" s="72"/>
      <c r="J196" s="59" t="e">
        <f t="shared" si="2"/>
        <v>#DIV/0!</v>
      </c>
      <c r="K196" s="42"/>
      <c r="L196" s="42"/>
      <c r="M196" s="41"/>
    </row>
    <row r="197" spans="1:13">
      <c r="A197" s="24">
        <v>190</v>
      </c>
      <c r="B197" s="42"/>
      <c r="C197" s="41"/>
      <c r="D197" s="41"/>
      <c r="E197" s="70"/>
      <c r="F197" s="70"/>
      <c r="G197" s="43"/>
      <c r="H197" s="71"/>
      <c r="I197" s="72"/>
      <c r="J197" s="59" t="e">
        <f t="shared" si="2"/>
        <v>#DIV/0!</v>
      </c>
      <c r="K197" s="42"/>
      <c r="L197" s="42"/>
      <c r="M197" s="41"/>
    </row>
    <row r="198" spans="1:13">
      <c r="A198" s="24">
        <v>191</v>
      </c>
      <c r="B198" s="42"/>
      <c r="C198" s="41"/>
      <c r="D198" s="41"/>
      <c r="E198" s="70"/>
      <c r="F198" s="70"/>
      <c r="G198" s="43"/>
      <c r="H198" s="71"/>
      <c r="I198" s="72"/>
      <c r="J198" s="33" t="e">
        <f t="shared" si="2"/>
        <v>#DIV/0!</v>
      </c>
      <c r="K198" s="42"/>
      <c r="L198" s="42"/>
      <c r="M198" s="41"/>
    </row>
    <row r="199" spans="1:13">
      <c r="A199" s="24">
        <v>192</v>
      </c>
      <c r="B199" s="42"/>
      <c r="C199" s="41"/>
      <c r="D199" s="41"/>
      <c r="E199" s="70"/>
      <c r="F199" s="70"/>
      <c r="G199" s="43"/>
      <c r="H199" s="71"/>
      <c r="I199" s="72"/>
      <c r="J199" s="33" t="e">
        <f t="shared" si="2"/>
        <v>#DIV/0!</v>
      </c>
      <c r="K199" s="42"/>
      <c r="L199" s="42"/>
      <c r="M199" s="41"/>
    </row>
    <row r="200" spans="1:13">
      <c r="A200" s="24">
        <v>193</v>
      </c>
      <c r="B200" s="42"/>
      <c r="C200" s="41"/>
      <c r="D200" s="41"/>
      <c r="E200" s="70"/>
      <c r="F200" s="70"/>
      <c r="G200" s="43"/>
      <c r="H200" s="71"/>
      <c r="I200" s="72"/>
      <c r="J200" s="33" t="e">
        <f t="shared" si="2"/>
        <v>#DIV/0!</v>
      </c>
      <c r="K200" s="42"/>
      <c r="L200" s="42"/>
      <c r="M200" s="41"/>
    </row>
    <row r="201" spans="1:13">
      <c r="A201" s="24">
        <v>194</v>
      </c>
      <c r="B201" s="42"/>
      <c r="C201" s="41"/>
      <c r="D201" s="41"/>
      <c r="E201" s="70"/>
      <c r="F201" s="70"/>
      <c r="G201" s="43"/>
      <c r="H201" s="71"/>
      <c r="I201" s="72"/>
      <c r="J201" s="33" t="e">
        <f t="shared" ref="J201:J264" si="3">H201/I201</f>
        <v>#DIV/0!</v>
      </c>
      <c r="K201" s="42"/>
      <c r="L201" s="42"/>
      <c r="M201" s="41"/>
    </row>
    <row r="202" spans="1:13">
      <c r="A202" s="24">
        <v>195</v>
      </c>
      <c r="B202" s="42"/>
      <c r="C202" s="41"/>
      <c r="D202" s="41"/>
      <c r="E202" s="70"/>
      <c r="F202" s="70"/>
      <c r="G202" s="43"/>
      <c r="H202" s="71"/>
      <c r="I202" s="72"/>
      <c r="J202" s="59" t="e">
        <f t="shared" si="3"/>
        <v>#DIV/0!</v>
      </c>
      <c r="K202" s="42"/>
      <c r="L202" s="42"/>
      <c r="M202" s="41"/>
    </row>
    <row r="203" spans="1:13">
      <c r="A203" s="65">
        <v>196</v>
      </c>
      <c r="B203" s="42"/>
      <c r="C203" s="41"/>
      <c r="D203" s="41"/>
      <c r="E203" s="70"/>
      <c r="F203" s="70"/>
      <c r="G203" s="43"/>
      <c r="H203" s="71"/>
      <c r="I203" s="72"/>
      <c r="J203" s="59" t="e">
        <f t="shared" si="3"/>
        <v>#DIV/0!</v>
      </c>
      <c r="K203" s="42"/>
      <c r="L203" s="42"/>
      <c r="M203" s="41"/>
    </row>
    <row r="204" spans="1:13">
      <c r="A204" s="65">
        <v>197</v>
      </c>
      <c r="B204" s="42"/>
      <c r="C204" s="41"/>
      <c r="D204" s="41"/>
      <c r="E204" s="70"/>
      <c r="F204" s="70"/>
      <c r="G204" s="43"/>
      <c r="H204" s="71"/>
      <c r="I204" s="72"/>
      <c r="J204" s="33" t="e">
        <f t="shared" si="3"/>
        <v>#DIV/0!</v>
      </c>
      <c r="K204" s="42"/>
      <c r="L204" s="42"/>
      <c r="M204" s="41"/>
    </row>
    <row r="205" spans="1:13">
      <c r="A205" s="24">
        <v>198</v>
      </c>
      <c r="B205" s="42"/>
      <c r="C205" s="41"/>
      <c r="D205" s="41"/>
      <c r="E205" s="70"/>
      <c r="F205" s="70"/>
      <c r="G205" s="43"/>
      <c r="H205" s="71"/>
      <c r="I205" s="72"/>
      <c r="J205" s="59" t="e">
        <f t="shared" si="3"/>
        <v>#DIV/0!</v>
      </c>
      <c r="K205" s="42"/>
      <c r="L205" s="42"/>
      <c r="M205" s="41"/>
    </row>
    <row r="206" spans="1:13">
      <c r="A206" s="24">
        <v>199</v>
      </c>
      <c r="B206" s="42"/>
      <c r="C206" s="41"/>
      <c r="D206" s="41"/>
      <c r="E206" s="70"/>
      <c r="F206" s="70"/>
      <c r="G206" s="43"/>
      <c r="H206" s="71"/>
      <c r="I206" s="72"/>
      <c r="J206" s="59" t="e">
        <f t="shared" si="3"/>
        <v>#DIV/0!</v>
      </c>
      <c r="K206" s="42"/>
      <c r="L206" s="42"/>
      <c r="M206" s="41"/>
    </row>
    <row r="207" spans="1:13">
      <c r="A207" s="24">
        <v>200</v>
      </c>
      <c r="B207" s="42"/>
      <c r="C207" s="41"/>
      <c r="D207" s="41"/>
      <c r="E207" s="70"/>
      <c r="F207" s="70"/>
      <c r="G207" s="43"/>
      <c r="H207" s="71"/>
      <c r="I207" s="72"/>
      <c r="J207" s="33" t="e">
        <f t="shared" si="3"/>
        <v>#DIV/0!</v>
      </c>
      <c r="K207" s="42"/>
      <c r="L207" s="42"/>
      <c r="M207" s="41"/>
    </row>
    <row r="208" spans="1:13">
      <c r="A208" s="24">
        <v>201</v>
      </c>
      <c r="B208" s="42"/>
      <c r="C208" s="41"/>
      <c r="D208" s="41"/>
      <c r="E208" s="70"/>
      <c r="F208" s="70"/>
      <c r="G208" s="43"/>
      <c r="H208" s="71"/>
      <c r="I208" s="72"/>
      <c r="J208" s="33" t="e">
        <f t="shared" si="3"/>
        <v>#DIV/0!</v>
      </c>
      <c r="K208" s="42"/>
      <c r="L208" s="42"/>
      <c r="M208" s="41"/>
    </row>
    <row r="209" spans="1:13">
      <c r="A209" s="24">
        <v>202</v>
      </c>
      <c r="B209" s="42"/>
      <c r="C209" s="41"/>
      <c r="D209" s="41"/>
      <c r="E209" s="70"/>
      <c r="F209" s="70"/>
      <c r="G209" s="43"/>
      <c r="H209" s="71"/>
      <c r="I209" s="72"/>
      <c r="J209" s="33" t="e">
        <f t="shared" si="3"/>
        <v>#DIV/0!</v>
      </c>
      <c r="K209" s="42"/>
      <c r="L209" s="42"/>
      <c r="M209" s="41"/>
    </row>
    <row r="210" spans="1:13">
      <c r="A210" s="24">
        <v>203</v>
      </c>
      <c r="B210" s="42"/>
      <c r="C210" s="41"/>
      <c r="D210" s="41"/>
      <c r="E210" s="70"/>
      <c r="F210" s="70"/>
      <c r="G210" s="43"/>
      <c r="H210" s="71"/>
      <c r="I210" s="72"/>
      <c r="J210" s="33" t="e">
        <f t="shared" si="3"/>
        <v>#DIV/0!</v>
      </c>
      <c r="K210" s="42"/>
      <c r="L210" s="42"/>
      <c r="M210" s="41"/>
    </row>
    <row r="211" spans="1:13">
      <c r="A211" s="24">
        <v>204</v>
      </c>
      <c r="B211" s="42"/>
      <c r="C211" s="41"/>
      <c r="D211" s="41"/>
      <c r="E211" s="70"/>
      <c r="F211" s="70"/>
      <c r="G211" s="43"/>
      <c r="H211" s="71"/>
      <c r="I211" s="72"/>
      <c r="J211" s="59" t="e">
        <f t="shared" si="3"/>
        <v>#DIV/0!</v>
      </c>
      <c r="K211" s="42"/>
      <c r="L211" s="42"/>
      <c r="M211" s="41"/>
    </row>
    <row r="212" spans="1:13">
      <c r="A212" s="24">
        <v>205</v>
      </c>
      <c r="B212" s="42"/>
      <c r="C212" s="41"/>
      <c r="D212" s="41"/>
      <c r="E212" s="70"/>
      <c r="F212" s="70"/>
      <c r="G212" s="43"/>
      <c r="H212" s="71"/>
      <c r="I212" s="72"/>
      <c r="J212" s="59" t="e">
        <f t="shared" si="3"/>
        <v>#DIV/0!</v>
      </c>
      <c r="K212" s="42"/>
      <c r="L212" s="42"/>
      <c r="M212" s="41"/>
    </row>
    <row r="213" spans="1:13">
      <c r="A213" s="65">
        <v>206</v>
      </c>
      <c r="B213" s="42"/>
      <c r="C213" s="41"/>
      <c r="D213" s="41"/>
      <c r="E213" s="70"/>
      <c r="F213" s="70"/>
      <c r="G213" s="43"/>
      <c r="H213" s="71"/>
      <c r="I213" s="72"/>
      <c r="J213" s="33" t="e">
        <f t="shared" si="3"/>
        <v>#DIV/0!</v>
      </c>
      <c r="K213" s="42"/>
      <c r="L213" s="42"/>
      <c r="M213" s="41"/>
    </row>
    <row r="214" spans="1:13">
      <c r="A214" s="65">
        <v>207</v>
      </c>
      <c r="B214" s="42"/>
      <c r="C214" s="41"/>
      <c r="D214" s="41"/>
      <c r="E214" s="70"/>
      <c r="F214" s="70"/>
      <c r="G214" s="43"/>
      <c r="H214" s="71"/>
      <c r="I214" s="72"/>
      <c r="J214" s="59" t="e">
        <f t="shared" si="3"/>
        <v>#DIV/0!</v>
      </c>
      <c r="K214" s="42"/>
      <c r="L214" s="42"/>
      <c r="M214" s="41"/>
    </row>
    <row r="215" spans="1:13">
      <c r="A215" s="24">
        <v>208</v>
      </c>
      <c r="B215" s="42"/>
      <c r="C215" s="41"/>
      <c r="D215" s="41"/>
      <c r="E215" s="70"/>
      <c r="F215" s="70"/>
      <c r="G215" s="43"/>
      <c r="H215" s="71"/>
      <c r="I215" s="72"/>
      <c r="J215" s="59" t="e">
        <f t="shared" si="3"/>
        <v>#DIV/0!</v>
      </c>
      <c r="K215" s="42"/>
      <c r="L215" s="42"/>
      <c r="M215" s="41"/>
    </row>
    <row r="216" spans="1:13">
      <c r="A216" s="24">
        <v>209</v>
      </c>
      <c r="B216" s="42"/>
      <c r="C216" s="41"/>
      <c r="D216" s="41"/>
      <c r="E216" s="70"/>
      <c r="F216" s="70"/>
      <c r="G216" s="43"/>
      <c r="H216" s="71"/>
      <c r="I216" s="72"/>
      <c r="J216" s="33" t="e">
        <f t="shared" si="3"/>
        <v>#DIV/0!</v>
      </c>
      <c r="K216" s="42"/>
      <c r="L216" s="42"/>
      <c r="M216" s="41"/>
    </row>
    <row r="217" spans="1:13">
      <c r="A217" s="24">
        <v>210</v>
      </c>
      <c r="B217" s="42"/>
      <c r="C217" s="41"/>
      <c r="D217" s="41"/>
      <c r="E217" s="70"/>
      <c r="F217" s="70"/>
      <c r="G217" s="43"/>
      <c r="H217" s="71"/>
      <c r="I217" s="72"/>
      <c r="J217" s="33" t="e">
        <f t="shared" si="3"/>
        <v>#DIV/0!</v>
      </c>
      <c r="K217" s="42"/>
      <c r="L217" s="42"/>
      <c r="M217" s="41"/>
    </row>
    <row r="218" spans="1:13">
      <c r="A218" s="24">
        <v>211</v>
      </c>
      <c r="B218" s="42"/>
      <c r="C218" s="41"/>
      <c r="D218" s="41"/>
      <c r="E218" s="70"/>
      <c r="F218" s="70"/>
      <c r="G218" s="43"/>
      <c r="H218" s="71"/>
      <c r="I218" s="72"/>
      <c r="J218" s="33" t="e">
        <f t="shared" si="3"/>
        <v>#DIV/0!</v>
      </c>
      <c r="K218" s="42"/>
      <c r="L218" s="42"/>
      <c r="M218" s="41"/>
    </row>
    <row r="219" spans="1:13">
      <c r="A219" s="24">
        <v>212</v>
      </c>
      <c r="B219" s="42"/>
      <c r="C219" s="41"/>
      <c r="D219" s="41"/>
      <c r="E219" s="70"/>
      <c r="F219" s="70"/>
      <c r="G219" s="43"/>
      <c r="H219" s="71"/>
      <c r="I219" s="72"/>
      <c r="J219" s="33" t="e">
        <f t="shared" si="3"/>
        <v>#DIV/0!</v>
      </c>
      <c r="K219" s="42"/>
      <c r="L219" s="42"/>
      <c r="M219" s="41"/>
    </row>
    <row r="220" spans="1:13">
      <c r="A220" s="24">
        <v>213</v>
      </c>
      <c r="B220" s="42"/>
      <c r="C220" s="41"/>
      <c r="D220" s="41"/>
      <c r="E220" s="70"/>
      <c r="F220" s="70"/>
      <c r="G220" s="43"/>
      <c r="H220" s="71"/>
      <c r="I220" s="72"/>
      <c r="J220" s="59" t="e">
        <f t="shared" si="3"/>
        <v>#DIV/0!</v>
      </c>
      <c r="K220" s="42"/>
      <c r="L220" s="42"/>
      <c r="M220" s="41"/>
    </row>
    <row r="221" spans="1:13">
      <c r="A221" s="24">
        <v>214</v>
      </c>
      <c r="B221" s="42"/>
      <c r="C221" s="41"/>
      <c r="D221" s="41"/>
      <c r="E221" s="70"/>
      <c r="F221" s="70"/>
      <c r="G221" s="43"/>
      <c r="H221" s="71"/>
      <c r="I221" s="72"/>
      <c r="J221" s="59" t="e">
        <f t="shared" si="3"/>
        <v>#DIV/0!</v>
      </c>
      <c r="K221" s="42"/>
      <c r="L221" s="42"/>
      <c r="M221" s="41"/>
    </row>
    <row r="222" spans="1:13">
      <c r="A222" s="24">
        <v>215</v>
      </c>
      <c r="B222" s="42"/>
      <c r="C222" s="41"/>
      <c r="D222" s="41"/>
      <c r="E222" s="70"/>
      <c r="F222" s="70"/>
      <c r="G222" s="43"/>
      <c r="H222" s="71"/>
      <c r="I222" s="72"/>
      <c r="J222" s="33" t="e">
        <f t="shared" si="3"/>
        <v>#DIV/0!</v>
      </c>
      <c r="K222" s="42"/>
      <c r="L222" s="42"/>
      <c r="M222" s="41"/>
    </row>
    <row r="223" spans="1:13">
      <c r="A223" s="65">
        <v>216</v>
      </c>
      <c r="B223" s="42"/>
      <c r="C223" s="41"/>
      <c r="D223" s="41"/>
      <c r="E223" s="70"/>
      <c r="F223" s="70"/>
      <c r="G223" s="43"/>
      <c r="H223" s="71"/>
      <c r="I223" s="72"/>
      <c r="J223" s="59" t="e">
        <f t="shared" si="3"/>
        <v>#DIV/0!</v>
      </c>
      <c r="K223" s="42"/>
      <c r="L223" s="42"/>
      <c r="M223" s="41"/>
    </row>
    <row r="224" spans="1:13">
      <c r="A224" s="65">
        <v>217</v>
      </c>
      <c r="B224" s="42"/>
      <c r="C224" s="41"/>
      <c r="D224" s="41"/>
      <c r="E224" s="70"/>
      <c r="F224" s="70"/>
      <c r="G224" s="43"/>
      <c r="H224" s="71"/>
      <c r="I224" s="72"/>
      <c r="J224" s="59" t="e">
        <f t="shared" si="3"/>
        <v>#DIV/0!</v>
      </c>
      <c r="K224" s="42"/>
      <c r="L224" s="42"/>
      <c r="M224" s="41"/>
    </row>
    <row r="225" spans="1:13">
      <c r="A225" s="24">
        <v>218</v>
      </c>
      <c r="B225" s="42"/>
      <c r="C225" s="41"/>
      <c r="D225" s="41"/>
      <c r="E225" s="70"/>
      <c r="F225" s="70"/>
      <c r="G225" s="43"/>
      <c r="H225" s="71"/>
      <c r="I225" s="72"/>
      <c r="J225" s="33" t="e">
        <f t="shared" si="3"/>
        <v>#DIV/0!</v>
      </c>
      <c r="K225" s="42"/>
      <c r="L225" s="42"/>
      <c r="M225" s="41"/>
    </row>
    <row r="226" spans="1:13">
      <c r="A226" s="24">
        <v>219</v>
      </c>
      <c r="B226" s="42"/>
      <c r="C226" s="41"/>
      <c r="D226" s="41"/>
      <c r="E226" s="70"/>
      <c r="F226" s="70"/>
      <c r="G226" s="43"/>
      <c r="H226" s="71"/>
      <c r="I226" s="72"/>
      <c r="J226" s="33" t="e">
        <f t="shared" si="3"/>
        <v>#DIV/0!</v>
      </c>
      <c r="K226" s="42"/>
      <c r="L226" s="42"/>
      <c r="M226" s="41"/>
    </row>
    <row r="227" spans="1:13">
      <c r="A227" s="24">
        <v>220</v>
      </c>
      <c r="B227" s="42"/>
      <c r="C227" s="41"/>
      <c r="D227" s="41"/>
      <c r="E227" s="70"/>
      <c r="F227" s="70"/>
      <c r="G227" s="43"/>
      <c r="H227" s="71"/>
      <c r="I227" s="72"/>
      <c r="J227" s="33" t="e">
        <f t="shared" si="3"/>
        <v>#DIV/0!</v>
      </c>
      <c r="K227" s="42"/>
      <c r="L227" s="42"/>
      <c r="M227" s="41"/>
    </row>
    <row r="228" spans="1:13">
      <c r="A228" s="24">
        <v>221</v>
      </c>
      <c r="B228" s="42"/>
      <c r="C228" s="41"/>
      <c r="D228" s="41"/>
      <c r="E228" s="70"/>
      <c r="F228" s="70"/>
      <c r="G228" s="43"/>
      <c r="H228" s="71"/>
      <c r="I228" s="72"/>
      <c r="J228" s="33" t="e">
        <f t="shared" si="3"/>
        <v>#DIV/0!</v>
      </c>
      <c r="K228" s="42"/>
      <c r="L228" s="42"/>
      <c r="M228" s="41"/>
    </row>
    <row r="229" spans="1:13">
      <c r="A229" s="24">
        <v>222</v>
      </c>
      <c r="B229" s="42"/>
      <c r="C229" s="41"/>
      <c r="D229" s="41"/>
      <c r="E229" s="70"/>
      <c r="F229" s="70"/>
      <c r="G229" s="43"/>
      <c r="H229" s="71"/>
      <c r="I229" s="72"/>
      <c r="J229" s="59" t="e">
        <f t="shared" si="3"/>
        <v>#DIV/0!</v>
      </c>
      <c r="K229" s="42"/>
      <c r="L229" s="42"/>
      <c r="M229" s="41"/>
    </row>
    <row r="230" spans="1:13">
      <c r="A230" s="24">
        <v>223</v>
      </c>
      <c r="B230" s="42"/>
      <c r="C230" s="41"/>
      <c r="D230" s="41"/>
      <c r="E230" s="70"/>
      <c r="F230" s="70"/>
      <c r="G230" s="43"/>
      <c r="H230" s="71"/>
      <c r="I230" s="72"/>
      <c r="J230" s="59" t="e">
        <f t="shared" si="3"/>
        <v>#DIV/0!</v>
      </c>
      <c r="K230" s="42"/>
      <c r="L230" s="42"/>
      <c r="M230" s="41"/>
    </row>
    <row r="231" spans="1:13">
      <c r="A231" s="24">
        <v>224</v>
      </c>
      <c r="B231" s="42"/>
      <c r="C231" s="41"/>
      <c r="D231" s="41"/>
      <c r="E231" s="70"/>
      <c r="F231" s="70"/>
      <c r="G231" s="43"/>
      <c r="H231" s="71"/>
      <c r="I231" s="72"/>
      <c r="J231" s="33" t="e">
        <f t="shared" si="3"/>
        <v>#DIV/0!</v>
      </c>
      <c r="K231" s="42"/>
      <c r="L231" s="42"/>
      <c r="M231" s="41"/>
    </row>
    <row r="232" spans="1:13">
      <c r="A232" s="24">
        <v>225</v>
      </c>
      <c r="B232" s="42"/>
      <c r="C232" s="41"/>
      <c r="D232" s="41"/>
      <c r="E232" s="70"/>
      <c r="F232" s="70"/>
      <c r="G232" s="43"/>
      <c r="H232" s="71"/>
      <c r="I232" s="72"/>
      <c r="J232" s="59" t="e">
        <f t="shared" si="3"/>
        <v>#DIV/0!</v>
      </c>
      <c r="K232" s="42"/>
      <c r="L232" s="42"/>
      <c r="M232" s="41"/>
    </row>
    <row r="233" spans="1:13">
      <c r="A233" s="65">
        <v>226</v>
      </c>
      <c r="B233" s="42"/>
      <c r="C233" s="41"/>
      <c r="D233" s="41"/>
      <c r="E233" s="70"/>
      <c r="F233" s="70"/>
      <c r="G233" s="43"/>
      <c r="H233" s="71"/>
      <c r="I233" s="72"/>
      <c r="J233" s="59" t="e">
        <f t="shared" si="3"/>
        <v>#DIV/0!</v>
      </c>
      <c r="K233" s="42"/>
      <c r="L233" s="42"/>
      <c r="M233" s="41"/>
    </row>
    <row r="234" spans="1:13">
      <c r="A234" s="65">
        <v>227</v>
      </c>
      <c r="B234" s="42"/>
      <c r="C234" s="41"/>
      <c r="D234" s="41"/>
      <c r="E234" s="70"/>
      <c r="F234" s="70"/>
      <c r="G234" s="43"/>
      <c r="H234" s="71"/>
      <c r="I234" s="72"/>
      <c r="J234" s="33" t="e">
        <f t="shared" si="3"/>
        <v>#DIV/0!</v>
      </c>
      <c r="K234" s="42"/>
      <c r="L234" s="42"/>
      <c r="M234" s="41"/>
    </row>
    <row r="235" spans="1:13">
      <c r="A235" s="24">
        <v>228</v>
      </c>
      <c r="B235" s="42"/>
      <c r="C235" s="41"/>
      <c r="D235" s="41"/>
      <c r="E235" s="70"/>
      <c r="F235" s="70"/>
      <c r="G235" s="43"/>
      <c r="H235" s="71"/>
      <c r="I235" s="72"/>
      <c r="J235" s="33" t="e">
        <f t="shared" si="3"/>
        <v>#DIV/0!</v>
      </c>
      <c r="K235" s="42"/>
      <c r="L235" s="42"/>
      <c r="M235" s="41"/>
    </row>
    <row r="236" spans="1:13">
      <c r="A236" s="24">
        <v>229</v>
      </c>
      <c r="B236" s="42"/>
      <c r="C236" s="41"/>
      <c r="D236" s="41"/>
      <c r="E236" s="70"/>
      <c r="F236" s="70"/>
      <c r="G236" s="43"/>
      <c r="H236" s="71"/>
      <c r="I236" s="72"/>
      <c r="J236" s="33" t="e">
        <f t="shared" si="3"/>
        <v>#DIV/0!</v>
      </c>
      <c r="K236" s="42"/>
      <c r="L236" s="42"/>
      <c r="M236" s="41"/>
    </row>
    <row r="237" spans="1:13">
      <c r="A237" s="24">
        <v>230</v>
      </c>
      <c r="B237" s="42"/>
      <c r="C237" s="41"/>
      <c r="D237" s="41"/>
      <c r="E237" s="70"/>
      <c r="F237" s="70"/>
      <c r="G237" s="43"/>
      <c r="H237" s="71"/>
      <c r="I237" s="72"/>
      <c r="J237" s="33" t="e">
        <f t="shared" si="3"/>
        <v>#DIV/0!</v>
      </c>
      <c r="K237" s="42"/>
      <c r="L237" s="42"/>
      <c r="M237" s="41"/>
    </row>
    <row r="238" spans="1:13">
      <c r="A238" s="24">
        <v>231</v>
      </c>
      <c r="B238" s="42"/>
      <c r="C238" s="41"/>
      <c r="D238" s="41"/>
      <c r="E238" s="70"/>
      <c r="F238" s="70"/>
      <c r="G238" s="43"/>
      <c r="H238" s="71"/>
      <c r="I238" s="72"/>
      <c r="J238" s="59" t="e">
        <f t="shared" si="3"/>
        <v>#DIV/0!</v>
      </c>
      <c r="K238" s="42"/>
      <c r="L238" s="42"/>
      <c r="M238" s="41"/>
    </row>
    <row r="239" spans="1:13">
      <c r="A239" s="24">
        <v>232</v>
      </c>
      <c r="B239" s="42"/>
      <c r="C239" s="41"/>
      <c r="D239" s="41"/>
      <c r="E239" s="70"/>
      <c r="F239" s="70"/>
      <c r="G239" s="43"/>
      <c r="H239" s="71"/>
      <c r="I239" s="72"/>
      <c r="J239" s="59" t="e">
        <f t="shared" si="3"/>
        <v>#DIV/0!</v>
      </c>
      <c r="K239" s="42"/>
      <c r="L239" s="42"/>
      <c r="M239" s="41"/>
    </row>
    <row r="240" spans="1:13">
      <c r="A240" s="24">
        <v>233</v>
      </c>
      <c r="B240" s="42"/>
      <c r="C240" s="41"/>
      <c r="D240" s="41"/>
      <c r="E240" s="70"/>
      <c r="F240" s="70"/>
      <c r="G240" s="43"/>
      <c r="H240" s="71"/>
      <c r="I240" s="72"/>
      <c r="J240" s="33" t="e">
        <f t="shared" si="3"/>
        <v>#DIV/0!</v>
      </c>
      <c r="K240" s="42"/>
      <c r="L240" s="42"/>
      <c r="M240" s="41"/>
    </row>
    <row r="241" spans="1:13">
      <c r="A241" s="24">
        <v>234</v>
      </c>
      <c r="B241" s="42"/>
      <c r="C241" s="41"/>
      <c r="D241" s="41"/>
      <c r="E241" s="70"/>
      <c r="F241" s="70"/>
      <c r="G241" s="43"/>
      <c r="H241" s="71"/>
      <c r="I241" s="72"/>
      <c r="J241" s="59" t="e">
        <f t="shared" si="3"/>
        <v>#DIV/0!</v>
      </c>
      <c r="K241" s="42"/>
      <c r="L241" s="42"/>
      <c r="M241" s="41"/>
    </row>
    <row r="242" spans="1:13">
      <c r="A242" s="24">
        <v>235</v>
      </c>
      <c r="B242" s="42"/>
      <c r="C242" s="41"/>
      <c r="D242" s="41"/>
      <c r="E242" s="70"/>
      <c r="F242" s="70"/>
      <c r="G242" s="43"/>
      <c r="H242" s="71"/>
      <c r="I242" s="72"/>
      <c r="J242" s="59" t="e">
        <f t="shared" si="3"/>
        <v>#DIV/0!</v>
      </c>
      <c r="K242" s="42"/>
      <c r="L242" s="42"/>
      <c r="M242" s="41"/>
    </row>
    <row r="243" spans="1:13">
      <c r="A243" s="65">
        <v>236</v>
      </c>
      <c r="B243" s="42"/>
      <c r="C243" s="41"/>
      <c r="D243" s="41"/>
      <c r="E243" s="70"/>
      <c r="F243" s="70"/>
      <c r="G243" s="43"/>
      <c r="H243" s="71"/>
      <c r="I243" s="72"/>
      <c r="J243" s="33" t="e">
        <f t="shared" si="3"/>
        <v>#DIV/0!</v>
      </c>
      <c r="K243" s="42"/>
      <c r="L243" s="42"/>
      <c r="M243" s="41"/>
    </row>
    <row r="244" spans="1:13">
      <c r="A244" s="65">
        <v>237</v>
      </c>
      <c r="B244" s="42"/>
      <c r="C244" s="41"/>
      <c r="D244" s="41"/>
      <c r="E244" s="70"/>
      <c r="F244" s="70"/>
      <c r="G244" s="43"/>
      <c r="H244" s="71"/>
      <c r="I244" s="72"/>
      <c r="J244" s="33" t="e">
        <f t="shared" si="3"/>
        <v>#DIV/0!</v>
      </c>
      <c r="K244" s="42"/>
      <c r="L244" s="42"/>
      <c r="M244" s="41"/>
    </row>
    <row r="245" spans="1:13">
      <c r="A245" s="24">
        <v>238</v>
      </c>
      <c r="B245" s="42"/>
      <c r="C245" s="41"/>
      <c r="D245" s="41"/>
      <c r="E245" s="70"/>
      <c r="F245" s="70"/>
      <c r="G245" s="43"/>
      <c r="H245" s="71"/>
      <c r="I245" s="72"/>
      <c r="J245" s="33" t="e">
        <f t="shared" si="3"/>
        <v>#DIV/0!</v>
      </c>
      <c r="K245" s="42"/>
      <c r="L245" s="42"/>
      <c r="M245" s="41"/>
    </row>
    <row r="246" spans="1:13">
      <c r="A246" s="24">
        <v>239</v>
      </c>
      <c r="B246" s="42"/>
      <c r="C246" s="41"/>
      <c r="D246" s="41"/>
      <c r="E246" s="70"/>
      <c r="F246" s="70"/>
      <c r="G246" s="43"/>
      <c r="H246" s="71"/>
      <c r="I246" s="72"/>
      <c r="J246" s="33" t="e">
        <f t="shared" si="3"/>
        <v>#DIV/0!</v>
      </c>
      <c r="K246" s="42"/>
      <c r="L246" s="42"/>
      <c r="M246" s="41"/>
    </row>
    <row r="247" spans="1:13">
      <c r="A247" s="24">
        <v>240</v>
      </c>
      <c r="B247" s="42"/>
      <c r="C247" s="41"/>
      <c r="D247" s="41"/>
      <c r="E247" s="70"/>
      <c r="F247" s="70"/>
      <c r="G247" s="43"/>
      <c r="H247" s="71"/>
      <c r="I247" s="72"/>
      <c r="J247" s="59" t="e">
        <f t="shared" si="3"/>
        <v>#DIV/0!</v>
      </c>
      <c r="K247" s="42"/>
      <c r="L247" s="42"/>
      <c r="M247" s="41"/>
    </row>
    <row r="248" spans="1:13">
      <c r="A248" s="24">
        <v>241</v>
      </c>
      <c r="B248" s="42"/>
      <c r="C248" s="41"/>
      <c r="D248" s="41"/>
      <c r="E248" s="70"/>
      <c r="F248" s="70"/>
      <c r="G248" s="43"/>
      <c r="H248" s="71"/>
      <c r="I248" s="72"/>
      <c r="J248" s="59" t="e">
        <f t="shared" si="3"/>
        <v>#DIV/0!</v>
      </c>
      <c r="K248" s="42"/>
      <c r="L248" s="42"/>
      <c r="M248" s="41"/>
    </row>
    <row r="249" spans="1:13">
      <c r="A249" s="24">
        <v>242</v>
      </c>
      <c r="B249" s="42"/>
      <c r="C249" s="41"/>
      <c r="D249" s="41"/>
      <c r="E249" s="70"/>
      <c r="F249" s="70"/>
      <c r="G249" s="43"/>
      <c r="H249" s="71"/>
      <c r="I249" s="72"/>
      <c r="J249" s="33" t="e">
        <f t="shared" si="3"/>
        <v>#DIV/0!</v>
      </c>
      <c r="K249" s="42"/>
      <c r="L249" s="42"/>
      <c r="M249" s="41"/>
    </row>
    <row r="250" spans="1:13">
      <c r="A250" s="24">
        <v>243</v>
      </c>
      <c r="B250" s="42"/>
      <c r="C250" s="41"/>
      <c r="D250" s="41"/>
      <c r="E250" s="70"/>
      <c r="F250" s="70"/>
      <c r="G250" s="43"/>
      <c r="H250" s="71"/>
      <c r="I250" s="72"/>
      <c r="J250" s="59" t="e">
        <f t="shared" si="3"/>
        <v>#DIV/0!</v>
      </c>
      <c r="K250" s="42"/>
      <c r="L250" s="42"/>
      <c r="M250" s="41"/>
    </row>
    <row r="251" spans="1:13">
      <c r="A251" s="24">
        <v>244</v>
      </c>
      <c r="B251" s="42"/>
      <c r="C251" s="41"/>
      <c r="D251" s="41"/>
      <c r="E251" s="70"/>
      <c r="F251" s="70"/>
      <c r="G251" s="43"/>
      <c r="H251" s="71"/>
      <c r="I251" s="72"/>
      <c r="J251" s="59" t="e">
        <f t="shared" si="3"/>
        <v>#DIV/0!</v>
      </c>
      <c r="K251" s="42"/>
      <c r="L251" s="42"/>
      <c r="M251" s="41"/>
    </row>
    <row r="252" spans="1:13">
      <c r="A252" s="24">
        <v>245</v>
      </c>
      <c r="B252" s="42"/>
      <c r="C252" s="41"/>
      <c r="D252" s="41"/>
      <c r="E252" s="70"/>
      <c r="F252" s="70"/>
      <c r="G252" s="43"/>
      <c r="H252" s="71"/>
      <c r="I252" s="72"/>
      <c r="J252" s="33" t="e">
        <f t="shared" si="3"/>
        <v>#DIV/0!</v>
      </c>
      <c r="K252" s="42"/>
      <c r="L252" s="42"/>
      <c r="M252" s="41"/>
    </row>
    <row r="253" spans="1:13">
      <c r="A253" s="65">
        <v>246</v>
      </c>
      <c r="B253" s="42"/>
      <c r="C253" s="41"/>
      <c r="D253" s="41"/>
      <c r="E253" s="70"/>
      <c r="F253" s="70"/>
      <c r="G253" s="43"/>
      <c r="H253" s="71"/>
      <c r="I253" s="72"/>
      <c r="J253" s="33" t="e">
        <f t="shared" si="3"/>
        <v>#DIV/0!</v>
      </c>
      <c r="K253" s="42"/>
      <c r="L253" s="42"/>
      <c r="M253" s="41"/>
    </row>
    <row r="254" spans="1:13">
      <c r="A254" s="65">
        <v>247</v>
      </c>
      <c r="B254" s="42"/>
      <c r="C254" s="41"/>
      <c r="D254" s="41"/>
      <c r="E254" s="70"/>
      <c r="F254" s="70"/>
      <c r="G254" s="43"/>
      <c r="H254" s="71"/>
      <c r="I254" s="72"/>
      <c r="J254" s="33" t="e">
        <f t="shared" si="3"/>
        <v>#DIV/0!</v>
      </c>
      <c r="K254" s="42"/>
      <c r="L254" s="42"/>
      <c r="M254" s="41"/>
    </row>
    <row r="255" spans="1:13">
      <c r="A255" s="24">
        <v>248</v>
      </c>
      <c r="B255" s="42"/>
      <c r="C255" s="41"/>
      <c r="D255" s="41"/>
      <c r="E255" s="70"/>
      <c r="F255" s="70"/>
      <c r="G255" s="43"/>
      <c r="H255" s="71"/>
      <c r="I255" s="72"/>
      <c r="J255" s="33" t="e">
        <f t="shared" si="3"/>
        <v>#DIV/0!</v>
      </c>
      <c r="K255" s="42"/>
      <c r="L255" s="42"/>
      <c r="M255" s="41"/>
    </row>
    <row r="256" spans="1:13">
      <c r="A256" s="24">
        <v>249</v>
      </c>
      <c r="B256" s="42"/>
      <c r="C256" s="41"/>
      <c r="D256" s="41"/>
      <c r="E256" s="70"/>
      <c r="F256" s="70"/>
      <c r="G256" s="43"/>
      <c r="H256" s="71"/>
      <c r="I256" s="72"/>
      <c r="J256" s="59" t="e">
        <f t="shared" si="3"/>
        <v>#DIV/0!</v>
      </c>
      <c r="K256" s="42"/>
      <c r="L256" s="42"/>
      <c r="M256" s="41"/>
    </row>
    <row r="257" spans="1:13">
      <c r="A257" s="24">
        <v>250</v>
      </c>
      <c r="B257" s="42"/>
      <c r="C257" s="41"/>
      <c r="D257" s="41"/>
      <c r="E257" s="70"/>
      <c r="F257" s="70"/>
      <c r="G257" s="43"/>
      <c r="H257" s="71"/>
      <c r="I257" s="72"/>
      <c r="J257" s="59" t="e">
        <f t="shared" si="3"/>
        <v>#DIV/0!</v>
      </c>
      <c r="K257" s="42"/>
      <c r="L257" s="42"/>
      <c r="M257" s="41"/>
    </row>
    <row r="258" spans="1:13">
      <c r="A258" s="24">
        <v>251</v>
      </c>
      <c r="B258" s="42"/>
      <c r="C258" s="41"/>
      <c r="D258" s="41"/>
      <c r="E258" s="70"/>
      <c r="F258" s="70"/>
      <c r="G258" s="43"/>
      <c r="H258" s="71"/>
      <c r="I258" s="72"/>
      <c r="J258" s="33" t="e">
        <f t="shared" si="3"/>
        <v>#DIV/0!</v>
      </c>
      <c r="K258" s="42"/>
      <c r="L258" s="42"/>
      <c r="M258" s="41"/>
    </row>
    <row r="259" spans="1:13">
      <c r="A259" s="24">
        <v>252</v>
      </c>
      <c r="B259" s="42"/>
      <c r="C259" s="41"/>
      <c r="D259" s="41"/>
      <c r="E259" s="70"/>
      <c r="F259" s="70"/>
      <c r="G259" s="43"/>
      <c r="H259" s="71"/>
      <c r="I259" s="72"/>
      <c r="J259" s="59" t="e">
        <f t="shared" si="3"/>
        <v>#DIV/0!</v>
      </c>
      <c r="K259" s="42"/>
      <c r="L259" s="42"/>
      <c r="M259" s="41"/>
    </row>
    <row r="260" spans="1:13">
      <c r="A260" s="24">
        <v>253</v>
      </c>
      <c r="B260" s="42"/>
      <c r="C260" s="41"/>
      <c r="D260" s="41"/>
      <c r="E260" s="70"/>
      <c r="F260" s="70"/>
      <c r="G260" s="43"/>
      <c r="H260" s="71"/>
      <c r="I260" s="72"/>
      <c r="J260" s="59" t="e">
        <f t="shared" si="3"/>
        <v>#DIV/0!</v>
      </c>
      <c r="K260" s="42"/>
      <c r="L260" s="42"/>
      <c r="M260" s="41"/>
    </row>
    <row r="261" spans="1:13">
      <c r="A261" s="24">
        <v>254</v>
      </c>
      <c r="B261" s="42"/>
      <c r="C261" s="41"/>
      <c r="D261" s="41"/>
      <c r="E261" s="70"/>
      <c r="F261" s="70"/>
      <c r="G261" s="43"/>
      <c r="H261" s="71"/>
      <c r="I261" s="72"/>
      <c r="J261" s="33" t="e">
        <f t="shared" si="3"/>
        <v>#DIV/0!</v>
      </c>
      <c r="K261" s="42"/>
      <c r="L261" s="42"/>
      <c r="M261" s="41"/>
    </row>
    <row r="262" spans="1:13">
      <c r="A262" s="24">
        <v>255</v>
      </c>
      <c r="B262" s="42"/>
      <c r="C262" s="41"/>
      <c r="D262" s="41"/>
      <c r="E262" s="70"/>
      <c r="F262" s="70"/>
      <c r="G262" s="43"/>
      <c r="H262" s="71"/>
      <c r="I262" s="72"/>
      <c r="J262" s="33" t="e">
        <f t="shared" si="3"/>
        <v>#DIV/0!</v>
      </c>
      <c r="K262" s="42"/>
      <c r="L262" s="42"/>
      <c r="M262" s="41"/>
    </row>
    <row r="263" spans="1:13">
      <c r="A263" s="65">
        <v>256</v>
      </c>
      <c r="B263" s="42"/>
      <c r="C263" s="41"/>
      <c r="D263" s="41"/>
      <c r="E263" s="70"/>
      <c r="F263" s="70"/>
      <c r="G263" s="43"/>
      <c r="H263" s="71"/>
      <c r="I263" s="72"/>
      <c r="J263" s="33" t="e">
        <f t="shared" si="3"/>
        <v>#DIV/0!</v>
      </c>
      <c r="K263" s="42"/>
      <c r="L263" s="42"/>
      <c r="M263" s="41"/>
    </row>
    <row r="264" spans="1:13">
      <c r="A264" s="65">
        <v>257</v>
      </c>
      <c r="B264" s="42"/>
      <c r="C264" s="41"/>
      <c r="D264" s="41"/>
      <c r="E264" s="70"/>
      <c r="F264" s="70"/>
      <c r="G264" s="43"/>
      <c r="H264" s="71"/>
      <c r="I264" s="72"/>
      <c r="J264" s="33" t="e">
        <f t="shared" si="3"/>
        <v>#DIV/0!</v>
      </c>
      <c r="K264" s="42"/>
      <c r="L264" s="42"/>
      <c r="M264" s="41"/>
    </row>
    <row r="265" spans="1:13">
      <c r="A265" s="24">
        <v>258</v>
      </c>
      <c r="B265" s="42"/>
      <c r="C265" s="41"/>
      <c r="D265" s="41"/>
      <c r="E265" s="70"/>
      <c r="F265" s="70"/>
      <c r="G265" s="43"/>
      <c r="H265" s="71"/>
      <c r="I265" s="72"/>
      <c r="J265" s="59" t="e">
        <f t="shared" ref="J265:J328" si="4">H265/I265</f>
        <v>#DIV/0!</v>
      </c>
      <c r="K265" s="42"/>
      <c r="L265" s="42"/>
      <c r="M265" s="41"/>
    </row>
    <row r="266" spans="1:13">
      <c r="A266" s="24">
        <v>259</v>
      </c>
      <c r="B266" s="42"/>
      <c r="C266" s="41"/>
      <c r="D266" s="41"/>
      <c r="E266" s="70"/>
      <c r="F266" s="70"/>
      <c r="G266" s="43"/>
      <c r="H266" s="71"/>
      <c r="I266" s="72"/>
      <c r="J266" s="59" t="e">
        <f t="shared" si="4"/>
        <v>#DIV/0!</v>
      </c>
      <c r="K266" s="42"/>
      <c r="L266" s="42"/>
      <c r="M266" s="41"/>
    </row>
    <row r="267" spans="1:13">
      <c r="A267" s="24">
        <v>260</v>
      </c>
      <c r="B267" s="42"/>
      <c r="C267" s="41"/>
      <c r="D267" s="41"/>
      <c r="E267" s="70"/>
      <c r="F267" s="70"/>
      <c r="G267" s="43"/>
      <c r="H267" s="71"/>
      <c r="I267" s="72"/>
      <c r="J267" s="33" t="e">
        <f t="shared" si="4"/>
        <v>#DIV/0!</v>
      </c>
      <c r="K267" s="42"/>
      <c r="L267" s="42"/>
      <c r="M267" s="41"/>
    </row>
    <row r="268" spans="1:13">
      <c r="A268" s="24">
        <v>261</v>
      </c>
      <c r="B268" s="42"/>
      <c r="C268" s="41"/>
      <c r="D268" s="41"/>
      <c r="E268" s="70"/>
      <c r="F268" s="70"/>
      <c r="G268" s="43"/>
      <c r="H268" s="71"/>
      <c r="I268" s="72"/>
      <c r="J268" s="59" t="e">
        <f t="shared" si="4"/>
        <v>#DIV/0!</v>
      </c>
      <c r="K268" s="42"/>
      <c r="L268" s="42"/>
      <c r="M268" s="41"/>
    </row>
    <row r="269" spans="1:13">
      <c r="A269" s="24">
        <v>262</v>
      </c>
      <c r="B269" s="42"/>
      <c r="C269" s="41"/>
      <c r="D269" s="41"/>
      <c r="E269" s="70"/>
      <c r="F269" s="70"/>
      <c r="G269" s="43"/>
      <c r="H269" s="71"/>
      <c r="I269" s="72"/>
      <c r="J269" s="59" t="e">
        <f t="shared" si="4"/>
        <v>#DIV/0!</v>
      </c>
      <c r="K269" s="42"/>
      <c r="L269" s="42"/>
      <c r="M269" s="41"/>
    </row>
    <row r="270" spans="1:13">
      <c r="A270" s="24">
        <v>263</v>
      </c>
      <c r="B270" s="42"/>
      <c r="C270" s="41"/>
      <c r="D270" s="41"/>
      <c r="E270" s="70"/>
      <c r="F270" s="70"/>
      <c r="G270" s="43"/>
      <c r="H270" s="71"/>
      <c r="I270" s="72"/>
      <c r="J270" s="33" t="e">
        <f t="shared" si="4"/>
        <v>#DIV/0!</v>
      </c>
      <c r="K270" s="42"/>
      <c r="L270" s="42"/>
      <c r="M270" s="41"/>
    </row>
    <row r="271" spans="1:13">
      <c r="A271" s="24">
        <v>264</v>
      </c>
      <c r="B271" s="42"/>
      <c r="C271" s="41"/>
      <c r="D271" s="41"/>
      <c r="E271" s="70"/>
      <c r="F271" s="70"/>
      <c r="G271" s="43"/>
      <c r="H271" s="71"/>
      <c r="I271" s="72"/>
      <c r="J271" s="33" t="e">
        <f t="shared" si="4"/>
        <v>#DIV/0!</v>
      </c>
      <c r="K271" s="42"/>
      <c r="L271" s="42"/>
      <c r="M271" s="41"/>
    </row>
    <row r="272" spans="1:13">
      <c r="A272" s="24">
        <v>265</v>
      </c>
      <c r="B272" s="42"/>
      <c r="C272" s="41"/>
      <c r="D272" s="41"/>
      <c r="E272" s="70"/>
      <c r="F272" s="70"/>
      <c r="G272" s="43"/>
      <c r="H272" s="71"/>
      <c r="I272" s="72"/>
      <c r="J272" s="33" t="e">
        <f t="shared" si="4"/>
        <v>#DIV/0!</v>
      </c>
      <c r="K272" s="42"/>
      <c r="L272" s="42"/>
      <c r="M272" s="41"/>
    </row>
    <row r="273" spans="1:13">
      <c r="A273" s="65">
        <v>266</v>
      </c>
      <c r="B273" s="42"/>
      <c r="C273" s="41"/>
      <c r="D273" s="41"/>
      <c r="E273" s="70"/>
      <c r="F273" s="70"/>
      <c r="G273" s="43"/>
      <c r="H273" s="71"/>
      <c r="I273" s="72"/>
      <c r="J273" s="33" t="e">
        <f t="shared" si="4"/>
        <v>#DIV/0!</v>
      </c>
      <c r="K273" s="42"/>
      <c r="L273" s="42"/>
      <c r="M273" s="41"/>
    </row>
    <row r="274" spans="1:13">
      <c r="A274" s="65">
        <v>267</v>
      </c>
      <c r="B274" s="42"/>
      <c r="C274" s="41"/>
      <c r="D274" s="41"/>
      <c r="E274" s="70"/>
      <c r="F274" s="70"/>
      <c r="G274" s="43"/>
      <c r="H274" s="71"/>
      <c r="I274" s="72"/>
      <c r="J274" s="59" t="e">
        <f t="shared" si="4"/>
        <v>#DIV/0!</v>
      </c>
      <c r="K274" s="42"/>
      <c r="L274" s="42"/>
      <c r="M274" s="41"/>
    </row>
    <row r="275" spans="1:13">
      <c r="A275" s="24">
        <v>268</v>
      </c>
      <c r="B275" s="42"/>
      <c r="C275" s="41"/>
      <c r="D275" s="41"/>
      <c r="E275" s="70"/>
      <c r="F275" s="70"/>
      <c r="G275" s="43"/>
      <c r="H275" s="71"/>
      <c r="I275" s="72"/>
      <c r="J275" s="59" t="e">
        <f t="shared" si="4"/>
        <v>#DIV/0!</v>
      </c>
      <c r="K275" s="42"/>
      <c r="L275" s="42"/>
      <c r="M275" s="41"/>
    </row>
    <row r="276" spans="1:13">
      <c r="A276" s="24">
        <v>269</v>
      </c>
      <c r="B276" s="42"/>
      <c r="C276" s="41"/>
      <c r="D276" s="41"/>
      <c r="E276" s="70"/>
      <c r="F276" s="70"/>
      <c r="G276" s="43"/>
      <c r="H276" s="71"/>
      <c r="I276" s="72"/>
      <c r="J276" s="33" t="e">
        <f t="shared" si="4"/>
        <v>#DIV/0!</v>
      </c>
      <c r="K276" s="42"/>
      <c r="L276" s="42"/>
      <c r="M276" s="41"/>
    </row>
    <row r="277" spans="1:13">
      <c r="A277" s="24">
        <v>270</v>
      </c>
      <c r="B277" s="42"/>
      <c r="C277" s="41"/>
      <c r="D277" s="41"/>
      <c r="E277" s="70"/>
      <c r="F277" s="70"/>
      <c r="G277" s="43"/>
      <c r="H277" s="71"/>
      <c r="I277" s="72"/>
      <c r="J277" s="59" t="e">
        <f t="shared" si="4"/>
        <v>#DIV/0!</v>
      </c>
      <c r="K277" s="42"/>
      <c r="L277" s="42"/>
      <c r="M277" s="41"/>
    </row>
    <row r="278" spans="1:13">
      <c r="A278" s="24">
        <v>271</v>
      </c>
      <c r="B278" s="42"/>
      <c r="C278" s="41"/>
      <c r="D278" s="41"/>
      <c r="E278" s="70"/>
      <c r="F278" s="70"/>
      <c r="G278" s="43"/>
      <c r="H278" s="71"/>
      <c r="I278" s="72"/>
      <c r="J278" s="59" t="e">
        <f t="shared" si="4"/>
        <v>#DIV/0!</v>
      </c>
      <c r="K278" s="42"/>
      <c r="L278" s="42"/>
      <c r="M278" s="41"/>
    </row>
    <row r="279" spans="1:13">
      <c r="A279" s="24">
        <v>272</v>
      </c>
      <c r="B279" s="42"/>
      <c r="C279" s="41"/>
      <c r="D279" s="41"/>
      <c r="E279" s="70"/>
      <c r="F279" s="70"/>
      <c r="G279" s="43"/>
      <c r="H279" s="71"/>
      <c r="I279" s="72"/>
      <c r="J279" s="33" t="e">
        <f t="shared" si="4"/>
        <v>#DIV/0!</v>
      </c>
      <c r="K279" s="42"/>
      <c r="L279" s="42"/>
      <c r="M279" s="41"/>
    </row>
    <row r="280" spans="1:13">
      <c r="A280" s="24">
        <v>273</v>
      </c>
      <c r="B280" s="42"/>
      <c r="C280" s="41"/>
      <c r="D280" s="41"/>
      <c r="E280" s="70"/>
      <c r="F280" s="70"/>
      <c r="G280" s="43"/>
      <c r="H280" s="71"/>
      <c r="I280" s="72"/>
      <c r="J280" s="33" t="e">
        <f t="shared" si="4"/>
        <v>#DIV/0!</v>
      </c>
      <c r="K280" s="42"/>
      <c r="L280" s="42"/>
      <c r="M280" s="41"/>
    </row>
    <row r="281" spans="1:13">
      <c r="A281" s="24">
        <v>274</v>
      </c>
      <c r="B281" s="42"/>
      <c r="C281" s="41"/>
      <c r="D281" s="41"/>
      <c r="E281" s="70"/>
      <c r="F281" s="70"/>
      <c r="G281" s="43"/>
      <c r="H281" s="71"/>
      <c r="I281" s="72"/>
      <c r="J281" s="33" t="e">
        <f t="shared" si="4"/>
        <v>#DIV/0!</v>
      </c>
      <c r="K281" s="42"/>
      <c r="L281" s="42"/>
      <c r="M281" s="41"/>
    </row>
    <row r="282" spans="1:13">
      <c r="A282" s="24">
        <v>275</v>
      </c>
      <c r="B282" s="42"/>
      <c r="C282" s="41"/>
      <c r="D282" s="41"/>
      <c r="E282" s="70"/>
      <c r="F282" s="70"/>
      <c r="G282" s="43"/>
      <c r="H282" s="71"/>
      <c r="I282" s="72"/>
      <c r="J282" s="33" t="e">
        <f t="shared" si="4"/>
        <v>#DIV/0!</v>
      </c>
      <c r="K282" s="42"/>
      <c r="L282" s="42"/>
      <c r="M282" s="41"/>
    </row>
    <row r="283" spans="1:13">
      <c r="A283" s="65">
        <v>276</v>
      </c>
      <c r="B283" s="42"/>
      <c r="C283" s="41"/>
      <c r="D283" s="41"/>
      <c r="E283" s="70"/>
      <c r="F283" s="70"/>
      <c r="G283" s="43"/>
      <c r="H283" s="71"/>
      <c r="I283" s="72"/>
      <c r="J283" s="59" t="e">
        <f t="shared" si="4"/>
        <v>#DIV/0!</v>
      </c>
      <c r="K283" s="42"/>
      <c r="L283" s="42"/>
      <c r="M283" s="41"/>
    </row>
    <row r="284" spans="1:13">
      <c r="A284" s="65">
        <v>277</v>
      </c>
      <c r="B284" s="42"/>
      <c r="C284" s="41"/>
      <c r="D284" s="41"/>
      <c r="E284" s="70"/>
      <c r="F284" s="70"/>
      <c r="G284" s="43"/>
      <c r="H284" s="71"/>
      <c r="I284" s="72"/>
      <c r="J284" s="59" t="e">
        <f t="shared" si="4"/>
        <v>#DIV/0!</v>
      </c>
      <c r="K284" s="42"/>
      <c r="L284" s="42"/>
      <c r="M284" s="41"/>
    </row>
    <row r="285" spans="1:13">
      <c r="A285" s="24">
        <v>278</v>
      </c>
      <c r="B285" s="42"/>
      <c r="C285" s="41"/>
      <c r="D285" s="41"/>
      <c r="E285" s="70"/>
      <c r="F285" s="70"/>
      <c r="G285" s="43"/>
      <c r="H285" s="71"/>
      <c r="I285" s="72"/>
      <c r="J285" s="33" t="e">
        <f t="shared" si="4"/>
        <v>#DIV/0!</v>
      </c>
      <c r="K285" s="42"/>
      <c r="L285" s="42"/>
      <c r="M285" s="41"/>
    </row>
    <row r="286" spans="1:13">
      <c r="A286" s="24">
        <v>279</v>
      </c>
      <c r="B286" s="42"/>
      <c r="C286" s="41"/>
      <c r="D286" s="41"/>
      <c r="E286" s="70"/>
      <c r="F286" s="70"/>
      <c r="G286" s="43"/>
      <c r="H286" s="71"/>
      <c r="I286" s="72"/>
      <c r="J286" s="59" t="e">
        <f t="shared" si="4"/>
        <v>#DIV/0!</v>
      </c>
      <c r="K286" s="42"/>
      <c r="L286" s="42"/>
      <c r="M286" s="41"/>
    </row>
    <row r="287" spans="1:13">
      <c r="A287" s="24">
        <v>280</v>
      </c>
      <c r="B287" s="42"/>
      <c r="C287" s="41"/>
      <c r="D287" s="41"/>
      <c r="E287" s="70"/>
      <c r="F287" s="70"/>
      <c r="G287" s="43"/>
      <c r="H287" s="71"/>
      <c r="I287" s="72"/>
      <c r="J287" s="59" t="e">
        <f t="shared" si="4"/>
        <v>#DIV/0!</v>
      </c>
      <c r="K287" s="42"/>
      <c r="L287" s="42"/>
      <c r="M287" s="41"/>
    </row>
    <row r="288" spans="1:13">
      <c r="A288" s="24">
        <v>281</v>
      </c>
      <c r="B288" s="42"/>
      <c r="C288" s="41"/>
      <c r="D288" s="41"/>
      <c r="E288" s="70"/>
      <c r="F288" s="70"/>
      <c r="G288" s="43"/>
      <c r="H288" s="71"/>
      <c r="I288" s="72"/>
      <c r="J288" s="33" t="e">
        <f t="shared" si="4"/>
        <v>#DIV/0!</v>
      </c>
      <c r="K288" s="42"/>
      <c r="L288" s="42"/>
      <c r="M288" s="41"/>
    </row>
    <row r="289" spans="1:13">
      <c r="A289" s="24">
        <v>282</v>
      </c>
      <c r="B289" s="42"/>
      <c r="C289" s="41"/>
      <c r="D289" s="41"/>
      <c r="E289" s="70"/>
      <c r="F289" s="70"/>
      <c r="G289" s="43"/>
      <c r="H289" s="71"/>
      <c r="I289" s="72"/>
      <c r="J289" s="33" t="e">
        <f t="shared" si="4"/>
        <v>#DIV/0!</v>
      </c>
      <c r="K289" s="42"/>
      <c r="L289" s="42"/>
      <c r="M289" s="41"/>
    </row>
    <row r="290" spans="1:13">
      <c r="A290" s="24">
        <v>283</v>
      </c>
      <c r="B290" s="42"/>
      <c r="C290" s="41"/>
      <c r="D290" s="41"/>
      <c r="E290" s="70"/>
      <c r="F290" s="70"/>
      <c r="G290" s="43"/>
      <c r="H290" s="71"/>
      <c r="I290" s="72"/>
      <c r="J290" s="33" t="e">
        <f t="shared" si="4"/>
        <v>#DIV/0!</v>
      </c>
      <c r="K290" s="42"/>
      <c r="L290" s="42"/>
      <c r="M290" s="41"/>
    </row>
    <row r="291" spans="1:13">
      <c r="A291" s="24">
        <v>284</v>
      </c>
      <c r="B291" s="42"/>
      <c r="C291" s="41"/>
      <c r="D291" s="41"/>
      <c r="E291" s="70"/>
      <c r="F291" s="70"/>
      <c r="G291" s="43"/>
      <c r="H291" s="71"/>
      <c r="I291" s="72"/>
      <c r="J291" s="33" t="e">
        <f t="shared" si="4"/>
        <v>#DIV/0!</v>
      </c>
      <c r="K291" s="42"/>
      <c r="L291" s="42"/>
      <c r="M291" s="41"/>
    </row>
    <row r="292" spans="1:13">
      <c r="A292" s="24">
        <v>285</v>
      </c>
      <c r="B292" s="42"/>
      <c r="C292" s="41"/>
      <c r="D292" s="41"/>
      <c r="E292" s="70"/>
      <c r="F292" s="70"/>
      <c r="G292" s="43"/>
      <c r="H292" s="71"/>
      <c r="I292" s="72"/>
      <c r="J292" s="59" t="e">
        <f t="shared" si="4"/>
        <v>#DIV/0!</v>
      </c>
      <c r="K292" s="42"/>
      <c r="L292" s="42"/>
      <c r="M292" s="41"/>
    </row>
    <row r="293" spans="1:13">
      <c r="A293" s="65">
        <v>286</v>
      </c>
      <c r="B293" s="42"/>
      <c r="C293" s="41"/>
      <c r="D293" s="41"/>
      <c r="E293" s="70"/>
      <c r="F293" s="70"/>
      <c r="G293" s="43"/>
      <c r="H293" s="71"/>
      <c r="I293" s="72"/>
      <c r="J293" s="59" t="e">
        <f t="shared" si="4"/>
        <v>#DIV/0!</v>
      </c>
      <c r="K293" s="42"/>
      <c r="L293" s="42"/>
      <c r="M293" s="41"/>
    </row>
    <row r="294" spans="1:13">
      <c r="A294" s="65">
        <v>287</v>
      </c>
      <c r="B294" s="42"/>
      <c r="C294" s="41"/>
      <c r="D294" s="41"/>
      <c r="E294" s="70"/>
      <c r="F294" s="70"/>
      <c r="G294" s="43"/>
      <c r="H294" s="71"/>
      <c r="I294" s="72"/>
      <c r="J294" s="33" t="e">
        <f t="shared" si="4"/>
        <v>#DIV/0!</v>
      </c>
      <c r="K294" s="42"/>
      <c r="L294" s="42"/>
      <c r="M294" s="41"/>
    </row>
    <row r="295" spans="1:13">
      <c r="A295" s="24">
        <v>288</v>
      </c>
      <c r="B295" s="42"/>
      <c r="C295" s="41"/>
      <c r="D295" s="41"/>
      <c r="E295" s="70"/>
      <c r="F295" s="70"/>
      <c r="G295" s="43"/>
      <c r="H295" s="71"/>
      <c r="I295" s="72"/>
      <c r="J295" s="59" t="e">
        <f t="shared" si="4"/>
        <v>#DIV/0!</v>
      </c>
      <c r="K295" s="42"/>
      <c r="L295" s="42"/>
      <c r="M295" s="41"/>
    </row>
    <row r="296" spans="1:13">
      <c r="A296" s="24">
        <v>289</v>
      </c>
      <c r="B296" s="42"/>
      <c r="C296" s="41"/>
      <c r="D296" s="41"/>
      <c r="E296" s="70"/>
      <c r="F296" s="70"/>
      <c r="G296" s="43"/>
      <c r="H296" s="71"/>
      <c r="I296" s="72"/>
      <c r="J296" s="59" t="e">
        <f t="shared" si="4"/>
        <v>#DIV/0!</v>
      </c>
      <c r="K296" s="42"/>
      <c r="L296" s="42"/>
      <c r="M296" s="41"/>
    </row>
    <row r="297" spans="1:13">
      <c r="A297" s="24">
        <v>290</v>
      </c>
      <c r="B297" s="42"/>
      <c r="C297" s="41"/>
      <c r="D297" s="41"/>
      <c r="E297" s="70"/>
      <c r="F297" s="70"/>
      <c r="G297" s="43"/>
      <c r="H297" s="71"/>
      <c r="I297" s="72"/>
      <c r="J297" s="33" t="e">
        <f t="shared" si="4"/>
        <v>#DIV/0!</v>
      </c>
      <c r="K297" s="42"/>
      <c r="L297" s="42"/>
      <c r="M297" s="41"/>
    </row>
    <row r="298" spans="1:13">
      <c r="A298" s="24">
        <v>291</v>
      </c>
      <c r="B298" s="42"/>
      <c r="C298" s="41"/>
      <c r="D298" s="41"/>
      <c r="E298" s="70"/>
      <c r="F298" s="70"/>
      <c r="G298" s="43"/>
      <c r="H298" s="71"/>
      <c r="I298" s="72"/>
      <c r="J298" s="33" t="e">
        <f t="shared" si="4"/>
        <v>#DIV/0!</v>
      </c>
      <c r="K298" s="42"/>
      <c r="L298" s="42"/>
      <c r="M298" s="41"/>
    </row>
    <row r="299" spans="1:13">
      <c r="A299" s="24">
        <v>292</v>
      </c>
      <c r="B299" s="42"/>
      <c r="C299" s="41"/>
      <c r="D299" s="41"/>
      <c r="E299" s="70"/>
      <c r="F299" s="70"/>
      <c r="G299" s="43"/>
      <c r="H299" s="71"/>
      <c r="I299" s="72"/>
      <c r="J299" s="33" t="e">
        <f t="shared" si="4"/>
        <v>#DIV/0!</v>
      </c>
      <c r="K299" s="42"/>
      <c r="L299" s="42"/>
      <c r="M299" s="41"/>
    </row>
    <row r="300" spans="1:13">
      <c r="A300" s="24">
        <v>293</v>
      </c>
      <c r="B300" s="42"/>
      <c r="C300" s="41"/>
      <c r="D300" s="41"/>
      <c r="E300" s="70"/>
      <c r="F300" s="70"/>
      <c r="G300" s="43"/>
      <c r="H300" s="71"/>
      <c r="I300" s="72"/>
      <c r="J300" s="33" t="e">
        <f t="shared" si="4"/>
        <v>#DIV/0!</v>
      </c>
      <c r="K300" s="42"/>
      <c r="L300" s="42"/>
      <c r="M300" s="41"/>
    </row>
    <row r="301" spans="1:13">
      <c r="A301" s="24">
        <v>294</v>
      </c>
      <c r="B301" s="42"/>
      <c r="C301" s="41"/>
      <c r="D301" s="41"/>
      <c r="E301" s="70"/>
      <c r="F301" s="70"/>
      <c r="G301" s="43"/>
      <c r="H301" s="71"/>
      <c r="I301" s="72"/>
      <c r="J301" s="59" t="e">
        <f t="shared" si="4"/>
        <v>#DIV/0!</v>
      </c>
      <c r="K301" s="42"/>
      <c r="L301" s="42"/>
      <c r="M301" s="41"/>
    </row>
    <row r="302" spans="1:13">
      <c r="A302" s="24">
        <v>295</v>
      </c>
      <c r="B302" s="42"/>
      <c r="C302" s="41"/>
      <c r="D302" s="41"/>
      <c r="E302" s="70"/>
      <c r="F302" s="70"/>
      <c r="G302" s="43"/>
      <c r="H302" s="71"/>
      <c r="I302" s="72"/>
      <c r="J302" s="59" t="e">
        <f t="shared" si="4"/>
        <v>#DIV/0!</v>
      </c>
      <c r="K302" s="42"/>
      <c r="L302" s="42"/>
      <c r="M302" s="41"/>
    </row>
    <row r="303" spans="1:13">
      <c r="A303" s="65">
        <v>296</v>
      </c>
      <c r="B303" s="42"/>
      <c r="C303" s="41"/>
      <c r="D303" s="41"/>
      <c r="E303" s="70"/>
      <c r="F303" s="70"/>
      <c r="G303" s="43"/>
      <c r="H303" s="71"/>
      <c r="I303" s="72"/>
      <c r="J303" s="33" t="e">
        <f t="shared" si="4"/>
        <v>#DIV/0!</v>
      </c>
      <c r="K303" s="42"/>
      <c r="L303" s="42"/>
      <c r="M303" s="41"/>
    </row>
    <row r="304" spans="1:13">
      <c r="A304" s="65">
        <v>297</v>
      </c>
      <c r="B304" s="42"/>
      <c r="C304" s="41"/>
      <c r="D304" s="41"/>
      <c r="E304" s="70"/>
      <c r="F304" s="70"/>
      <c r="G304" s="43"/>
      <c r="H304" s="71"/>
      <c r="I304" s="72"/>
      <c r="J304" s="59" t="e">
        <f t="shared" si="4"/>
        <v>#DIV/0!</v>
      </c>
      <c r="K304" s="42"/>
      <c r="L304" s="42"/>
      <c r="M304" s="41"/>
    </row>
    <row r="305" spans="1:13">
      <c r="A305" s="24">
        <v>298</v>
      </c>
      <c r="B305" s="42"/>
      <c r="C305" s="41"/>
      <c r="D305" s="41"/>
      <c r="E305" s="70"/>
      <c r="F305" s="70"/>
      <c r="G305" s="43"/>
      <c r="H305" s="71"/>
      <c r="I305" s="72"/>
      <c r="J305" s="59" t="e">
        <f t="shared" si="4"/>
        <v>#DIV/0!</v>
      </c>
      <c r="K305" s="42"/>
      <c r="L305" s="42"/>
      <c r="M305" s="41"/>
    </row>
    <row r="306" spans="1:13">
      <c r="A306" s="24">
        <v>299</v>
      </c>
      <c r="B306" s="42"/>
      <c r="C306" s="41"/>
      <c r="D306" s="41"/>
      <c r="E306" s="70"/>
      <c r="F306" s="70"/>
      <c r="G306" s="43"/>
      <c r="H306" s="71"/>
      <c r="I306" s="72"/>
      <c r="J306" s="33" t="e">
        <f t="shared" si="4"/>
        <v>#DIV/0!</v>
      </c>
      <c r="K306" s="42"/>
      <c r="L306" s="42"/>
      <c r="M306" s="41"/>
    </row>
    <row r="307" spans="1:13">
      <c r="A307" s="24">
        <v>300</v>
      </c>
      <c r="B307" s="42"/>
      <c r="C307" s="41"/>
      <c r="D307" s="41"/>
      <c r="E307" s="70"/>
      <c r="F307" s="70"/>
      <c r="G307" s="43"/>
      <c r="H307" s="71"/>
      <c r="I307" s="72"/>
      <c r="J307" s="33" t="e">
        <f t="shared" si="4"/>
        <v>#DIV/0!</v>
      </c>
      <c r="K307" s="42"/>
      <c r="L307" s="42"/>
      <c r="M307" s="41"/>
    </row>
    <row r="308" spans="1:13">
      <c r="A308" s="24">
        <v>301</v>
      </c>
      <c r="B308" s="42"/>
      <c r="C308" s="41"/>
      <c r="D308" s="41"/>
      <c r="E308" s="70"/>
      <c r="F308" s="70"/>
      <c r="G308" s="43"/>
      <c r="H308" s="71"/>
      <c r="I308" s="72"/>
      <c r="J308" s="33" t="e">
        <f t="shared" si="4"/>
        <v>#DIV/0!</v>
      </c>
      <c r="K308" s="42"/>
      <c r="L308" s="42"/>
      <c r="M308" s="41"/>
    </row>
    <row r="309" spans="1:13">
      <c r="A309" s="24">
        <v>302</v>
      </c>
      <c r="B309" s="42"/>
      <c r="C309" s="41"/>
      <c r="D309" s="41"/>
      <c r="E309" s="70"/>
      <c r="F309" s="70"/>
      <c r="G309" s="43"/>
      <c r="H309" s="71"/>
      <c r="I309" s="72"/>
      <c r="J309" s="33" t="e">
        <f t="shared" si="4"/>
        <v>#DIV/0!</v>
      </c>
      <c r="K309" s="42"/>
      <c r="L309" s="42"/>
      <c r="M309" s="41"/>
    </row>
    <row r="310" spans="1:13">
      <c r="A310" s="24">
        <v>303</v>
      </c>
      <c r="B310" s="42"/>
      <c r="C310" s="41"/>
      <c r="D310" s="41"/>
      <c r="E310" s="70"/>
      <c r="F310" s="70"/>
      <c r="G310" s="43"/>
      <c r="H310" s="71"/>
      <c r="I310" s="72"/>
      <c r="J310" s="59" t="e">
        <f t="shared" si="4"/>
        <v>#DIV/0!</v>
      </c>
      <c r="K310" s="42"/>
      <c r="L310" s="42"/>
      <c r="M310" s="41"/>
    </row>
    <row r="311" spans="1:13">
      <c r="A311" s="24">
        <v>304</v>
      </c>
      <c r="B311" s="42"/>
      <c r="C311" s="41"/>
      <c r="D311" s="41"/>
      <c r="E311" s="70"/>
      <c r="F311" s="70"/>
      <c r="G311" s="43"/>
      <c r="H311" s="71"/>
      <c r="I311" s="72"/>
      <c r="J311" s="59" t="e">
        <f t="shared" si="4"/>
        <v>#DIV/0!</v>
      </c>
      <c r="K311" s="42"/>
      <c r="L311" s="42"/>
      <c r="M311" s="41"/>
    </row>
    <row r="312" spans="1:13">
      <c r="A312" s="24">
        <v>305</v>
      </c>
      <c r="B312" s="42"/>
      <c r="C312" s="41"/>
      <c r="D312" s="41"/>
      <c r="E312" s="70"/>
      <c r="F312" s="70"/>
      <c r="G312" s="43"/>
      <c r="H312" s="71"/>
      <c r="I312" s="72"/>
      <c r="J312" s="33" t="e">
        <f t="shared" si="4"/>
        <v>#DIV/0!</v>
      </c>
      <c r="K312" s="42"/>
      <c r="L312" s="42"/>
      <c r="M312" s="41"/>
    </row>
    <row r="313" spans="1:13">
      <c r="A313" s="65">
        <v>306</v>
      </c>
      <c r="B313" s="42"/>
      <c r="C313" s="41"/>
      <c r="D313" s="41"/>
      <c r="E313" s="70"/>
      <c r="F313" s="70"/>
      <c r="G313" s="43"/>
      <c r="H313" s="71"/>
      <c r="I313" s="72"/>
      <c r="J313" s="59" t="e">
        <f t="shared" si="4"/>
        <v>#DIV/0!</v>
      </c>
      <c r="K313" s="42"/>
      <c r="L313" s="42"/>
      <c r="M313" s="41"/>
    </row>
    <row r="314" spans="1:13">
      <c r="A314" s="65">
        <v>307</v>
      </c>
      <c r="B314" s="42"/>
      <c r="C314" s="41"/>
      <c r="D314" s="41"/>
      <c r="E314" s="70"/>
      <c r="F314" s="70"/>
      <c r="G314" s="43"/>
      <c r="H314" s="71"/>
      <c r="I314" s="72"/>
      <c r="J314" s="59" t="e">
        <f t="shared" si="4"/>
        <v>#DIV/0!</v>
      </c>
      <c r="K314" s="42"/>
      <c r="L314" s="42"/>
      <c r="M314" s="41"/>
    </row>
    <row r="315" spans="1:13">
      <c r="A315" s="24">
        <v>308</v>
      </c>
      <c r="B315" s="42"/>
      <c r="C315" s="41"/>
      <c r="D315" s="41"/>
      <c r="E315" s="70"/>
      <c r="F315" s="70"/>
      <c r="G315" s="43"/>
      <c r="H315" s="71"/>
      <c r="I315" s="72"/>
      <c r="J315" s="33" t="e">
        <f t="shared" si="4"/>
        <v>#DIV/0!</v>
      </c>
      <c r="K315" s="42"/>
      <c r="L315" s="42"/>
      <c r="M315" s="41"/>
    </row>
    <row r="316" spans="1:13">
      <c r="A316" s="24">
        <v>309</v>
      </c>
      <c r="B316" s="42"/>
      <c r="C316" s="41"/>
      <c r="D316" s="41"/>
      <c r="E316" s="70"/>
      <c r="F316" s="70"/>
      <c r="G316" s="43"/>
      <c r="H316" s="71"/>
      <c r="I316" s="72"/>
      <c r="J316" s="33" t="e">
        <f t="shared" si="4"/>
        <v>#DIV/0!</v>
      </c>
      <c r="K316" s="42"/>
      <c r="L316" s="42"/>
      <c r="M316" s="41"/>
    </row>
    <row r="317" spans="1:13">
      <c r="A317" s="24">
        <v>310</v>
      </c>
      <c r="B317" s="42"/>
      <c r="C317" s="41"/>
      <c r="D317" s="41"/>
      <c r="E317" s="70"/>
      <c r="F317" s="70"/>
      <c r="G317" s="43"/>
      <c r="H317" s="71"/>
      <c r="I317" s="72"/>
      <c r="J317" s="33" t="e">
        <f t="shared" si="4"/>
        <v>#DIV/0!</v>
      </c>
      <c r="K317" s="42"/>
      <c r="L317" s="42"/>
      <c r="M317" s="41"/>
    </row>
    <row r="318" spans="1:13">
      <c r="A318" s="24">
        <v>311</v>
      </c>
      <c r="B318" s="42"/>
      <c r="C318" s="41"/>
      <c r="D318" s="41"/>
      <c r="E318" s="70"/>
      <c r="F318" s="70"/>
      <c r="G318" s="43"/>
      <c r="H318" s="71"/>
      <c r="I318" s="72"/>
      <c r="J318" s="33" t="e">
        <f t="shared" si="4"/>
        <v>#DIV/0!</v>
      </c>
      <c r="K318" s="42"/>
      <c r="L318" s="42"/>
      <c r="M318" s="41"/>
    </row>
    <row r="319" spans="1:13">
      <c r="A319" s="24">
        <v>312</v>
      </c>
      <c r="B319" s="42"/>
      <c r="C319" s="41"/>
      <c r="D319" s="41"/>
      <c r="E319" s="70"/>
      <c r="F319" s="70"/>
      <c r="G319" s="43"/>
      <c r="H319" s="71"/>
      <c r="I319" s="72"/>
      <c r="J319" s="59" t="e">
        <f t="shared" si="4"/>
        <v>#DIV/0!</v>
      </c>
      <c r="K319" s="42"/>
      <c r="L319" s="42"/>
      <c r="M319" s="41"/>
    </row>
    <row r="320" spans="1:13">
      <c r="A320" s="24">
        <v>313</v>
      </c>
      <c r="B320" s="42"/>
      <c r="C320" s="41"/>
      <c r="D320" s="41"/>
      <c r="E320" s="70"/>
      <c r="F320" s="70"/>
      <c r="G320" s="43"/>
      <c r="H320" s="71"/>
      <c r="I320" s="72"/>
      <c r="J320" s="59" t="e">
        <f t="shared" si="4"/>
        <v>#DIV/0!</v>
      </c>
      <c r="K320" s="42"/>
      <c r="L320" s="42"/>
      <c r="M320" s="41"/>
    </row>
    <row r="321" spans="1:13">
      <c r="A321" s="24">
        <v>314</v>
      </c>
      <c r="B321" s="42"/>
      <c r="C321" s="41"/>
      <c r="D321" s="41"/>
      <c r="E321" s="70"/>
      <c r="F321" s="70"/>
      <c r="G321" s="43"/>
      <c r="H321" s="71"/>
      <c r="I321" s="72"/>
      <c r="J321" s="33" t="e">
        <f t="shared" si="4"/>
        <v>#DIV/0!</v>
      </c>
      <c r="K321" s="42"/>
      <c r="L321" s="42"/>
      <c r="M321" s="41"/>
    </row>
    <row r="322" spans="1:13">
      <c r="A322" s="24">
        <v>315</v>
      </c>
      <c r="B322" s="42"/>
      <c r="C322" s="41"/>
      <c r="D322" s="41"/>
      <c r="E322" s="70"/>
      <c r="F322" s="70"/>
      <c r="G322" s="43"/>
      <c r="H322" s="71"/>
      <c r="I322" s="72"/>
      <c r="J322" s="59" t="e">
        <f t="shared" si="4"/>
        <v>#DIV/0!</v>
      </c>
      <c r="K322" s="42"/>
      <c r="L322" s="42"/>
      <c r="M322" s="41"/>
    </row>
    <row r="323" spans="1:13">
      <c r="A323" s="65">
        <v>316</v>
      </c>
      <c r="B323" s="42"/>
      <c r="C323" s="41"/>
      <c r="D323" s="41"/>
      <c r="E323" s="70"/>
      <c r="F323" s="70"/>
      <c r="G323" s="43"/>
      <c r="H323" s="71"/>
      <c r="I323" s="72"/>
      <c r="J323" s="59" t="e">
        <f t="shared" si="4"/>
        <v>#DIV/0!</v>
      </c>
      <c r="K323" s="42"/>
      <c r="L323" s="42"/>
      <c r="M323" s="41"/>
    </row>
    <row r="324" spans="1:13">
      <c r="A324" s="65">
        <v>317</v>
      </c>
      <c r="B324" s="42"/>
      <c r="C324" s="41"/>
      <c r="D324" s="41"/>
      <c r="E324" s="70"/>
      <c r="F324" s="70"/>
      <c r="G324" s="43"/>
      <c r="H324" s="71"/>
      <c r="I324" s="72"/>
      <c r="J324" s="33" t="e">
        <f t="shared" si="4"/>
        <v>#DIV/0!</v>
      </c>
      <c r="K324" s="42"/>
      <c r="L324" s="42"/>
      <c r="M324" s="41"/>
    </row>
    <row r="325" spans="1:13">
      <c r="A325" s="24">
        <v>318</v>
      </c>
      <c r="B325" s="42"/>
      <c r="C325" s="41"/>
      <c r="D325" s="41"/>
      <c r="E325" s="70"/>
      <c r="F325" s="70"/>
      <c r="G325" s="43"/>
      <c r="H325" s="71"/>
      <c r="I325" s="72"/>
      <c r="J325" s="33" t="e">
        <f t="shared" si="4"/>
        <v>#DIV/0!</v>
      </c>
      <c r="K325" s="42"/>
      <c r="L325" s="42"/>
      <c r="M325" s="41"/>
    </row>
    <row r="326" spans="1:13">
      <c r="A326" s="24">
        <v>319</v>
      </c>
      <c r="B326" s="42"/>
      <c r="C326" s="41"/>
      <c r="D326" s="41"/>
      <c r="E326" s="70"/>
      <c r="F326" s="70"/>
      <c r="G326" s="43"/>
      <c r="H326" s="71"/>
      <c r="I326" s="72"/>
      <c r="J326" s="33" t="e">
        <f t="shared" si="4"/>
        <v>#DIV/0!</v>
      </c>
      <c r="K326" s="42"/>
      <c r="L326" s="42"/>
      <c r="M326" s="41"/>
    </row>
    <row r="327" spans="1:13">
      <c r="A327" s="24">
        <v>320</v>
      </c>
      <c r="B327" s="42"/>
      <c r="C327" s="41"/>
      <c r="D327" s="41"/>
      <c r="E327" s="70"/>
      <c r="F327" s="70"/>
      <c r="G327" s="43"/>
      <c r="H327" s="71"/>
      <c r="I327" s="72"/>
      <c r="J327" s="33" t="e">
        <f t="shared" si="4"/>
        <v>#DIV/0!</v>
      </c>
      <c r="K327" s="42"/>
      <c r="L327" s="42"/>
      <c r="M327" s="41"/>
    </row>
    <row r="328" spans="1:13">
      <c r="A328" s="24">
        <v>321</v>
      </c>
      <c r="B328" s="42"/>
      <c r="C328" s="41"/>
      <c r="D328" s="41"/>
      <c r="E328" s="70"/>
      <c r="F328" s="70"/>
      <c r="G328" s="43"/>
      <c r="H328" s="71"/>
      <c r="I328" s="72"/>
      <c r="J328" s="59" t="e">
        <f t="shared" si="4"/>
        <v>#DIV/0!</v>
      </c>
      <c r="K328" s="42"/>
      <c r="L328" s="42"/>
      <c r="M328" s="41"/>
    </row>
    <row r="329" spans="1:13">
      <c r="A329" s="24">
        <v>322</v>
      </c>
      <c r="B329" s="42"/>
      <c r="C329" s="41"/>
      <c r="D329" s="41"/>
      <c r="E329" s="70"/>
      <c r="F329" s="70"/>
      <c r="G329" s="43"/>
      <c r="H329" s="71"/>
      <c r="I329" s="72"/>
      <c r="J329" s="59" t="e">
        <f t="shared" ref="J329:J357" si="5">H329/I329</f>
        <v>#DIV/0!</v>
      </c>
      <c r="K329" s="42"/>
      <c r="L329" s="42"/>
      <c r="M329" s="41"/>
    </row>
    <row r="330" spans="1:13">
      <c r="A330" s="24">
        <v>323</v>
      </c>
      <c r="B330" s="42"/>
      <c r="C330" s="41"/>
      <c r="D330" s="41"/>
      <c r="E330" s="70"/>
      <c r="F330" s="70"/>
      <c r="G330" s="43"/>
      <c r="H330" s="71"/>
      <c r="I330" s="72"/>
      <c r="J330" s="33" t="e">
        <f t="shared" si="5"/>
        <v>#DIV/0!</v>
      </c>
      <c r="K330" s="42"/>
      <c r="L330" s="42"/>
      <c r="M330" s="41"/>
    </row>
    <row r="331" spans="1:13">
      <c r="A331" s="24">
        <v>324</v>
      </c>
      <c r="B331" s="42"/>
      <c r="C331" s="41"/>
      <c r="D331" s="41"/>
      <c r="E331" s="70"/>
      <c r="F331" s="70"/>
      <c r="G331" s="43"/>
      <c r="H331" s="71"/>
      <c r="I331" s="72"/>
      <c r="J331" s="59" t="e">
        <f t="shared" si="5"/>
        <v>#DIV/0!</v>
      </c>
      <c r="K331" s="42"/>
      <c r="L331" s="42"/>
      <c r="M331" s="41"/>
    </row>
    <row r="332" spans="1:13">
      <c r="A332" s="24">
        <v>325</v>
      </c>
      <c r="B332" s="42"/>
      <c r="C332" s="41"/>
      <c r="D332" s="41"/>
      <c r="E332" s="70"/>
      <c r="F332" s="70"/>
      <c r="G332" s="43"/>
      <c r="H332" s="71"/>
      <c r="I332" s="72"/>
      <c r="J332" s="59" t="e">
        <f t="shared" si="5"/>
        <v>#DIV/0!</v>
      </c>
      <c r="K332" s="42"/>
      <c r="L332" s="42"/>
      <c r="M332" s="41"/>
    </row>
    <row r="333" spans="1:13">
      <c r="A333" s="65">
        <v>326</v>
      </c>
      <c r="B333" s="42"/>
      <c r="C333" s="41"/>
      <c r="D333" s="41"/>
      <c r="E333" s="70"/>
      <c r="F333" s="70"/>
      <c r="G333" s="43"/>
      <c r="H333" s="71"/>
      <c r="I333" s="72"/>
      <c r="J333" s="33" t="e">
        <f t="shared" si="5"/>
        <v>#DIV/0!</v>
      </c>
      <c r="K333" s="42"/>
      <c r="L333" s="42"/>
      <c r="M333" s="41"/>
    </row>
    <row r="334" spans="1:13">
      <c r="A334" s="65">
        <v>327</v>
      </c>
      <c r="B334" s="42"/>
      <c r="C334" s="41"/>
      <c r="D334" s="41"/>
      <c r="E334" s="70"/>
      <c r="F334" s="70"/>
      <c r="G334" s="43"/>
      <c r="H334" s="71"/>
      <c r="I334" s="72"/>
      <c r="J334" s="33" t="e">
        <f t="shared" si="5"/>
        <v>#DIV/0!</v>
      </c>
      <c r="K334" s="42"/>
      <c r="L334" s="42"/>
      <c r="M334" s="41"/>
    </row>
    <row r="335" spans="1:13">
      <c r="A335" s="24">
        <v>328</v>
      </c>
      <c r="B335" s="42"/>
      <c r="C335" s="41"/>
      <c r="D335" s="41"/>
      <c r="E335" s="70"/>
      <c r="F335" s="70"/>
      <c r="G335" s="43"/>
      <c r="H335" s="71"/>
      <c r="I335" s="72"/>
      <c r="J335" s="33" t="e">
        <f t="shared" si="5"/>
        <v>#DIV/0!</v>
      </c>
      <c r="K335" s="42"/>
      <c r="L335" s="42"/>
      <c r="M335" s="41"/>
    </row>
    <row r="336" spans="1:13">
      <c r="A336" s="24">
        <v>329</v>
      </c>
      <c r="B336" s="42"/>
      <c r="C336" s="41"/>
      <c r="D336" s="41"/>
      <c r="E336" s="70"/>
      <c r="F336" s="70"/>
      <c r="G336" s="43"/>
      <c r="H336" s="71"/>
      <c r="I336" s="72"/>
      <c r="J336" s="33" t="e">
        <f t="shared" si="5"/>
        <v>#DIV/0!</v>
      </c>
      <c r="K336" s="42"/>
      <c r="L336" s="42"/>
      <c r="M336" s="41"/>
    </row>
    <row r="337" spans="1:13">
      <c r="A337" s="24">
        <v>330</v>
      </c>
      <c r="B337" s="42"/>
      <c r="C337" s="41"/>
      <c r="D337" s="41"/>
      <c r="E337" s="70"/>
      <c r="F337" s="70"/>
      <c r="G337" s="43"/>
      <c r="H337" s="71"/>
      <c r="I337" s="72"/>
      <c r="J337" s="59" t="e">
        <f t="shared" si="5"/>
        <v>#DIV/0!</v>
      </c>
      <c r="K337" s="42"/>
      <c r="L337" s="42"/>
      <c r="M337" s="41"/>
    </row>
    <row r="338" spans="1:13">
      <c r="A338" s="24">
        <v>331</v>
      </c>
      <c r="B338" s="42"/>
      <c r="C338" s="41"/>
      <c r="D338" s="41"/>
      <c r="E338" s="70"/>
      <c r="F338" s="70"/>
      <c r="G338" s="43"/>
      <c r="H338" s="71"/>
      <c r="I338" s="72"/>
      <c r="J338" s="59" t="e">
        <f t="shared" si="5"/>
        <v>#DIV/0!</v>
      </c>
      <c r="K338" s="42"/>
      <c r="L338" s="42"/>
      <c r="M338" s="41"/>
    </row>
    <row r="339" spans="1:13">
      <c r="A339" s="24">
        <v>332</v>
      </c>
      <c r="B339" s="42"/>
      <c r="C339" s="41"/>
      <c r="D339" s="41"/>
      <c r="E339" s="70"/>
      <c r="F339" s="70"/>
      <c r="G339" s="43"/>
      <c r="H339" s="71"/>
      <c r="I339" s="72"/>
      <c r="J339" s="33" t="e">
        <f t="shared" si="5"/>
        <v>#DIV/0!</v>
      </c>
      <c r="K339" s="42"/>
      <c r="L339" s="42"/>
      <c r="M339" s="41"/>
    </row>
    <row r="340" spans="1:13">
      <c r="A340" s="24">
        <v>333</v>
      </c>
      <c r="B340" s="42"/>
      <c r="C340" s="41"/>
      <c r="D340" s="41"/>
      <c r="E340" s="70"/>
      <c r="F340" s="70"/>
      <c r="G340" s="43"/>
      <c r="H340" s="71"/>
      <c r="I340" s="72"/>
      <c r="J340" s="59" t="e">
        <f t="shared" si="5"/>
        <v>#DIV/0!</v>
      </c>
      <c r="K340" s="42"/>
      <c r="L340" s="42"/>
      <c r="M340" s="41"/>
    </row>
    <row r="341" spans="1:13">
      <c r="A341" s="24">
        <v>334</v>
      </c>
      <c r="B341" s="42"/>
      <c r="C341" s="41"/>
      <c r="D341" s="41"/>
      <c r="E341" s="70"/>
      <c r="F341" s="70"/>
      <c r="G341" s="43"/>
      <c r="H341" s="71"/>
      <c r="I341" s="72"/>
      <c r="J341" s="59" t="e">
        <f t="shared" si="5"/>
        <v>#DIV/0!</v>
      </c>
      <c r="K341" s="42"/>
      <c r="L341" s="42"/>
      <c r="M341" s="41"/>
    </row>
    <row r="342" spans="1:13">
      <c r="A342" s="24">
        <v>335</v>
      </c>
      <c r="B342" s="42"/>
      <c r="C342" s="41"/>
      <c r="D342" s="41"/>
      <c r="E342" s="70"/>
      <c r="F342" s="70"/>
      <c r="G342" s="43"/>
      <c r="H342" s="71"/>
      <c r="I342" s="72"/>
      <c r="J342" s="33" t="e">
        <f t="shared" si="5"/>
        <v>#DIV/0!</v>
      </c>
      <c r="K342" s="42"/>
      <c r="L342" s="42"/>
      <c r="M342" s="41"/>
    </row>
    <row r="343" spans="1:13">
      <c r="A343" s="65">
        <v>336</v>
      </c>
      <c r="B343" s="42"/>
      <c r="C343" s="41"/>
      <c r="D343" s="41"/>
      <c r="E343" s="70"/>
      <c r="F343" s="70"/>
      <c r="G343" s="43"/>
      <c r="H343" s="71"/>
      <c r="I343" s="72"/>
      <c r="J343" s="33" t="e">
        <f t="shared" si="5"/>
        <v>#DIV/0!</v>
      </c>
      <c r="K343" s="42"/>
      <c r="L343" s="42"/>
      <c r="M343" s="41"/>
    </row>
    <row r="344" spans="1:13">
      <c r="A344" s="65">
        <v>337</v>
      </c>
      <c r="B344" s="42"/>
      <c r="C344" s="41"/>
      <c r="D344" s="41"/>
      <c r="E344" s="70"/>
      <c r="F344" s="70"/>
      <c r="G344" s="43"/>
      <c r="H344" s="71"/>
      <c r="I344" s="72"/>
      <c r="J344" s="33" t="e">
        <f t="shared" si="5"/>
        <v>#DIV/0!</v>
      </c>
      <c r="K344" s="42"/>
      <c r="L344" s="42"/>
      <c r="M344" s="41"/>
    </row>
    <row r="345" spans="1:13">
      <c r="A345" s="24">
        <v>338</v>
      </c>
      <c r="B345" s="42"/>
      <c r="C345" s="41"/>
      <c r="D345" s="41"/>
      <c r="E345" s="70"/>
      <c r="F345" s="70"/>
      <c r="G345" s="43"/>
      <c r="H345" s="71"/>
      <c r="I345" s="72"/>
      <c r="J345" s="33" t="e">
        <f t="shared" si="5"/>
        <v>#DIV/0!</v>
      </c>
      <c r="K345" s="42"/>
      <c r="L345" s="42"/>
      <c r="M345" s="41"/>
    </row>
    <row r="346" spans="1:13">
      <c r="A346" s="24">
        <v>339</v>
      </c>
      <c r="B346" s="42"/>
      <c r="C346" s="41"/>
      <c r="D346" s="41"/>
      <c r="E346" s="70"/>
      <c r="F346" s="70"/>
      <c r="G346" s="43"/>
      <c r="H346" s="71"/>
      <c r="I346" s="72"/>
      <c r="J346" s="59" t="e">
        <f t="shared" si="5"/>
        <v>#DIV/0!</v>
      </c>
      <c r="K346" s="42"/>
      <c r="L346" s="42"/>
      <c r="M346" s="41"/>
    </row>
    <row r="347" spans="1:13">
      <c r="A347" s="24">
        <v>340</v>
      </c>
      <c r="B347" s="42"/>
      <c r="C347" s="41"/>
      <c r="D347" s="41"/>
      <c r="E347" s="70"/>
      <c r="F347" s="70"/>
      <c r="G347" s="43"/>
      <c r="H347" s="71"/>
      <c r="I347" s="72"/>
      <c r="J347" s="59" t="e">
        <f t="shared" si="5"/>
        <v>#DIV/0!</v>
      </c>
      <c r="K347" s="42"/>
      <c r="L347" s="42"/>
      <c r="M347" s="41"/>
    </row>
    <row r="348" spans="1:13">
      <c r="A348" s="24">
        <v>341</v>
      </c>
      <c r="B348" s="42"/>
      <c r="C348" s="41"/>
      <c r="D348" s="41"/>
      <c r="E348" s="70"/>
      <c r="F348" s="70"/>
      <c r="G348" s="43"/>
      <c r="H348" s="71"/>
      <c r="I348" s="72"/>
      <c r="J348" s="33" t="e">
        <f t="shared" si="5"/>
        <v>#DIV/0!</v>
      </c>
      <c r="K348" s="42"/>
      <c r="L348" s="42"/>
      <c r="M348" s="41"/>
    </row>
    <row r="349" spans="1:13">
      <c r="A349" s="24">
        <v>342</v>
      </c>
      <c r="B349" s="42"/>
      <c r="C349" s="41"/>
      <c r="D349" s="41"/>
      <c r="E349" s="70"/>
      <c r="F349" s="70"/>
      <c r="G349" s="43"/>
      <c r="H349" s="71"/>
      <c r="I349" s="72"/>
      <c r="J349" s="59" t="e">
        <f t="shared" si="5"/>
        <v>#DIV/0!</v>
      </c>
      <c r="K349" s="42"/>
      <c r="L349" s="42"/>
      <c r="M349" s="41"/>
    </row>
    <row r="350" spans="1:13">
      <c r="A350" s="24">
        <v>343</v>
      </c>
      <c r="B350" s="42"/>
      <c r="C350" s="41"/>
      <c r="D350" s="41"/>
      <c r="E350" s="70"/>
      <c r="F350" s="70"/>
      <c r="G350" s="43"/>
      <c r="H350" s="71"/>
      <c r="I350" s="72"/>
      <c r="J350" s="59" t="e">
        <f t="shared" si="5"/>
        <v>#DIV/0!</v>
      </c>
      <c r="K350" s="42"/>
      <c r="L350" s="42"/>
      <c r="M350" s="41"/>
    </row>
    <row r="351" spans="1:13">
      <c r="A351" s="24">
        <v>344</v>
      </c>
      <c r="B351" s="42"/>
      <c r="C351" s="41"/>
      <c r="D351" s="41"/>
      <c r="E351" s="70"/>
      <c r="F351" s="70"/>
      <c r="G351" s="43"/>
      <c r="H351" s="71"/>
      <c r="I351" s="72"/>
      <c r="J351" s="33" t="e">
        <f t="shared" si="5"/>
        <v>#DIV/0!</v>
      </c>
      <c r="K351" s="42"/>
      <c r="L351" s="42"/>
      <c r="M351" s="41"/>
    </row>
    <row r="352" spans="1:13">
      <c r="A352" s="24">
        <v>345</v>
      </c>
      <c r="B352" s="42"/>
      <c r="C352" s="41"/>
      <c r="D352" s="41"/>
      <c r="E352" s="70"/>
      <c r="F352" s="70"/>
      <c r="G352" s="43"/>
      <c r="H352" s="71"/>
      <c r="I352" s="72"/>
      <c r="J352" s="33" t="e">
        <f t="shared" si="5"/>
        <v>#DIV/0!</v>
      </c>
      <c r="K352" s="42"/>
      <c r="L352" s="42"/>
      <c r="M352" s="41"/>
    </row>
    <row r="353" spans="1:13">
      <c r="A353" s="65">
        <v>346</v>
      </c>
      <c r="B353" s="42"/>
      <c r="C353" s="41"/>
      <c r="D353" s="41"/>
      <c r="E353" s="70"/>
      <c r="F353" s="70"/>
      <c r="G353" s="43"/>
      <c r="H353" s="71"/>
      <c r="I353" s="72"/>
      <c r="J353" s="33" t="e">
        <f t="shared" si="5"/>
        <v>#DIV/0!</v>
      </c>
      <c r="K353" s="42"/>
      <c r="L353" s="42"/>
      <c r="M353" s="41"/>
    </row>
    <row r="354" spans="1:13">
      <c r="A354" s="65">
        <v>347</v>
      </c>
      <c r="B354" s="42"/>
      <c r="C354" s="41"/>
      <c r="D354" s="41"/>
      <c r="E354" s="70"/>
      <c r="F354" s="70"/>
      <c r="G354" s="43"/>
      <c r="H354" s="71"/>
      <c r="I354" s="72"/>
      <c r="J354" s="33" t="e">
        <f t="shared" si="5"/>
        <v>#DIV/0!</v>
      </c>
      <c r="K354" s="42"/>
      <c r="L354" s="42"/>
      <c r="M354" s="41"/>
    </row>
    <row r="355" spans="1:13">
      <c r="A355" s="24">
        <v>348</v>
      </c>
      <c r="B355" s="42"/>
      <c r="C355" s="41"/>
      <c r="D355" s="41"/>
      <c r="E355" s="70"/>
      <c r="F355" s="70"/>
      <c r="G355" s="43"/>
      <c r="H355" s="71"/>
      <c r="I355" s="72"/>
      <c r="J355" s="59" t="e">
        <f t="shared" si="5"/>
        <v>#DIV/0!</v>
      </c>
      <c r="K355" s="42"/>
      <c r="L355" s="42"/>
      <c r="M355" s="41"/>
    </row>
    <row r="356" spans="1:13">
      <c r="A356" s="24">
        <v>349</v>
      </c>
      <c r="B356" s="42"/>
      <c r="C356" s="41"/>
      <c r="D356" s="41"/>
      <c r="E356" s="70"/>
      <c r="F356" s="70"/>
      <c r="G356" s="43"/>
      <c r="H356" s="71"/>
      <c r="I356" s="72"/>
      <c r="J356" s="59" t="e">
        <f t="shared" si="5"/>
        <v>#DIV/0!</v>
      </c>
      <c r="K356" s="42"/>
      <c r="L356" s="42"/>
      <c r="M356" s="41"/>
    </row>
    <row r="357" spans="1:13">
      <c r="A357" s="24">
        <v>350</v>
      </c>
      <c r="B357" s="42"/>
      <c r="C357" s="41"/>
      <c r="D357" s="41"/>
      <c r="E357" s="70"/>
      <c r="F357" s="70"/>
      <c r="G357" s="43"/>
      <c r="H357" s="71"/>
      <c r="I357" s="72"/>
      <c r="J357" s="33" t="e">
        <f t="shared" si="5"/>
        <v>#DIV/0!</v>
      </c>
      <c r="K357" s="42"/>
      <c r="L357" s="42"/>
      <c r="M357" s="41"/>
    </row>
    <row r="358" spans="1:13">
      <c r="B358" s="39"/>
      <c r="H358" s="73"/>
      <c r="I358" s="73"/>
      <c r="J358" s="74"/>
    </row>
    <row r="359" spans="1:13">
      <c r="B359" s="39"/>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357"/>
  <sheetViews>
    <sheetView zoomScaleNormal="100" workbookViewId="0">
      <selection activeCell="K19" sqref="K19"/>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[36]合計!C3</f>
        <v>大分県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f>H3/I7</f>
        <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299866</v>
      </c>
      <c r="I7" s="127">
        <f>SUM(I8:I357)</f>
        <v>299866</v>
      </c>
      <c r="J7" s="128">
        <f>H7/I7</f>
        <v>1</v>
      </c>
      <c r="K7" s="136"/>
      <c r="L7" s="136"/>
      <c r="M7" s="126"/>
      <c r="N7" s="126"/>
      <c r="O7" s="137">
        <f>SUM(O8:O357)</f>
        <v>0</v>
      </c>
    </row>
    <row r="8" spans="1:15" ht="14.25" thickTop="1">
      <c r="A8" s="24">
        <v>1</v>
      </c>
      <c r="B8" s="182" t="s">
        <v>164</v>
      </c>
      <c r="C8" s="183" t="s">
        <v>165</v>
      </c>
      <c r="D8" s="183" t="s">
        <v>166</v>
      </c>
      <c r="E8" s="184" t="s">
        <v>117</v>
      </c>
      <c r="F8" s="185" t="s">
        <v>137</v>
      </c>
      <c r="G8" s="186">
        <v>1</v>
      </c>
      <c r="H8" s="187">
        <v>19691</v>
      </c>
      <c r="I8" s="84">
        <v>19691</v>
      </c>
      <c r="J8" s="59">
        <f t="shared" ref="J8:J253" si="0">H8/I8</f>
        <v>1</v>
      </c>
      <c r="K8" s="85" t="s">
        <v>167</v>
      </c>
      <c r="L8" s="85"/>
      <c r="M8" s="86"/>
      <c r="N8" s="86"/>
      <c r="O8" s="87"/>
    </row>
    <row r="9" spans="1:15" ht="27">
      <c r="A9" s="24">
        <v>2</v>
      </c>
      <c r="B9" s="188" t="s">
        <v>168</v>
      </c>
      <c r="C9" s="189" t="s">
        <v>165</v>
      </c>
      <c r="D9" s="189" t="s">
        <v>166</v>
      </c>
      <c r="E9" s="184" t="s">
        <v>117</v>
      </c>
      <c r="F9" s="185" t="s">
        <v>137</v>
      </c>
      <c r="G9" s="190">
        <v>1</v>
      </c>
      <c r="H9" s="191">
        <v>280175</v>
      </c>
      <c r="I9" s="84">
        <v>280175</v>
      </c>
      <c r="J9" s="59">
        <f t="shared" si="0"/>
        <v>1</v>
      </c>
      <c r="K9" s="85" t="s">
        <v>167</v>
      </c>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5"/>
  <sheetViews>
    <sheetView zoomScaleNormal="100" workbookViewId="0">
      <selection activeCell="K19" sqref="K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[36]合計!C3</f>
        <v>大分県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5"/>
  <sheetViews>
    <sheetView zoomScaleNormal="100" workbookViewId="0">
      <selection activeCell="K19" sqref="K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3.625" style="24" customWidth="1"/>
    <col min="9" max="9" width="11"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3.625" style="24" customWidth="1"/>
    <col min="265" max="265" width="11"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3.625" style="24" customWidth="1"/>
    <col min="521" max="521" width="11"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3.625" style="24" customWidth="1"/>
    <col min="777" max="777" width="11"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3.625" style="24" customWidth="1"/>
    <col min="1033" max="1033" width="11"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3.625" style="24" customWidth="1"/>
    <col min="1289" max="1289" width="11"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3.625" style="24" customWidth="1"/>
    <col min="1545" max="1545" width="11"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3.625" style="24" customWidth="1"/>
    <col min="1801" max="1801" width="11"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3.625" style="24" customWidth="1"/>
    <col min="2057" max="2057" width="11"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3.625" style="24" customWidth="1"/>
    <col min="2313" max="2313" width="11"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3.625" style="24" customWidth="1"/>
    <col min="2569" max="2569" width="11"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3.625" style="24" customWidth="1"/>
    <col min="2825" max="2825" width="11"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3.625" style="24" customWidth="1"/>
    <col min="3081" max="3081" width="11"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3.625" style="24" customWidth="1"/>
    <col min="3337" max="3337" width="11"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3.625" style="24" customWidth="1"/>
    <col min="3593" max="3593" width="11"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3.625" style="24" customWidth="1"/>
    <col min="3849" max="3849" width="11"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3.625" style="24" customWidth="1"/>
    <col min="4105" max="4105" width="11"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3.625" style="24" customWidth="1"/>
    <col min="4361" max="4361" width="11"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3.625" style="24" customWidth="1"/>
    <col min="4617" max="4617" width="11"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3.625" style="24" customWidth="1"/>
    <col min="4873" max="4873" width="11"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3.625" style="24" customWidth="1"/>
    <col min="5129" max="5129" width="11"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3.625" style="24" customWidth="1"/>
    <col min="5385" max="5385" width="11"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3.625" style="24" customWidth="1"/>
    <col min="5641" max="5641" width="11"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3.625" style="24" customWidth="1"/>
    <col min="5897" max="5897" width="11"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3.625" style="24" customWidth="1"/>
    <col min="6153" max="6153" width="11"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3.625" style="24" customWidth="1"/>
    <col min="6409" max="6409" width="11"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3.625" style="24" customWidth="1"/>
    <col min="6665" max="6665" width="11"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3.625" style="24" customWidth="1"/>
    <col min="6921" max="6921" width="11"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3.625" style="24" customWidth="1"/>
    <col min="7177" max="7177" width="11"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3.625" style="24" customWidth="1"/>
    <col min="7433" max="7433" width="11"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3.625" style="24" customWidth="1"/>
    <col min="7689" max="7689" width="11"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3.625" style="24" customWidth="1"/>
    <col min="7945" max="7945" width="11"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3.625" style="24" customWidth="1"/>
    <col min="8201" max="8201" width="11"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3.625" style="24" customWidth="1"/>
    <col min="8457" max="8457" width="11"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3.625" style="24" customWidth="1"/>
    <col min="8713" max="8713" width="11"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3.625" style="24" customWidth="1"/>
    <col min="8969" max="8969" width="11"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3.625" style="24" customWidth="1"/>
    <col min="9225" max="9225" width="11"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3.625" style="24" customWidth="1"/>
    <col min="9481" max="9481" width="11"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3.625" style="24" customWidth="1"/>
    <col min="9737" max="9737" width="11"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3.625" style="24" customWidth="1"/>
    <col min="9993" max="9993" width="11"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3.625" style="24" customWidth="1"/>
    <col min="10249" max="10249" width="11"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3.625" style="24" customWidth="1"/>
    <col min="10505" max="10505" width="11"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3.625" style="24" customWidth="1"/>
    <col min="10761" max="10761" width="11"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3.625" style="24" customWidth="1"/>
    <col min="11017" max="11017" width="11"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3.625" style="24" customWidth="1"/>
    <col min="11273" max="11273" width="11"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3.625" style="24" customWidth="1"/>
    <col min="11529" max="11529" width="11"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3.625" style="24" customWidth="1"/>
    <col min="11785" max="11785" width="11"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3.625" style="24" customWidth="1"/>
    <col min="12041" max="12041" width="11"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3.625" style="24" customWidth="1"/>
    <col min="12297" max="12297" width="11"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3.625" style="24" customWidth="1"/>
    <col min="12553" max="12553" width="11"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3.625" style="24" customWidth="1"/>
    <col min="12809" max="12809" width="11"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3.625" style="24" customWidth="1"/>
    <col min="13065" max="13065" width="11"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3.625" style="24" customWidth="1"/>
    <col min="13321" max="13321" width="11"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3.625" style="24" customWidth="1"/>
    <col min="13577" max="13577" width="11"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3.625" style="24" customWidth="1"/>
    <col min="13833" max="13833" width="11"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3.625" style="24" customWidth="1"/>
    <col min="14089" max="14089" width="11"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3.625" style="24" customWidth="1"/>
    <col min="14345" max="14345" width="11"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3.625" style="24" customWidth="1"/>
    <col min="14601" max="14601" width="11"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3.625" style="24" customWidth="1"/>
    <col min="14857" max="14857" width="11"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3.625" style="24" customWidth="1"/>
    <col min="15113" max="15113" width="11"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3.625" style="24" customWidth="1"/>
    <col min="15369" max="15369" width="11"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3.625" style="24" customWidth="1"/>
    <col min="15625" max="15625" width="11"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3.625" style="24" customWidth="1"/>
    <col min="15881" max="15881" width="11"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3.625" style="24" customWidth="1"/>
    <col min="16137" max="16137" width="11" style="24" bestFit="1" customWidth="1"/>
    <col min="16138" max="16384" width="9" style="24"/>
  </cols>
  <sheetData>
    <row r="1" spans="1:10">
      <c r="A1" s="24" t="s">
        <v>0</v>
      </c>
      <c r="B1" s="75" t="str">
        <f>[36]合計!C3</f>
        <v>大分県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2209963444</v>
      </c>
      <c r="I5" s="138">
        <f>SUM(I6:I65)</f>
        <v>261533504</v>
      </c>
      <c r="J5" s="126">
        <f>H5/I5</f>
        <v>8.450020399680799</v>
      </c>
    </row>
    <row r="6" spans="1:10" ht="14.25" thickTop="1">
      <c r="A6" s="24">
        <v>1</v>
      </c>
      <c r="B6" s="192" t="s">
        <v>136</v>
      </c>
      <c r="C6" s="192" t="s">
        <v>165</v>
      </c>
      <c r="D6" s="192" t="s">
        <v>169</v>
      </c>
      <c r="E6" s="193">
        <v>1</v>
      </c>
      <c r="F6" s="192" t="s">
        <v>166</v>
      </c>
      <c r="G6" s="194" t="s">
        <v>117</v>
      </c>
      <c r="H6" s="140">
        <v>2144785044</v>
      </c>
      <c r="I6" s="140">
        <v>259904044</v>
      </c>
      <c r="J6" s="41">
        <f t="shared" ref="J6:J65" si="0">H6/I6</f>
        <v>8.2522188227282829</v>
      </c>
    </row>
    <row r="7" spans="1:10">
      <c r="A7" s="24">
        <v>2</v>
      </c>
      <c r="B7" s="192" t="s">
        <v>140</v>
      </c>
      <c r="C7" s="192" t="s">
        <v>165</v>
      </c>
      <c r="D7" s="192" t="s">
        <v>170</v>
      </c>
      <c r="E7" s="193">
        <v>1</v>
      </c>
      <c r="F7" s="192" t="s">
        <v>166</v>
      </c>
      <c r="G7" s="194" t="s">
        <v>117</v>
      </c>
      <c r="H7" s="140">
        <v>65178400</v>
      </c>
      <c r="I7" s="140">
        <v>1629460</v>
      </c>
      <c r="J7" s="41">
        <f t="shared" si="0"/>
        <v>40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57"/>
  <sheetViews>
    <sheetView view="pageBreakPreview" zoomScaleNormal="100" zoomScaleSheetLayoutView="100" workbookViewId="0">
      <selection activeCell="O8" sqref="O8"/>
    </sheetView>
  </sheetViews>
  <sheetFormatPr defaultColWidth="9" defaultRowHeight="13.5"/>
  <cols>
    <col min="1" max="1" width="9" style="534"/>
    <col min="2" max="2" width="35.25" style="534" customWidth="1"/>
    <col min="3" max="3" width="16.875" style="534" customWidth="1"/>
    <col min="4" max="4" width="29.375" style="534" customWidth="1"/>
    <col min="5" max="5" width="13.25" style="534" customWidth="1"/>
    <col min="6" max="6" width="13.125" style="534" customWidth="1"/>
    <col min="7" max="7" width="13.125" style="539" customWidth="1"/>
    <col min="8" max="8" width="13.125" style="534" customWidth="1"/>
    <col min="9" max="9" width="15.25" style="534" customWidth="1"/>
    <col min="10" max="10" width="9" style="534"/>
    <col min="11" max="11" width="9" style="538"/>
    <col min="12" max="12" width="10.875" style="538" customWidth="1"/>
    <col min="13" max="13" width="14.5" style="644" customWidth="1"/>
    <col min="14" max="14" width="9.25" style="534" bestFit="1" customWidth="1"/>
    <col min="15" max="15" width="11.375" style="544" customWidth="1"/>
    <col min="16" max="16" width="14.75" style="545" customWidth="1"/>
    <col min="17" max="16384" width="9" style="534"/>
  </cols>
  <sheetData>
    <row r="1" spans="1:256" ht="28.5">
      <c r="A1" s="527" t="s">
        <v>1707</v>
      </c>
      <c r="B1" s="528" t="str">
        <f>[37]合計!C3</f>
        <v>宮崎県</v>
      </c>
      <c r="C1" s="529"/>
      <c r="D1" s="529"/>
      <c r="E1" s="529"/>
      <c r="F1" s="529"/>
      <c r="G1" s="529"/>
      <c r="H1" s="529"/>
      <c r="I1" s="527" t="s">
        <v>1708</v>
      </c>
      <c r="J1" s="529"/>
      <c r="K1" s="530" t="s">
        <v>1709</v>
      </c>
      <c r="L1" s="529"/>
      <c r="M1" s="531"/>
      <c r="N1" s="529"/>
      <c r="O1" s="532"/>
      <c r="P1" s="533"/>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c r="GT1" s="529"/>
      <c r="GU1" s="529"/>
      <c r="GV1" s="529"/>
      <c r="GW1" s="529"/>
      <c r="GX1" s="529"/>
      <c r="GY1" s="529"/>
      <c r="GZ1" s="529"/>
      <c r="HA1" s="529"/>
      <c r="HB1" s="529"/>
      <c r="HC1" s="529"/>
      <c r="HD1" s="529"/>
      <c r="HE1" s="529"/>
      <c r="HF1" s="529"/>
      <c r="HG1" s="529"/>
      <c r="HH1" s="529"/>
      <c r="HI1" s="529"/>
      <c r="HJ1" s="529"/>
      <c r="HK1" s="529"/>
      <c r="HL1" s="529"/>
      <c r="HM1" s="529"/>
      <c r="HN1" s="529"/>
      <c r="HO1" s="529"/>
      <c r="HP1" s="529"/>
      <c r="HQ1" s="529"/>
      <c r="HR1" s="529"/>
      <c r="HS1" s="529"/>
      <c r="HT1" s="529"/>
      <c r="HU1" s="529"/>
      <c r="HV1" s="529"/>
      <c r="HW1" s="529"/>
      <c r="HX1" s="529"/>
      <c r="HY1" s="529"/>
      <c r="HZ1" s="529"/>
      <c r="IA1" s="529"/>
      <c r="IB1" s="529"/>
      <c r="IC1" s="529"/>
      <c r="ID1" s="529"/>
      <c r="IE1" s="529"/>
      <c r="IF1" s="529"/>
      <c r="IG1" s="529"/>
      <c r="IH1" s="529"/>
      <c r="II1" s="529"/>
      <c r="IJ1" s="529"/>
      <c r="IK1" s="529"/>
      <c r="IL1" s="529"/>
      <c r="IM1" s="529"/>
      <c r="IN1" s="529"/>
      <c r="IO1" s="529"/>
      <c r="IP1" s="529"/>
      <c r="IQ1" s="529"/>
      <c r="IR1" s="529"/>
      <c r="IS1" s="529"/>
      <c r="IT1" s="529"/>
      <c r="IU1" s="529"/>
      <c r="IV1" s="529"/>
    </row>
    <row r="2" spans="1:256" ht="54" customHeight="1">
      <c r="A2" s="529"/>
      <c r="B2" s="535"/>
      <c r="C2" s="529"/>
      <c r="D2" s="529"/>
      <c r="E2" s="924" t="s">
        <v>1710</v>
      </c>
      <c r="F2" s="924"/>
      <c r="G2" s="924"/>
      <c r="H2" s="536">
        <f>SUMIF(E8:E357,"PPS",H8:H357)</f>
        <v>1027103</v>
      </c>
      <c r="I2" s="537"/>
      <c r="J2" s="538"/>
      <c r="K2" s="529"/>
      <c r="L2" s="529"/>
      <c r="M2" s="531"/>
      <c r="N2" s="529"/>
      <c r="O2" s="532"/>
      <c r="P2" s="533"/>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c r="GT2" s="529"/>
      <c r="GU2" s="529"/>
      <c r="GV2" s="529"/>
      <c r="GW2" s="529"/>
      <c r="GX2" s="529"/>
      <c r="GY2" s="529"/>
      <c r="GZ2" s="529"/>
      <c r="HA2" s="529"/>
      <c r="HB2" s="529"/>
      <c r="HC2" s="529"/>
      <c r="HD2" s="529"/>
      <c r="HE2" s="529"/>
      <c r="HF2" s="529"/>
      <c r="HG2" s="529"/>
      <c r="HH2" s="529"/>
      <c r="HI2" s="529"/>
      <c r="HJ2" s="529"/>
      <c r="HK2" s="529"/>
      <c r="HL2" s="529"/>
      <c r="HM2" s="529"/>
      <c r="HN2" s="529"/>
      <c r="HO2" s="529"/>
      <c r="HP2" s="529"/>
      <c r="HQ2" s="529"/>
      <c r="HR2" s="529"/>
      <c r="HS2" s="529"/>
      <c r="HT2" s="529"/>
      <c r="HU2" s="529"/>
      <c r="HV2" s="529"/>
      <c r="HW2" s="529"/>
      <c r="HX2" s="529"/>
      <c r="HY2" s="529"/>
      <c r="HZ2" s="529"/>
      <c r="IA2" s="529"/>
      <c r="IB2" s="529"/>
      <c r="IC2" s="529"/>
      <c r="ID2" s="529"/>
      <c r="IE2" s="529"/>
      <c r="IF2" s="529"/>
      <c r="IG2" s="529"/>
      <c r="IH2" s="529"/>
      <c r="II2" s="529"/>
      <c r="IJ2" s="529"/>
      <c r="IK2" s="529"/>
      <c r="IL2" s="529"/>
      <c r="IM2" s="529"/>
      <c r="IN2" s="529"/>
      <c r="IO2" s="529"/>
      <c r="IP2" s="529"/>
      <c r="IQ2" s="529"/>
      <c r="IR2" s="529"/>
      <c r="IS2" s="529"/>
      <c r="IT2" s="529"/>
      <c r="IU2" s="529"/>
      <c r="IV2" s="529"/>
    </row>
    <row r="3" spans="1:256" ht="57" customHeight="1">
      <c r="A3" s="529"/>
      <c r="B3" s="539"/>
      <c r="C3" s="529"/>
      <c r="D3" s="529"/>
      <c r="E3" s="924" t="s">
        <v>1711</v>
      </c>
      <c r="F3" s="924"/>
      <c r="G3" s="924"/>
      <c r="H3" s="536">
        <f>M7</f>
        <v>216466</v>
      </c>
      <c r="I3" s="537"/>
      <c r="J3" s="539"/>
      <c r="K3" s="529"/>
      <c r="L3" s="529"/>
      <c r="M3" s="531"/>
      <c r="N3" s="529"/>
      <c r="O3" s="532"/>
      <c r="P3" s="533"/>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c r="GT3" s="529"/>
      <c r="GU3" s="529"/>
      <c r="GV3" s="529"/>
      <c r="GW3" s="529"/>
      <c r="GX3" s="529"/>
      <c r="GY3" s="529"/>
      <c r="GZ3" s="529"/>
      <c r="HA3" s="529"/>
      <c r="HB3" s="529"/>
      <c r="HC3" s="529"/>
      <c r="HD3" s="529"/>
      <c r="HE3" s="529"/>
      <c r="HF3" s="529"/>
      <c r="HG3" s="529"/>
      <c r="HH3" s="529"/>
      <c r="HI3" s="529"/>
      <c r="HJ3" s="529"/>
      <c r="HK3" s="529"/>
      <c r="HL3" s="529"/>
      <c r="HM3" s="529"/>
      <c r="HN3" s="529"/>
      <c r="HO3" s="529"/>
      <c r="HP3" s="529"/>
      <c r="HQ3" s="529"/>
      <c r="HR3" s="529"/>
      <c r="HS3" s="529"/>
      <c r="HT3" s="529"/>
      <c r="HU3" s="529"/>
      <c r="HV3" s="529"/>
      <c r="HW3" s="529"/>
      <c r="HX3" s="529"/>
      <c r="HY3" s="529"/>
      <c r="HZ3" s="529"/>
      <c r="IA3" s="529"/>
      <c r="IB3" s="529"/>
      <c r="IC3" s="529"/>
      <c r="ID3" s="529"/>
      <c r="IE3" s="529"/>
      <c r="IF3" s="529"/>
      <c r="IG3" s="529"/>
      <c r="IH3" s="529"/>
      <c r="II3" s="529"/>
      <c r="IJ3" s="529"/>
      <c r="IK3" s="529"/>
      <c r="IL3" s="529"/>
      <c r="IM3" s="529"/>
      <c r="IN3" s="529"/>
      <c r="IO3" s="529"/>
      <c r="IP3" s="529"/>
      <c r="IQ3" s="529"/>
      <c r="IR3" s="529"/>
      <c r="IS3" s="529"/>
      <c r="IT3" s="529"/>
      <c r="IU3" s="529"/>
      <c r="IV3" s="529"/>
    </row>
    <row r="4" spans="1:256" s="539" customFormat="1" ht="55.5" customHeight="1">
      <c r="B4" s="540"/>
      <c r="E4" s="924" t="s">
        <v>1712</v>
      </c>
      <c r="F4" s="924"/>
      <c r="G4" s="924"/>
      <c r="H4" s="541">
        <f>H3/I7</f>
        <v>0.87961412804967243</v>
      </c>
      <c r="I4" s="537"/>
      <c r="K4" s="542"/>
      <c r="L4" s="542"/>
      <c r="M4" s="543"/>
      <c r="O4" s="544"/>
      <c r="P4" s="545"/>
    </row>
    <row r="5" spans="1:256" s="539" customFormat="1" ht="17.25" customHeight="1">
      <c r="B5" s="546"/>
      <c r="E5" s="547"/>
      <c r="F5" s="547"/>
      <c r="G5" s="547"/>
      <c r="H5" s="548"/>
      <c r="I5" s="549"/>
      <c r="J5" s="546"/>
      <c r="K5" s="542"/>
      <c r="L5" s="542"/>
      <c r="M5" s="543"/>
      <c r="O5" s="544"/>
      <c r="P5" s="545"/>
    </row>
    <row r="6" spans="1:256" ht="57">
      <c r="A6" s="530" t="s">
        <v>1713</v>
      </c>
      <c r="B6" s="550" t="s">
        <v>1714</v>
      </c>
      <c r="C6" s="550" t="s">
        <v>1715</v>
      </c>
      <c r="D6" s="550" t="s">
        <v>1716</v>
      </c>
      <c r="E6" s="551" t="s">
        <v>1717</v>
      </c>
      <c r="F6" s="550" t="s">
        <v>1718</v>
      </c>
      <c r="G6" s="550" t="s">
        <v>1719</v>
      </c>
      <c r="H6" s="552" t="s">
        <v>1720</v>
      </c>
      <c r="I6" s="551" t="s">
        <v>1721</v>
      </c>
      <c r="J6" s="552" t="s">
        <v>1722</v>
      </c>
      <c r="K6" s="552" t="s">
        <v>1723</v>
      </c>
      <c r="L6" s="552" t="s">
        <v>1724</v>
      </c>
      <c r="M6" s="553" t="s">
        <v>1725</v>
      </c>
      <c r="N6" s="529"/>
      <c r="O6" s="532"/>
      <c r="P6" s="533"/>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529"/>
      <c r="HU6" s="529"/>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c r="IT6" s="529"/>
      <c r="IU6" s="529"/>
      <c r="IV6" s="529"/>
    </row>
    <row r="7" spans="1:256" s="554" customFormat="1" ht="15" thickBot="1">
      <c r="B7" s="555" t="s">
        <v>1726</v>
      </c>
      <c r="C7" s="555"/>
      <c r="D7" s="555"/>
      <c r="E7" s="555"/>
      <c r="F7" s="555"/>
      <c r="G7" s="555"/>
      <c r="H7" s="556">
        <f>SUM(H8:H357)</f>
        <v>1027103</v>
      </c>
      <c r="I7" s="556">
        <f>SUM(I8:I357)</f>
        <v>246092</v>
      </c>
      <c r="J7" s="557">
        <f t="shared" ref="J7:J261" si="0">H7/I7</f>
        <v>4.1736545682102628</v>
      </c>
      <c r="K7" s="558">
        <f>SUM(K8:K357)</f>
        <v>25968</v>
      </c>
      <c r="L7" s="559">
        <f>SUM(L8:L357)</f>
        <v>68054648</v>
      </c>
      <c r="M7" s="560">
        <f>SUM(M8:M357)</f>
        <v>216466</v>
      </c>
    </row>
    <row r="8" spans="1:256" ht="13.9" customHeight="1" thickTop="1">
      <c r="A8" s="534">
        <v>1</v>
      </c>
      <c r="B8" s="561" t="s">
        <v>1727</v>
      </c>
      <c r="C8" s="562" t="s">
        <v>1728</v>
      </c>
      <c r="D8" s="563" t="s">
        <v>972</v>
      </c>
      <c r="E8" s="564" t="s">
        <v>128</v>
      </c>
      <c r="F8" s="562" t="s">
        <v>124</v>
      </c>
      <c r="G8" s="565">
        <v>4</v>
      </c>
      <c r="H8" s="566">
        <v>1897</v>
      </c>
      <c r="I8" s="567"/>
      <c r="J8" s="541" t="e">
        <f t="shared" si="0"/>
        <v>#DIV/0!</v>
      </c>
      <c r="K8" s="568">
        <v>57</v>
      </c>
      <c r="L8" s="569">
        <v>118400</v>
      </c>
      <c r="M8" s="570"/>
      <c r="N8" s="821"/>
      <c r="O8" s="571"/>
      <c r="P8" s="572"/>
      <c r="Q8" s="533"/>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row>
    <row r="9" spans="1:256" ht="13.9" customHeight="1">
      <c r="A9" s="534">
        <v>2</v>
      </c>
      <c r="B9" s="573" t="s">
        <v>1729</v>
      </c>
      <c r="C9" s="562" t="s">
        <v>680</v>
      </c>
      <c r="D9" s="574" t="s">
        <v>960</v>
      </c>
      <c r="E9" s="564" t="s">
        <v>128</v>
      </c>
      <c r="F9" s="562" t="s">
        <v>124</v>
      </c>
      <c r="G9" s="565">
        <v>11</v>
      </c>
      <c r="H9" s="575">
        <v>26526</v>
      </c>
      <c r="I9" s="576"/>
      <c r="J9" s="541" t="e">
        <f t="shared" si="0"/>
        <v>#DIV/0!</v>
      </c>
      <c r="K9" s="568">
        <v>773</v>
      </c>
      <c r="L9" s="569">
        <v>1777240</v>
      </c>
      <c r="M9" s="569"/>
      <c r="N9" s="529"/>
      <c r="O9" s="571"/>
      <c r="P9" s="572"/>
      <c r="Q9" s="533"/>
      <c r="R9" s="529"/>
      <c r="S9" s="529"/>
      <c r="T9" s="52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29"/>
      <c r="BT9" s="529"/>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row>
    <row r="10" spans="1:256" ht="13.9" customHeight="1">
      <c r="A10" s="534">
        <v>3</v>
      </c>
      <c r="B10" s="577" t="s">
        <v>1730</v>
      </c>
      <c r="C10" s="562" t="s">
        <v>680</v>
      </c>
      <c r="D10" s="574" t="s">
        <v>1731</v>
      </c>
      <c r="E10" s="564" t="s">
        <v>128</v>
      </c>
      <c r="F10" s="562" t="s">
        <v>124</v>
      </c>
      <c r="G10" s="565">
        <v>10</v>
      </c>
      <c r="H10" s="575">
        <v>18360</v>
      </c>
      <c r="I10" s="576"/>
      <c r="J10" s="541" t="e">
        <f t="shared" si="0"/>
        <v>#DIV/0!</v>
      </c>
      <c r="K10" s="568" t="s">
        <v>1732</v>
      </c>
      <c r="L10" s="569">
        <v>1167200</v>
      </c>
      <c r="M10" s="569"/>
      <c r="N10" s="529"/>
      <c r="O10" s="571"/>
      <c r="P10" s="572"/>
      <c r="Q10" s="533"/>
      <c r="R10" s="529"/>
      <c r="S10" s="529"/>
      <c r="T10" s="529"/>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c r="CR10" s="529"/>
      <c r="CS10" s="529"/>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29"/>
      <c r="GA10" s="529"/>
      <c r="GB10" s="529"/>
      <c r="GC10" s="529"/>
      <c r="GD10" s="529"/>
      <c r="GE10" s="529"/>
      <c r="GF10" s="529"/>
      <c r="GG10" s="529"/>
      <c r="GH10" s="529"/>
      <c r="GI10" s="529"/>
      <c r="GJ10" s="529"/>
      <c r="GK10" s="529"/>
      <c r="GL10" s="529"/>
      <c r="GM10" s="529"/>
      <c r="GN10" s="529"/>
      <c r="GO10" s="529"/>
      <c r="GP10" s="529"/>
      <c r="GQ10" s="529"/>
      <c r="GR10" s="529"/>
      <c r="GS10" s="529"/>
      <c r="GT10" s="529"/>
      <c r="GU10" s="529"/>
      <c r="GV10" s="529"/>
      <c r="GW10" s="529"/>
      <c r="GX10" s="529"/>
      <c r="GY10" s="529"/>
      <c r="GZ10" s="529"/>
      <c r="HA10" s="529"/>
      <c r="HB10" s="529"/>
      <c r="HC10" s="529"/>
      <c r="HD10" s="529"/>
      <c r="HE10" s="529"/>
      <c r="HF10" s="529"/>
      <c r="HG10" s="529"/>
      <c r="HH10" s="529"/>
      <c r="HI10" s="529"/>
      <c r="HJ10" s="529"/>
      <c r="HK10" s="529"/>
      <c r="HL10" s="529"/>
      <c r="HM10" s="529"/>
      <c r="HN10" s="529"/>
      <c r="HO10" s="529"/>
      <c r="HP10" s="529"/>
      <c r="HQ10" s="529"/>
      <c r="HR10" s="529"/>
      <c r="HS10" s="529"/>
      <c r="HT10" s="529"/>
      <c r="HU10" s="529"/>
      <c r="HV10" s="529"/>
      <c r="HW10" s="529"/>
      <c r="HX10" s="529"/>
      <c r="HY10" s="529"/>
      <c r="HZ10" s="529"/>
      <c r="IA10" s="529"/>
      <c r="IB10" s="529"/>
      <c r="IC10" s="529"/>
      <c r="ID10" s="529"/>
      <c r="IE10" s="529"/>
      <c r="IF10" s="529"/>
      <c r="IG10" s="529"/>
      <c r="IH10" s="529"/>
      <c r="II10" s="529"/>
      <c r="IJ10" s="529"/>
      <c r="IK10" s="529"/>
      <c r="IL10" s="529"/>
      <c r="IM10" s="529"/>
      <c r="IN10" s="529"/>
      <c r="IO10" s="529"/>
      <c r="IP10" s="529"/>
      <c r="IQ10" s="529"/>
      <c r="IR10" s="529"/>
      <c r="IS10" s="529"/>
      <c r="IT10" s="529"/>
      <c r="IU10" s="529"/>
      <c r="IV10" s="529"/>
    </row>
    <row r="11" spans="1:256" ht="13.9" customHeight="1">
      <c r="A11" s="534">
        <v>4</v>
      </c>
      <c r="B11" s="577" t="s">
        <v>1733</v>
      </c>
      <c r="C11" s="562" t="s">
        <v>680</v>
      </c>
      <c r="D11" s="574" t="s">
        <v>972</v>
      </c>
      <c r="E11" s="564" t="s">
        <v>128</v>
      </c>
      <c r="F11" s="562" t="s">
        <v>124</v>
      </c>
      <c r="G11" s="565">
        <v>7</v>
      </c>
      <c r="H11" s="575">
        <v>7785</v>
      </c>
      <c r="I11" s="576"/>
      <c r="J11" s="541" t="e">
        <f t="shared" si="0"/>
        <v>#DIV/0!</v>
      </c>
      <c r="K11" s="568">
        <v>230</v>
      </c>
      <c r="L11" s="569">
        <v>495000</v>
      </c>
      <c r="M11" s="569"/>
      <c r="N11" s="529"/>
      <c r="O11" s="571"/>
      <c r="P11" s="572"/>
      <c r="Q11" s="533"/>
      <c r="R11" s="529"/>
      <c r="S11" s="529"/>
      <c r="T11" s="529"/>
      <c r="U11" s="529"/>
      <c r="V11" s="529"/>
      <c r="W11" s="529"/>
      <c r="X11" s="529"/>
      <c r="Y11" s="529"/>
      <c r="Z11" s="529"/>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529"/>
      <c r="BW11" s="529"/>
      <c r="BX11" s="529"/>
      <c r="BY11" s="529"/>
      <c r="BZ11" s="529"/>
      <c r="CA11" s="529"/>
      <c r="CB11" s="529"/>
      <c r="CC11" s="529"/>
      <c r="CD11" s="529"/>
      <c r="CE11" s="529"/>
      <c r="CF11" s="529"/>
      <c r="CG11" s="529"/>
      <c r="CH11" s="529"/>
      <c r="CI11" s="529"/>
      <c r="CJ11" s="529"/>
      <c r="CK11" s="529"/>
      <c r="CL11" s="529"/>
      <c r="CM11" s="529"/>
      <c r="CN11" s="529"/>
      <c r="CO11" s="529"/>
      <c r="CP11" s="529"/>
      <c r="CQ11" s="529"/>
      <c r="CR11" s="529"/>
      <c r="CS11" s="529"/>
      <c r="CT11" s="529"/>
      <c r="CU11" s="529"/>
      <c r="CV11" s="529"/>
      <c r="CW11" s="529"/>
      <c r="CX11" s="529"/>
      <c r="CY11" s="529"/>
      <c r="CZ11" s="529"/>
      <c r="DA11" s="529"/>
      <c r="DB11" s="529"/>
      <c r="DC11" s="529"/>
      <c r="DD11" s="529"/>
      <c r="DE11" s="529"/>
      <c r="DF11" s="529"/>
      <c r="DG11" s="529"/>
      <c r="DH11" s="529"/>
      <c r="DI11" s="529"/>
      <c r="DJ11" s="529"/>
      <c r="DK11" s="529"/>
      <c r="DL11" s="529"/>
      <c r="DM11" s="529"/>
      <c r="DN11" s="529"/>
      <c r="DO11" s="529"/>
      <c r="DP11" s="529"/>
      <c r="DQ11" s="529"/>
      <c r="DR11" s="529"/>
      <c r="DS11" s="529"/>
      <c r="DT11" s="529"/>
      <c r="DU11" s="529"/>
      <c r="DV11" s="529"/>
      <c r="DW11" s="529"/>
      <c r="DX11" s="529"/>
      <c r="DY11" s="529"/>
      <c r="DZ11" s="529"/>
      <c r="EA11" s="529"/>
      <c r="EB11" s="529"/>
      <c r="EC11" s="529"/>
      <c r="ED11" s="529"/>
      <c r="EE11" s="529"/>
      <c r="EF11" s="529"/>
      <c r="EG11" s="529"/>
      <c r="EH11" s="529"/>
      <c r="EI11" s="529"/>
      <c r="EJ11" s="529"/>
      <c r="EK11" s="529"/>
      <c r="EL11" s="529"/>
      <c r="EM11" s="529"/>
      <c r="EN11" s="529"/>
      <c r="EO11" s="529"/>
      <c r="EP11" s="529"/>
      <c r="EQ11" s="529"/>
      <c r="ER11" s="529"/>
      <c r="ES11" s="529"/>
      <c r="ET11" s="529"/>
      <c r="EU11" s="529"/>
      <c r="EV11" s="529"/>
      <c r="EW11" s="529"/>
      <c r="EX11" s="529"/>
      <c r="EY11" s="529"/>
      <c r="EZ11" s="529"/>
      <c r="FA11" s="529"/>
      <c r="FB11" s="529"/>
      <c r="FC11" s="529"/>
      <c r="FD11" s="529"/>
      <c r="FE11" s="529"/>
      <c r="FF11" s="529"/>
      <c r="FG11" s="529"/>
      <c r="FH11" s="529"/>
      <c r="FI11" s="529"/>
      <c r="FJ11" s="529"/>
      <c r="FK11" s="529"/>
      <c r="FL11" s="529"/>
      <c r="FM11" s="529"/>
      <c r="FN11" s="529"/>
      <c r="FO11" s="529"/>
      <c r="FP11" s="529"/>
      <c r="FQ11" s="529"/>
      <c r="FR11" s="529"/>
      <c r="FS11" s="529"/>
      <c r="FT11" s="529"/>
      <c r="FU11" s="529"/>
      <c r="FV11" s="529"/>
      <c r="FW11" s="529"/>
      <c r="FX11" s="529"/>
      <c r="FY11" s="529"/>
      <c r="FZ11" s="529"/>
      <c r="GA11" s="529"/>
      <c r="GB11" s="529"/>
      <c r="GC11" s="529"/>
      <c r="GD11" s="529"/>
      <c r="GE11" s="529"/>
      <c r="GF11" s="529"/>
      <c r="GG11" s="529"/>
      <c r="GH11" s="529"/>
      <c r="GI11" s="529"/>
      <c r="GJ11" s="529"/>
      <c r="GK11" s="529"/>
      <c r="GL11" s="529"/>
      <c r="GM11" s="529"/>
      <c r="GN11" s="529"/>
      <c r="GO11" s="529"/>
      <c r="GP11" s="529"/>
      <c r="GQ11" s="529"/>
      <c r="GR11" s="529"/>
      <c r="GS11" s="529"/>
      <c r="GT11" s="529"/>
      <c r="GU11" s="529"/>
      <c r="GV11" s="529"/>
      <c r="GW11" s="529"/>
      <c r="GX11" s="529"/>
      <c r="GY11" s="529"/>
      <c r="GZ11" s="529"/>
      <c r="HA11" s="529"/>
      <c r="HB11" s="529"/>
      <c r="HC11" s="529"/>
      <c r="HD11" s="529"/>
      <c r="HE11" s="529"/>
      <c r="HF11" s="529"/>
      <c r="HG11" s="529"/>
      <c r="HH11" s="529"/>
      <c r="HI11" s="529"/>
      <c r="HJ11" s="529"/>
      <c r="HK11" s="529"/>
      <c r="HL11" s="529"/>
      <c r="HM11" s="529"/>
      <c r="HN11" s="529"/>
      <c r="HO11" s="529"/>
      <c r="HP11" s="529"/>
      <c r="HQ11" s="529"/>
      <c r="HR11" s="529"/>
      <c r="HS11" s="529"/>
      <c r="HT11" s="529"/>
      <c r="HU11" s="529"/>
      <c r="HV11" s="529"/>
      <c r="HW11" s="529"/>
      <c r="HX11" s="529"/>
      <c r="HY11" s="529"/>
      <c r="HZ11" s="529"/>
      <c r="IA11" s="529"/>
      <c r="IB11" s="529"/>
      <c r="IC11" s="529"/>
      <c r="ID11" s="529"/>
      <c r="IE11" s="529"/>
      <c r="IF11" s="529"/>
      <c r="IG11" s="529"/>
      <c r="IH11" s="529"/>
      <c r="II11" s="529"/>
      <c r="IJ11" s="529"/>
      <c r="IK11" s="529"/>
      <c r="IL11" s="529"/>
      <c r="IM11" s="529"/>
      <c r="IN11" s="529"/>
      <c r="IO11" s="529"/>
      <c r="IP11" s="529"/>
      <c r="IQ11" s="529"/>
      <c r="IR11" s="529"/>
      <c r="IS11" s="529"/>
      <c r="IT11" s="529"/>
      <c r="IU11" s="529"/>
      <c r="IV11" s="529"/>
    </row>
    <row r="12" spans="1:256" ht="13.9" customHeight="1">
      <c r="A12" s="534">
        <v>5</v>
      </c>
      <c r="B12" s="577" t="s">
        <v>1734</v>
      </c>
      <c r="C12" s="562" t="s">
        <v>680</v>
      </c>
      <c r="D12" s="574" t="s">
        <v>1347</v>
      </c>
      <c r="E12" s="564" t="s">
        <v>128</v>
      </c>
      <c r="F12" s="562" t="s">
        <v>124</v>
      </c>
      <c r="G12" s="565">
        <v>8</v>
      </c>
      <c r="H12" s="575">
        <v>2912</v>
      </c>
      <c r="I12" s="576">
        <v>3930</v>
      </c>
      <c r="J12" s="541">
        <f t="shared" si="0"/>
        <v>0.74096692111959284</v>
      </c>
      <c r="K12" s="568">
        <v>95</v>
      </c>
      <c r="L12" s="569">
        <v>188800</v>
      </c>
      <c r="M12" s="569">
        <v>2912</v>
      </c>
      <c r="N12" s="529"/>
      <c r="O12" s="571"/>
      <c r="P12" s="572"/>
      <c r="Q12" s="533"/>
      <c r="R12" s="529"/>
      <c r="S12" s="529"/>
      <c r="T12" s="529"/>
      <c r="U12" s="529"/>
      <c r="V12" s="529"/>
      <c r="W12" s="529"/>
      <c r="X12" s="529"/>
      <c r="Y12" s="529"/>
      <c r="Z12" s="529"/>
      <c r="AA12" s="529"/>
      <c r="AB12" s="529"/>
      <c r="AC12" s="529"/>
      <c r="AD12" s="529"/>
      <c r="AE12" s="529"/>
      <c r="AF12" s="529"/>
      <c r="AG12" s="529"/>
      <c r="AH12" s="529"/>
      <c r="AI12" s="529"/>
      <c r="AJ12" s="529"/>
      <c r="AK12" s="529"/>
      <c r="AL12" s="529"/>
      <c r="AM12" s="529"/>
      <c r="AN12" s="529"/>
      <c r="AO12" s="529"/>
      <c r="AP12" s="529"/>
      <c r="AQ12" s="529"/>
      <c r="AR12" s="529"/>
      <c r="AS12" s="529"/>
      <c r="AT12" s="529"/>
      <c r="AU12" s="529"/>
      <c r="AV12" s="529"/>
      <c r="AW12" s="529"/>
      <c r="AX12" s="529"/>
      <c r="AY12" s="529"/>
      <c r="AZ12" s="529"/>
      <c r="BA12" s="529"/>
      <c r="BB12" s="529"/>
      <c r="BC12" s="529"/>
      <c r="BD12" s="529"/>
      <c r="BE12" s="529"/>
      <c r="BF12" s="529"/>
      <c r="BG12" s="529"/>
      <c r="BH12" s="529"/>
      <c r="BI12" s="529"/>
      <c r="BJ12" s="529"/>
      <c r="BK12" s="529"/>
      <c r="BL12" s="529"/>
      <c r="BM12" s="529"/>
      <c r="BN12" s="529"/>
      <c r="BO12" s="529"/>
      <c r="BP12" s="529"/>
      <c r="BQ12" s="529"/>
      <c r="BR12" s="529"/>
      <c r="BS12" s="529"/>
      <c r="BT12" s="529"/>
      <c r="BU12" s="529"/>
      <c r="BV12" s="529"/>
      <c r="BW12" s="529"/>
      <c r="BX12" s="529"/>
      <c r="BY12" s="529"/>
      <c r="BZ12" s="529"/>
      <c r="CA12" s="529"/>
      <c r="CB12" s="529"/>
      <c r="CC12" s="529"/>
      <c r="CD12" s="529"/>
      <c r="CE12" s="529"/>
      <c r="CF12" s="529"/>
      <c r="CG12" s="529"/>
      <c r="CH12" s="529"/>
      <c r="CI12" s="529"/>
      <c r="CJ12" s="529"/>
      <c r="CK12" s="529"/>
      <c r="CL12" s="529"/>
      <c r="CM12" s="529"/>
      <c r="CN12" s="529"/>
      <c r="CO12" s="529"/>
      <c r="CP12" s="529"/>
      <c r="CQ12" s="529"/>
      <c r="CR12" s="529"/>
      <c r="CS12" s="529"/>
      <c r="CT12" s="529"/>
      <c r="CU12" s="529"/>
      <c r="CV12" s="529"/>
      <c r="CW12" s="529"/>
      <c r="CX12" s="529"/>
      <c r="CY12" s="529"/>
      <c r="CZ12" s="529"/>
      <c r="DA12" s="529"/>
      <c r="DB12" s="529"/>
      <c r="DC12" s="529"/>
      <c r="DD12" s="529"/>
      <c r="DE12" s="529"/>
      <c r="DF12" s="529"/>
      <c r="DG12" s="529"/>
      <c r="DH12" s="529"/>
      <c r="DI12" s="529"/>
      <c r="DJ12" s="529"/>
      <c r="DK12" s="529"/>
      <c r="DL12" s="529"/>
      <c r="DM12" s="529"/>
      <c r="DN12" s="529"/>
      <c r="DO12" s="529"/>
      <c r="DP12" s="529"/>
      <c r="DQ12" s="529"/>
      <c r="DR12" s="529"/>
      <c r="DS12" s="529"/>
      <c r="DT12" s="529"/>
      <c r="DU12" s="529"/>
      <c r="DV12" s="529"/>
      <c r="DW12" s="529"/>
      <c r="DX12" s="529"/>
      <c r="DY12" s="529"/>
      <c r="DZ12" s="529"/>
      <c r="EA12" s="529"/>
      <c r="EB12" s="529"/>
      <c r="EC12" s="529"/>
      <c r="ED12" s="529"/>
      <c r="EE12" s="529"/>
      <c r="EF12" s="529"/>
      <c r="EG12" s="529"/>
      <c r="EH12" s="529"/>
      <c r="EI12" s="529"/>
      <c r="EJ12" s="529"/>
      <c r="EK12" s="529"/>
      <c r="EL12" s="529"/>
      <c r="EM12" s="529"/>
      <c r="EN12" s="529"/>
      <c r="EO12" s="529"/>
      <c r="EP12" s="529"/>
      <c r="EQ12" s="529"/>
      <c r="ER12" s="529"/>
      <c r="ES12" s="529"/>
      <c r="ET12" s="529"/>
      <c r="EU12" s="529"/>
      <c r="EV12" s="529"/>
      <c r="EW12" s="529"/>
      <c r="EX12" s="529"/>
      <c r="EY12" s="529"/>
      <c r="EZ12" s="529"/>
      <c r="FA12" s="529"/>
      <c r="FB12" s="529"/>
      <c r="FC12" s="529"/>
      <c r="FD12" s="529"/>
      <c r="FE12" s="529"/>
      <c r="FF12" s="529"/>
      <c r="FG12" s="529"/>
      <c r="FH12" s="529"/>
      <c r="FI12" s="529"/>
      <c r="FJ12" s="529"/>
      <c r="FK12" s="529"/>
      <c r="FL12" s="529"/>
      <c r="FM12" s="529"/>
      <c r="FN12" s="529"/>
      <c r="FO12" s="529"/>
      <c r="FP12" s="529"/>
      <c r="FQ12" s="529"/>
      <c r="FR12" s="529"/>
      <c r="FS12" s="529"/>
      <c r="FT12" s="529"/>
      <c r="FU12" s="529"/>
      <c r="FV12" s="529"/>
      <c r="FW12" s="529"/>
      <c r="FX12" s="529"/>
      <c r="FY12" s="529"/>
      <c r="FZ12" s="529"/>
      <c r="GA12" s="529"/>
      <c r="GB12" s="529"/>
      <c r="GC12" s="529"/>
      <c r="GD12" s="529"/>
      <c r="GE12" s="529"/>
      <c r="GF12" s="529"/>
      <c r="GG12" s="529"/>
      <c r="GH12" s="529"/>
      <c r="GI12" s="529"/>
      <c r="GJ12" s="529"/>
      <c r="GK12" s="529"/>
      <c r="GL12" s="529"/>
      <c r="GM12" s="529"/>
      <c r="GN12" s="529"/>
      <c r="GO12" s="529"/>
      <c r="GP12" s="529"/>
      <c r="GQ12" s="529"/>
      <c r="GR12" s="529"/>
      <c r="GS12" s="529"/>
      <c r="GT12" s="529"/>
      <c r="GU12" s="529"/>
      <c r="GV12" s="529"/>
      <c r="GW12" s="529"/>
      <c r="GX12" s="529"/>
      <c r="GY12" s="529"/>
      <c r="GZ12" s="529"/>
      <c r="HA12" s="529"/>
      <c r="HB12" s="529"/>
      <c r="HC12" s="529"/>
      <c r="HD12" s="529"/>
      <c r="HE12" s="529"/>
      <c r="HF12" s="529"/>
      <c r="HG12" s="529"/>
      <c r="HH12" s="529"/>
      <c r="HI12" s="529"/>
      <c r="HJ12" s="529"/>
      <c r="HK12" s="529"/>
      <c r="HL12" s="529"/>
      <c r="HM12" s="529"/>
      <c r="HN12" s="529"/>
      <c r="HO12" s="529"/>
      <c r="HP12" s="529"/>
      <c r="HQ12" s="529"/>
      <c r="HR12" s="529"/>
      <c r="HS12" s="529"/>
      <c r="HT12" s="529"/>
      <c r="HU12" s="529"/>
      <c r="HV12" s="529"/>
      <c r="HW12" s="529"/>
      <c r="HX12" s="529"/>
      <c r="HY12" s="529"/>
      <c r="HZ12" s="529"/>
      <c r="IA12" s="529"/>
      <c r="IB12" s="529"/>
      <c r="IC12" s="529"/>
      <c r="ID12" s="529"/>
      <c r="IE12" s="529"/>
      <c r="IF12" s="529"/>
      <c r="IG12" s="529"/>
      <c r="IH12" s="529"/>
      <c r="II12" s="529"/>
      <c r="IJ12" s="529"/>
      <c r="IK12" s="529"/>
      <c r="IL12" s="529"/>
      <c r="IM12" s="529"/>
      <c r="IN12" s="529"/>
      <c r="IO12" s="529"/>
      <c r="IP12" s="529"/>
      <c r="IQ12" s="529"/>
      <c r="IR12" s="529"/>
      <c r="IS12" s="529"/>
      <c r="IT12" s="529"/>
      <c r="IU12" s="529"/>
      <c r="IV12" s="529"/>
    </row>
    <row r="13" spans="1:256" ht="13.9" customHeight="1">
      <c r="A13" s="534">
        <v>6</v>
      </c>
      <c r="B13" s="577" t="s">
        <v>1735</v>
      </c>
      <c r="C13" s="562" t="s">
        <v>680</v>
      </c>
      <c r="D13" s="574" t="s">
        <v>1731</v>
      </c>
      <c r="E13" s="564" t="s">
        <v>128</v>
      </c>
      <c r="F13" s="562" t="s">
        <v>124</v>
      </c>
      <c r="G13" s="565">
        <v>7</v>
      </c>
      <c r="H13" s="575">
        <v>4240</v>
      </c>
      <c r="I13" s="576"/>
      <c r="J13" s="541" t="e">
        <f t="shared" si="0"/>
        <v>#DIV/0!</v>
      </c>
      <c r="K13" s="568">
        <v>131</v>
      </c>
      <c r="L13" s="569">
        <v>274620</v>
      </c>
      <c r="M13" s="569"/>
      <c r="O13" s="571"/>
      <c r="P13" s="572"/>
      <c r="Q13" s="533"/>
    </row>
    <row r="14" spans="1:256" ht="13.9" customHeight="1">
      <c r="A14" s="534">
        <v>7</v>
      </c>
      <c r="B14" s="577" t="s">
        <v>1736</v>
      </c>
      <c r="C14" s="562" t="s">
        <v>680</v>
      </c>
      <c r="D14" s="574" t="s">
        <v>1347</v>
      </c>
      <c r="E14" s="564" t="s">
        <v>128</v>
      </c>
      <c r="F14" s="562" t="s">
        <v>124</v>
      </c>
      <c r="G14" s="565">
        <v>7</v>
      </c>
      <c r="H14" s="575">
        <v>2916</v>
      </c>
      <c r="I14" s="576"/>
      <c r="J14" s="541" t="e">
        <f t="shared" si="0"/>
        <v>#DIV/0!</v>
      </c>
      <c r="K14" s="568">
        <v>82</v>
      </c>
      <c r="L14" s="569">
        <v>193500</v>
      </c>
      <c r="M14" s="569"/>
      <c r="O14" s="571"/>
      <c r="P14" s="572"/>
      <c r="Q14" s="533"/>
    </row>
    <row r="15" spans="1:256" ht="13.9" customHeight="1">
      <c r="A15" s="534">
        <v>8</v>
      </c>
      <c r="B15" s="577" t="s">
        <v>1737</v>
      </c>
      <c r="C15" s="562" t="s">
        <v>680</v>
      </c>
      <c r="D15" s="574" t="s">
        <v>1731</v>
      </c>
      <c r="E15" s="564" t="s">
        <v>128</v>
      </c>
      <c r="F15" s="562" t="s">
        <v>124</v>
      </c>
      <c r="G15" s="565">
        <v>7</v>
      </c>
      <c r="H15" s="575">
        <v>3165</v>
      </c>
      <c r="I15" s="576"/>
      <c r="J15" s="541" t="e">
        <f t="shared" si="0"/>
        <v>#DIV/0!</v>
      </c>
      <c r="K15" s="568">
        <v>118</v>
      </c>
      <c r="L15" s="569">
        <v>198328</v>
      </c>
      <c r="M15" s="569"/>
      <c r="O15" s="571"/>
      <c r="P15" s="572"/>
      <c r="Q15" s="533"/>
    </row>
    <row r="16" spans="1:256" ht="13.9" customHeight="1">
      <c r="A16" s="534">
        <v>9</v>
      </c>
      <c r="B16" s="577" t="s">
        <v>1738</v>
      </c>
      <c r="C16" s="562" t="s">
        <v>680</v>
      </c>
      <c r="D16" s="574" t="s">
        <v>1347</v>
      </c>
      <c r="E16" s="564" t="s">
        <v>128</v>
      </c>
      <c r="F16" s="562" t="s">
        <v>124</v>
      </c>
      <c r="G16" s="562">
        <v>7</v>
      </c>
      <c r="H16" s="575">
        <v>2366</v>
      </c>
      <c r="I16" s="576"/>
      <c r="J16" s="541" t="e">
        <f t="shared" si="0"/>
        <v>#DIV/0!</v>
      </c>
      <c r="K16" s="568">
        <v>82</v>
      </c>
      <c r="L16" s="569">
        <v>152000</v>
      </c>
      <c r="M16" s="569"/>
      <c r="O16" s="571"/>
      <c r="P16" s="572"/>
      <c r="Q16" s="533"/>
    </row>
    <row r="17" spans="1:17" ht="13.9" customHeight="1">
      <c r="A17" s="534">
        <v>10</v>
      </c>
      <c r="B17" s="577" t="s">
        <v>1739</v>
      </c>
      <c r="C17" s="562" t="s">
        <v>680</v>
      </c>
      <c r="D17" s="574" t="s">
        <v>1347</v>
      </c>
      <c r="E17" s="564" t="s">
        <v>128</v>
      </c>
      <c r="F17" s="562" t="s">
        <v>124</v>
      </c>
      <c r="G17" s="562">
        <v>7</v>
      </c>
      <c r="H17" s="575">
        <v>3602</v>
      </c>
      <c r="I17" s="576"/>
      <c r="J17" s="541" t="e">
        <f t="shared" si="0"/>
        <v>#DIV/0!</v>
      </c>
      <c r="K17" s="568">
        <v>136</v>
      </c>
      <c r="L17" s="569">
        <v>227400</v>
      </c>
      <c r="M17" s="569"/>
      <c r="O17" s="571"/>
      <c r="P17" s="572"/>
      <c r="Q17" s="533"/>
    </row>
    <row r="18" spans="1:17" ht="13.9" customHeight="1">
      <c r="A18" s="534">
        <v>11</v>
      </c>
      <c r="B18" s="577" t="s">
        <v>1740</v>
      </c>
      <c r="C18" s="562" t="s">
        <v>680</v>
      </c>
      <c r="D18" s="574" t="s">
        <v>1347</v>
      </c>
      <c r="E18" s="564" t="s">
        <v>128</v>
      </c>
      <c r="F18" s="562" t="s">
        <v>124</v>
      </c>
      <c r="G18" s="562">
        <v>7</v>
      </c>
      <c r="H18" s="575">
        <v>2829</v>
      </c>
      <c r="I18" s="576"/>
      <c r="J18" s="541" t="e">
        <f t="shared" si="0"/>
        <v>#DIV/0!</v>
      </c>
      <c r="K18" s="568">
        <v>90</v>
      </c>
      <c r="L18" s="569">
        <v>183900</v>
      </c>
      <c r="M18" s="569"/>
      <c r="O18" s="571"/>
      <c r="P18" s="572"/>
      <c r="Q18" s="533"/>
    </row>
    <row r="19" spans="1:17" ht="13.9" customHeight="1">
      <c r="A19" s="534">
        <v>12</v>
      </c>
      <c r="B19" s="577" t="s">
        <v>250</v>
      </c>
      <c r="C19" s="562" t="s">
        <v>680</v>
      </c>
      <c r="D19" s="574" t="s">
        <v>1347</v>
      </c>
      <c r="E19" s="564" t="s">
        <v>128</v>
      </c>
      <c r="F19" s="562" t="s">
        <v>124</v>
      </c>
      <c r="G19" s="562">
        <v>5</v>
      </c>
      <c r="H19" s="575">
        <v>2306</v>
      </c>
      <c r="I19" s="576"/>
      <c r="J19" s="541" t="e">
        <f t="shared" si="0"/>
        <v>#DIV/0!</v>
      </c>
      <c r="K19" s="568">
        <v>117</v>
      </c>
      <c r="L19" s="569">
        <v>136400</v>
      </c>
      <c r="M19" s="569"/>
      <c r="O19" s="571"/>
      <c r="P19" s="572"/>
      <c r="Q19" s="533"/>
    </row>
    <row r="20" spans="1:17" ht="13.9" customHeight="1">
      <c r="A20" s="534">
        <v>13</v>
      </c>
      <c r="B20" s="577" t="s">
        <v>1741</v>
      </c>
      <c r="C20" s="578" t="s">
        <v>1742</v>
      </c>
      <c r="D20" s="574" t="s">
        <v>972</v>
      </c>
      <c r="E20" s="564" t="s">
        <v>128</v>
      </c>
      <c r="F20" s="562" t="s">
        <v>124</v>
      </c>
      <c r="G20" s="562">
        <v>5</v>
      </c>
      <c r="H20" s="575">
        <v>2846</v>
      </c>
      <c r="I20" s="576"/>
      <c r="J20" s="541" t="e">
        <f t="shared" si="0"/>
        <v>#DIV/0!</v>
      </c>
      <c r="K20" s="568">
        <v>70</v>
      </c>
      <c r="L20" s="569">
        <v>184500</v>
      </c>
      <c r="M20" s="569"/>
      <c r="O20" s="571"/>
      <c r="P20" s="572"/>
      <c r="Q20" s="533"/>
    </row>
    <row r="21" spans="1:17" ht="13.9" customHeight="1">
      <c r="A21" s="534">
        <v>14</v>
      </c>
      <c r="B21" s="577" t="s">
        <v>1743</v>
      </c>
      <c r="C21" s="578" t="s">
        <v>1742</v>
      </c>
      <c r="D21" s="574" t="s">
        <v>960</v>
      </c>
      <c r="E21" s="564" t="s">
        <v>128</v>
      </c>
      <c r="F21" s="562" t="s">
        <v>124</v>
      </c>
      <c r="G21" s="562">
        <v>9</v>
      </c>
      <c r="H21" s="575">
        <v>11869</v>
      </c>
      <c r="I21" s="576"/>
      <c r="J21" s="541" t="e">
        <f t="shared" si="0"/>
        <v>#DIV/0!</v>
      </c>
      <c r="K21" s="568">
        <v>365</v>
      </c>
      <c r="L21" s="569">
        <v>787930</v>
      </c>
      <c r="M21" s="569"/>
      <c r="O21" s="571"/>
      <c r="P21" s="572"/>
      <c r="Q21" s="533"/>
    </row>
    <row r="22" spans="1:17" ht="13.9" customHeight="1">
      <c r="A22" s="534">
        <v>15</v>
      </c>
      <c r="B22" s="577" t="s">
        <v>1744</v>
      </c>
      <c r="C22" s="578" t="s">
        <v>1742</v>
      </c>
      <c r="D22" s="574" t="s">
        <v>1347</v>
      </c>
      <c r="E22" s="564" t="s">
        <v>128</v>
      </c>
      <c r="F22" s="562" t="s">
        <v>124</v>
      </c>
      <c r="G22" s="562">
        <v>7</v>
      </c>
      <c r="H22" s="575">
        <v>1691</v>
      </c>
      <c r="I22" s="576">
        <v>2633</v>
      </c>
      <c r="J22" s="541">
        <f t="shared" si="0"/>
        <v>0.64223319407519941</v>
      </c>
      <c r="K22" s="568">
        <v>91</v>
      </c>
      <c r="L22" s="569">
        <v>94500</v>
      </c>
      <c r="M22" s="569">
        <v>1691</v>
      </c>
      <c r="O22" s="571"/>
      <c r="P22" s="572"/>
      <c r="Q22" s="533"/>
    </row>
    <row r="23" spans="1:17" ht="13.9" customHeight="1">
      <c r="A23" s="534">
        <v>16</v>
      </c>
      <c r="B23" s="577" t="s">
        <v>1745</v>
      </c>
      <c r="C23" s="578" t="s">
        <v>1742</v>
      </c>
      <c r="D23" s="574" t="s">
        <v>1347</v>
      </c>
      <c r="E23" s="564" t="s">
        <v>128</v>
      </c>
      <c r="F23" s="562" t="s">
        <v>124</v>
      </c>
      <c r="G23" s="562">
        <v>6</v>
      </c>
      <c r="H23" s="575">
        <v>1670</v>
      </c>
      <c r="I23" s="576"/>
      <c r="J23" s="541" t="e">
        <f t="shared" si="0"/>
        <v>#DIV/0!</v>
      </c>
      <c r="K23" s="568">
        <v>92</v>
      </c>
      <c r="L23" s="569">
        <v>92594</v>
      </c>
      <c r="M23" s="569"/>
      <c r="O23" s="571"/>
      <c r="P23" s="572"/>
      <c r="Q23" s="533"/>
    </row>
    <row r="24" spans="1:17" ht="13.9" customHeight="1">
      <c r="A24" s="534">
        <v>17</v>
      </c>
      <c r="B24" s="577" t="s">
        <v>1746</v>
      </c>
      <c r="C24" s="578" t="s">
        <v>1742</v>
      </c>
      <c r="D24" s="574" t="s">
        <v>1347</v>
      </c>
      <c r="E24" s="564" t="s">
        <v>128</v>
      </c>
      <c r="F24" s="562" t="s">
        <v>124</v>
      </c>
      <c r="G24" s="562">
        <v>6</v>
      </c>
      <c r="H24" s="575">
        <v>1712</v>
      </c>
      <c r="I24" s="576"/>
      <c r="J24" s="541" t="e">
        <f t="shared" si="0"/>
        <v>#DIV/0!</v>
      </c>
      <c r="K24" s="568">
        <v>77</v>
      </c>
      <c r="L24" s="569">
        <v>100100</v>
      </c>
      <c r="M24" s="569"/>
      <c r="O24" s="571"/>
      <c r="P24" s="572"/>
      <c r="Q24" s="533"/>
    </row>
    <row r="25" spans="1:17" ht="13.9" customHeight="1">
      <c r="A25" s="534">
        <v>18</v>
      </c>
      <c r="B25" s="577" t="s">
        <v>1747</v>
      </c>
      <c r="C25" s="578" t="s">
        <v>1742</v>
      </c>
      <c r="D25" s="574" t="s">
        <v>1347</v>
      </c>
      <c r="E25" s="564" t="s">
        <v>128</v>
      </c>
      <c r="F25" s="562" t="s">
        <v>124</v>
      </c>
      <c r="G25" s="562">
        <v>6</v>
      </c>
      <c r="H25" s="575">
        <v>1499</v>
      </c>
      <c r="I25" s="576"/>
      <c r="J25" s="541" t="e">
        <f t="shared" si="0"/>
        <v>#DIV/0!</v>
      </c>
      <c r="K25" s="568">
        <v>92</v>
      </c>
      <c r="L25" s="569">
        <v>80470</v>
      </c>
      <c r="M25" s="569"/>
      <c r="O25" s="571"/>
      <c r="P25" s="572"/>
      <c r="Q25" s="533"/>
    </row>
    <row r="26" spans="1:17" ht="13.9" customHeight="1">
      <c r="A26" s="534">
        <v>19</v>
      </c>
      <c r="B26" s="577" t="s">
        <v>1748</v>
      </c>
      <c r="C26" s="578" t="s">
        <v>1742</v>
      </c>
      <c r="D26" s="574" t="s">
        <v>1347</v>
      </c>
      <c r="E26" s="564" t="s">
        <v>128</v>
      </c>
      <c r="F26" s="562" t="s">
        <v>124</v>
      </c>
      <c r="G26" s="562">
        <v>6</v>
      </c>
      <c r="H26" s="575">
        <v>1317</v>
      </c>
      <c r="I26" s="576"/>
      <c r="J26" s="541" t="e">
        <f t="shared" si="0"/>
        <v>#DIV/0!</v>
      </c>
      <c r="K26" s="568">
        <v>67</v>
      </c>
      <c r="L26" s="569">
        <v>74600</v>
      </c>
      <c r="M26" s="569"/>
      <c r="O26" s="571"/>
      <c r="P26" s="572"/>
      <c r="Q26" s="533"/>
    </row>
    <row r="27" spans="1:17" ht="13.9" customHeight="1">
      <c r="A27" s="534">
        <v>20</v>
      </c>
      <c r="B27" s="577" t="s">
        <v>1749</v>
      </c>
      <c r="C27" s="578" t="s">
        <v>1742</v>
      </c>
      <c r="D27" s="574" t="s">
        <v>1347</v>
      </c>
      <c r="E27" s="564" t="s">
        <v>128</v>
      </c>
      <c r="F27" s="562" t="s">
        <v>124</v>
      </c>
      <c r="G27" s="562">
        <v>6</v>
      </c>
      <c r="H27" s="575">
        <v>1446</v>
      </c>
      <c r="I27" s="576"/>
      <c r="J27" s="541" t="e">
        <f t="shared" si="0"/>
        <v>#DIV/0!</v>
      </c>
      <c r="K27" s="568">
        <v>62</v>
      </c>
      <c r="L27" s="569">
        <v>85809</v>
      </c>
      <c r="M27" s="569"/>
      <c r="O27" s="571"/>
      <c r="P27" s="572"/>
      <c r="Q27" s="533"/>
    </row>
    <row r="28" spans="1:17" ht="13.9" customHeight="1">
      <c r="A28" s="534">
        <v>21</v>
      </c>
      <c r="B28" s="577" t="s">
        <v>1750</v>
      </c>
      <c r="C28" s="578" t="s">
        <v>1742</v>
      </c>
      <c r="D28" s="574" t="s">
        <v>972</v>
      </c>
      <c r="E28" s="564" t="s">
        <v>128</v>
      </c>
      <c r="F28" s="562" t="s">
        <v>124</v>
      </c>
      <c r="G28" s="562">
        <v>6</v>
      </c>
      <c r="H28" s="575">
        <v>7570</v>
      </c>
      <c r="I28" s="576"/>
      <c r="J28" s="541" t="e">
        <f t="shared" si="0"/>
        <v>#DIV/0!</v>
      </c>
      <c r="K28" s="568">
        <v>170</v>
      </c>
      <c r="L28" s="569">
        <v>505000</v>
      </c>
      <c r="M28" s="569"/>
      <c r="O28" s="571"/>
      <c r="P28" s="572"/>
      <c r="Q28" s="533"/>
    </row>
    <row r="29" spans="1:17" ht="13.9" customHeight="1">
      <c r="A29" s="534">
        <v>22</v>
      </c>
      <c r="B29" s="573" t="s">
        <v>1751</v>
      </c>
      <c r="C29" s="578" t="s">
        <v>1742</v>
      </c>
      <c r="D29" s="574" t="s">
        <v>960</v>
      </c>
      <c r="E29" s="564" t="s">
        <v>128</v>
      </c>
      <c r="F29" s="562" t="s">
        <v>124</v>
      </c>
      <c r="G29" s="562">
        <v>10</v>
      </c>
      <c r="H29" s="575">
        <v>18315</v>
      </c>
      <c r="I29" s="576"/>
      <c r="J29" s="541" t="e">
        <f t="shared" si="0"/>
        <v>#DIV/0!</v>
      </c>
      <c r="K29" s="568">
        <v>560</v>
      </c>
      <c r="L29" s="569">
        <v>1211795</v>
      </c>
      <c r="M29" s="569"/>
      <c r="O29" s="571"/>
      <c r="P29" s="572"/>
      <c r="Q29" s="533"/>
    </row>
    <row r="30" spans="1:17" ht="13.9" customHeight="1">
      <c r="A30" s="534">
        <v>23</v>
      </c>
      <c r="B30" s="577" t="s">
        <v>1752</v>
      </c>
      <c r="C30" s="578" t="s">
        <v>1688</v>
      </c>
      <c r="D30" s="574" t="s">
        <v>979</v>
      </c>
      <c r="E30" s="564" t="s">
        <v>128</v>
      </c>
      <c r="F30" s="562" t="s">
        <v>124</v>
      </c>
      <c r="G30" s="562">
        <v>6</v>
      </c>
      <c r="H30" s="575">
        <v>6169</v>
      </c>
      <c r="I30" s="576"/>
      <c r="J30" s="541" t="e">
        <f t="shared" si="0"/>
        <v>#DIV/0!</v>
      </c>
      <c r="K30" s="568">
        <v>130</v>
      </c>
      <c r="L30" s="569">
        <v>427700</v>
      </c>
      <c r="M30" s="569"/>
      <c r="O30" s="571"/>
      <c r="P30" s="572"/>
      <c r="Q30" s="533"/>
    </row>
    <row r="31" spans="1:17" ht="13.9" customHeight="1">
      <c r="A31" s="534">
        <v>24</v>
      </c>
      <c r="B31" s="577" t="s">
        <v>1753</v>
      </c>
      <c r="C31" s="578" t="s">
        <v>1688</v>
      </c>
      <c r="D31" s="574" t="s">
        <v>979</v>
      </c>
      <c r="E31" s="564" t="s">
        <v>128</v>
      </c>
      <c r="F31" s="562" t="s">
        <v>124</v>
      </c>
      <c r="G31" s="562">
        <v>7</v>
      </c>
      <c r="H31" s="575">
        <v>4627</v>
      </c>
      <c r="I31" s="576"/>
      <c r="J31" s="541" t="e">
        <f t="shared" si="0"/>
        <v>#DIV/0!</v>
      </c>
      <c r="K31" s="568">
        <v>100</v>
      </c>
      <c r="L31" s="569">
        <v>314000</v>
      </c>
      <c r="M31" s="569"/>
      <c r="O31" s="571"/>
      <c r="P31" s="572"/>
      <c r="Q31" s="533"/>
    </row>
    <row r="32" spans="1:17" ht="13.9" customHeight="1">
      <c r="A32" s="534">
        <v>25</v>
      </c>
      <c r="B32" s="573" t="s">
        <v>1754</v>
      </c>
      <c r="C32" s="578" t="s">
        <v>1755</v>
      </c>
      <c r="D32" s="574" t="s">
        <v>960</v>
      </c>
      <c r="E32" s="564" t="s">
        <v>128</v>
      </c>
      <c r="F32" s="562" t="s">
        <v>124</v>
      </c>
      <c r="G32" s="562">
        <v>9</v>
      </c>
      <c r="H32" s="575">
        <v>24006</v>
      </c>
      <c r="I32" s="576"/>
      <c r="J32" s="541" t="e">
        <f t="shared" si="0"/>
        <v>#DIV/0!</v>
      </c>
      <c r="K32" s="568">
        <v>410</v>
      </c>
      <c r="L32" s="569">
        <v>1707000</v>
      </c>
      <c r="M32" s="569"/>
      <c r="O32" s="571"/>
      <c r="P32" s="572"/>
      <c r="Q32" s="533"/>
    </row>
    <row r="33" spans="1:17" ht="13.9" customHeight="1">
      <c r="A33" s="534">
        <v>26</v>
      </c>
      <c r="B33" s="577" t="s">
        <v>1756</v>
      </c>
      <c r="C33" s="578" t="s">
        <v>1755</v>
      </c>
      <c r="D33" s="574" t="s">
        <v>1347</v>
      </c>
      <c r="E33" s="564" t="s">
        <v>128</v>
      </c>
      <c r="F33" s="562" t="s">
        <v>124</v>
      </c>
      <c r="G33" s="562">
        <v>9</v>
      </c>
      <c r="H33" s="575">
        <v>7984</v>
      </c>
      <c r="I33" s="576"/>
      <c r="J33" s="541" t="e">
        <f t="shared" si="0"/>
        <v>#DIV/0!</v>
      </c>
      <c r="K33" s="568">
        <v>330</v>
      </c>
      <c r="L33" s="569">
        <v>499708</v>
      </c>
      <c r="M33" s="569"/>
      <c r="O33" s="571"/>
      <c r="P33" s="572"/>
      <c r="Q33" s="533"/>
    </row>
    <row r="34" spans="1:17" ht="13.9" customHeight="1">
      <c r="A34" s="534">
        <v>27</v>
      </c>
      <c r="B34" s="577" t="s">
        <v>1757</v>
      </c>
      <c r="C34" s="578" t="s">
        <v>1755</v>
      </c>
      <c r="D34" s="574" t="s">
        <v>1347</v>
      </c>
      <c r="E34" s="564" t="s">
        <v>128</v>
      </c>
      <c r="F34" s="562" t="s">
        <v>124</v>
      </c>
      <c r="G34" s="562">
        <v>6</v>
      </c>
      <c r="H34" s="575">
        <v>903</v>
      </c>
      <c r="I34" s="576"/>
      <c r="J34" s="541" t="e">
        <f t="shared" si="0"/>
        <v>#DIV/0!</v>
      </c>
      <c r="K34" s="568">
        <v>54</v>
      </c>
      <c r="L34" s="569">
        <v>48840</v>
      </c>
      <c r="M34" s="569"/>
      <c r="O34" s="571"/>
      <c r="P34" s="572"/>
      <c r="Q34" s="533"/>
    </row>
    <row r="35" spans="1:17" ht="13.9" customHeight="1">
      <c r="A35" s="534">
        <v>28</v>
      </c>
      <c r="B35" s="577" t="s">
        <v>1758</v>
      </c>
      <c r="C35" s="578" t="s">
        <v>1759</v>
      </c>
      <c r="D35" s="574" t="s">
        <v>1760</v>
      </c>
      <c r="E35" s="564" t="s">
        <v>128</v>
      </c>
      <c r="F35" s="562" t="s">
        <v>124</v>
      </c>
      <c r="G35" s="562">
        <v>2</v>
      </c>
      <c r="H35" s="575">
        <v>44986</v>
      </c>
      <c r="I35" s="576"/>
      <c r="J35" s="541" t="e">
        <f t="shared" si="0"/>
        <v>#DIV/0!</v>
      </c>
      <c r="K35" s="568">
        <v>520</v>
      </c>
      <c r="L35" s="569">
        <v>1928601</v>
      </c>
      <c r="M35" s="569"/>
      <c r="O35" s="571"/>
      <c r="P35" s="572"/>
      <c r="Q35" s="533"/>
    </row>
    <row r="36" spans="1:17" ht="13.9" customHeight="1">
      <c r="A36" s="534">
        <v>29</v>
      </c>
      <c r="B36" s="577" t="s">
        <v>1761</v>
      </c>
      <c r="C36" s="578" t="s">
        <v>1759</v>
      </c>
      <c r="D36" s="574" t="s">
        <v>1762</v>
      </c>
      <c r="E36" s="564" t="s">
        <v>128</v>
      </c>
      <c r="F36" s="562" t="s">
        <v>124</v>
      </c>
      <c r="G36" s="562">
        <v>6</v>
      </c>
      <c r="H36" s="575">
        <v>1329</v>
      </c>
      <c r="I36" s="576"/>
      <c r="J36" s="541" t="e">
        <f t="shared" si="0"/>
        <v>#DIV/0!</v>
      </c>
      <c r="K36" s="568">
        <v>40</v>
      </c>
      <c r="L36" s="569">
        <v>86000</v>
      </c>
      <c r="M36" s="569"/>
      <c r="O36" s="571"/>
      <c r="P36" s="572"/>
      <c r="Q36" s="533"/>
    </row>
    <row r="37" spans="1:17" ht="13.9" customHeight="1">
      <c r="A37" s="534">
        <v>30</v>
      </c>
      <c r="B37" s="577" t="s">
        <v>1763</v>
      </c>
      <c r="C37" s="578" t="s">
        <v>1759</v>
      </c>
      <c r="D37" s="574" t="s">
        <v>1347</v>
      </c>
      <c r="E37" s="564" t="s">
        <v>128</v>
      </c>
      <c r="F37" s="562" t="s">
        <v>124</v>
      </c>
      <c r="G37" s="562">
        <v>5</v>
      </c>
      <c r="H37" s="575">
        <v>1620</v>
      </c>
      <c r="I37" s="576"/>
      <c r="J37" s="541" t="e">
        <f t="shared" si="0"/>
        <v>#DIV/0!</v>
      </c>
      <c r="K37" s="568">
        <v>136</v>
      </c>
      <c r="L37" s="569">
        <v>77930</v>
      </c>
      <c r="M37" s="569"/>
      <c r="O37" s="571"/>
      <c r="P37" s="572"/>
      <c r="Q37" s="533"/>
    </row>
    <row r="38" spans="1:17" ht="13.9" customHeight="1">
      <c r="A38" s="534">
        <v>31</v>
      </c>
      <c r="B38" s="577" t="s">
        <v>1764</v>
      </c>
      <c r="C38" s="578" t="s">
        <v>1759</v>
      </c>
      <c r="D38" s="574" t="s">
        <v>1762</v>
      </c>
      <c r="E38" s="564" t="s">
        <v>128</v>
      </c>
      <c r="F38" s="562" t="s">
        <v>124</v>
      </c>
      <c r="G38" s="562">
        <v>6</v>
      </c>
      <c r="H38" s="575">
        <v>2498</v>
      </c>
      <c r="I38" s="576">
        <v>3014</v>
      </c>
      <c r="J38" s="541">
        <f t="shared" si="0"/>
        <v>0.82879893828798934</v>
      </c>
      <c r="K38" s="568">
        <v>68</v>
      </c>
      <c r="L38" s="569">
        <v>165675</v>
      </c>
      <c r="M38" s="569">
        <v>2498</v>
      </c>
      <c r="O38" s="571"/>
      <c r="P38" s="572"/>
      <c r="Q38" s="533"/>
    </row>
    <row r="39" spans="1:17" ht="13.9" customHeight="1">
      <c r="A39" s="534">
        <v>32</v>
      </c>
      <c r="B39" s="579" t="s">
        <v>1765</v>
      </c>
      <c r="C39" s="580" t="s">
        <v>1759</v>
      </c>
      <c r="D39" s="581" t="s">
        <v>1347</v>
      </c>
      <c r="E39" s="564" t="s">
        <v>128</v>
      </c>
      <c r="F39" s="562" t="s">
        <v>124</v>
      </c>
      <c r="G39" s="562">
        <v>5</v>
      </c>
      <c r="H39" s="575">
        <v>1386</v>
      </c>
      <c r="I39" s="576"/>
      <c r="J39" s="541" t="e">
        <f t="shared" si="0"/>
        <v>#DIV/0!</v>
      </c>
      <c r="K39" s="568">
        <v>47</v>
      </c>
      <c r="L39" s="569">
        <v>86706</v>
      </c>
      <c r="M39" s="569"/>
      <c r="O39" s="571"/>
      <c r="P39" s="572"/>
      <c r="Q39" s="533"/>
    </row>
    <row r="40" spans="1:17" ht="13.9" customHeight="1">
      <c r="A40" s="534">
        <v>33</v>
      </c>
      <c r="B40" s="577" t="s">
        <v>1766</v>
      </c>
      <c r="C40" s="582" t="s">
        <v>1759</v>
      </c>
      <c r="D40" s="583" t="s">
        <v>1347</v>
      </c>
      <c r="E40" s="564" t="s">
        <v>128</v>
      </c>
      <c r="F40" s="562" t="s">
        <v>124</v>
      </c>
      <c r="G40" s="562">
        <v>6</v>
      </c>
      <c r="H40" s="575">
        <v>1021</v>
      </c>
      <c r="I40" s="576"/>
      <c r="J40" s="541" t="e">
        <f t="shared" si="0"/>
        <v>#DIV/0!</v>
      </c>
      <c r="K40" s="568">
        <v>47</v>
      </c>
      <c r="L40" s="569">
        <v>59700</v>
      </c>
      <c r="M40" s="569"/>
      <c r="O40" s="571"/>
      <c r="P40" s="572"/>
      <c r="Q40" s="533"/>
    </row>
    <row r="41" spans="1:17" ht="13.9" customHeight="1">
      <c r="A41" s="534">
        <v>34</v>
      </c>
      <c r="B41" s="577" t="s">
        <v>1767</v>
      </c>
      <c r="C41" s="582" t="s">
        <v>1759</v>
      </c>
      <c r="D41" s="583" t="s">
        <v>1347</v>
      </c>
      <c r="E41" s="564" t="s">
        <v>128</v>
      </c>
      <c r="F41" s="562" t="s">
        <v>124</v>
      </c>
      <c r="G41" s="562">
        <v>5</v>
      </c>
      <c r="H41" s="575">
        <v>973</v>
      </c>
      <c r="I41" s="576"/>
      <c r="J41" s="541" t="e">
        <f t="shared" si="0"/>
        <v>#DIV/0!</v>
      </c>
      <c r="K41" s="568">
        <v>49</v>
      </c>
      <c r="L41" s="569">
        <v>57300</v>
      </c>
      <c r="M41" s="569"/>
      <c r="O41" s="571"/>
      <c r="P41" s="572"/>
      <c r="Q41" s="533"/>
    </row>
    <row r="42" spans="1:17" ht="13.9" customHeight="1">
      <c r="A42" s="534">
        <v>35</v>
      </c>
      <c r="B42" s="577" t="s">
        <v>1768</v>
      </c>
      <c r="C42" s="582" t="s">
        <v>1759</v>
      </c>
      <c r="D42" s="583" t="s">
        <v>1347</v>
      </c>
      <c r="E42" s="564" t="s">
        <v>128</v>
      </c>
      <c r="F42" s="562" t="s">
        <v>124</v>
      </c>
      <c r="G42" s="562">
        <v>6</v>
      </c>
      <c r="H42" s="575">
        <v>1061</v>
      </c>
      <c r="I42" s="576"/>
      <c r="J42" s="541" t="e">
        <f t="shared" si="0"/>
        <v>#DIV/0!</v>
      </c>
      <c r="K42" s="568">
        <v>58</v>
      </c>
      <c r="L42" s="569">
        <v>59133</v>
      </c>
      <c r="M42" s="569"/>
      <c r="O42" s="571"/>
      <c r="P42" s="572"/>
      <c r="Q42" s="533"/>
    </row>
    <row r="43" spans="1:17" ht="13.9" customHeight="1">
      <c r="A43" s="534">
        <v>36</v>
      </c>
      <c r="B43" s="577" t="s">
        <v>1769</v>
      </c>
      <c r="C43" s="582" t="s">
        <v>1759</v>
      </c>
      <c r="D43" s="583" t="s">
        <v>960</v>
      </c>
      <c r="E43" s="564" t="s">
        <v>128</v>
      </c>
      <c r="F43" s="562" t="s">
        <v>124</v>
      </c>
      <c r="G43" s="562">
        <v>1</v>
      </c>
      <c r="H43" s="575">
        <v>17213</v>
      </c>
      <c r="I43" s="576"/>
      <c r="J43" s="541" t="e">
        <f t="shared" si="0"/>
        <v>#DIV/0!</v>
      </c>
      <c r="K43" s="568">
        <v>450</v>
      </c>
      <c r="L43" s="569">
        <v>1097308</v>
      </c>
      <c r="M43" s="569"/>
      <c r="O43" s="571"/>
      <c r="P43" s="572"/>
      <c r="Q43" s="533"/>
    </row>
    <row r="44" spans="1:17" ht="13.9" customHeight="1">
      <c r="A44" s="534">
        <v>37</v>
      </c>
      <c r="B44" s="577" t="s">
        <v>1770</v>
      </c>
      <c r="C44" s="582" t="s">
        <v>1759</v>
      </c>
      <c r="D44" s="583" t="s">
        <v>979</v>
      </c>
      <c r="E44" s="564" t="s">
        <v>128</v>
      </c>
      <c r="F44" s="562" t="s">
        <v>124</v>
      </c>
      <c r="G44" s="562">
        <v>6</v>
      </c>
      <c r="H44" s="575">
        <v>3577</v>
      </c>
      <c r="I44" s="576"/>
      <c r="J44" s="541" t="e">
        <f t="shared" si="0"/>
        <v>#DIV/0!</v>
      </c>
      <c r="K44" s="568">
        <v>87</v>
      </c>
      <c r="L44" s="569">
        <v>241500</v>
      </c>
      <c r="M44" s="569"/>
      <c r="O44" s="571"/>
      <c r="P44" s="572"/>
      <c r="Q44" s="533"/>
    </row>
    <row r="45" spans="1:17" ht="13.9" customHeight="1">
      <c r="A45" s="534">
        <v>38</v>
      </c>
      <c r="B45" s="577" t="s">
        <v>1771</v>
      </c>
      <c r="C45" s="582" t="s">
        <v>1759</v>
      </c>
      <c r="D45" s="583" t="s">
        <v>1347</v>
      </c>
      <c r="E45" s="564" t="s">
        <v>128</v>
      </c>
      <c r="F45" s="562" t="s">
        <v>124</v>
      </c>
      <c r="G45" s="562">
        <v>5</v>
      </c>
      <c r="H45" s="575">
        <v>1239</v>
      </c>
      <c r="I45" s="584"/>
      <c r="J45" s="541" t="e">
        <f t="shared" si="0"/>
        <v>#DIV/0!</v>
      </c>
      <c r="K45" s="568">
        <v>39</v>
      </c>
      <c r="L45" s="569">
        <v>77000</v>
      </c>
      <c r="M45" s="569"/>
      <c r="O45" s="571"/>
      <c r="P45" s="572"/>
      <c r="Q45" s="533"/>
    </row>
    <row r="46" spans="1:17" ht="13.9" customHeight="1">
      <c r="A46" s="534">
        <v>39</v>
      </c>
      <c r="B46" s="577" t="s">
        <v>278</v>
      </c>
      <c r="C46" s="582" t="s">
        <v>1759</v>
      </c>
      <c r="D46" s="583" t="s">
        <v>972</v>
      </c>
      <c r="E46" s="564" t="s">
        <v>128</v>
      </c>
      <c r="F46" s="562" t="s">
        <v>124</v>
      </c>
      <c r="G46" s="562">
        <v>6</v>
      </c>
      <c r="H46" s="575">
        <v>4518</v>
      </c>
      <c r="I46" s="584"/>
      <c r="J46" s="541" t="e">
        <f t="shared" si="0"/>
        <v>#DIV/0!</v>
      </c>
      <c r="K46" s="568">
        <v>126</v>
      </c>
      <c r="L46" s="569">
        <v>290927</v>
      </c>
      <c r="M46" s="569"/>
      <c r="O46" s="571"/>
      <c r="P46" s="572"/>
      <c r="Q46" s="533"/>
    </row>
    <row r="47" spans="1:17" ht="13.9" customHeight="1">
      <c r="A47" s="534">
        <v>40</v>
      </c>
      <c r="B47" s="577" t="s">
        <v>1772</v>
      </c>
      <c r="C47" s="582" t="s">
        <v>1759</v>
      </c>
      <c r="D47" s="583" t="s">
        <v>979</v>
      </c>
      <c r="E47" s="564" t="s">
        <v>128</v>
      </c>
      <c r="F47" s="562" t="s">
        <v>124</v>
      </c>
      <c r="G47" s="562">
        <v>6</v>
      </c>
      <c r="H47" s="575">
        <v>5989</v>
      </c>
      <c r="I47" s="584"/>
      <c r="J47" s="541" t="e">
        <f t="shared" si="0"/>
        <v>#DIV/0!</v>
      </c>
      <c r="K47" s="568">
        <v>127</v>
      </c>
      <c r="L47" s="569">
        <v>411500</v>
      </c>
      <c r="M47" s="585"/>
      <c r="O47" s="571"/>
      <c r="P47" s="572"/>
      <c r="Q47" s="533"/>
    </row>
    <row r="48" spans="1:17" ht="13.9" customHeight="1">
      <c r="A48" s="534">
        <v>41</v>
      </c>
      <c r="B48" s="577" t="s">
        <v>286</v>
      </c>
      <c r="C48" s="582" t="s">
        <v>1759</v>
      </c>
      <c r="D48" s="583" t="s">
        <v>979</v>
      </c>
      <c r="E48" s="564" t="s">
        <v>128</v>
      </c>
      <c r="F48" s="562" t="s">
        <v>124</v>
      </c>
      <c r="G48" s="586">
        <v>6</v>
      </c>
      <c r="H48" s="575">
        <v>5735</v>
      </c>
      <c r="I48" s="584"/>
      <c r="J48" s="541" t="e">
        <f t="shared" si="0"/>
        <v>#DIV/0!</v>
      </c>
      <c r="K48" s="551">
        <v>102</v>
      </c>
      <c r="L48" s="553">
        <v>404900</v>
      </c>
      <c r="M48" s="587"/>
      <c r="O48" s="571"/>
      <c r="P48" s="572"/>
      <c r="Q48" s="533"/>
    </row>
    <row r="49" spans="1:17" ht="13.9" customHeight="1">
      <c r="A49" s="534">
        <v>42</v>
      </c>
      <c r="B49" s="577" t="s">
        <v>1773</v>
      </c>
      <c r="C49" s="582" t="s">
        <v>1759</v>
      </c>
      <c r="D49" s="583" t="s">
        <v>972</v>
      </c>
      <c r="E49" s="564" t="s">
        <v>128</v>
      </c>
      <c r="F49" s="562" t="s">
        <v>124</v>
      </c>
      <c r="G49" s="586">
        <v>2</v>
      </c>
      <c r="H49" s="575">
        <v>9127</v>
      </c>
      <c r="I49" s="584"/>
      <c r="J49" s="541" t="e">
        <f t="shared" si="0"/>
        <v>#DIV/0!</v>
      </c>
      <c r="K49" s="551">
        <v>125</v>
      </c>
      <c r="L49" s="553">
        <v>646800</v>
      </c>
      <c r="M49" s="587"/>
      <c r="O49" s="571"/>
      <c r="P49" s="572"/>
      <c r="Q49" s="533"/>
    </row>
    <row r="50" spans="1:17" ht="13.9" customHeight="1">
      <c r="A50" s="534">
        <v>43</v>
      </c>
      <c r="B50" s="577" t="s">
        <v>1774</v>
      </c>
      <c r="C50" s="582" t="s">
        <v>1759</v>
      </c>
      <c r="D50" s="583" t="s">
        <v>1347</v>
      </c>
      <c r="E50" s="564" t="s">
        <v>128</v>
      </c>
      <c r="F50" s="562" t="s">
        <v>124</v>
      </c>
      <c r="G50" s="586">
        <v>6</v>
      </c>
      <c r="H50" s="588">
        <v>1646</v>
      </c>
      <c r="I50" s="584">
        <v>2122</v>
      </c>
      <c r="J50" s="541">
        <f t="shared" si="0"/>
        <v>0.77568331762488218</v>
      </c>
      <c r="K50" s="551">
        <v>50</v>
      </c>
      <c r="L50" s="553">
        <v>105000</v>
      </c>
      <c r="M50" s="587">
        <v>1646</v>
      </c>
      <c r="O50" s="571"/>
      <c r="P50" s="572"/>
      <c r="Q50" s="533"/>
    </row>
    <row r="51" spans="1:17" ht="13.9" customHeight="1">
      <c r="A51" s="534">
        <v>44</v>
      </c>
      <c r="B51" s="577" t="s">
        <v>1775</v>
      </c>
      <c r="C51" s="589" t="s">
        <v>1776</v>
      </c>
      <c r="D51" s="583" t="s">
        <v>1777</v>
      </c>
      <c r="E51" s="564" t="s">
        <v>128</v>
      </c>
      <c r="F51" s="562" t="s">
        <v>124</v>
      </c>
      <c r="G51" s="586">
        <v>6</v>
      </c>
      <c r="H51" s="590">
        <v>1249</v>
      </c>
      <c r="I51" s="584"/>
      <c r="J51" s="541" t="e">
        <f t="shared" si="0"/>
        <v>#DIV/0!</v>
      </c>
      <c r="K51" s="551">
        <v>47</v>
      </c>
      <c r="L51" s="553">
        <v>79600</v>
      </c>
      <c r="M51" s="587"/>
      <c r="O51" s="571"/>
      <c r="P51" s="572"/>
      <c r="Q51" s="533"/>
    </row>
    <row r="52" spans="1:17" ht="13.9" customHeight="1">
      <c r="A52" s="534">
        <v>45</v>
      </c>
      <c r="B52" s="591" t="s">
        <v>1778</v>
      </c>
      <c r="C52" s="589" t="s">
        <v>687</v>
      </c>
      <c r="D52" s="592" t="s">
        <v>1779</v>
      </c>
      <c r="E52" s="564" t="s">
        <v>128</v>
      </c>
      <c r="F52" s="562" t="s">
        <v>124</v>
      </c>
      <c r="G52" s="586">
        <v>5</v>
      </c>
      <c r="H52" s="593">
        <v>117454</v>
      </c>
      <c r="I52" s="594"/>
      <c r="J52" s="541" t="e">
        <f t="shared" si="0"/>
        <v>#DIV/0!</v>
      </c>
      <c r="K52" s="551">
        <v>2010</v>
      </c>
      <c r="L52" s="553">
        <v>8575000</v>
      </c>
      <c r="M52" s="587"/>
      <c r="O52" s="595"/>
      <c r="P52" s="572"/>
      <c r="Q52" s="533"/>
    </row>
    <row r="53" spans="1:17" ht="13.9" customHeight="1">
      <c r="A53" s="534">
        <v>46</v>
      </c>
      <c r="B53" s="591" t="s">
        <v>1780</v>
      </c>
      <c r="C53" s="589" t="s">
        <v>687</v>
      </c>
      <c r="D53" s="592" t="s">
        <v>960</v>
      </c>
      <c r="E53" s="564" t="s">
        <v>128</v>
      </c>
      <c r="F53" s="562" t="s">
        <v>124</v>
      </c>
      <c r="G53" s="586">
        <v>7</v>
      </c>
      <c r="H53" s="593">
        <v>108386</v>
      </c>
      <c r="I53" s="596">
        <v>120216</v>
      </c>
      <c r="J53" s="541">
        <f t="shared" si="0"/>
        <v>0.90159379783057159</v>
      </c>
      <c r="K53" s="551">
        <v>1750</v>
      </c>
      <c r="L53" s="553">
        <v>7982000</v>
      </c>
      <c r="M53" s="587">
        <v>108386</v>
      </c>
      <c r="O53" s="595"/>
      <c r="P53" s="572"/>
      <c r="Q53" s="533"/>
    </row>
    <row r="54" spans="1:17" ht="13.9" customHeight="1">
      <c r="A54" s="534">
        <v>47</v>
      </c>
      <c r="B54" s="591" t="s">
        <v>1781</v>
      </c>
      <c r="C54" s="589" t="s">
        <v>687</v>
      </c>
      <c r="D54" s="592" t="s">
        <v>960</v>
      </c>
      <c r="E54" s="564" t="s">
        <v>128</v>
      </c>
      <c r="F54" s="562" t="s">
        <v>124</v>
      </c>
      <c r="G54" s="586">
        <v>8</v>
      </c>
      <c r="H54" s="593">
        <v>78391</v>
      </c>
      <c r="I54" s="597">
        <v>85772</v>
      </c>
      <c r="J54" s="541">
        <f t="shared" si="0"/>
        <v>0.91394627617404278</v>
      </c>
      <c r="K54" s="551">
        <v>1265</v>
      </c>
      <c r="L54" s="553">
        <v>5767779</v>
      </c>
      <c r="M54" s="587">
        <v>78391</v>
      </c>
      <c r="O54" s="595"/>
      <c r="P54" s="572"/>
      <c r="Q54" s="533"/>
    </row>
    <row r="55" spans="1:17" ht="13.9" customHeight="1">
      <c r="A55" s="534">
        <v>48</v>
      </c>
      <c r="B55" s="577" t="s">
        <v>1782</v>
      </c>
      <c r="C55" s="589" t="s">
        <v>217</v>
      </c>
      <c r="D55" s="583" t="s">
        <v>1347</v>
      </c>
      <c r="E55" s="564" t="s">
        <v>128</v>
      </c>
      <c r="F55" s="562" t="s">
        <v>124</v>
      </c>
      <c r="G55" s="586">
        <v>6</v>
      </c>
      <c r="H55" s="598">
        <v>2116</v>
      </c>
      <c r="I55" s="584"/>
      <c r="J55" s="541" t="e">
        <f t="shared" si="0"/>
        <v>#DIV/0!</v>
      </c>
      <c r="K55" s="551">
        <v>94</v>
      </c>
      <c r="L55" s="553">
        <v>125000</v>
      </c>
      <c r="M55" s="587"/>
      <c r="O55" s="571"/>
      <c r="P55" s="572"/>
      <c r="Q55" s="533"/>
    </row>
    <row r="56" spans="1:17" ht="13.9" customHeight="1">
      <c r="A56" s="534">
        <v>49</v>
      </c>
      <c r="B56" s="577" t="s">
        <v>1783</v>
      </c>
      <c r="C56" s="589" t="s">
        <v>217</v>
      </c>
      <c r="D56" s="583" t="s">
        <v>1731</v>
      </c>
      <c r="E56" s="564" t="s">
        <v>128</v>
      </c>
      <c r="F56" s="562" t="s">
        <v>124</v>
      </c>
      <c r="G56" s="586">
        <v>9</v>
      </c>
      <c r="H56" s="599">
        <v>9866</v>
      </c>
      <c r="I56" s="584"/>
      <c r="J56" s="541" t="e">
        <f t="shared" si="0"/>
        <v>#DIV/0!</v>
      </c>
      <c r="K56" s="551">
        <v>272</v>
      </c>
      <c r="L56" s="553">
        <v>644726</v>
      </c>
      <c r="M56" s="587"/>
      <c r="O56" s="571"/>
      <c r="P56" s="572"/>
      <c r="Q56" s="533"/>
    </row>
    <row r="57" spans="1:17" ht="13.9" customHeight="1">
      <c r="A57" s="534">
        <v>50</v>
      </c>
      <c r="B57" s="577" t="s">
        <v>1784</v>
      </c>
      <c r="C57" s="589" t="s">
        <v>217</v>
      </c>
      <c r="D57" s="583" t="s">
        <v>960</v>
      </c>
      <c r="E57" s="564" t="s">
        <v>128</v>
      </c>
      <c r="F57" s="562" t="s">
        <v>124</v>
      </c>
      <c r="G57" s="586">
        <v>10</v>
      </c>
      <c r="H57" s="599">
        <v>23708</v>
      </c>
      <c r="I57" s="584"/>
      <c r="J57" s="541" t="e">
        <f t="shared" si="0"/>
        <v>#DIV/0!</v>
      </c>
      <c r="K57" s="551">
        <v>425</v>
      </c>
      <c r="L57" s="553">
        <v>1679513</v>
      </c>
      <c r="M57" s="587"/>
      <c r="O57" s="571"/>
      <c r="P57" s="572"/>
      <c r="Q57" s="533"/>
    </row>
    <row r="58" spans="1:17" ht="13.9" customHeight="1">
      <c r="A58" s="534">
        <v>51</v>
      </c>
      <c r="B58" s="577" t="s">
        <v>1785</v>
      </c>
      <c r="C58" s="589" t="s">
        <v>217</v>
      </c>
      <c r="D58" s="583" t="s">
        <v>1731</v>
      </c>
      <c r="E58" s="564" t="s">
        <v>128</v>
      </c>
      <c r="F58" s="562" t="s">
        <v>124</v>
      </c>
      <c r="G58" s="586">
        <v>10</v>
      </c>
      <c r="H58" s="599">
        <v>9014</v>
      </c>
      <c r="I58" s="584"/>
      <c r="J58" s="541" t="e">
        <f t="shared" si="0"/>
        <v>#DIV/0!</v>
      </c>
      <c r="K58" s="551">
        <v>328</v>
      </c>
      <c r="L58" s="553">
        <v>566669</v>
      </c>
      <c r="M58" s="587"/>
      <c r="O58" s="571"/>
      <c r="P58" s="572"/>
      <c r="Q58" s="533"/>
    </row>
    <row r="59" spans="1:17" ht="13.9" customHeight="1">
      <c r="A59" s="534">
        <v>52</v>
      </c>
      <c r="B59" s="573" t="s">
        <v>1786</v>
      </c>
      <c r="C59" s="589" t="s">
        <v>217</v>
      </c>
      <c r="D59" s="583" t="s">
        <v>960</v>
      </c>
      <c r="E59" s="564" t="s">
        <v>128</v>
      </c>
      <c r="F59" s="562" t="s">
        <v>124</v>
      </c>
      <c r="G59" s="586">
        <v>9</v>
      </c>
      <c r="H59" s="599">
        <v>11222</v>
      </c>
      <c r="I59" s="584"/>
      <c r="J59" s="541" t="e">
        <f t="shared" si="0"/>
        <v>#DIV/0!</v>
      </c>
      <c r="K59" s="551">
        <v>350</v>
      </c>
      <c r="L59" s="553">
        <v>738403</v>
      </c>
      <c r="M59" s="587"/>
      <c r="O59" s="571"/>
      <c r="P59" s="572"/>
      <c r="Q59" s="533"/>
    </row>
    <row r="60" spans="1:17" ht="13.9" customHeight="1">
      <c r="A60" s="534">
        <v>53</v>
      </c>
      <c r="B60" s="577" t="s">
        <v>1787</v>
      </c>
      <c r="C60" s="589" t="s">
        <v>217</v>
      </c>
      <c r="D60" s="583" t="s">
        <v>1347</v>
      </c>
      <c r="E60" s="564" t="s">
        <v>128</v>
      </c>
      <c r="F60" s="562" t="s">
        <v>124</v>
      </c>
      <c r="G60" s="586">
        <v>6</v>
      </c>
      <c r="H60" s="599">
        <v>1472</v>
      </c>
      <c r="I60" s="584"/>
      <c r="J60" s="541" t="e">
        <f t="shared" si="0"/>
        <v>#DIV/0!</v>
      </c>
      <c r="K60" s="551">
        <v>65</v>
      </c>
      <c r="L60" s="553">
        <v>87300</v>
      </c>
      <c r="M60" s="587"/>
      <c r="O60" s="571"/>
      <c r="P60" s="572"/>
      <c r="Q60" s="533"/>
    </row>
    <row r="61" spans="1:17" ht="13.9" customHeight="1">
      <c r="A61" s="534">
        <v>54</v>
      </c>
      <c r="B61" s="577" t="s">
        <v>1788</v>
      </c>
      <c r="C61" s="589" t="s">
        <v>217</v>
      </c>
      <c r="D61" s="583" t="s">
        <v>1347</v>
      </c>
      <c r="E61" s="564" t="s">
        <v>128</v>
      </c>
      <c r="F61" s="562" t="s">
        <v>124</v>
      </c>
      <c r="G61" s="586">
        <v>8</v>
      </c>
      <c r="H61" s="599">
        <v>6974</v>
      </c>
      <c r="I61" s="584"/>
      <c r="J61" s="541" t="e">
        <f t="shared" si="0"/>
        <v>#DIV/0!</v>
      </c>
      <c r="K61" s="551">
        <v>250</v>
      </c>
      <c r="L61" s="553">
        <v>427700</v>
      </c>
      <c r="M61" s="587"/>
      <c r="O61" s="571"/>
      <c r="P61" s="572"/>
      <c r="Q61" s="533"/>
    </row>
    <row r="62" spans="1:17" ht="13.9" customHeight="1">
      <c r="A62" s="534">
        <v>55</v>
      </c>
      <c r="B62" s="577" t="s">
        <v>1789</v>
      </c>
      <c r="C62" s="589" t="s">
        <v>217</v>
      </c>
      <c r="D62" s="583" t="s">
        <v>972</v>
      </c>
      <c r="E62" s="564" t="s">
        <v>128</v>
      </c>
      <c r="F62" s="562" t="s">
        <v>124</v>
      </c>
      <c r="G62" s="586">
        <v>6</v>
      </c>
      <c r="H62" s="599">
        <v>3405</v>
      </c>
      <c r="I62" s="567"/>
      <c r="J62" s="541" t="e">
        <f t="shared" si="0"/>
        <v>#DIV/0!</v>
      </c>
      <c r="K62" s="551">
        <v>124</v>
      </c>
      <c r="L62" s="553">
        <v>207439</v>
      </c>
      <c r="M62" s="587"/>
      <c r="O62" s="571"/>
      <c r="P62" s="572"/>
      <c r="Q62" s="533"/>
    </row>
    <row r="63" spans="1:17" ht="13.9" customHeight="1">
      <c r="A63" s="534">
        <v>56</v>
      </c>
      <c r="B63" s="577" t="s">
        <v>1790</v>
      </c>
      <c r="C63" s="589" t="s">
        <v>217</v>
      </c>
      <c r="D63" s="583" t="s">
        <v>1760</v>
      </c>
      <c r="E63" s="564" t="s">
        <v>128</v>
      </c>
      <c r="F63" s="562" t="s">
        <v>124</v>
      </c>
      <c r="G63" s="586">
        <v>8</v>
      </c>
      <c r="H63" s="599">
        <v>9836</v>
      </c>
      <c r="I63" s="567"/>
      <c r="J63" s="541" t="e">
        <f t="shared" si="0"/>
        <v>#DIV/0!</v>
      </c>
      <c r="K63" s="551">
        <v>297</v>
      </c>
      <c r="L63" s="553">
        <v>629000</v>
      </c>
      <c r="M63" s="587"/>
      <c r="O63" s="571"/>
      <c r="P63" s="572"/>
      <c r="Q63" s="533"/>
    </row>
    <row r="64" spans="1:17" ht="13.9" customHeight="1">
      <c r="A64" s="534">
        <v>57</v>
      </c>
      <c r="B64" s="577" t="s">
        <v>1791</v>
      </c>
      <c r="C64" s="589" t="s">
        <v>217</v>
      </c>
      <c r="D64" s="583" t="s">
        <v>1347</v>
      </c>
      <c r="E64" s="564" t="s">
        <v>128</v>
      </c>
      <c r="F64" s="562" t="s">
        <v>124</v>
      </c>
      <c r="G64" s="586">
        <v>7</v>
      </c>
      <c r="H64" s="599">
        <v>5754</v>
      </c>
      <c r="I64" s="567"/>
      <c r="J64" s="541" t="e">
        <f t="shared" si="0"/>
        <v>#DIV/0!</v>
      </c>
      <c r="K64" s="551">
        <v>215</v>
      </c>
      <c r="L64" s="553">
        <v>349500</v>
      </c>
      <c r="M64" s="587"/>
      <c r="O64" s="571"/>
      <c r="P64" s="572"/>
      <c r="Q64" s="533"/>
    </row>
    <row r="65" spans="1:17" ht="13.9" customHeight="1">
      <c r="A65" s="534">
        <v>58</v>
      </c>
      <c r="B65" s="577" t="s">
        <v>1792</v>
      </c>
      <c r="C65" s="589" t="s">
        <v>217</v>
      </c>
      <c r="D65" s="583" t="s">
        <v>1347</v>
      </c>
      <c r="E65" s="564" t="s">
        <v>128</v>
      </c>
      <c r="F65" s="562" t="s">
        <v>124</v>
      </c>
      <c r="G65" s="586">
        <v>8</v>
      </c>
      <c r="H65" s="599">
        <v>7490</v>
      </c>
      <c r="I65" s="576"/>
      <c r="J65" s="541" t="e">
        <f t="shared" si="0"/>
        <v>#DIV/0!</v>
      </c>
      <c r="K65" s="551">
        <v>266</v>
      </c>
      <c r="L65" s="553">
        <v>473808</v>
      </c>
      <c r="M65" s="587"/>
      <c r="O65" s="571"/>
      <c r="P65" s="572"/>
      <c r="Q65" s="533"/>
    </row>
    <row r="66" spans="1:17" ht="13.9" customHeight="1">
      <c r="A66" s="534">
        <v>59</v>
      </c>
      <c r="B66" s="577" t="s">
        <v>1793</v>
      </c>
      <c r="C66" s="589" t="s">
        <v>217</v>
      </c>
      <c r="D66" s="583" t="s">
        <v>1347</v>
      </c>
      <c r="E66" s="564" t="s">
        <v>128</v>
      </c>
      <c r="F66" s="562" t="s">
        <v>124</v>
      </c>
      <c r="G66" s="586">
        <v>7</v>
      </c>
      <c r="H66" s="599">
        <v>6567</v>
      </c>
      <c r="I66" s="567"/>
      <c r="J66" s="541" t="e">
        <f t="shared" si="0"/>
        <v>#DIV/0!</v>
      </c>
      <c r="K66" s="551">
        <v>296</v>
      </c>
      <c r="L66" s="553">
        <v>383220</v>
      </c>
      <c r="M66" s="587"/>
      <c r="O66" s="571"/>
      <c r="P66" s="572"/>
      <c r="Q66" s="533"/>
    </row>
    <row r="67" spans="1:17" ht="13.9" customHeight="1">
      <c r="A67" s="534">
        <v>60</v>
      </c>
      <c r="B67" s="577" t="s">
        <v>1794</v>
      </c>
      <c r="C67" s="589" t="s">
        <v>217</v>
      </c>
      <c r="D67" s="583" t="s">
        <v>1760</v>
      </c>
      <c r="E67" s="564" t="s">
        <v>128</v>
      </c>
      <c r="F67" s="562" t="s">
        <v>124</v>
      </c>
      <c r="G67" s="586">
        <v>9</v>
      </c>
      <c r="H67" s="599">
        <v>6152</v>
      </c>
      <c r="I67" s="567"/>
      <c r="J67" s="541" t="e">
        <f t="shared" si="0"/>
        <v>#DIV/0!</v>
      </c>
      <c r="K67" s="551">
        <v>311</v>
      </c>
      <c r="L67" s="553">
        <v>349000</v>
      </c>
      <c r="M67" s="587"/>
      <c r="O67" s="571"/>
      <c r="P67" s="572"/>
      <c r="Q67" s="533"/>
    </row>
    <row r="68" spans="1:17" ht="13.9" customHeight="1">
      <c r="A68" s="534">
        <v>61</v>
      </c>
      <c r="B68" s="577" t="s">
        <v>1795</v>
      </c>
      <c r="C68" s="589" t="s">
        <v>217</v>
      </c>
      <c r="D68" s="583" t="s">
        <v>1760</v>
      </c>
      <c r="E68" s="564" t="s">
        <v>128</v>
      </c>
      <c r="F68" s="562" t="s">
        <v>124</v>
      </c>
      <c r="G68" s="586">
        <v>7</v>
      </c>
      <c r="H68" s="599">
        <v>5851</v>
      </c>
      <c r="I68" s="567"/>
      <c r="J68" s="541" t="e">
        <f t="shared" si="0"/>
        <v>#DIV/0!</v>
      </c>
      <c r="K68" s="551">
        <v>231</v>
      </c>
      <c r="L68" s="553">
        <v>353400</v>
      </c>
      <c r="M68" s="587"/>
      <c r="O68" s="571"/>
      <c r="P68" s="572"/>
      <c r="Q68" s="533"/>
    </row>
    <row r="69" spans="1:17" ht="13.9" customHeight="1">
      <c r="A69" s="534">
        <v>62</v>
      </c>
      <c r="B69" s="577" t="s">
        <v>1796</v>
      </c>
      <c r="C69" s="589" t="s">
        <v>217</v>
      </c>
      <c r="D69" s="583" t="s">
        <v>979</v>
      </c>
      <c r="E69" s="564" t="s">
        <v>128</v>
      </c>
      <c r="F69" s="562" t="s">
        <v>124</v>
      </c>
      <c r="G69" s="586">
        <v>6</v>
      </c>
      <c r="H69" s="599">
        <v>5820</v>
      </c>
      <c r="I69" s="567"/>
      <c r="J69" s="541" t="e">
        <f t="shared" si="0"/>
        <v>#DIV/0!</v>
      </c>
      <c r="K69" s="551">
        <v>113</v>
      </c>
      <c r="L69" s="553">
        <v>406735</v>
      </c>
      <c r="M69" s="587"/>
      <c r="O69" s="571"/>
      <c r="P69" s="572"/>
      <c r="Q69" s="533"/>
    </row>
    <row r="70" spans="1:17" ht="13.9" customHeight="1">
      <c r="A70" s="534">
        <v>63</v>
      </c>
      <c r="B70" s="577" t="s">
        <v>1797</v>
      </c>
      <c r="C70" s="589" t="s">
        <v>217</v>
      </c>
      <c r="D70" s="583" t="s">
        <v>1760</v>
      </c>
      <c r="E70" s="564" t="s">
        <v>128</v>
      </c>
      <c r="F70" s="562" t="s">
        <v>124</v>
      </c>
      <c r="G70" s="586">
        <v>9</v>
      </c>
      <c r="H70" s="599">
        <v>8341</v>
      </c>
      <c r="I70" s="567"/>
      <c r="J70" s="541" t="e">
        <f t="shared" si="0"/>
        <v>#DIV/0!</v>
      </c>
      <c r="K70" s="551">
        <v>400</v>
      </c>
      <c r="L70" s="553">
        <v>478300</v>
      </c>
      <c r="M70" s="587"/>
      <c r="O70" s="571"/>
      <c r="P70" s="572"/>
      <c r="Q70" s="533"/>
    </row>
    <row r="71" spans="1:17" ht="13.9" customHeight="1">
      <c r="A71" s="534">
        <v>64</v>
      </c>
      <c r="B71" s="577" t="s">
        <v>1798</v>
      </c>
      <c r="C71" s="589" t="s">
        <v>217</v>
      </c>
      <c r="D71" s="583" t="s">
        <v>1347</v>
      </c>
      <c r="E71" s="564" t="s">
        <v>128</v>
      </c>
      <c r="F71" s="562" t="s">
        <v>124</v>
      </c>
      <c r="G71" s="586">
        <v>6</v>
      </c>
      <c r="H71" s="599">
        <v>2916</v>
      </c>
      <c r="I71" s="567"/>
      <c r="J71" s="541" t="e">
        <f t="shared" si="0"/>
        <v>#DIV/0!</v>
      </c>
      <c r="K71" s="551">
        <v>119</v>
      </c>
      <c r="L71" s="553">
        <v>172800</v>
      </c>
      <c r="M71" s="587"/>
      <c r="O71" s="571"/>
      <c r="P71" s="572"/>
      <c r="Q71" s="533"/>
    </row>
    <row r="72" spans="1:17" ht="13.9" customHeight="1">
      <c r="A72" s="534">
        <v>65</v>
      </c>
      <c r="B72" s="577" t="s">
        <v>1799</v>
      </c>
      <c r="C72" s="589" t="s">
        <v>217</v>
      </c>
      <c r="D72" s="583" t="s">
        <v>1347</v>
      </c>
      <c r="E72" s="564" t="s">
        <v>128</v>
      </c>
      <c r="F72" s="562" t="s">
        <v>124</v>
      </c>
      <c r="G72" s="586">
        <v>7</v>
      </c>
      <c r="H72" s="599">
        <v>3426</v>
      </c>
      <c r="I72" s="567">
        <v>5201</v>
      </c>
      <c r="J72" s="541">
        <f t="shared" si="0"/>
        <v>0.6587194770236493</v>
      </c>
      <c r="K72" s="551">
        <v>150</v>
      </c>
      <c r="L72" s="553">
        <v>208500</v>
      </c>
      <c r="M72" s="587">
        <v>3426</v>
      </c>
      <c r="O72" s="571"/>
      <c r="P72" s="572"/>
      <c r="Q72" s="533"/>
    </row>
    <row r="73" spans="1:17" ht="13.9" customHeight="1">
      <c r="A73" s="534">
        <v>66</v>
      </c>
      <c r="B73" s="577" t="s">
        <v>1800</v>
      </c>
      <c r="C73" s="589" t="s">
        <v>217</v>
      </c>
      <c r="D73" s="583" t="s">
        <v>1760</v>
      </c>
      <c r="E73" s="564" t="s">
        <v>128</v>
      </c>
      <c r="F73" s="562" t="s">
        <v>124</v>
      </c>
      <c r="G73" s="586">
        <v>7</v>
      </c>
      <c r="H73" s="599">
        <v>6547</v>
      </c>
      <c r="I73" s="567">
        <v>9015</v>
      </c>
      <c r="J73" s="541">
        <f t="shared" si="0"/>
        <v>0.72623405435385469</v>
      </c>
      <c r="K73" s="551">
        <v>228</v>
      </c>
      <c r="L73" s="553">
        <v>416000</v>
      </c>
      <c r="M73" s="587">
        <v>6547</v>
      </c>
      <c r="O73" s="571"/>
      <c r="P73" s="572"/>
      <c r="Q73" s="533"/>
    </row>
    <row r="74" spans="1:17" ht="13.9" customHeight="1">
      <c r="A74" s="534">
        <v>67</v>
      </c>
      <c r="B74" s="577" t="s">
        <v>1801</v>
      </c>
      <c r="C74" s="589" t="s">
        <v>217</v>
      </c>
      <c r="D74" s="583" t="s">
        <v>1347</v>
      </c>
      <c r="E74" s="564" t="s">
        <v>128</v>
      </c>
      <c r="F74" s="562" t="s">
        <v>124</v>
      </c>
      <c r="G74" s="586">
        <v>7</v>
      </c>
      <c r="H74" s="599">
        <v>3299</v>
      </c>
      <c r="I74" s="567">
        <v>4524</v>
      </c>
      <c r="J74" s="541">
        <f t="shared" si="0"/>
        <v>0.72922192749778958</v>
      </c>
      <c r="K74" s="551">
        <v>119</v>
      </c>
      <c r="L74" s="553">
        <v>200800</v>
      </c>
      <c r="M74" s="587">
        <v>3299</v>
      </c>
      <c r="O74" s="571"/>
      <c r="P74" s="572"/>
      <c r="Q74" s="533"/>
    </row>
    <row r="75" spans="1:17" ht="13.9" customHeight="1">
      <c r="A75" s="534">
        <v>68</v>
      </c>
      <c r="B75" s="577" t="s">
        <v>1802</v>
      </c>
      <c r="C75" s="589" t="s">
        <v>217</v>
      </c>
      <c r="D75" s="583" t="s">
        <v>1760</v>
      </c>
      <c r="E75" s="564" t="s">
        <v>128</v>
      </c>
      <c r="F75" s="562" t="s">
        <v>124</v>
      </c>
      <c r="G75" s="586">
        <v>8</v>
      </c>
      <c r="H75" s="599">
        <v>5906</v>
      </c>
      <c r="I75" s="567"/>
      <c r="J75" s="541" t="e">
        <f t="shared" si="0"/>
        <v>#DIV/0!</v>
      </c>
      <c r="K75" s="551">
        <v>265</v>
      </c>
      <c r="L75" s="553">
        <v>346000</v>
      </c>
      <c r="M75" s="587"/>
      <c r="O75" s="571"/>
      <c r="P75" s="572"/>
      <c r="Q75" s="533"/>
    </row>
    <row r="76" spans="1:17" ht="13.9" customHeight="1">
      <c r="A76" s="534">
        <v>69</v>
      </c>
      <c r="B76" s="577" t="s">
        <v>1803</v>
      </c>
      <c r="C76" s="589" t="s">
        <v>217</v>
      </c>
      <c r="D76" s="583" t="s">
        <v>972</v>
      </c>
      <c r="E76" s="564" t="s">
        <v>128</v>
      </c>
      <c r="F76" s="562" t="s">
        <v>124</v>
      </c>
      <c r="G76" s="586">
        <v>6</v>
      </c>
      <c r="H76" s="599">
        <v>4635</v>
      </c>
      <c r="I76" s="567"/>
      <c r="J76" s="541" t="e">
        <f t="shared" si="0"/>
        <v>#DIV/0!</v>
      </c>
      <c r="K76" s="551">
        <v>144</v>
      </c>
      <c r="L76" s="553">
        <v>292000</v>
      </c>
      <c r="M76" s="587"/>
      <c r="O76" s="571"/>
      <c r="P76" s="572"/>
      <c r="Q76" s="533"/>
    </row>
    <row r="77" spans="1:17" ht="13.9" customHeight="1">
      <c r="A77" s="534">
        <v>70</v>
      </c>
      <c r="B77" s="577" t="s">
        <v>1804</v>
      </c>
      <c r="C77" s="589" t="s">
        <v>217</v>
      </c>
      <c r="D77" s="583" t="s">
        <v>979</v>
      </c>
      <c r="E77" s="564" t="s">
        <v>128</v>
      </c>
      <c r="F77" s="562" t="s">
        <v>124</v>
      </c>
      <c r="G77" s="586">
        <v>6</v>
      </c>
      <c r="H77" s="599">
        <v>2240</v>
      </c>
      <c r="I77" s="567"/>
      <c r="J77" s="541" t="e">
        <f t="shared" si="0"/>
        <v>#DIV/0!</v>
      </c>
      <c r="K77" s="551">
        <v>43</v>
      </c>
      <c r="L77" s="553">
        <v>155000</v>
      </c>
      <c r="M77" s="587"/>
      <c r="O77" s="571"/>
      <c r="P77" s="572"/>
      <c r="Q77" s="533"/>
    </row>
    <row r="78" spans="1:17" ht="13.9" customHeight="1">
      <c r="A78" s="534">
        <v>71</v>
      </c>
      <c r="B78" s="577" t="s">
        <v>1805</v>
      </c>
      <c r="C78" s="589" t="s">
        <v>217</v>
      </c>
      <c r="D78" s="583" t="s">
        <v>972</v>
      </c>
      <c r="E78" s="564" t="s">
        <v>128</v>
      </c>
      <c r="F78" s="562" t="s">
        <v>124</v>
      </c>
      <c r="G78" s="586">
        <v>5</v>
      </c>
      <c r="H78" s="599">
        <v>4889</v>
      </c>
      <c r="I78" s="567"/>
      <c r="J78" s="541" t="e">
        <f t="shared" si="0"/>
        <v>#DIV/0!</v>
      </c>
      <c r="K78" s="551">
        <v>158</v>
      </c>
      <c r="L78" s="553">
        <v>305000</v>
      </c>
      <c r="M78" s="587"/>
      <c r="O78" s="571"/>
      <c r="P78" s="572"/>
      <c r="Q78" s="533"/>
    </row>
    <row r="79" spans="1:17" ht="13.9" customHeight="1">
      <c r="A79" s="534">
        <v>72</v>
      </c>
      <c r="B79" s="577" t="s">
        <v>1806</v>
      </c>
      <c r="C79" s="589" t="s">
        <v>217</v>
      </c>
      <c r="D79" s="583" t="s">
        <v>972</v>
      </c>
      <c r="E79" s="564" t="s">
        <v>128</v>
      </c>
      <c r="F79" s="562" t="s">
        <v>124</v>
      </c>
      <c r="G79" s="586">
        <v>6</v>
      </c>
      <c r="H79" s="599">
        <v>5665</v>
      </c>
      <c r="I79" s="567"/>
      <c r="J79" s="541" t="e">
        <f t="shared" si="0"/>
        <v>#DIV/0!</v>
      </c>
      <c r="K79" s="551">
        <v>194</v>
      </c>
      <c r="L79" s="553">
        <v>349793</v>
      </c>
      <c r="M79" s="587"/>
      <c r="O79" s="571"/>
      <c r="P79" s="572"/>
      <c r="Q79" s="533"/>
    </row>
    <row r="80" spans="1:17" ht="13.9" customHeight="1">
      <c r="A80" s="534">
        <v>73</v>
      </c>
      <c r="B80" s="577" t="s">
        <v>1807</v>
      </c>
      <c r="C80" s="589" t="s">
        <v>217</v>
      </c>
      <c r="D80" s="583" t="s">
        <v>1760</v>
      </c>
      <c r="E80" s="564" t="s">
        <v>128</v>
      </c>
      <c r="F80" s="562" t="s">
        <v>124</v>
      </c>
      <c r="G80" s="586">
        <v>7</v>
      </c>
      <c r="H80" s="599">
        <v>4677</v>
      </c>
      <c r="I80" s="567"/>
      <c r="J80" s="541" t="e">
        <f t="shared" si="0"/>
        <v>#DIV/0!</v>
      </c>
      <c r="K80" s="551">
        <v>209</v>
      </c>
      <c r="L80" s="553">
        <v>275427</v>
      </c>
      <c r="M80" s="587"/>
      <c r="O80" s="571"/>
      <c r="P80" s="572"/>
      <c r="Q80" s="533"/>
    </row>
    <row r="81" spans="1:17" ht="13.9" customHeight="1">
      <c r="A81" s="534">
        <v>74</v>
      </c>
      <c r="B81" s="577" t="s">
        <v>1808</v>
      </c>
      <c r="C81" s="589" t="s">
        <v>217</v>
      </c>
      <c r="D81" s="583" t="s">
        <v>972</v>
      </c>
      <c r="E81" s="564" t="s">
        <v>128</v>
      </c>
      <c r="F81" s="562" t="s">
        <v>124</v>
      </c>
      <c r="G81" s="586">
        <v>5</v>
      </c>
      <c r="H81" s="599">
        <v>2566</v>
      </c>
      <c r="I81" s="567"/>
      <c r="J81" s="541" t="e">
        <f t="shared" si="0"/>
        <v>#DIV/0!</v>
      </c>
      <c r="K81" s="551">
        <v>95</v>
      </c>
      <c r="L81" s="553">
        <v>154000</v>
      </c>
      <c r="M81" s="587"/>
      <c r="O81" s="571"/>
      <c r="P81" s="572"/>
      <c r="Q81" s="533"/>
    </row>
    <row r="82" spans="1:17" ht="13.9" customHeight="1">
      <c r="A82" s="534">
        <v>75</v>
      </c>
      <c r="B82" s="577" t="s">
        <v>1809</v>
      </c>
      <c r="C82" s="589" t="s">
        <v>217</v>
      </c>
      <c r="D82" s="583" t="s">
        <v>1760</v>
      </c>
      <c r="E82" s="564" t="s">
        <v>128</v>
      </c>
      <c r="F82" s="562" t="s">
        <v>124</v>
      </c>
      <c r="G82" s="586">
        <v>7</v>
      </c>
      <c r="H82" s="599">
        <v>6335</v>
      </c>
      <c r="I82" s="567"/>
      <c r="J82" s="541" t="e">
        <f t="shared" si="0"/>
        <v>#DIV/0!</v>
      </c>
      <c r="K82" s="551">
        <v>207</v>
      </c>
      <c r="L82" s="553">
        <v>402000</v>
      </c>
      <c r="M82" s="587"/>
      <c r="O82" s="571"/>
      <c r="P82" s="572"/>
      <c r="Q82" s="533"/>
    </row>
    <row r="83" spans="1:17" ht="13.9" customHeight="1">
      <c r="A83" s="534">
        <v>76</v>
      </c>
      <c r="B83" s="577" t="s">
        <v>1810</v>
      </c>
      <c r="C83" s="589" t="s">
        <v>217</v>
      </c>
      <c r="D83" s="583" t="s">
        <v>979</v>
      </c>
      <c r="E83" s="564" t="s">
        <v>128</v>
      </c>
      <c r="F83" s="562" t="s">
        <v>124</v>
      </c>
      <c r="G83" s="586">
        <v>8</v>
      </c>
      <c r="H83" s="599">
        <v>4692</v>
      </c>
      <c r="I83" s="567"/>
      <c r="J83" s="541" t="e">
        <f t="shared" si="0"/>
        <v>#DIV/0!</v>
      </c>
      <c r="K83" s="551">
        <v>123</v>
      </c>
      <c r="L83" s="553">
        <v>319000</v>
      </c>
      <c r="M83" s="587"/>
      <c r="O83" s="571"/>
      <c r="P83" s="572"/>
      <c r="Q83" s="533"/>
    </row>
    <row r="84" spans="1:17" ht="13.9" customHeight="1">
      <c r="A84" s="534">
        <v>77</v>
      </c>
      <c r="B84" s="577" t="s">
        <v>1811</v>
      </c>
      <c r="C84" s="589" t="s">
        <v>217</v>
      </c>
      <c r="D84" s="583" t="s">
        <v>1760</v>
      </c>
      <c r="E84" s="564" t="s">
        <v>128</v>
      </c>
      <c r="F84" s="562" t="s">
        <v>124</v>
      </c>
      <c r="G84" s="586">
        <v>7</v>
      </c>
      <c r="H84" s="599">
        <v>7272</v>
      </c>
      <c r="I84" s="567"/>
      <c r="J84" s="541" t="e">
        <f t="shared" si="0"/>
        <v>#DIV/0!</v>
      </c>
      <c r="K84" s="551">
        <v>225</v>
      </c>
      <c r="L84" s="553">
        <v>462319</v>
      </c>
      <c r="M84" s="587"/>
      <c r="O84" s="571"/>
      <c r="P84" s="572"/>
      <c r="Q84" s="533"/>
    </row>
    <row r="85" spans="1:17" ht="13.9" customHeight="1">
      <c r="A85" s="534">
        <v>78</v>
      </c>
      <c r="B85" s="577" t="s">
        <v>1812</v>
      </c>
      <c r="C85" s="589" t="s">
        <v>217</v>
      </c>
      <c r="D85" s="583" t="s">
        <v>972</v>
      </c>
      <c r="E85" s="564" t="s">
        <v>128</v>
      </c>
      <c r="F85" s="562" t="s">
        <v>124</v>
      </c>
      <c r="G85" s="586">
        <v>5</v>
      </c>
      <c r="H85" s="599">
        <v>2657</v>
      </c>
      <c r="I85" s="567"/>
      <c r="J85" s="541" t="e">
        <f t="shared" si="0"/>
        <v>#DIV/0!</v>
      </c>
      <c r="K85" s="551">
        <v>112</v>
      </c>
      <c r="L85" s="553">
        <v>155200</v>
      </c>
      <c r="M85" s="587"/>
      <c r="O85" s="571"/>
      <c r="P85" s="572"/>
      <c r="Q85" s="533"/>
    </row>
    <row r="86" spans="1:17" ht="13.9" customHeight="1">
      <c r="A86" s="534">
        <v>79</v>
      </c>
      <c r="B86" s="577" t="s">
        <v>1813</v>
      </c>
      <c r="C86" s="589" t="s">
        <v>217</v>
      </c>
      <c r="D86" s="583" t="s">
        <v>1760</v>
      </c>
      <c r="E86" s="564" t="s">
        <v>128</v>
      </c>
      <c r="F86" s="562" t="s">
        <v>124</v>
      </c>
      <c r="G86" s="586">
        <v>9</v>
      </c>
      <c r="H86" s="599">
        <v>8143</v>
      </c>
      <c r="I86" s="567"/>
      <c r="J86" s="541" t="e">
        <f t="shared" si="0"/>
        <v>#DIV/0!</v>
      </c>
      <c r="K86" s="551">
        <v>448</v>
      </c>
      <c r="L86" s="553">
        <v>448000</v>
      </c>
      <c r="M86" s="587"/>
      <c r="O86" s="571"/>
      <c r="P86" s="572"/>
      <c r="Q86" s="533"/>
    </row>
    <row r="87" spans="1:17" ht="13.9" customHeight="1">
      <c r="A87" s="534">
        <v>80</v>
      </c>
      <c r="B87" s="577" t="s">
        <v>1814</v>
      </c>
      <c r="C87" s="589" t="s">
        <v>217</v>
      </c>
      <c r="D87" s="583" t="s">
        <v>1347</v>
      </c>
      <c r="E87" s="564" t="s">
        <v>128</v>
      </c>
      <c r="F87" s="562" t="s">
        <v>124</v>
      </c>
      <c r="G87" s="586">
        <v>9</v>
      </c>
      <c r="H87" s="599">
        <v>4162</v>
      </c>
      <c r="I87" s="567"/>
      <c r="J87" s="541" t="e">
        <f t="shared" si="0"/>
        <v>#DIV/0!</v>
      </c>
      <c r="K87" s="551">
        <v>315</v>
      </c>
      <c r="L87" s="553">
        <v>200500</v>
      </c>
      <c r="M87" s="587"/>
      <c r="O87" s="571"/>
      <c r="P87" s="572"/>
      <c r="Q87" s="533"/>
    </row>
    <row r="88" spans="1:17" ht="13.9" customHeight="1">
      <c r="A88" s="534">
        <v>81</v>
      </c>
      <c r="B88" s="577" t="s">
        <v>1815</v>
      </c>
      <c r="C88" s="589" t="s">
        <v>217</v>
      </c>
      <c r="D88" s="583" t="s">
        <v>1347</v>
      </c>
      <c r="E88" s="564" t="s">
        <v>128</v>
      </c>
      <c r="F88" s="562" t="s">
        <v>124</v>
      </c>
      <c r="G88" s="586">
        <v>6</v>
      </c>
      <c r="H88" s="599">
        <v>1460</v>
      </c>
      <c r="I88" s="567"/>
      <c r="J88" s="541" t="e">
        <f t="shared" si="0"/>
        <v>#DIV/0!</v>
      </c>
      <c r="K88" s="551">
        <v>53</v>
      </c>
      <c r="L88" s="553">
        <v>91000</v>
      </c>
      <c r="M88" s="587"/>
      <c r="O88" s="571"/>
      <c r="P88" s="572"/>
      <c r="Q88" s="533"/>
    </row>
    <row r="89" spans="1:17" ht="13.9" customHeight="1">
      <c r="A89" s="534">
        <v>82</v>
      </c>
      <c r="B89" s="577" t="s">
        <v>1816</v>
      </c>
      <c r="C89" s="589" t="s">
        <v>217</v>
      </c>
      <c r="D89" s="583" t="s">
        <v>960</v>
      </c>
      <c r="E89" s="564" t="s">
        <v>128</v>
      </c>
      <c r="F89" s="562" t="s">
        <v>124</v>
      </c>
      <c r="G89" s="586">
        <v>9</v>
      </c>
      <c r="H89" s="599">
        <v>9243</v>
      </c>
      <c r="I89" s="567"/>
      <c r="J89" s="541" t="e">
        <f t="shared" si="0"/>
        <v>#DIV/0!</v>
      </c>
      <c r="K89" s="551">
        <v>404</v>
      </c>
      <c r="L89" s="553">
        <v>543500</v>
      </c>
      <c r="M89" s="587"/>
      <c r="O89" s="571"/>
      <c r="P89" s="572"/>
      <c r="Q89" s="533"/>
    </row>
    <row r="90" spans="1:17" ht="13.9" customHeight="1">
      <c r="A90" s="534">
        <v>83</v>
      </c>
      <c r="B90" s="577" t="s">
        <v>1817</v>
      </c>
      <c r="C90" s="589" t="s">
        <v>217</v>
      </c>
      <c r="D90" s="583" t="s">
        <v>1760</v>
      </c>
      <c r="E90" s="564" t="s">
        <v>128</v>
      </c>
      <c r="F90" s="562" t="s">
        <v>124</v>
      </c>
      <c r="G90" s="586">
        <v>9</v>
      </c>
      <c r="H90" s="599">
        <v>5513</v>
      </c>
      <c r="I90" s="567"/>
      <c r="J90" s="541" t="e">
        <f t="shared" si="0"/>
        <v>#DIV/0!</v>
      </c>
      <c r="K90" s="551">
        <v>333</v>
      </c>
      <c r="L90" s="553">
        <v>298308</v>
      </c>
      <c r="M90" s="587"/>
      <c r="O90" s="571"/>
      <c r="P90" s="572"/>
      <c r="Q90" s="533"/>
    </row>
    <row r="91" spans="1:17" ht="13.9" customHeight="1">
      <c r="A91" s="534">
        <v>84</v>
      </c>
      <c r="B91" s="577" t="s">
        <v>1818</v>
      </c>
      <c r="C91" s="589" t="s">
        <v>217</v>
      </c>
      <c r="D91" s="583" t="s">
        <v>1760</v>
      </c>
      <c r="E91" s="564" t="s">
        <v>128</v>
      </c>
      <c r="F91" s="562" t="s">
        <v>124</v>
      </c>
      <c r="G91" s="586">
        <v>9</v>
      </c>
      <c r="H91" s="599">
        <v>6967</v>
      </c>
      <c r="I91" s="567"/>
      <c r="J91" s="541" t="e">
        <f t="shared" si="0"/>
        <v>#DIV/0!</v>
      </c>
      <c r="K91" s="551">
        <v>286</v>
      </c>
      <c r="L91" s="553">
        <v>439408</v>
      </c>
      <c r="M91" s="587"/>
      <c r="O91" s="571"/>
      <c r="P91" s="572"/>
      <c r="Q91" s="533"/>
    </row>
    <row r="92" spans="1:17" ht="13.9" customHeight="1">
      <c r="A92" s="534">
        <v>85</v>
      </c>
      <c r="B92" s="577" t="s">
        <v>1819</v>
      </c>
      <c r="C92" s="589" t="s">
        <v>217</v>
      </c>
      <c r="D92" s="583" t="s">
        <v>979</v>
      </c>
      <c r="E92" s="564" t="s">
        <v>128</v>
      </c>
      <c r="F92" s="562" t="s">
        <v>124</v>
      </c>
      <c r="G92" s="586">
        <v>8</v>
      </c>
      <c r="H92" s="599">
        <v>1525</v>
      </c>
      <c r="I92" s="567"/>
      <c r="J92" s="541" t="e">
        <f t="shared" si="0"/>
        <v>#DIV/0!</v>
      </c>
      <c r="K92" s="551">
        <v>33</v>
      </c>
      <c r="L92" s="553">
        <v>104666</v>
      </c>
      <c r="M92" s="587"/>
      <c r="O92" s="571"/>
      <c r="P92" s="572"/>
      <c r="Q92" s="533"/>
    </row>
    <row r="93" spans="1:17" ht="13.9" customHeight="1">
      <c r="A93" s="534">
        <v>86</v>
      </c>
      <c r="B93" s="577" t="s">
        <v>1820</v>
      </c>
      <c r="C93" s="589" t="s">
        <v>217</v>
      </c>
      <c r="D93" s="583" t="s">
        <v>1347</v>
      </c>
      <c r="E93" s="564" t="s">
        <v>128</v>
      </c>
      <c r="F93" s="562" t="s">
        <v>124</v>
      </c>
      <c r="G93" s="586">
        <v>6</v>
      </c>
      <c r="H93" s="599">
        <v>2906</v>
      </c>
      <c r="I93" s="567"/>
      <c r="J93" s="541" t="e">
        <f t="shared" si="0"/>
        <v>#DIV/0!</v>
      </c>
      <c r="K93" s="551">
        <v>115</v>
      </c>
      <c r="L93" s="553">
        <v>177900</v>
      </c>
      <c r="M93" s="587"/>
      <c r="O93" s="571"/>
      <c r="P93" s="572"/>
      <c r="Q93" s="533"/>
    </row>
    <row r="94" spans="1:17" ht="13.9" customHeight="1">
      <c r="A94" s="534">
        <v>87</v>
      </c>
      <c r="B94" s="577" t="s">
        <v>1821</v>
      </c>
      <c r="C94" s="589" t="s">
        <v>217</v>
      </c>
      <c r="D94" s="583" t="s">
        <v>1760</v>
      </c>
      <c r="E94" s="564" t="s">
        <v>128</v>
      </c>
      <c r="F94" s="562" t="s">
        <v>124</v>
      </c>
      <c r="G94" s="586">
        <v>7</v>
      </c>
      <c r="H94" s="599">
        <v>5032</v>
      </c>
      <c r="I94" s="567"/>
      <c r="J94" s="541" t="e">
        <f t="shared" si="0"/>
        <v>#DIV/0!</v>
      </c>
      <c r="K94" s="551">
        <v>208</v>
      </c>
      <c r="L94" s="553">
        <v>301000</v>
      </c>
      <c r="M94" s="587"/>
      <c r="O94" s="571"/>
      <c r="P94" s="572"/>
      <c r="Q94" s="533"/>
    </row>
    <row r="95" spans="1:17" ht="13.9" customHeight="1">
      <c r="A95" s="534">
        <v>88</v>
      </c>
      <c r="B95" s="577" t="s">
        <v>1822</v>
      </c>
      <c r="C95" s="589" t="s">
        <v>217</v>
      </c>
      <c r="D95" s="583" t="s">
        <v>972</v>
      </c>
      <c r="E95" s="564" t="s">
        <v>128</v>
      </c>
      <c r="F95" s="562" t="s">
        <v>124</v>
      </c>
      <c r="G95" s="586">
        <v>5</v>
      </c>
      <c r="H95" s="599">
        <v>2214</v>
      </c>
      <c r="I95" s="567"/>
      <c r="J95" s="541" t="e">
        <f t="shared" si="0"/>
        <v>#DIV/0!</v>
      </c>
      <c r="K95" s="551">
        <v>80</v>
      </c>
      <c r="L95" s="553">
        <v>133020</v>
      </c>
      <c r="M95" s="587"/>
      <c r="O95" s="571"/>
      <c r="P95" s="572"/>
      <c r="Q95" s="533"/>
    </row>
    <row r="96" spans="1:17" ht="13.9" customHeight="1">
      <c r="A96" s="534">
        <v>89</v>
      </c>
      <c r="B96" s="577" t="s">
        <v>1823</v>
      </c>
      <c r="C96" s="589" t="s">
        <v>217</v>
      </c>
      <c r="D96" s="583" t="s">
        <v>1760</v>
      </c>
      <c r="E96" s="564" t="s">
        <v>128</v>
      </c>
      <c r="F96" s="562" t="s">
        <v>124</v>
      </c>
      <c r="G96" s="586">
        <v>7</v>
      </c>
      <c r="H96" s="599">
        <v>5758</v>
      </c>
      <c r="I96" s="567"/>
      <c r="J96" s="541" t="e">
        <f t="shared" si="0"/>
        <v>#DIV/0!</v>
      </c>
      <c r="K96" s="551">
        <v>187</v>
      </c>
      <c r="L96" s="553">
        <v>365000</v>
      </c>
      <c r="M96" s="587"/>
      <c r="O96" s="571"/>
      <c r="P96" s="572"/>
      <c r="Q96" s="533"/>
    </row>
    <row r="97" spans="1:17" ht="13.9" customHeight="1">
      <c r="A97" s="534">
        <v>90</v>
      </c>
      <c r="B97" s="577" t="s">
        <v>1824</v>
      </c>
      <c r="C97" s="589" t="s">
        <v>217</v>
      </c>
      <c r="D97" s="583" t="s">
        <v>1347</v>
      </c>
      <c r="E97" s="564" t="s">
        <v>128</v>
      </c>
      <c r="F97" s="562" t="s">
        <v>124</v>
      </c>
      <c r="G97" s="586">
        <v>7</v>
      </c>
      <c r="H97" s="599">
        <v>4016</v>
      </c>
      <c r="I97" s="567"/>
      <c r="J97" s="541" t="e">
        <f t="shared" si="0"/>
        <v>#DIV/0!</v>
      </c>
      <c r="K97" s="551">
        <v>172</v>
      </c>
      <c r="L97" s="553">
        <v>241600</v>
      </c>
      <c r="M97" s="587"/>
      <c r="O97" s="571"/>
      <c r="P97" s="572"/>
      <c r="Q97" s="533"/>
    </row>
    <row r="98" spans="1:17" ht="13.9" customHeight="1">
      <c r="A98" s="534">
        <v>91</v>
      </c>
      <c r="B98" s="577" t="s">
        <v>1825</v>
      </c>
      <c r="C98" s="589" t="s">
        <v>217</v>
      </c>
      <c r="D98" s="583" t="s">
        <v>972</v>
      </c>
      <c r="E98" s="564" t="s">
        <v>128</v>
      </c>
      <c r="F98" s="562" t="s">
        <v>124</v>
      </c>
      <c r="G98" s="586">
        <v>6</v>
      </c>
      <c r="H98" s="599">
        <v>4958</v>
      </c>
      <c r="I98" s="567"/>
      <c r="J98" s="541" t="e">
        <f t="shared" si="0"/>
        <v>#DIV/0!</v>
      </c>
      <c r="K98" s="551">
        <v>180</v>
      </c>
      <c r="L98" s="553">
        <v>300000</v>
      </c>
      <c r="M98" s="587"/>
      <c r="O98" s="571"/>
      <c r="P98" s="572"/>
      <c r="Q98" s="533"/>
    </row>
    <row r="99" spans="1:17" ht="13.9" customHeight="1">
      <c r="A99" s="534">
        <v>92</v>
      </c>
      <c r="B99" s="577" t="s">
        <v>1826</v>
      </c>
      <c r="C99" s="589" t="s">
        <v>217</v>
      </c>
      <c r="D99" s="583" t="s">
        <v>972</v>
      </c>
      <c r="E99" s="564" t="s">
        <v>128</v>
      </c>
      <c r="F99" s="562" t="s">
        <v>124</v>
      </c>
      <c r="G99" s="586">
        <v>7</v>
      </c>
      <c r="H99" s="599">
        <v>4392</v>
      </c>
      <c r="I99" s="567"/>
      <c r="J99" s="541" t="e">
        <f t="shared" si="0"/>
        <v>#DIV/0!</v>
      </c>
      <c r="K99" s="551">
        <v>143</v>
      </c>
      <c r="L99" s="553">
        <v>273712</v>
      </c>
      <c r="M99" s="587"/>
      <c r="O99" s="571"/>
      <c r="P99" s="572"/>
      <c r="Q99" s="533"/>
    </row>
    <row r="100" spans="1:17" ht="13.9" customHeight="1">
      <c r="A100" s="534">
        <v>93</v>
      </c>
      <c r="B100" s="577" t="s">
        <v>1827</v>
      </c>
      <c r="C100" s="589" t="s">
        <v>217</v>
      </c>
      <c r="D100" s="583" t="s">
        <v>1347</v>
      </c>
      <c r="E100" s="564" t="s">
        <v>128</v>
      </c>
      <c r="F100" s="562" t="s">
        <v>124</v>
      </c>
      <c r="G100" s="586">
        <v>7</v>
      </c>
      <c r="H100" s="599">
        <v>1772</v>
      </c>
      <c r="I100" s="567"/>
      <c r="J100" s="541" t="e">
        <f t="shared" si="0"/>
        <v>#DIV/0!</v>
      </c>
      <c r="K100" s="551">
        <v>65</v>
      </c>
      <c r="L100" s="553">
        <v>114179</v>
      </c>
      <c r="M100" s="587"/>
      <c r="O100" s="571"/>
      <c r="P100" s="572"/>
      <c r="Q100" s="533"/>
    </row>
    <row r="101" spans="1:17" ht="13.9" customHeight="1">
      <c r="A101" s="534">
        <v>94</v>
      </c>
      <c r="B101" s="577" t="s">
        <v>1828</v>
      </c>
      <c r="C101" s="589" t="s">
        <v>217</v>
      </c>
      <c r="D101" s="583" t="s">
        <v>972</v>
      </c>
      <c r="E101" s="564" t="s">
        <v>128</v>
      </c>
      <c r="F101" s="562" t="s">
        <v>124</v>
      </c>
      <c r="G101" s="586">
        <v>6</v>
      </c>
      <c r="H101" s="599">
        <v>3813</v>
      </c>
      <c r="I101" s="567"/>
      <c r="J101" s="541" t="e">
        <f t="shared" si="0"/>
        <v>#DIV/0!</v>
      </c>
      <c r="K101" s="551">
        <v>98</v>
      </c>
      <c r="L101" s="553">
        <v>245653</v>
      </c>
      <c r="M101" s="587"/>
      <c r="O101" s="571"/>
      <c r="P101" s="572"/>
      <c r="Q101" s="533"/>
    </row>
    <row r="102" spans="1:17" ht="13.9" customHeight="1">
      <c r="A102" s="534">
        <v>95</v>
      </c>
      <c r="B102" s="577" t="s">
        <v>1829</v>
      </c>
      <c r="C102" s="589" t="s">
        <v>217</v>
      </c>
      <c r="D102" s="583" t="s">
        <v>1347</v>
      </c>
      <c r="E102" s="564" t="s">
        <v>128</v>
      </c>
      <c r="F102" s="562" t="s">
        <v>124</v>
      </c>
      <c r="G102" s="586">
        <v>6</v>
      </c>
      <c r="H102" s="599">
        <v>3127</v>
      </c>
      <c r="I102" s="567"/>
      <c r="J102" s="541" t="e">
        <f t="shared" si="0"/>
        <v>#DIV/0!</v>
      </c>
      <c r="K102" s="551">
        <v>127</v>
      </c>
      <c r="L102" s="553">
        <v>186200</v>
      </c>
      <c r="M102" s="587"/>
      <c r="O102" s="571"/>
      <c r="P102" s="572"/>
      <c r="Q102" s="533"/>
    </row>
    <row r="103" spans="1:17" ht="13.9" customHeight="1">
      <c r="A103" s="534">
        <v>96</v>
      </c>
      <c r="B103" s="577" t="s">
        <v>1830</v>
      </c>
      <c r="C103" s="589" t="s">
        <v>217</v>
      </c>
      <c r="D103" s="583" t="s">
        <v>1831</v>
      </c>
      <c r="E103" s="564" t="s">
        <v>128</v>
      </c>
      <c r="F103" s="562" t="s">
        <v>124</v>
      </c>
      <c r="G103" s="586">
        <v>4</v>
      </c>
      <c r="H103" s="599">
        <v>4015</v>
      </c>
      <c r="I103" s="567"/>
      <c r="J103" s="541" t="e">
        <f t="shared" si="0"/>
        <v>#DIV/0!</v>
      </c>
      <c r="K103" s="551">
        <v>106</v>
      </c>
      <c r="L103" s="553">
        <v>266663</v>
      </c>
      <c r="M103" s="587"/>
      <c r="O103" s="571"/>
      <c r="P103" s="572"/>
      <c r="Q103" s="533"/>
    </row>
    <row r="104" spans="1:17" ht="13.9" customHeight="1">
      <c r="A104" s="534">
        <v>97</v>
      </c>
      <c r="B104" s="577" t="s">
        <v>1832</v>
      </c>
      <c r="C104" s="589" t="s">
        <v>217</v>
      </c>
      <c r="D104" s="583" t="s">
        <v>1347</v>
      </c>
      <c r="E104" s="564" t="s">
        <v>128</v>
      </c>
      <c r="F104" s="562" t="s">
        <v>124</v>
      </c>
      <c r="G104" s="586">
        <v>6</v>
      </c>
      <c r="H104" s="599">
        <v>3833</v>
      </c>
      <c r="I104" s="567"/>
      <c r="J104" s="541" t="e">
        <f t="shared" si="0"/>
        <v>#DIV/0!</v>
      </c>
      <c r="K104" s="551">
        <v>127</v>
      </c>
      <c r="L104" s="553">
        <v>243526</v>
      </c>
      <c r="M104" s="587"/>
      <c r="O104" s="571"/>
      <c r="P104" s="572"/>
      <c r="Q104" s="533"/>
    </row>
    <row r="105" spans="1:17" ht="13.9" customHeight="1">
      <c r="A105" s="534">
        <v>98</v>
      </c>
      <c r="B105" s="577" t="s">
        <v>1833</v>
      </c>
      <c r="C105" s="589" t="s">
        <v>217</v>
      </c>
      <c r="D105" s="583" t="s">
        <v>979</v>
      </c>
      <c r="E105" s="564" t="s">
        <v>128</v>
      </c>
      <c r="F105" s="562" t="s">
        <v>124</v>
      </c>
      <c r="G105" s="586">
        <v>7</v>
      </c>
      <c r="H105" s="599">
        <v>8809</v>
      </c>
      <c r="I105" s="567"/>
      <c r="J105" s="541" t="e">
        <f t="shared" si="0"/>
        <v>#DIV/0!</v>
      </c>
      <c r="K105" s="551">
        <v>181</v>
      </c>
      <c r="L105" s="553">
        <v>607000</v>
      </c>
      <c r="M105" s="587"/>
      <c r="O105" s="571"/>
      <c r="P105" s="572"/>
      <c r="Q105" s="533"/>
    </row>
    <row r="106" spans="1:17" ht="13.9" customHeight="1">
      <c r="A106" s="534">
        <v>99</v>
      </c>
      <c r="B106" s="577" t="s">
        <v>1834</v>
      </c>
      <c r="C106" s="589" t="s">
        <v>217</v>
      </c>
      <c r="D106" s="583" t="s">
        <v>972</v>
      </c>
      <c r="E106" s="564" t="s">
        <v>128</v>
      </c>
      <c r="F106" s="562" t="s">
        <v>124</v>
      </c>
      <c r="G106" s="586">
        <v>6</v>
      </c>
      <c r="H106" s="599">
        <v>3237</v>
      </c>
      <c r="I106" s="567"/>
      <c r="J106" s="541" t="e">
        <f t="shared" si="0"/>
        <v>#DIV/0!</v>
      </c>
      <c r="K106" s="551">
        <v>112</v>
      </c>
      <c r="L106" s="553">
        <v>200000</v>
      </c>
      <c r="M106" s="587"/>
      <c r="O106" s="571"/>
      <c r="P106" s="572"/>
      <c r="Q106" s="533"/>
    </row>
    <row r="107" spans="1:17" ht="13.9" customHeight="1">
      <c r="A107" s="534">
        <v>100</v>
      </c>
      <c r="B107" s="577" t="s">
        <v>1835</v>
      </c>
      <c r="C107" s="589" t="s">
        <v>217</v>
      </c>
      <c r="D107" s="583" t="s">
        <v>1760</v>
      </c>
      <c r="E107" s="564" t="s">
        <v>128</v>
      </c>
      <c r="F107" s="562" t="s">
        <v>124</v>
      </c>
      <c r="G107" s="586">
        <v>8</v>
      </c>
      <c r="H107" s="599">
        <v>4069</v>
      </c>
      <c r="I107" s="567"/>
      <c r="J107" s="541" t="e">
        <f t="shared" si="0"/>
        <v>#DIV/0!</v>
      </c>
      <c r="K107" s="551">
        <v>221</v>
      </c>
      <c r="L107" s="553">
        <v>229700</v>
      </c>
      <c r="M107" s="587"/>
      <c r="O107" s="571"/>
      <c r="P107" s="572"/>
      <c r="Q107" s="533"/>
    </row>
    <row r="108" spans="1:17" ht="13.9" customHeight="1">
      <c r="A108" s="534">
        <v>101</v>
      </c>
      <c r="B108" s="577" t="s">
        <v>1836</v>
      </c>
      <c r="C108" s="589" t="s">
        <v>217</v>
      </c>
      <c r="D108" s="583" t="s">
        <v>1347</v>
      </c>
      <c r="E108" s="564" t="s">
        <v>128</v>
      </c>
      <c r="F108" s="562" t="s">
        <v>124</v>
      </c>
      <c r="G108" s="586">
        <v>8</v>
      </c>
      <c r="H108" s="599">
        <v>6017</v>
      </c>
      <c r="I108" s="567"/>
      <c r="J108" s="541" t="e">
        <f t="shared" si="0"/>
        <v>#DIV/0!</v>
      </c>
      <c r="K108" s="551">
        <v>245</v>
      </c>
      <c r="L108" s="553">
        <v>365900</v>
      </c>
      <c r="M108" s="587"/>
      <c r="O108" s="571"/>
      <c r="P108" s="572"/>
      <c r="Q108" s="533"/>
    </row>
    <row r="109" spans="1:17" ht="13.9" customHeight="1">
      <c r="A109" s="534">
        <v>102</v>
      </c>
      <c r="B109" s="577" t="s">
        <v>1837</v>
      </c>
      <c r="C109" s="589" t="s">
        <v>217</v>
      </c>
      <c r="D109" s="583" t="s">
        <v>1347</v>
      </c>
      <c r="E109" s="564" t="s">
        <v>128</v>
      </c>
      <c r="F109" s="562" t="s">
        <v>124</v>
      </c>
      <c r="G109" s="586">
        <v>7</v>
      </c>
      <c r="H109" s="599">
        <v>3639</v>
      </c>
      <c r="I109" s="567"/>
      <c r="J109" s="541" t="e">
        <f t="shared" si="0"/>
        <v>#DIV/0!</v>
      </c>
      <c r="K109" s="551">
        <v>156</v>
      </c>
      <c r="L109" s="553">
        <v>219000</v>
      </c>
      <c r="M109" s="587"/>
      <c r="O109" s="571"/>
      <c r="P109" s="572"/>
      <c r="Q109" s="533"/>
    </row>
    <row r="110" spans="1:17" ht="13.9" customHeight="1">
      <c r="A110" s="534">
        <v>103</v>
      </c>
      <c r="B110" s="577" t="s">
        <v>1838</v>
      </c>
      <c r="C110" s="589" t="s">
        <v>217</v>
      </c>
      <c r="D110" s="583" t="s">
        <v>1347</v>
      </c>
      <c r="E110" s="564" t="s">
        <v>128</v>
      </c>
      <c r="F110" s="562" t="s">
        <v>124</v>
      </c>
      <c r="G110" s="586">
        <v>6</v>
      </c>
      <c r="H110" s="599">
        <v>1397</v>
      </c>
      <c r="I110" s="567"/>
      <c r="J110" s="541" t="e">
        <f t="shared" si="0"/>
        <v>#DIV/0!</v>
      </c>
      <c r="K110" s="551">
        <v>58</v>
      </c>
      <c r="L110" s="553">
        <v>81600</v>
      </c>
      <c r="M110" s="587"/>
      <c r="O110" s="571"/>
      <c r="P110" s="572"/>
      <c r="Q110" s="533"/>
    </row>
    <row r="111" spans="1:17" ht="13.9" customHeight="1">
      <c r="A111" s="534">
        <v>104</v>
      </c>
      <c r="B111" s="577" t="s">
        <v>1839</v>
      </c>
      <c r="C111" s="589" t="s">
        <v>217</v>
      </c>
      <c r="D111" s="583" t="s">
        <v>972</v>
      </c>
      <c r="E111" s="564" t="s">
        <v>128</v>
      </c>
      <c r="F111" s="562" t="s">
        <v>124</v>
      </c>
      <c r="G111" s="586">
        <v>8</v>
      </c>
      <c r="H111" s="588">
        <v>2558</v>
      </c>
      <c r="I111" s="567">
        <v>3737</v>
      </c>
      <c r="J111" s="541">
        <f t="shared" si="0"/>
        <v>0.68450628846668449</v>
      </c>
      <c r="K111" s="551">
        <v>112</v>
      </c>
      <c r="L111" s="553">
        <v>147580</v>
      </c>
      <c r="M111" s="587">
        <v>2558</v>
      </c>
      <c r="O111" s="571"/>
      <c r="P111" s="572"/>
      <c r="Q111" s="533"/>
    </row>
    <row r="112" spans="1:17" ht="13.9" customHeight="1">
      <c r="A112" s="534">
        <v>105</v>
      </c>
      <c r="B112" s="577" t="s">
        <v>1840</v>
      </c>
      <c r="C112" s="589" t="s">
        <v>217</v>
      </c>
      <c r="D112" s="583" t="s">
        <v>1347</v>
      </c>
      <c r="E112" s="564" t="s">
        <v>128</v>
      </c>
      <c r="F112" s="562" t="s">
        <v>124</v>
      </c>
      <c r="G112" s="586">
        <v>6</v>
      </c>
      <c r="H112" s="590">
        <v>4299</v>
      </c>
      <c r="I112" s="567"/>
      <c r="J112" s="541" t="e">
        <f t="shared" si="0"/>
        <v>#DIV/0!</v>
      </c>
      <c r="K112" s="551">
        <v>186</v>
      </c>
      <c r="L112" s="553">
        <v>252000</v>
      </c>
      <c r="M112" s="587"/>
      <c r="O112" s="571"/>
      <c r="P112" s="572"/>
      <c r="Q112" s="533"/>
    </row>
    <row r="113" spans="1:17" ht="13.9" customHeight="1">
      <c r="A113" s="534">
        <v>106</v>
      </c>
      <c r="B113" s="577" t="s">
        <v>1841</v>
      </c>
      <c r="C113" s="589" t="s">
        <v>217</v>
      </c>
      <c r="D113" s="583" t="s">
        <v>1347</v>
      </c>
      <c r="E113" s="564" t="s">
        <v>128</v>
      </c>
      <c r="F113" s="562" t="s">
        <v>124</v>
      </c>
      <c r="G113" s="586">
        <v>5</v>
      </c>
      <c r="H113" s="590">
        <v>2329</v>
      </c>
      <c r="I113" s="584"/>
      <c r="J113" s="541" t="e">
        <f t="shared" si="0"/>
        <v>#DIV/0!</v>
      </c>
      <c r="K113" s="551">
        <v>99</v>
      </c>
      <c r="L113" s="553">
        <v>137500</v>
      </c>
      <c r="M113" s="587"/>
      <c r="O113" s="571"/>
      <c r="P113" s="572"/>
      <c r="Q113" s="533"/>
    </row>
    <row r="114" spans="1:17" ht="13.9" customHeight="1">
      <c r="A114" s="534">
        <v>107</v>
      </c>
      <c r="B114" s="577" t="s">
        <v>1842</v>
      </c>
      <c r="C114" s="589" t="s">
        <v>217</v>
      </c>
      <c r="D114" s="583" t="s">
        <v>972</v>
      </c>
      <c r="E114" s="564" t="s">
        <v>128</v>
      </c>
      <c r="F114" s="562" t="s">
        <v>124</v>
      </c>
      <c r="G114" s="586">
        <v>6</v>
      </c>
      <c r="H114" s="590">
        <v>3153</v>
      </c>
      <c r="I114" s="584"/>
      <c r="J114" s="541" t="e">
        <f t="shared" si="0"/>
        <v>#DIV/0!</v>
      </c>
      <c r="K114" s="551">
        <v>128</v>
      </c>
      <c r="L114" s="553">
        <v>186500</v>
      </c>
      <c r="M114" s="587"/>
      <c r="O114" s="571"/>
      <c r="P114" s="572"/>
      <c r="Q114" s="533"/>
    </row>
    <row r="115" spans="1:17" ht="13.9" customHeight="1">
      <c r="A115" s="534">
        <v>108</v>
      </c>
      <c r="B115" s="577" t="s">
        <v>1843</v>
      </c>
      <c r="C115" s="589" t="s">
        <v>217</v>
      </c>
      <c r="D115" s="583" t="s">
        <v>1760</v>
      </c>
      <c r="E115" s="564" t="s">
        <v>128</v>
      </c>
      <c r="F115" s="562" t="s">
        <v>124</v>
      </c>
      <c r="G115" s="586">
        <v>8</v>
      </c>
      <c r="H115" s="590">
        <v>6508</v>
      </c>
      <c r="I115" s="584"/>
      <c r="J115" s="541" t="e">
        <f t="shared" si="0"/>
        <v>#DIV/0!</v>
      </c>
      <c r="K115" s="551">
        <v>233</v>
      </c>
      <c r="L115" s="553">
        <v>399500</v>
      </c>
      <c r="M115" s="587"/>
      <c r="O115" s="571"/>
      <c r="P115" s="572"/>
      <c r="Q115" s="533"/>
    </row>
    <row r="116" spans="1:17" ht="13.9" customHeight="1">
      <c r="A116" s="534">
        <v>109</v>
      </c>
      <c r="B116" s="573" t="s">
        <v>1844</v>
      </c>
      <c r="C116" s="589" t="s">
        <v>1025</v>
      </c>
      <c r="D116" s="583" t="s">
        <v>972</v>
      </c>
      <c r="E116" s="564" t="s">
        <v>128</v>
      </c>
      <c r="F116" s="562" t="s">
        <v>124</v>
      </c>
      <c r="G116" s="586">
        <v>8</v>
      </c>
      <c r="H116" s="590">
        <v>50677</v>
      </c>
      <c r="I116" s="584"/>
      <c r="J116" s="541" t="e">
        <f t="shared" si="0"/>
        <v>#DIV/0!</v>
      </c>
      <c r="K116" s="551">
        <v>900</v>
      </c>
      <c r="L116" s="553">
        <v>3551858</v>
      </c>
      <c r="M116" s="587"/>
      <c r="O116" s="571"/>
      <c r="P116" s="572"/>
      <c r="Q116" s="533"/>
    </row>
    <row r="117" spans="1:17" ht="13.9" customHeight="1">
      <c r="A117" s="534">
        <v>110</v>
      </c>
      <c r="B117" s="577" t="s">
        <v>1845</v>
      </c>
      <c r="C117" s="589" t="s">
        <v>1025</v>
      </c>
      <c r="D117" s="583" t="s">
        <v>1731</v>
      </c>
      <c r="E117" s="564" t="s">
        <v>128</v>
      </c>
      <c r="F117" s="562" t="s">
        <v>124</v>
      </c>
      <c r="G117" s="586">
        <v>5</v>
      </c>
      <c r="H117" s="590">
        <v>1660</v>
      </c>
      <c r="I117" s="584"/>
      <c r="J117" s="541" t="e">
        <f t="shared" si="0"/>
        <v>#DIV/0!</v>
      </c>
      <c r="K117" s="551">
        <v>43</v>
      </c>
      <c r="L117" s="553">
        <v>110294</v>
      </c>
      <c r="M117" s="587"/>
      <c r="O117" s="571"/>
      <c r="P117" s="572"/>
      <c r="Q117" s="533"/>
    </row>
    <row r="118" spans="1:17" ht="13.9" customHeight="1">
      <c r="A118" s="534">
        <v>111</v>
      </c>
      <c r="B118" s="573" t="s">
        <v>1846</v>
      </c>
      <c r="C118" s="589" t="s">
        <v>1025</v>
      </c>
      <c r="D118" s="583" t="s">
        <v>1731</v>
      </c>
      <c r="E118" s="564" t="s">
        <v>128</v>
      </c>
      <c r="F118" s="562" t="s">
        <v>124</v>
      </c>
      <c r="G118" s="586">
        <v>7</v>
      </c>
      <c r="H118" s="590">
        <v>7493</v>
      </c>
      <c r="I118" s="584"/>
      <c r="J118" s="541" t="e">
        <f t="shared" si="0"/>
        <v>#DIV/0!</v>
      </c>
      <c r="K118" s="551">
        <v>260</v>
      </c>
      <c r="L118" s="553">
        <v>476715</v>
      </c>
      <c r="M118" s="587"/>
      <c r="O118" s="571"/>
      <c r="P118" s="572"/>
      <c r="Q118" s="533"/>
    </row>
    <row r="119" spans="1:17" ht="13.9" customHeight="1">
      <c r="A119" s="534">
        <v>112</v>
      </c>
      <c r="B119" s="577" t="s">
        <v>1847</v>
      </c>
      <c r="C119" s="589" t="s">
        <v>1025</v>
      </c>
      <c r="D119" s="583" t="s">
        <v>1731</v>
      </c>
      <c r="E119" s="564" t="s">
        <v>128</v>
      </c>
      <c r="F119" s="562" t="s">
        <v>124</v>
      </c>
      <c r="G119" s="586">
        <v>6</v>
      </c>
      <c r="H119" s="590">
        <v>1832</v>
      </c>
      <c r="I119" s="584"/>
      <c r="J119" s="541" t="e">
        <f t="shared" si="0"/>
        <v>#DIV/0!</v>
      </c>
      <c r="K119" s="551">
        <v>95</v>
      </c>
      <c r="L119" s="553">
        <v>106526</v>
      </c>
      <c r="M119" s="587"/>
      <c r="O119" s="571"/>
      <c r="P119" s="572"/>
      <c r="Q119" s="533"/>
    </row>
    <row r="120" spans="1:17" ht="13.9" customHeight="1">
      <c r="A120" s="534">
        <v>113</v>
      </c>
      <c r="B120" s="577" t="s">
        <v>1848</v>
      </c>
      <c r="C120" s="589" t="s">
        <v>1025</v>
      </c>
      <c r="D120" s="583" t="s">
        <v>1731</v>
      </c>
      <c r="E120" s="564" t="s">
        <v>128</v>
      </c>
      <c r="F120" s="562" t="s">
        <v>124</v>
      </c>
      <c r="G120" s="586">
        <v>6</v>
      </c>
      <c r="H120" s="590">
        <v>1449</v>
      </c>
      <c r="I120" s="584"/>
      <c r="J120" s="541" t="e">
        <f t="shared" si="0"/>
        <v>#DIV/0!</v>
      </c>
      <c r="K120" s="551">
        <v>65</v>
      </c>
      <c r="L120" s="553">
        <v>87368</v>
      </c>
      <c r="M120" s="587"/>
      <c r="O120" s="571"/>
      <c r="P120" s="572"/>
      <c r="Q120" s="533"/>
    </row>
    <row r="121" spans="1:17" ht="13.9" customHeight="1">
      <c r="A121" s="534">
        <v>114</v>
      </c>
      <c r="B121" s="577" t="s">
        <v>1849</v>
      </c>
      <c r="C121" s="589" t="s">
        <v>1025</v>
      </c>
      <c r="D121" s="583" t="s">
        <v>979</v>
      </c>
      <c r="E121" s="564" t="s">
        <v>128</v>
      </c>
      <c r="F121" s="562" t="s">
        <v>124</v>
      </c>
      <c r="G121" s="586">
        <v>7</v>
      </c>
      <c r="H121" s="590">
        <v>12464</v>
      </c>
      <c r="I121" s="584"/>
      <c r="J121" s="541" t="e">
        <f t="shared" si="0"/>
        <v>#DIV/0!</v>
      </c>
      <c r="K121" s="551">
        <v>232</v>
      </c>
      <c r="L121" s="553">
        <v>884527</v>
      </c>
      <c r="M121" s="587"/>
      <c r="O121" s="571"/>
      <c r="P121" s="572"/>
      <c r="Q121" s="533"/>
    </row>
    <row r="122" spans="1:17" ht="13.9" customHeight="1">
      <c r="A122" s="534">
        <v>115</v>
      </c>
      <c r="B122" s="577" t="s">
        <v>1850</v>
      </c>
      <c r="C122" s="589" t="s">
        <v>1025</v>
      </c>
      <c r="D122" s="583" t="s">
        <v>979</v>
      </c>
      <c r="E122" s="564" t="s">
        <v>128</v>
      </c>
      <c r="F122" s="562" t="s">
        <v>124</v>
      </c>
      <c r="G122" s="586">
        <v>6</v>
      </c>
      <c r="H122" s="590">
        <v>6607</v>
      </c>
      <c r="I122" s="584"/>
      <c r="J122" s="541" t="e">
        <f t="shared" si="0"/>
        <v>#DIV/0!</v>
      </c>
      <c r="K122" s="551">
        <v>125</v>
      </c>
      <c r="L122" s="553">
        <v>458733</v>
      </c>
      <c r="M122" s="587"/>
      <c r="O122" s="571"/>
      <c r="P122" s="572"/>
      <c r="Q122" s="533"/>
    </row>
    <row r="123" spans="1:17" ht="13.9" customHeight="1">
      <c r="A123" s="534">
        <v>116</v>
      </c>
      <c r="B123" s="577" t="s">
        <v>1851</v>
      </c>
      <c r="C123" s="589" t="s">
        <v>1025</v>
      </c>
      <c r="D123" s="583" t="s">
        <v>979</v>
      </c>
      <c r="E123" s="564" t="s">
        <v>128</v>
      </c>
      <c r="F123" s="562" t="s">
        <v>124</v>
      </c>
      <c r="G123" s="586">
        <v>8</v>
      </c>
      <c r="H123" s="590">
        <v>3123</v>
      </c>
      <c r="I123" s="584">
        <v>3698</v>
      </c>
      <c r="J123" s="541">
        <f t="shared" si="0"/>
        <v>0.84451054624121147</v>
      </c>
      <c r="K123" s="551">
        <v>74</v>
      </c>
      <c r="L123" s="553">
        <v>211510</v>
      </c>
      <c r="M123" s="587">
        <v>3123</v>
      </c>
      <c r="O123" s="571"/>
      <c r="P123" s="572"/>
      <c r="Q123" s="533"/>
    </row>
    <row r="124" spans="1:17" ht="13.9" customHeight="1">
      <c r="A124" s="534">
        <v>117</v>
      </c>
      <c r="B124" s="577" t="s">
        <v>1852</v>
      </c>
      <c r="C124" s="589" t="s">
        <v>1025</v>
      </c>
      <c r="D124" s="583" t="s">
        <v>979</v>
      </c>
      <c r="E124" s="564" t="s">
        <v>128</v>
      </c>
      <c r="F124" s="562" t="s">
        <v>124</v>
      </c>
      <c r="G124" s="586">
        <v>7</v>
      </c>
      <c r="H124" s="590">
        <v>1989</v>
      </c>
      <c r="I124" s="584">
        <v>2230</v>
      </c>
      <c r="J124" s="541">
        <f t="shared" si="0"/>
        <v>0.89192825112107621</v>
      </c>
      <c r="K124" s="551">
        <v>40</v>
      </c>
      <c r="L124" s="553">
        <v>139043</v>
      </c>
      <c r="M124" s="587">
        <v>1989</v>
      </c>
      <c r="O124" s="571"/>
      <c r="P124" s="572"/>
      <c r="Q124" s="533"/>
    </row>
    <row r="125" spans="1:17" ht="13.9" customHeight="1">
      <c r="A125" s="534">
        <v>118</v>
      </c>
      <c r="B125" s="577" t="s">
        <v>1853</v>
      </c>
      <c r="C125" s="589" t="s">
        <v>1025</v>
      </c>
      <c r="D125" s="583" t="s">
        <v>1777</v>
      </c>
      <c r="E125" s="564" t="s">
        <v>128</v>
      </c>
      <c r="F125" s="562" t="s">
        <v>124</v>
      </c>
      <c r="G125" s="586">
        <v>7</v>
      </c>
      <c r="H125" s="590">
        <v>6686</v>
      </c>
      <c r="I125" s="584"/>
      <c r="J125" s="541" t="e">
        <f t="shared" si="0"/>
        <v>#DIV/0!</v>
      </c>
      <c r="K125" s="551">
        <v>137</v>
      </c>
      <c r="L125" s="553">
        <v>467076</v>
      </c>
      <c r="M125" s="587"/>
      <c r="O125" s="571"/>
      <c r="P125" s="572"/>
      <c r="Q125" s="533"/>
    </row>
    <row r="126" spans="1:17" ht="13.9" customHeight="1">
      <c r="A126" s="534">
        <v>119</v>
      </c>
      <c r="B126" s="577" t="s">
        <v>1854</v>
      </c>
      <c r="C126" s="589" t="s">
        <v>1025</v>
      </c>
      <c r="D126" s="583" t="s">
        <v>972</v>
      </c>
      <c r="E126" s="564" t="s">
        <v>128</v>
      </c>
      <c r="F126" s="562" t="s">
        <v>124</v>
      </c>
      <c r="G126" s="600">
        <v>4</v>
      </c>
      <c r="H126" s="590">
        <v>2988</v>
      </c>
      <c r="I126" s="584"/>
      <c r="J126" s="541" t="e">
        <f t="shared" si="0"/>
        <v>#DIV/0!</v>
      </c>
      <c r="K126" s="551" t="s">
        <v>1855</v>
      </c>
      <c r="L126" s="553">
        <v>199342</v>
      </c>
      <c r="M126" s="587"/>
      <c r="O126" s="571"/>
      <c r="P126" s="572"/>
      <c r="Q126" s="533"/>
    </row>
    <row r="127" spans="1:17" ht="13.9" customHeight="1">
      <c r="A127" s="534">
        <v>120</v>
      </c>
      <c r="B127" s="577" t="s">
        <v>1856</v>
      </c>
      <c r="C127" s="589" t="s">
        <v>1025</v>
      </c>
      <c r="D127" s="583" t="s">
        <v>1731</v>
      </c>
      <c r="E127" s="564" t="s">
        <v>128</v>
      </c>
      <c r="F127" s="601" t="s">
        <v>124</v>
      </c>
      <c r="G127" s="591">
        <v>6</v>
      </c>
      <c r="H127" s="602">
        <v>1652</v>
      </c>
      <c r="I127" s="603"/>
      <c r="J127" s="541" t="e">
        <f t="shared" si="0"/>
        <v>#DIV/0!</v>
      </c>
      <c r="K127" s="551">
        <v>44</v>
      </c>
      <c r="L127" s="553">
        <v>109085</v>
      </c>
      <c r="M127" s="587"/>
      <c r="O127" s="604"/>
      <c r="P127" s="572"/>
      <c r="Q127" s="533"/>
    </row>
    <row r="128" spans="1:17" ht="13.9" customHeight="1">
      <c r="A128" s="534">
        <v>121</v>
      </c>
      <c r="B128" s="577" t="s">
        <v>1857</v>
      </c>
      <c r="C128" s="589" t="s">
        <v>1025</v>
      </c>
      <c r="D128" s="583" t="s">
        <v>979</v>
      </c>
      <c r="E128" s="564" t="s">
        <v>128</v>
      </c>
      <c r="F128" s="601" t="s">
        <v>124</v>
      </c>
      <c r="G128" s="591">
        <v>5</v>
      </c>
      <c r="H128" s="602">
        <v>3375</v>
      </c>
      <c r="I128" s="603"/>
      <c r="J128" s="541" t="e">
        <f t="shared" si="0"/>
        <v>#DIV/0!</v>
      </c>
      <c r="K128" s="551">
        <v>67</v>
      </c>
      <c r="L128" s="553">
        <v>235272</v>
      </c>
      <c r="M128" s="587"/>
      <c r="O128" s="604"/>
      <c r="P128" s="572"/>
      <c r="Q128" s="533"/>
    </row>
    <row r="129" spans="1:17" ht="13.9" customHeight="1">
      <c r="A129" s="534">
        <v>122</v>
      </c>
      <c r="B129" s="577" t="s">
        <v>1858</v>
      </c>
      <c r="C129" s="589" t="s">
        <v>1025</v>
      </c>
      <c r="D129" s="583" t="s">
        <v>979</v>
      </c>
      <c r="E129" s="564" t="s">
        <v>128</v>
      </c>
      <c r="F129" s="601" t="s">
        <v>124</v>
      </c>
      <c r="G129" s="591">
        <v>6</v>
      </c>
      <c r="H129" s="602">
        <v>4679</v>
      </c>
      <c r="I129" s="603"/>
      <c r="J129" s="541" t="e">
        <f t="shared" si="0"/>
        <v>#DIV/0!</v>
      </c>
      <c r="K129" s="551">
        <v>88</v>
      </c>
      <c r="L129" s="553">
        <v>326839</v>
      </c>
      <c r="M129" s="587"/>
      <c r="O129" s="604"/>
      <c r="P129" s="572"/>
      <c r="Q129" s="533"/>
    </row>
    <row r="130" spans="1:17" ht="13.9" customHeight="1">
      <c r="A130" s="534">
        <v>123</v>
      </c>
      <c r="B130" s="605" t="s">
        <v>1859</v>
      </c>
      <c r="C130" s="606" t="s">
        <v>1025</v>
      </c>
      <c r="D130" s="607" t="s">
        <v>979</v>
      </c>
      <c r="E130" s="564" t="s">
        <v>128</v>
      </c>
      <c r="F130" s="601" t="s">
        <v>124</v>
      </c>
      <c r="G130" s="591">
        <v>7</v>
      </c>
      <c r="H130" s="602">
        <v>5457</v>
      </c>
      <c r="I130" s="603"/>
      <c r="J130" s="541" t="e">
        <f t="shared" si="0"/>
        <v>#DIV/0!</v>
      </c>
      <c r="K130" s="551">
        <v>114</v>
      </c>
      <c r="L130" s="553">
        <v>375659</v>
      </c>
      <c r="M130" s="587"/>
      <c r="O130" s="604"/>
      <c r="P130" s="572"/>
      <c r="Q130" s="533"/>
    </row>
    <row r="131" spans="1:17" ht="13.9" customHeight="1">
      <c r="A131" s="534">
        <v>124</v>
      </c>
      <c r="B131" s="577" t="s">
        <v>1860</v>
      </c>
      <c r="C131" s="608" t="s">
        <v>1025</v>
      </c>
      <c r="D131" s="607" t="s">
        <v>979</v>
      </c>
      <c r="E131" s="564" t="s">
        <v>128</v>
      </c>
      <c r="F131" s="601" t="s">
        <v>124</v>
      </c>
      <c r="G131" s="591">
        <v>7</v>
      </c>
      <c r="H131" s="609">
        <v>6604</v>
      </c>
      <c r="I131" s="603"/>
      <c r="J131" s="541" t="e">
        <f t="shared" si="0"/>
        <v>#DIV/0!</v>
      </c>
      <c r="K131" s="551">
        <v>120</v>
      </c>
      <c r="L131" s="553">
        <v>467406</v>
      </c>
      <c r="M131" s="587"/>
      <c r="O131" s="604"/>
      <c r="P131" s="572"/>
      <c r="Q131" s="533"/>
    </row>
    <row r="132" spans="1:17" ht="13.9" customHeight="1">
      <c r="A132" s="534">
        <v>125</v>
      </c>
      <c r="B132" s="577" t="s">
        <v>1861</v>
      </c>
      <c r="C132" s="608" t="s">
        <v>1025</v>
      </c>
      <c r="D132" s="607" t="s">
        <v>1731</v>
      </c>
      <c r="E132" s="564" t="s">
        <v>128</v>
      </c>
      <c r="F132" s="601" t="s">
        <v>124</v>
      </c>
      <c r="G132" s="591">
        <v>5</v>
      </c>
      <c r="H132" s="610">
        <v>1497</v>
      </c>
      <c r="I132" s="603"/>
      <c r="J132" s="541" t="e">
        <f t="shared" si="0"/>
        <v>#DIV/0!</v>
      </c>
      <c r="K132" s="551">
        <v>46</v>
      </c>
      <c r="L132" s="553">
        <v>97381</v>
      </c>
      <c r="M132" s="587"/>
      <c r="O132" s="604"/>
      <c r="P132" s="572"/>
      <c r="Q132" s="533"/>
    </row>
    <row r="133" spans="1:17" ht="13.9" customHeight="1">
      <c r="A133" s="534">
        <v>126</v>
      </c>
      <c r="B133" s="591" t="s">
        <v>1862</v>
      </c>
      <c r="C133" s="608" t="s">
        <v>1025</v>
      </c>
      <c r="D133" s="611" t="s">
        <v>1322</v>
      </c>
      <c r="E133" s="564" t="s">
        <v>128</v>
      </c>
      <c r="F133" s="601" t="s">
        <v>124</v>
      </c>
      <c r="G133" s="591">
        <v>1</v>
      </c>
      <c r="H133" s="612">
        <v>3913</v>
      </c>
      <c r="I133" s="603"/>
      <c r="J133" s="541" t="e">
        <f t="shared" si="0"/>
        <v>#DIV/0!</v>
      </c>
      <c r="K133" s="551">
        <v>106</v>
      </c>
      <c r="L133" s="553">
        <v>267906</v>
      </c>
      <c r="M133" s="587"/>
      <c r="O133" s="613"/>
      <c r="P133" s="572"/>
      <c r="Q133" s="533"/>
    </row>
    <row r="134" spans="1:17" ht="13.9" customHeight="1">
      <c r="A134" s="534">
        <v>127</v>
      </c>
      <c r="B134" s="614" t="s">
        <v>1863</v>
      </c>
      <c r="C134" s="615" t="s">
        <v>1025</v>
      </c>
      <c r="D134" s="616" t="s">
        <v>1322</v>
      </c>
      <c r="E134" s="617" t="s">
        <v>128</v>
      </c>
      <c r="F134" s="618" t="s">
        <v>124</v>
      </c>
      <c r="G134" s="619">
        <v>1</v>
      </c>
      <c r="H134" s="620">
        <v>858</v>
      </c>
      <c r="I134" s="621"/>
      <c r="J134" s="622" t="e">
        <f t="shared" si="0"/>
        <v>#DIV/0!</v>
      </c>
      <c r="K134" s="623">
        <v>49</v>
      </c>
      <c r="L134" s="624">
        <v>40748</v>
      </c>
      <c r="M134" s="625"/>
      <c r="O134" s="613"/>
      <c r="P134" s="572"/>
      <c r="Q134" s="533"/>
    </row>
    <row r="135" spans="1:17" ht="13.9" customHeight="1">
      <c r="A135" s="534">
        <v>128</v>
      </c>
      <c r="B135" s="550"/>
      <c r="C135" s="550"/>
      <c r="D135" s="550"/>
      <c r="E135" s="626"/>
      <c r="F135" s="626"/>
      <c r="G135" s="586"/>
      <c r="H135" s="627"/>
      <c r="I135" s="628"/>
      <c r="J135" s="541" t="e">
        <f t="shared" si="0"/>
        <v>#DIV/0!</v>
      </c>
      <c r="K135" s="551"/>
      <c r="L135" s="553"/>
      <c r="M135" s="587"/>
      <c r="O135" s="629"/>
    </row>
    <row r="136" spans="1:17" ht="14.25">
      <c r="A136" s="534">
        <v>129</v>
      </c>
      <c r="B136" s="550"/>
      <c r="C136" s="550"/>
      <c r="D136" s="550"/>
      <c r="E136" s="626"/>
      <c r="F136" s="626"/>
      <c r="G136" s="586"/>
      <c r="H136" s="627"/>
      <c r="I136" s="628"/>
      <c r="J136" s="541" t="e">
        <f t="shared" si="0"/>
        <v>#DIV/0!</v>
      </c>
      <c r="K136" s="551"/>
      <c r="L136" s="553"/>
      <c r="M136" s="587"/>
      <c r="O136" s="629"/>
    </row>
    <row r="137" spans="1:17" ht="14.25">
      <c r="A137" s="534">
        <v>130</v>
      </c>
      <c r="B137" s="550"/>
      <c r="C137" s="550"/>
      <c r="D137" s="550"/>
      <c r="E137" s="626"/>
      <c r="F137" s="626"/>
      <c r="G137" s="586"/>
      <c r="H137" s="627"/>
      <c r="I137" s="628"/>
      <c r="J137" s="541" t="e">
        <f t="shared" si="0"/>
        <v>#DIV/0!</v>
      </c>
      <c r="K137" s="551"/>
      <c r="L137" s="553"/>
      <c r="M137" s="587"/>
      <c r="O137" s="629"/>
    </row>
    <row r="138" spans="1:17" ht="14.25">
      <c r="A138" s="534">
        <v>131</v>
      </c>
      <c r="B138" s="630"/>
      <c r="C138" s="630"/>
      <c r="D138" s="630"/>
      <c r="E138" s="631"/>
      <c r="F138" s="631"/>
      <c r="G138" s="632"/>
      <c r="H138" s="633"/>
      <c r="I138" s="634"/>
      <c r="J138" s="635" t="e">
        <f t="shared" si="0"/>
        <v>#DIV/0!</v>
      </c>
      <c r="K138" s="636"/>
      <c r="L138" s="637"/>
      <c r="M138" s="638"/>
      <c r="O138" s="629"/>
    </row>
    <row r="139" spans="1:17" ht="14.25">
      <c r="A139" s="534">
        <v>132</v>
      </c>
      <c r="B139" s="550"/>
      <c r="C139" s="550"/>
      <c r="D139" s="550"/>
      <c r="E139" s="626"/>
      <c r="F139" s="626"/>
      <c r="G139" s="586"/>
      <c r="H139" s="627"/>
      <c r="I139" s="603"/>
      <c r="J139" s="541" t="e">
        <f t="shared" si="0"/>
        <v>#DIV/0!</v>
      </c>
      <c r="K139" s="551"/>
      <c r="L139" s="553"/>
      <c r="M139" s="587"/>
      <c r="O139" s="629"/>
    </row>
    <row r="140" spans="1:17" ht="14.25">
      <c r="A140" s="534">
        <v>133</v>
      </c>
      <c r="B140" s="550"/>
      <c r="C140" s="550"/>
      <c r="D140" s="550"/>
      <c r="E140" s="626"/>
      <c r="F140" s="626"/>
      <c r="G140" s="586"/>
      <c r="H140" s="627"/>
      <c r="I140" s="603"/>
      <c r="J140" s="541" t="e">
        <f t="shared" si="0"/>
        <v>#DIV/0!</v>
      </c>
      <c r="K140" s="551"/>
      <c r="L140" s="553"/>
      <c r="M140" s="587"/>
      <c r="O140" s="629"/>
    </row>
    <row r="141" spans="1:17" ht="14.25">
      <c r="A141" s="534">
        <v>134</v>
      </c>
      <c r="B141" s="550"/>
      <c r="C141" s="550"/>
      <c r="D141" s="550"/>
      <c r="E141" s="626"/>
      <c r="F141" s="626"/>
      <c r="G141" s="586"/>
      <c r="H141" s="627"/>
      <c r="I141" s="603"/>
      <c r="J141" s="541" t="e">
        <f t="shared" si="0"/>
        <v>#DIV/0!</v>
      </c>
      <c r="K141" s="551"/>
      <c r="L141" s="553"/>
      <c r="M141" s="587"/>
      <c r="O141" s="629"/>
    </row>
    <row r="142" spans="1:17" ht="14.25">
      <c r="A142" s="534">
        <v>135</v>
      </c>
      <c r="B142" s="550"/>
      <c r="C142" s="550"/>
      <c r="D142" s="550"/>
      <c r="E142" s="626"/>
      <c r="F142" s="626"/>
      <c r="G142" s="586"/>
      <c r="H142" s="627"/>
      <c r="I142" s="603"/>
      <c r="J142" s="541" t="e">
        <f t="shared" si="0"/>
        <v>#DIV/0!</v>
      </c>
      <c r="K142" s="551"/>
      <c r="L142" s="553"/>
      <c r="M142" s="587"/>
      <c r="O142" s="629"/>
    </row>
    <row r="143" spans="1:17" ht="14.25">
      <c r="A143" s="534">
        <v>136</v>
      </c>
      <c r="B143" s="550"/>
      <c r="C143" s="550"/>
      <c r="D143" s="550"/>
      <c r="E143" s="626"/>
      <c r="F143" s="626"/>
      <c r="G143" s="586"/>
      <c r="H143" s="627"/>
      <c r="I143" s="603"/>
      <c r="J143" s="541" t="e">
        <f t="shared" si="0"/>
        <v>#DIV/0!</v>
      </c>
      <c r="K143" s="551"/>
      <c r="L143" s="553"/>
      <c r="M143" s="587"/>
      <c r="O143" s="629"/>
    </row>
    <row r="144" spans="1:17" ht="14.25">
      <c r="A144" s="534">
        <v>137</v>
      </c>
      <c r="B144" s="550"/>
      <c r="C144" s="550"/>
      <c r="D144" s="550"/>
      <c r="E144" s="626"/>
      <c r="F144" s="626"/>
      <c r="G144" s="639"/>
      <c r="H144" s="627"/>
      <c r="I144" s="603"/>
      <c r="J144" s="541" t="e">
        <f t="shared" si="0"/>
        <v>#DIV/0!</v>
      </c>
      <c r="K144" s="551"/>
      <c r="L144" s="553"/>
      <c r="M144" s="587"/>
      <c r="O144" s="629"/>
    </row>
    <row r="145" spans="1:15" ht="14.25">
      <c r="A145" s="534">
        <v>138</v>
      </c>
      <c r="B145" s="550"/>
      <c r="C145" s="550"/>
      <c r="D145" s="550"/>
      <c r="E145" s="626"/>
      <c r="F145" s="626"/>
      <c r="G145" s="639"/>
      <c r="H145" s="627"/>
      <c r="I145" s="603"/>
      <c r="J145" s="541" t="e">
        <f t="shared" si="0"/>
        <v>#DIV/0!</v>
      </c>
      <c r="K145" s="551"/>
      <c r="L145" s="553"/>
      <c r="M145" s="587"/>
      <c r="O145" s="629"/>
    </row>
    <row r="146" spans="1:15" ht="14.25">
      <c r="A146" s="534">
        <v>139</v>
      </c>
      <c r="B146" s="550"/>
      <c r="C146" s="550"/>
      <c r="D146" s="550"/>
      <c r="E146" s="626"/>
      <c r="F146" s="626"/>
      <c r="G146" s="639"/>
      <c r="H146" s="627"/>
      <c r="I146" s="603"/>
      <c r="J146" s="541" t="e">
        <f t="shared" si="0"/>
        <v>#DIV/0!</v>
      </c>
      <c r="K146" s="551"/>
      <c r="L146" s="553"/>
      <c r="M146" s="587"/>
      <c r="O146" s="629"/>
    </row>
    <row r="147" spans="1:15" ht="14.25">
      <c r="A147" s="534">
        <v>140</v>
      </c>
      <c r="B147" s="550"/>
      <c r="C147" s="550"/>
      <c r="D147" s="550"/>
      <c r="E147" s="626"/>
      <c r="F147" s="626"/>
      <c r="G147" s="639"/>
      <c r="H147" s="627"/>
      <c r="I147" s="603"/>
      <c r="J147" s="541" t="e">
        <f t="shared" si="0"/>
        <v>#DIV/0!</v>
      </c>
      <c r="K147" s="551"/>
      <c r="L147" s="553"/>
      <c r="M147" s="587"/>
      <c r="O147" s="629"/>
    </row>
    <row r="148" spans="1:15" ht="14.25">
      <c r="A148" s="534">
        <v>141</v>
      </c>
      <c r="B148" s="550"/>
      <c r="C148" s="550"/>
      <c r="D148" s="550"/>
      <c r="E148" s="626"/>
      <c r="F148" s="626"/>
      <c r="G148" s="639"/>
      <c r="H148" s="627"/>
      <c r="I148" s="603"/>
      <c r="J148" s="541" t="e">
        <f t="shared" si="0"/>
        <v>#DIV/0!</v>
      </c>
      <c r="K148" s="551"/>
      <c r="L148" s="553"/>
      <c r="M148" s="587"/>
      <c r="O148" s="629"/>
    </row>
    <row r="149" spans="1:15" ht="14.25">
      <c r="A149" s="534">
        <v>142</v>
      </c>
      <c r="B149" s="550"/>
      <c r="C149" s="550"/>
      <c r="D149" s="550"/>
      <c r="E149" s="626"/>
      <c r="F149" s="626"/>
      <c r="G149" s="639"/>
      <c r="H149" s="627"/>
      <c r="I149" s="603"/>
      <c r="J149" s="541" t="e">
        <f t="shared" si="0"/>
        <v>#DIV/0!</v>
      </c>
      <c r="K149" s="551"/>
      <c r="L149" s="553"/>
      <c r="M149" s="587"/>
      <c r="O149" s="629"/>
    </row>
    <row r="150" spans="1:15" ht="14.25">
      <c r="A150" s="534">
        <v>143</v>
      </c>
      <c r="B150" s="550"/>
      <c r="C150" s="550"/>
      <c r="D150" s="550"/>
      <c r="E150" s="626"/>
      <c r="F150" s="626"/>
      <c r="G150" s="639"/>
      <c r="H150" s="627"/>
      <c r="I150" s="603"/>
      <c r="J150" s="541" t="e">
        <f t="shared" si="0"/>
        <v>#DIV/0!</v>
      </c>
      <c r="K150" s="551"/>
      <c r="L150" s="553"/>
      <c r="M150" s="587"/>
      <c r="O150" s="629"/>
    </row>
    <row r="151" spans="1:15" ht="14.25">
      <c r="A151" s="534">
        <v>144</v>
      </c>
      <c r="B151" s="550"/>
      <c r="C151" s="550"/>
      <c r="D151" s="550"/>
      <c r="E151" s="626"/>
      <c r="F151" s="626"/>
      <c r="G151" s="639"/>
      <c r="H151" s="627"/>
      <c r="I151" s="603"/>
      <c r="J151" s="541" t="e">
        <f t="shared" si="0"/>
        <v>#DIV/0!</v>
      </c>
      <c r="K151" s="551"/>
      <c r="L151" s="553"/>
      <c r="M151" s="587"/>
      <c r="O151" s="629"/>
    </row>
    <row r="152" spans="1:15" ht="14.25">
      <c r="A152" s="534">
        <v>145</v>
      </c>
      <c r="B152" s="550"/>
      <c r="C152" s="550"/>
      <c r="D152" s="550"/>
      <c r="E152" s="626"/>
      <c r="F152" s="626"/>
      <c r="G152" s="639"/>
      <c r="H152" s="627"/>
      <c r="I152" s="603"/>
      <c r="J152" s="541" t="e">
        <f t="shared" si="0"/>
        <v>#DIV/0!</v>
      </c>
      <c r="K152" s="551"/>
      <c r="L152" s="553"/>
      <c r="M152" s="587"/>
      <c r="O152" s="629"/>
    </row>
    <row r="153" spans="1:15" ht="14.25">
      <c r="A153" s="534">
        <v>146</v>
      </c>
      <c r="B153" s="550"/>
      <c r="C153" s="550"/>
      <c r="D153" s="550"/>
      <c r="E153" s="626"/>
      <c r="F153" s="626"/>
      <c r="G153" s="639"/>
      <c r="H153" s="627"/>
      <c r="I153" s="603"/>
      <c r="J153" s="541" t="e">
        <f t="shared" si="0"/>
        <v>#DIV/0!</v>
      </c>
      <c r="K153" s="551"/>
      <c r="L153" s="553"/>
      <c r="M153" s="587"/>
      <c r="O153" s="629"/>
    </row>
    <row r="154" spans="1:15" ht="14.25">
      <c r="A154" s="534">
        <v>147</v>
      </c>
      <c r="B154" s="550"/>
      <c r="C154" s="550"/>
      <c r="D154" s="550"/>
      <c r="E154" s="626"/>
      <c r="F154" s="626"/>
      <c r="G154" s="639"/>
      <c r="H154" s="627"/>
      <c r="I154" s="603"/>
      <c r="J154" s="541" t="e">
        <f t="shared" si="0"/>
        <v>#DIV/0!</v>
      </c>
      <c r="K154" s="551"/>
      <c r="L154" s="553"/>
      <c r="M154" s="587"/>
      <c r="O154" s="629"/>
    </row>
    <row r="155" spans="1:15" ht="14.25">
      <c r="A155" s="534">
        <v>148</v>
      </c>
      <c r="B155" s="550"/>
      <c r="C155" s="550"/>
      <c r="D155" s="550"/>
      <c r="E155" s="626"/>
      <c r="F155" s="626"/>
      <c r="G155" s="639"/>
      <c r="H155" s="627"/>
      <c r="I155" s="603"/>
      <c r="J155" s="541" t="e">
        <f t="shared" si="0"/>
        <v>#DIV/0!</v>
      </c>
      <c r="K155" s="551"/>
      <c r="L155" s="553"/>
      <c r="M155" s="587"/>
      <c r="O155" s="629"/>
    </row>
    <row r="156" spans="1:15" ht="14.25">
      <c r="A156" s="534">
        <v>149</v>
      </c>
      <c r="B156" s="550"/>
      <c r="C156" s="550"/>
      <c r="D156" s="550"/>
      <c r="E156" s="626"/>
      <c r="F156" s="626"/>
      <c r="G156" s="639"/>
      <c r="H156" s="627"/>
      <c r="I156" s="603"/>
      <c r="J156" s="541" t="e">
        <f t="shared" si="0"/>
        <v>#DIV/0!</v>
      </c>
      <c r="K156" s="551"/>
      <c r="L156" s="553"/>
      <c r="M156" s="587"/>
      <c r="O156" s="629"/>
    </row>
    <row r="157" spans="1:15" ht="14.25">
      <c r="A157" s="534">
        <v>150</v>
      </c>
      <c r="B157" s="550"/>
      <c r="C157" s="550"/>
      <c r="D157" s="550"/>
      <c r="E157" s="626"/>
      <c r="F157" s="626"/>
      <c r="G157" s="639"/>
      <c r="H157" s="627"/>
      <c r="I157" s="603"/>
      <c r="J157" s="541" t="e">
        <f t="shared" si="0"/>
        <v>#DIV/0!</v>
      </c>
      <c r="K157" s="551"/>
      <c r="L157" s="553"/>
      <c r="M157" s="587"/>
      <c r="O157" s="629"/>
    </row>
    <row r="158" spans="1:15" ht="14.25">
      <c r="A158" s="534">
        <v>151</v>
      </c>
      <c r="B158" s="550"/>
      <c r="C158" s="550"/>
      <c r="D158" s="550"/>
      <c r="E158" s="626"/>
      <c r="F158" s="626"/>
      <c r="G158" s="639"/>
      <c r="H158" s="627"/>
      <c r="I158" s="603"/>
      <c r="J158" s="541" t="e">
        <f t="shared" si="0"/>
        <v>#DIV/0!</v>
      </c>
      <c r="K158" s="551"/>
      <c r="L158" s="553"/>
      <c r="M158" s="587"/>
      <c r="O158" s="629"/>
    </row>
    <row r="159" spans="1:15" ht="14.25">
      <c r="A159" s="534">
        <v>152</v>
      </c>
      <c r="B159" s="550"/>
      <c r="C159" s="550"/>
      <c r="D159" s="550"/>
      <c r="E159" s="626"/>
      <c r="F159" s="626"/>
      <c r="G159" s="639"/>
      <c r="H159" s="627"/>
      <c r="I159" s="603"/>
      <c r="J159" s="541" t="e">
        <f t="shared" si="0"/>
        <v>#DIV/0!</v>
      </c>
      <c r="K159" s="551"/>
      <c r="L159" s="553"/>
      <c r="M159" s="587"/>
    </row>
    <row r="160" spans="1:15" ht="14.25">
      <c r="A160" s="534">
        <v>153</v>
      </c>
      <c r="B160" s="550"/>
      <c r="C160" s="550"/>
      <c r="D160" s="550"/>
      <c r="E160" s="626"/>
      <c r="F160" s="626"/>
      <c r="G160" s="639"/>
      <c r="H160" s="627"/>
      <c r="I160" s="603"/>
      <c r="J160" s="541" t="e">
        <f t="shared" si="0"/>
        <v>#DIV/0!</v>
      </c>
      <c r="K160" s="551"/>
      <c r="L160" s="553"/>
      <c r="M160" s="587"/>
    </row>
    <row r="161" spans="1:13" ht="14.25">
      <c r="A161" s="534">
        <v>154</v>
      </c>
      <c r="B161" s="550"/>
      <c r="C161" s="550"/>
      <c r="D161" s="550"/>
      <c r="E161" s="626"/>
      <c r="F161" s="626"/>
      <c r="G161" s="639"/>
      <c r="H161" s="627"/>
      <c r="I161" s="603"/>
      <c r="J161" s="541" t="e">
        <f t="shared" si="0"/>
        <v>#DIV/0!</v>
      </c>
      <c r="K161" s="551"/>
      <c r="L161" s="553"/>
      <c r="M161" s="587"/>
    </row>
    <row r="162" spans="1:13" ht="14.25">
      <c r="A162" s="534">
        <v>155</v>
      </c>
      <c r="B162" s="550"/>
      <c r="C162" s="550"/>
      <c r="D162" s="550"/>
      <c r="E162" s="626"/>
      <c r="F162" s="626"/>
      <c r="G162" s="639"/>
      <c r="H162" s="627"/>
      <c r="I162" s="603"/>
      <c r="J162" s="541" t="e">
        <f t="shared" si="0"/>
        <v>#DIV/0!</v>
      </c>
      <c r="K162" s="551"/>
      <c r="L162" s="553"/>
      <c r="M162" s="587"/>
    </row>
    <row r="163" spans="1:13" ht="14.25">
      <c r="A163" s="534">
        <v>156</v>
      </c>
      <c r="B163" s="550"/>
      <c r="C163" s="550"/>
      <c r="D163" s="550"/>
      <c r="E163" s="626"/>
      <c r="F163" s="626"/>
      <c r="G163" s="639"/>
      <c r="H163" s="627"/>
      <c r="I163" s="603"/>
      <c r="J163" s="541" t="e">
        <f t="shared" si="0"/>
        <v>#DIV/0!</v>
      </c>
      <c r="K163" s="551"/>
      <c r="L163" s="553"/>
      <c r="M163" s="587"/>
    </row>
    <row r="164" spans="1:13" ht="14.25">
      <c r="A164" s="534">
        <v>157</v>
      </c>
      <c r="B164" s="550"/>
      <c r="C164" s="550"/>
      <c r="D164" s="550"/>
      <c r="E164" s="626"/>
      <c r="F164" s="626"/>
      <c r="G164" s="639"/>
      <c r="H164" s="627"/>
      <c r="I164" s="603"/>
      <c r="J164" s="541" t="e">
        <f t="shared" si="0"/>
        <v>#DIV/0!</v>
      </c>
      <c r="K164" s="551"/>
      <c r="L164" s="553"/>
      <c r="M164" s="587"/>
    </row>
    <row r="165" spans="1:13" ht="14.25">
      <c r="A165" s="534">
        <v>158</v>
      </c>
      <c r="B165" s="550"/>
      <c r="C165" s="550"/>
      <c r="D165" s="550"/>
      <c r="E165" s="626"/>
      <c r="F165" s="626"/>
      <c r="G165" s="639"/>
      <c r="H165" s="627"/>
      <c r="I165" s="603"/>
      <c r="J165" s="541" t="e">
        <f t="shared" si="0"/>
        <v>#DIV/0!</v>
      </c>
      <c r="K165" s="551"/>
      <c r="L165" s="553"/>
      <c r="M165" s="587"/>
    </row>
    <row r="166" spans="1:13" ht="14.25">
      <c r="A166" s="534">
        <v>159</v>
      </c>
      <c r="B166" s="550"/>
      <c r="C166" s="550"/>
      <c r="D166" s="550"/>
      <c r="E166" s="626"/>
      <c r="F166" s="626"/>
      <c r="G166" s="639"/>
      <c r="H166" s="627"/>
      <c r="I166" s="640"/>
      <c r="J166" s="541" t="e">
        <f t="shared" si="0"/>
        <v>#DIV/0!</v>
      </c>
      <c r="K166" s="551"/>
      <c r="L166" s="553"/>
      <c r="M166" s="587"/>
    </row>
    <row r="167" spans="1:13" ht="14.25">
      <c r="A167" s="534">
        <v>160</v>
      </c>
      <c r="B167" s="550"/>
      <c r="C167" s="550"/>
      <c r="D167" s="550"/>
      <c r="E167" s="626"/>
      <c r="F167" s="626"/>
      <c r="G167" s="639"/>
      <c r="H167" s="627"/>
      <c r="I167" s="641"/>
      <c r="J167" s="541" t="e">
        <f t="shared" si="0"/>
        <v>#DIV/0!</v>
      </c>
      <c r="K167" s="551"/>
      <c r="L167" s="553"/>
      <c r="M167" s="587"/>
    </row>
    <row r="168" spans="1:13" ht="14.25">
      <c r="A168" s="534">
        <v>161</v>
      </c>
      <c r="B168" s="550"/>
      <c r="C168" s="550"/>
      <c r="D168" s="550"/>
      <c r="E168" s="626"/>
      <c r="F168" s="626"/>
      <c r="G168" s="639"/>
      <c r="H168" s="627"/>
      <c r="I168" s="641"/>
      <c r="J168" s="541" t="e">
        <f t="shared" si="0"/>
        <v>#DIV/0!</v>
      </c>
      <c r="K168" s="551"/>
      <c r="L168" s="553"/>
      <c r="M168" s="587"/>
    </row>
    <row r="169" spans="1:13" ht="14.25">
      <c r="A169" s="534">
        <v>162</v>
      </c>
      <c r="B169" s="550"/>
      <c r="C169" s="550"/>
      <c r="D169" s="550"/>
      <c r="E169" s="626"/>
      <c r="F169" s="626"/>
      <c r="G169" s="639"/>
      <c r="H169" s="627"/>
      <c r="I169" s="641"/>
      <c r="J169" s="541" t="e">
        <f t="shared" si="0"/>
        <v>#DIV/0!</v>
      </c>
      <c r="K169" s="551"/>
      <c r="L169" s="553"/>
      <c r="M169" s="587"/>
    </row>
    <row r="170" spans="1:13" ht="14.25">
      <c r="A170" s="534">
        <v>163</v>
      </c>
      <c r="B170" s="550"/>
      <c r="C170" s="550"/>
      <c r="D170" s="550"/>
      <c r="E170" s="626"/>
      <c r="F170" s="626"/>
      <c r="G170" s="639"/>
      <c r="H170" s="627"/>
      <c r="I170" s="641"/>
      <c r="J170" s="541" t="e">
        <f t="shared" si="0"/>
        <v>#DIV/0!</v>
      </c>
      <c r="K170" s="551"/>
      <c r="L170" s="553"/>
      <c r="M170" s="587"/>
    </row>
    <row r="171" spans="1:13" ht="14.25">
      <c r="A171" s="534">
        <v>164</v>
      </c>
      <c r="B171" s="550"/>
      <c r="C171" s="550"/>
      <c r="D171" s="550"/>
      <c r="E171" s="626"/>
      <c r="F171" s="626"/>
      <c r="G171" s="639"/>
      <c r="H171" s="627"/>
      <c r="I171" s="641"/>
      <c r="J171" s="541" t="e">
        <f t="shared" si="0"/>
        <v>#DIV/0!</v>
      </c>
      <c r="K171" s="551"/>
      <c r="L171" s="553"/>
      <c r="M171" s="587"/>
    </row>
    <row r="172" spans="1:13" ht="14.25">
      <c r="A172" s="534">
        <v>165</v>
      </c>
      <c r="B172" s="550"/>
      <c r="C172" s="550"/>
      <c r="D172" s="550"/>
      <c r="E172" s="626"/>
      <c r="F172" s="626"/>
      <c r="G172" s="639"/>
      <c r="H172" s="627"/>
      <c r="I172" s="641"/>
      <c r="J172" s="541" t="e">
        <f t="shared" si="0"/>
        <v>#DIV/0!</v>
      </c>
      <c r="K172" s="551"/>
      <c r="L172" s="553"/>
      <c r="M172" s="587"/>
    </row>
    <row r="173" spans="1:13" ht="14.25">
      <c r="A173" s="534">
        <v>166</v>
      </c>
      <c r="B173" s="550"/>
      <c r="C173" s="550"/>
      <c r="D173" s="550"/>
      <c r="E173" s="626"/>
      <c r="F173" s="626"/>
      <c r="G173" s="639"/>
      <c r="H173" s="627"/>
      <c r="I173" s="641"/>
      <c r="J173" s="541" t="e">
        <f t="shared" si="0"/>
        <v>#DIV/0!</v>
      </c>
      <c r="K173" s="551"/>
      <c r="L173" s="553"/>
      <c r="M173" s="587"/>
    </row>
    <row r="174" spans="1:13" ht="14.25">
      <c r="A174" s="534">
        <v>167</v>
      </c>
      <c r="B174" s="550"/>
      <c r="C174" s="550"/>
      <c r="D174" s="550"/>
      <c r="E174" s="626"/>
      <c r="F174" s="626"/>
      <c r="G174" s="639"/>
      <c r="H174" s="627"/>
      <c r="I174" s="641"/>
      <c r="J174" s="541" t="e">
        <f t="shared" si="0"/>
        <v>#DIV/0!</v>
      </c>
      <c r="K174" s="551"/>
      <c r="L174" s="553"/>
      <c r="M174" s="587"/>
    </row>
    <row r="175" spans="1:13" ht="14.25">
      <c r="A175" s="534">
        <v>168</v>
      </c>
      <c r="B175" s="550"/>
      <c r="C175" s="550"/>
      <c r="D175" s="550"/>
      <c r="E175" s="626"/>
      <c r="F175" s="626"/>
      <c r="G175" s="639"/>
      <c r="H175" s="627"/>
      <c r="I175" s="641"/>
      <c r="J175" s="541" t="e">
        <f t="shared" si="0"/>
        <v>#DIV/0!</v>
      </c>
      <c r="K175" s="551"/>
      <c r="L175" s="553"/>
      <c r="M175" s="587"/>
    </row>
    <row r="176" spans="1:13" ht="14.25">
      <c r="A176" s="534">
        <v>169</v>
      </c>
      <c r="B176" s="550"/>
      <c r="C176" s="550"/>
      <c r="D176" s="550"/>
      <c r="E176" s="626"/>
      <c r="F176" s="626"/>
      <c r="G176" s="639"/>
      <c r="H176" s="627"/>
      <c r="I176" s="641"/>
      <c r="J176" s="541" t="e">
        <f t="shared" si="0"/>
        <v>#DIV/0!</v>
      </c>
      <c r="K176" s="551"/>
      <c r="L176" s="553"/>
      <c r="M176" s="587"/>
    </row>
    <row r="177" spans="1:13" ht="14.25">
      <c r="A177" s="534">
        <v>170</v>
      </c>
      <c r="B177" s="550"/>
      <c r="C177" s="550"/>
      <c r="D177" s="550"/>
      <c r="E177" s="626"/>
      <c r="F177" s="626"/>
      <c r="G177" s="639"/>
      <c r="H177" s="627"/>
      <c r="I177" s="641"/>
      <c r="J177" s="541" t="e">
        <f t="shared" si="0"/>
        <v>#DIV/0!</v>
      </c>
      <c r="K177" s="551"/>
      <c r="L177" s="553"/>
      <c r="M177" s="587"/>
    </row>
    <row r="178" spans="1:13" ht="14.25">
      <c r="A178" s="534">
        <v>171</v>
      </c>
      <c r="B178" s="550"/>
      <c r="C178" s="550"/>
      <c r="D178" s="550"/>
      <c r="E178" s="626"/>
      <c r="F178" s="626"/>
      <c r="G178" s="639"/>
      <c r="H178" s="627"/>
      <c r="I178" s="641"/>
      <c r="J178" s="541" t="e">
        <f t="shared" si="0"/>
        <v>#DIV/0!</v>
      </c>
      <c r="K178" s="551"/>
      <c r="L178" s="553"/>
      <c r="M178" s="587"/>
    </row>
    <row r="179" spans="1:13" ht="14.25">
      <c r="A179" s="534">
        <v>172</v>
      </c>
      <c r="B179" s="550"/>
      <c r="C179" s="550"/>
      <c r="D179" s="550"/>
      <c r="E179" s="626"/>
      <c r="F179" s="626"/>
      <c r="G179" s="639"/>
      <c r="H179" s="627"/>
      <c r="I179" s="641"/>
      <c r="J179" s="541" t="e">
        <f t="shared" si="0"/>
        <v>#DIV/0!</v>
      </c>
      <c r="K179" s="551"/>
      <c r="L179" s="553"/>
      <c r="M179" s="587"/>
    </row>
    <row r="180" spans="1:13" ht="14.25">
      <c r="A180" s="534">
        <v>173</v>
      </c>
      <c r="B180" s="550"/>
      <c r="C180" s="550"/>
      <c r="D180" s="550"/>
      <c r="E180" s="626"/>
      <c r="F180" s="626"/>
      <c r="G180" s="639"/>
      <c r="H180" s="627"/>
      <c r="I180" s="641"/>
      <c r="J180" s="541" t="e">
        <f t="shared" si="0"/>
        <v>#DIV/0!</v>
      </c>
      <c r="K180" s="551"/>
      <c r="L180" s="553"/>
      <c r="M180" s="587"/>
    </row>
    <row r="181" spans="1:13" ht="14.25">
      <c r="A181" s="534">
        <v>174</v>
      </c>
      <c r="B181" s="550"/>
      <c r="C181" s="550"/>
      <c r="D181" s="550"/>
      <c r="E181" s="626"/>
      <c r="F181" s="626"/>
      <c r="G181" s="639"/>
      <c r="H181" s="627"/>
      <c r="I181" s="641"/>
      <c r="J181" s="541" t="e">
        <f t="shared" si="0"/>
        <v>#DIV/0!</v>
      </c>
      <c r="K181" s="551"/>
      <c r="L181" s="553"/>
      <c r="M181" s="587"/>
    </row>
    <row r="182" spans="1:13" ht="14.25">
      <c r="A182" s="534">
        <v>175</v>
      </c>
      <c r="B182" s="550"/>
      <c r="C182" s="550"/>
      <c r="D182" s="550"/>
      <c r="E182" s="626"/>
      <c r="F182" s="626"/>
      <c r="G182" s="639"/>
      <c r="H182" s="627"/>
      <c r="I182" s="641"/>
      <c r="J182" s="541" t="e">
        <f t="shared" si="0"/>
        <v>#DIV/0!</v>
      </c>
      <c r="K182" s="551"/>
      <c r="L182" s="553"/>
      <c r="M182" s="587"/>
    </row>
    <row r="183" spans="1:13" ht="14.25">
      <c r="A183" s="534">
        <v>176</v>
      </c>
      <c r="B183" s="550"/>
      <c r="C183" s="550"/>
      <c r="D183" s="550"/>
      <c r="E183" s="626"/>
      <c r="F183" s="626"/>
      <c r="G183" s="639"/>
      <c r="H183" s="627"/>
      <c r="I183" s="641"/>
      <c r="J183" s="541" t="e">
        <f t="shared" si="0"/>
        <v>#DIV/0!</v>
      </c>
      <c r="K183" s="551"/>
      <c r="L183" s="553"/>
      <c r="M183" s="587"/>
    </row>
    <row r="184" spans="1:13" ht="14.25">
      <c r="A184" s="534">
        <v>177</v>
      </c>
      <c r="B184" s="550"/>
      <c r="C184" s="550"/>
      <c r="D184" s="550"/>
      <c r="E184" s="626"/>
      <c r="F184" s="626"/>
      <c r="G184" s="639"/>
      <c r="H184" s="627"/>
      <c r="I184" s="641"/>
      <c r="J184" s="541" t="e">
        <f t="shared" si="0"/>
        <v>#DIV/0!</v>
      </c>
      <c r="K184" s="551"/>
      <c r="L184" s="553"/>
      <c r="M184" s="587"/>
    </row>
    <row r="185" spans="1:13" ht="14.25">
      <c r="A185" s="534">
        <v>178</v>
      </c>
      <c r="B185" s="550"/>
      <c r="C185" s="550"/>
      <c r="D185" s="550"/>
      <c r="E185" s="626"/>
      <c r="F185" s="626"/>
      <c r="G185" s="639"/>
      <c r="H185" s="627"/>
      <c r="I185" s="641"/>
      <c r="J185" s="541" t="e">
        <f t="shared" si="0"/>
        <v>#DIV/0!</v>
      </c>
      <c r="K185" s="551"/>
      <c r="L185" s="553"/>
      <c r="M185" s="587"/>
    </row>
    <row r="186" spans="1:13" ht="14.25">
      <c r="A186" s="534">
        <v>179</v>
      </c>
      <c r="B186" s="550"/>
      <c r="C186" s="550"/>
      <c r="D186" s="550"/>
      <c r="E186" s="626"/>
      <c r="F186" s="626"/>
      <c r="G186" s="639"/>
      <c r="H186" s="627"/>
      <c r="I186" s="641"/>
      <c r="J186" s="541" t="e">
        <f t="shared" si="0"/>
        <v>#DIV/0!</v>
      </c>
      <c r="K186" s="551"/>
      <c r="L186" s="553"/>
      <c r="M186" s="587"/>
    </row>
    <row r="187" spans="1:13" ht="14.25">
      <c r="A187" s="534">
        <v>180</v>
      </c>
      <c r="B187" s="550"/>
      <c r="C187" s="550"/>
      <c r="D187" s="550"/>
      <c r="E187" s="626"/>
      <c r="F187" s="626"/>
      <c r="G187" s="639"/>
      <c r="H187" s="627"/>
      <c r="I187" s="641"/>
      <c r="J187" s="541" t="e">
        <f t="shared" si="0"/>
        <v>#DIV/0!</v>
      </c>
      <c r="K187" s="551"/>
      <c r="L187" s="553"/>
      <c r="M187" s="587"/>
    </row>
    <row r="188" spans="1:13" ht="14.25">
      <c r="A188" s="534">
        <v>181</v>
      </c>
      <c r="B188" s="550"/>
      <c r="C188" s="550"/>
      <c r="D188" s="550"/>
      <c r="E188" s="626"/>
      <c r="F188" s="626"/>
      <c r="G188" s="639"/>
      <c r="H188" s="627"/>
      <c r="I188" s="641"/>
      <c r="J188" s="541" t="e">
        <f t="shared" si="0"/>
        <v>#DIV/0!</v>
      </c>
      <c r="K188" s="551"/>
      <c r="L188" s="553"/>
      <c r="M188" s="587"/>
    </row>
    <row r="189" spans="1:13" ht="14.25">
      <c r="A189" s="534">
        <v>182</v>
      </c>
      <c r="B189" s="550"/>
      <c r="C189" s="550"/>
      <c r="D189" s="550"/>
      <c r="E189" s="626"/>
      <c r="F189" s="626"/>
      <c r="G189" s="639"/>
      <c r="H189" s="627"/>
      <c r="I189" s="641"/>
      <c r="J189" s="541" t="e">
        <f t="shared" si="0"/>
        <v>#DIV/0!</v>
      </c>
      <c r="K189" s="551"/>
      <c r="L189" s="553"/>
      <c r="M189" s="587"/>
    </row>
    <row r="190" spans="1:13" ht="14.25">
      <c r="A190" s="534">
        <v>183</v>
      </c>
      <c r="B190" s="550"/>
      <c r="C190" s="550"/>
      <c r="D190" s="550"/>
      <c r="E190" s="626"/>
      <c r="F190" s="626"/>
      <c r="G190" s="639"/>
      <c r="H190" s="627"/>
      <c r="I190" s="641"/>
      <c r="J190" s="541" t="e">
        <f t="shared" si="0"/>
        <v>#DIV/0!</v>
      </c>
      <c r="K190" s="551"/>
      <c r="L190" s="553"/>
      <c r="M190" s="587"/>
    </row>
    <row r="191" spans="1:13" ht="14.25">
      <c r="A191" s="534">
        <v>184</v>
      </c>
      <c r="B191" s="550"/>
      <c r="C191" s="550"/>
      <c r="D191" s="550"/>
      <c r="E191" s="626"/>
      <c r="F191" s="626"/>
      <c r="G191" s="639"/>
      <c r="H191" s="627"/>
      <c r="I191" s="641"/>
      <c r="J191" s="541" t="e">
        <f t="shared" si="0"/>
        <v>#DIV/0!</v>
      </c>
      <c r="K191" s="551"/>
      <c r="L191" s="553"/>
      <c r="M191" s="587"/>
    </row>
    <row r="192" spans="1:13" ht="14.25">
      <c r="A192" s="534">
        <v>185</v>
      </c>
      <c r="B192" s="550"/>
      <c r="C192" s="550"/>
      <c r="D192" s="550"/>
      <c r="E192" s="626"/>
      <c r="F192" s="626"/>
      <c r="G192" s="639"/>
      <c r="H192" s="627"/>
      <c r="I192" s="641"/>
      <c r="J192" s="541" t="e">
        <f t="shared" si="0"/>
        <v>#DIV/0!</v>
      </c>
      <c r="K192" s="551"/>
      <c r="L192" s="553"/>
      <c r="M192" s="587"/>
    </row>
    <row r="193" spans="1:13" ht="14.25">
      <c r="A193" s="534">
        <v>186</v>
      </c>
      <c r="B193" s="550"/>
      <c r="C193" s="550"/>
      <c r="D193" s="550"/>
      <c r="E193" s="626"/>
      <c r="F193" s="626"/>
      <c r="G193" s="639"/>
      <c r="H193" s="627"/>
      <c r="I193" s="641"/>
      <c r="J193" s="541" t="e">
        <f t="shared" si="0"/>
        <v>#DIV/0!</v>
      </c>
      <c r="K193" s="551"/>
      <c r="L193" s="553"/>
      <c r="M193" s="587"/>
    </row>
    <row r="194" spans="1:13" ht="14.25">
      <c r="A194" s="534">
        <v>187</v>
      </c>
      <c r="B194" s="550"/>
      <c r="C194" s="550"/>
      <c r="D194" s="550"/>
      <c r="E194" s="626"/>
      <c r="F194" s="626"/>
      <c r="G194" s="639"/>
      <c r="H194" s="627"/>
      <c r="I194" s="641"/>
      <c r="J194" s="541" t="e">
        <f t="shared" si="0"/>
        <v>#DIV/0!</v>
      </c>
      <c r="K194" s="551"/>
      <c r="L194" s="553"/>
      <c r="M194" s="587"/>
    </row>
    <row r="195" spans="1:13" ht="14.25">
      <c r="A195" s="534">
        <v>188</v>
      </c>
      <c r="B195" s="550"/>
      <c r="C195" s="550"/>
      <c r="D195" s="550"/>
      <c r="E195" s="626"/>
      <c r="F195" s="626"/>
      <c r="G195" s="639"/>
      <c r="H195" s="627"/>
      <c r="I195" s="641"/>
      <c r="J195" s="541" t="e">
        <f t="shared" si="0"/>
        <v>#DIV/0!</v>
      </c>
      <c r="K195" s="551"/>
      <c r="L195" s="553"/>
      <c r="M195" s="587"/>
    </row>
    <row r="196" spans="1:13" ht="14.25">
      <c r="A196" s="534">
        <v>189</v>
      </c>
      <c r="B196" s="550"/>
      <c r="C196" s="550"/>
      <c r="D196" s="550"/>
      <c r="E196" s="626"/>
      <c r="F196" s="626"/>
      <c r="G196" s="639"/>
      <c r="H196" s="627"/>
      <c r="I196" s="641"/>
      <c r="J196" s="541" t="e">
        <f t="shared" si="0"/>
        <v>#DIV/0!</v>
      </c>
      <c r="K196" s="551"/>
      <c r="L196" s="553"/>
      <c r="M196" s="587"/>
    </row>
    <row r="197" spans="1:13" ht="14.25">
      <c r="A197" s="534">
        <v>190</v>
      </c>
      <c r="B197" s="550"/>
      <c r="C197" s="550"/>
      <c r="D197" s="550"/>
      <c r="E197" s="626"/>
      <c r="F197" s="626"/>
      <c r="G197" s="639"/>
      <c r="H197" s="627"/>
      <c r="I197" s="641"/>
      <c r="J197" s="541" t="e">
        <f t="shared" si="0"/>
        <v>#DIV/0!</v>
      </c>
      <c r="K197" s="551"/>
      <c r="L197" s="553"/>
      <c r="M197" s="587"/>
    </row>
    <row r="198" spans="1:13" ht="14.25">
      <c r="A198" s="534">
        <v>191</v>
      </c>
      <c r="B198" s="550"/>
      <c r="C198" s="550"/>
      <c r="D198" s="550"/>
      <c r="E198" s="626"/>
      <c r="F198" s="626"/>
      <c r="G198" s="639"/>
      <c r="H198" s="627"/>
      <c r="I198" s="641"/>
      <c r="J198" s="541" t="e">
        <f t="shared" si="0"/>
        <v>#DIV/0!</v>
      </c>
      <c r="K198" s="551"/>
      <c r="L198" s="553"/>
      <c r="M198" s="587"/>
    </row>
    <row r="199" spans="1:13" ht="14.25">
      <c r="A199" s="534">
        <v>192</v>
      </c>
      <c r="B199" s="550"/>
      <c r="C199" s="550"/>
      <c r="D199" s="550"/>
      <c r="E199" s="626"/>
      <c r="F199" s="626"/>
      <c r="G199" s="639"/>
      <c r="H199" s="627"/>
      <c r="I199" s="641"/>
      <c r="J199" s="541" t="e">
        <f t="shared" si="0"/>
        <v>#DIV/0!</v>
      </c>
      <c r="K199" s="551"/>
      <c r="L199" s="553"/>
      <c r="M199" s="587"/>
    </row>
    <row r="200" spans="1:13" ht="14.25">
      <c r="A200" s="534">
        <v>193</v>
      </c>
      <c r="B200" s="550"/>
      <c r="C200" s="550"/>
      <c r="D200" s="550"/>
      <c r="E200" s="626"/>
      <c r="F200" s="626"/>
      <c r="G200" s="639"/>
      <c r="H200" s="627"/>
      <c r="I200" s="641"/>
      <c r="J200" s="541" t="e">
        <f t="shared" si="0"/>
        <v>#DIV/0!</v>
      </c>
      <c r="K200" s="551"/>
      <c r="L200" s="553"/>
      <c r="M200" s="587"/>
    </row>
    <row r="201" spans="1:13" ht="14.25">
      <c r="A201" s="534">
        <v>194</v>
      </c>
      <c r="B201" s="550"/>
      <c r="C201" s="550"/>
      <c r="D201" s="550"/>
      <c r="E201" s="626"/>
      <c r="F201" s="626"/>
      <c r="G201" s="639"/>
      <c r="H201" s="627"/>
      <c r="I201" s="641"/>
      <c r="J201" s="541" t="e">
        <f t="shared" si="0"/>
        <v>#DIV/0!</v>
      </c>
      <c r="K201" s="551"/>
      <c r="L201" s="553"/>
      <c r="M201" s="587"/>
    </row>
    <row r="202" spans="1:13" ht="14.25">
      <c r="A202" s="534">
        <v>195</v>
      </c>
      <c r="B202" s="550"/>
      <c r="C202" s="550"/>
      <c r="D202" s="550"/>
      <c r="E202" s="626"/>
      <c r="F202" s="626"/>
      <c r="G202" s="639"/>
      <c r="H202" s="627"/>
      <c r="I202" s="641"/>
      <c r="J202" s="541" t="e">
        <f t="shared" si="0"/>
        <v>#DIV/0!</v>
      </c>
      <c r="K202" s="551"/>
      <c r="L202" s="553"/>
      <c r="M202" s="587"/>
    </row>
    <row r="203" spans="1:13" ht="14.25">
      <c r="A203" s="534">
        <v>196</v>
      </c>
      <c r="B203" s="550"/>
      <c r="C203" s="550"/>
      <c r="D203" s="550"/>
      <c r="E203" s="626"/>
      <c r="F203" s="626"/>
      <c r="G203" s="639"/>
      <c r="H203" s="627"/>
      <c r="I203" s="641"/>
      <c r="J203" s="541" t="e">
        <f t="shared" si="0"/>
        <v>#DIV/0!</v>
      </c>
      <c r="K203" s="551"/>
      <c r="L203" s="553"/>
      <c r="M203" s="587"/>
    </row>
    <row r="204" spans="1:13" ht="14.25">
      <c r="A204" s="534">
        <v>197</v>
      </c>
      <c r="B204" s="550"/>
      <c r="C204" s="550"/>
      <c r="D204" s="550"/>
      <c r="E204" s="626"/>
      <c r="F204" s="626"/>
      <c r="G204" s="639"/>
      <c r="H204" s="627"/>
      <c r="I204" s="641"/>
      <c r="J204" s="541" t="e">
        <f t="shared" si="0"/>
        <v>#DIV/0!</v>
      </c>
      <c r="K204" s="551"/>
      <c r="L204" s="553"/>
      <c r="M204" s="587"/>
    </row>
    <row r="205" spans="1:13" ht="14.25">
      <c r="A205" s="534">
        <v>198</v>
      </c>
      <c r="B205" s="550"/>
      <c r="C205" s="550"/>
      <c r="D205" s="550"/>
      <c r="E205" s="626"/>
      <c r="F205" s="626"/>
      <c r="G205" s="639"/>
      <c r="H205" s="627"/>
      <c r="I205" s="641"/>
      <c r="J205" s="541" t="e">
        <f t="shared" si="0"/>
        <v>#DIV/0!</v>
      </c>
      <c r="K205" s="551"/>
      <c r="L205" s="553"/>
      <c r="M205" s="587"/>
    </row>
    <row r="206" spans="1:13" ht="14.25">
      <c r="A206" s="534">
        <v>199</v>
      </c>
      <c r="B206" s="550"/>
      <c r="C206" s="550"/>
      <c r="D206" s="550"/>
      <c r="E206" s="626"/>
      <c r="F206" s="626"/>
      <c r="G206" s="639"/>
      <c r="H206" s="627"/>
      <c r="I206" s="641"/>
      <c r="J206" s="541" t="e">
        <f t="shared" si="0"/>
        <v>#DIV/0!</v>
      </c>
      <c r="K206" s="551"/>
      <c r="L206" s="553"/>
      <c r="M206" s="587"/>
    </row>
    <row r="207" spans="1:13" ht="14.25">
      <c r="A207" s="534">
        <v>200</v>
      </c>
      <c r="B207" s="550"/>
      <c r="C207" s="550"/>
      <c r="D207" s="550"/>
      <c r="E207" s="626"/>
      <c r="F207" s="626"/>
      <c r="G207" s="639"/>
      <c r="H207" s="627"/>
      <c r="I207" s="641"/>
      <c r="J207" s="541" t="e">
        <f t="shared" si="0"/>
        <v>#DIV/0!</v>
      </c>
      <c r="K207" s="551"/>
      <c r="L207" s="553"/>
      <c r="M207" s="587"/>
    </row>
    <row r="208" spans="1:13" ht="14.25">
      <c r="A208" s="534">
        <v>201</v>
      </c>
      <c r="B208" s="550"/>
      <c r="C208" s="550"/>
      <c r="D208" s="550"/>
      <c r="E208" s="626"/>
      <c r="F208" s="626"/>
      <c r="G208" s="639"/>
      <c r="H208" s="627"/>
      <c r="I208" s="641"/>
      <c r="J208" s="541" t="e">
        <f t="shared" si="0"/>
        <v>#DIV/0!</v>
      </c>
      <c r="K208" s="551"/>
      <c r="L208" s="553"/>
      <c r="M208" s="587"/>
    </row>
    <row r="209" spans="1:13" ht="14.25">
      <c r="A209" s="534">
        <v>202</v>
      </c>
      <c r="B209" s="550"/>
      <c r="C209" s="550"/>
      <c r="D209" s="550"/>
      <c r="E209" s="626"/>
      <c r="F209" s="626"/>
      <c r="G209" s="639"/>
      <c r="H209" s="627"/>
      <c r="I209" s="641"/>
      <c r="J209" s="541" t="e">
        <f t="shared" si="0"/>
        <v>#DIV/0!</v>
      </c>
      <c r="K209" s="551"/>
      <c r="L209" s="553"/>
      <c r="M209" s="587"/>
    </row>
    <row r="210" spans="1:13" ht="14.25">
      <c r="A210" s="534">
        <v>203</v>
      </c>
      <c r="B210" s="550"/>
      <c r="C210" s="550"/>
      <c r="D210" s="550"/>
      <c r="E210" s="626"/>
      <c r="F210" s="626"/>
      <c r="G210" s="639"/>
      <c r="H210" s="627"/>
      <c r="I210" s="641"/>
      <c r="J210" s="541" t="e">
        <f t="shared" si="0"/>
        <v>#DIV/0!</v>
      </c>
      <c r="K210" s="551"/>
      <c r="L210" s="553"/>
      <c r="M210" s="587"/>
    </row>
    <row r="211" spans="1:13" ht="14.25">
      <c r="A211" s="534">
        <v>204</v>
      </c>
      <c r="B211" s="550"/>
      <c r="C211" s="550"/>
      <c r="D211" s="550"/>
      <c r="E211" s="626"/>
      <c r="F211" s="626"/>
      <c r="G211" s="639"/>
      <c r="H211" s="627"/>
      <c r="I211" s="641"/>
      <c r="J211" s="541" t="e">
        <f t="shared" si="0"/>
        <v>#DIV/0!</v>
      </c>
      <c r="K211" s="551"/>
      <c r="L211" s="553"/>
      <c r="M211" s="587"/>
    </row>
    <row r="212" spans="1:13" ht="14.25">
      <c r="A212" s="534">
        <v>205</v>
      </c>
      <c r="B212" s="550"/>
      <c r="C212" s="550"/>
      <c r="D212" s="550"/>
      <c r="E212" s="626"/>
      <c r="F212" s="626"/>
      <c r="G212" s="639"/>
      <c r="H212" s="627"/>
      <c r="I212" s="641"/>
      <c r="J212" s="541" t="e">
        <f t="shared" si="0"/>
        <v>#DIV/0!</v>
      </c>
      <c r="K212" s="551"/>
      <c r="L212" s="553"/>
      <c r="M212" s="587"/>
    </row>
    <row r="213" spans="1:13" ht="14.25">
      <c r="A213" s="534">
        <v>206</v>
      </c>
      <c r="B213" s="550"/>
      <c r="C213" s="550"/>
      <c r="D213" s="550"/>
      <c r="E213" s="626"/>
      <c r="F213" s="626"/>
      <c r="G213" s="639"/>
      <c r="H213" s="627"/>
      <c r="I213" s="641"/>
      <c r="J213" s="541" t="e">
        <f t="shared" si="0"/>
        <v>#DIV/0!</v>
      </c>
      <c r="K213" s="551"/>
      <c r="L213" s="553"/>
      <c r="M213" s="587"/>
    </row>
    <row r="214" spans="1:13" ht="14.25">
      <c r="A214" s="534">
        <v>207</v>
      </c>
      <c r="B214" s="550"/>
      <c r="C214" s="550"/>
      <c r="D214" s="550"/>
      <c r="E214" s="626"/>
      <c r="F214" s="626"/>
      <c r="G214" s="639"/>
      <c r="H214" s="627"/>
      <c r="I214" s="641"/>
      <c r="J214" s="541" t="e">
        <f t="shared" si="0"/>
        <v>#DIV/0!</v>
      </c>
      <c r="K214" s="551"/>
      <c r="L214" s="553"/>
      <c r="M214" s="587"/>
    </row>
    <row r="215" spans="1:13" ht="14.25">
      <c r="A215" s="534">
        <v>208</v>
      </c>
      <c r="B215" s="550"/>
      <c r="C215" s="550"/>
      <c r="D215" s="550"/>
      <c r="E215" s="626"/>
      <c r="F215" s="626"/>
      <c r="G215" s="639"/>
      <c r="H215" s="627"/>
      <c r="I215" s="641"/>
      <c r="J215" s="541" t="e">
        <f t="shared" si="0"/>
        <v>#DIV/0!</v>
      </c>
      <c r="K215" s="551"/>
      <c r="L215" s="553"/>
      <c r="M215" s="587"/>
    </row>
    <row r="216" spans="1:13" ht="14.25">
      <c r="A216" s="534">
        <v>209</v>
      </c>
      <c r="B216" s="550"/>
      <c r="C216" s="550"/>
      <c r="D216" s="550"/>
      <c r="E216" s="626"/>
      <c r="F216" s="626"/>
      <c r="G216" s="639"/>
      <c r="H216" s="627"/>
      <c r="I216" s="641"/>
      <c r="J216" s="541" t="e">
        <f t="shared" si="0"/>
        <v>#DIV/0!</v>
      </c>
      <c r="K216" s="551"/>
      <c r="L216" s="553"/>
      <c r="M216" s="587"/>
    </row>
    <row r="217" spans="1:13" ht="14.25">
      <c r="A217" s="534">
        <v>210</v>
      </c>
      <c r="B217" s="550"/>
      <c r="C217" s="550"/>
      <c r="D217" s="550"/>
      <c r="E217" s="626"/>
      <c r="F217" s="626"/>
      <c r="G217" s="639"/>
      <c r="H217" s="627"/>
      <c r="I217" s="641"/>
      <c r="J217" s="541" t="e">
        <f t="shared" si="0"/>
        <v>#DIV/0!</v>
      </c>
      <c r="K217" s="551"/>
      <c r="L217" s="553"/>
      <c r="M217" s="587"/>
    </row>
    <row r="218" spans="1:13" ht="14.25">
      <c r="A218" s="534">
        <v>211</v>
      </c>
      <c r="B218" s="550"/>
      <c r="C218" s="550"/>
      <c r="D218" s="550"/>
      <c r="E218" s="626"/>
      <c r="F218" s="626"/>
      <c r="G218" s="639"/>
      <c r="H218" s="627"/>
      <c r="I218" s="641"/>
      <c r="J218" s="541" t="e">
        <f t="shared" si="0"/>
        <v>#DIV/0!</v>
      </c>
      <c r="K218" s="551"/>
      <c r="L218" s="553"/>
      <c r="M218" s="587"/>
    </row>
    <row r="219" spans="1:13" ht="14.25">
      <c r="A219" s="534">
        <v>212</v>
      </c>
      <c r="B219" s="550"/>
      <c r="C219" s="550"/>
      <c r="D219" s="550"/>
      <c r="E219" s="626"/>
      <c r="F219" s="626"/>
      <c r="G219" s="639"/>
      <c r="H219" s="627"/>
      <c r="I219" s="641"/>
      <c r="J219" s="541" t="e">
        <f t="shared" si="0"/>
        <v>#DIV/0!</v>
      </c>
      <c r="K219" s="551"/>
      <c r="L219" s="553"/>
      <c r="M219" s="587"/>
    </row>
    <row r="220" spans="1:13" ht="14.25">
      <c r="A220" s="534">
        <v>213</v>
      </c>
      <c r="B220" s="550"/>
      <c r="C220" s="550"/>
      <c r="D220" s="550"/>
      <c r="E220" s="626"/>
      <c r="F220" s="626"/>
      <c r="G220" s="639"/>
      <c r="H220" s="627"/>
      <c r="I220" s="641"/>
      <c r="J220" s="541" t="e">
        <f t="shared" si="0"/>
        <v>#DIV/0!</v>
      </c>
      <c r="K220" s="551"/>
      <c r="L220" s="553"/>
      <c r="M220" s="587"/>
    </row>
    <row r="221" spans="1:13" ht="14.25">
      <c r="A221" s="534">
        <v>214</v>
      </c>
      <c r="B221" s="550"/>
      <c r="C221" s="550"/>
      <c r="D221" s="550"/>
      <c r="E221" s="626"/>
      <c r="F221" s="626"/>
      <c r="G221" s="639"/>
      <c r="H221" s="627"/>
      <c r="I221" s="641"/>
      <c r="J221" s="541" t="e">
        <f t="shared" si="0"/>
        <v>#DIV/0!</v>
      </c>
      <c r="K221" s="551"/>
      <c r="L221" s="553"/>
      <c r="M221" s="587"/>
    </row>
    <row r="222" spans="1:13" ht="14.25">
      <c r="A222" s="534">
        <v>215</v>
      </c>
      <c r="B222" s="550"/>
      <c r="C222" s="550"/>
      <c r="D222" s="550"/>
      <c r="E222" s="626"/>
      <c r="F222" s="626"/>
      <c r="G222" s="639"/>
      <c r="H222" s="627"/>
      <c r="I222" s="641"/>
      <c r="J222" s="541" t="e">
        <f t="shared" si="0"/>
        <v>#DIV/0!</v>
      </c>
      <c r="K222" s="551"/>
      <c r="L222" s="553"/>
      <c r="M222" s="587"/>
    </row>
    <row r="223" spans="1:13" ht="14.25">
      <c r="A223" s="534">
        <v>216</v>
      </c>
      <c r="B223" s="550"/>
      <c r="C223" s="550"/>
      <c r="D223" s="550"/>
      <c r="E223" s="626"/>
      <c r="F223" s="626"/>
      <c r="G223" s="639"/>
      <c r="H223" s="627"/>
      <c r="I223" s="641"/>
      <c r="J223" s="541" t="e">
        <f t="shared" si="0"/>
        <v>#DIV/0!</v>
      </c>
      <c r="K223" s="551"/>
      <c r="L223" s="553"/>
      <c r="M223" s="587"/>
    </row>
    <row r="224" spans="1:13" ht="14.25">
      <c r="A224" s="534">
        <v>217</v>
      </c>
      <c r="B224" s="550"/>
      <c r="C224" s="550"/>
      <c r="D224" s="550"/>
      <c r="E224" s="626"/>
      <c r="F224" s="626"/>
      <c r="G224" s="639"/>
      <c r="H224" s="627"/>
      <c r="I224" s="641"/>
      <c r="J224" s="541" t="e">
        <f t="shared" si="0"/>
        <v>#DIV/0!</v>
      </c>
      <c r="K224" s="551"/>
      <c r="L224" s="553"/>
      <c r="M224" s="587"/>
    </row>
    <row r="225" spans="1:13" ht="14.25">
      <c r="A225" s="534">
        <v>218</v>
      </c>
      <c r="B225" s="550"/>
      <c r="C225" s="550"/>
      <c r="D225" s="550"/>
      <c r="E225" s="626"/>
      <c r="F225" s="626"/>
      <c r="G225" s="550"/>
      <c r="H225" s="627"/>
      <c r="I225" s="641"/>
      <c r="J225" s="541" t="e">
        <f t="shared" si="0"/>
        <v>#DIV/0!</v>
      </c>
      <c r="K225" s="551"/>
      <c r="L225" s="553"/>
      <c r="M225" s="587"/>
    </row>
    <row r="226" spans="1:13" ht="14.25">
      <c r="A226" s="534">
        <v>219</v>
      </c>
      <c r="B226" s="550"/>
      <c r="C226" s="550"/>
      <c r="D226" s="550"/>
      <c r="E226" s="626"/>
      <c r="F226" s="626"/>
      <c r="G226" s="550"/>
      <c r="H226" s="627"/>
      <c r="I226" s="641"/>
      <c r="J226" s="541" t="e">
        <f t="shared" si="0"/>
        <v>#DIV/0!</v>
      </c>
      <c r="K226" s="551"/>
      <c r="L226" s="553"/>
      <c r="M226" s="587"/>
    </row>
    <row r="227" spans="1:13" ht="14.25">
      <c r="A227" s="534">
        <v>220</v>
      </c>
      <c r="B227" s="550"/>
      <c r="C227" s="550"/>
      <c r="D227" s="550"/>
      <c r="E227" s="626"/>
      <c r="F227" s="626"/>
      <c r="G227" s="550"/>
      <c r="H227" s="627"/>
      <c r="I227" s="641"/>
      <c r="J227" s="541" t="e">
        <f t="shared" si="0"/>
        <v>#DIV/0!</v>
      </c>
      <c r="K227" s="551"/>
      <c r="L227" s="553"/>
      <c r="M227" s="587"/>
    </row>
    <row r="228" spans="1:13" ht="14.25">
      <c r="A228" s="534">
        <v>221</v>
      </c>
      <c r="B228" s="550"/>
      <c r="C228" s="550"/>
      <c r="D228" s="550"/>
      <c r="E228" s="626"/>
      <c r="F228" s="626"/>
      <c r="G228" s="550"/>
      <c r="H228" s="627"/>
      <c r="I228" s="641"/>
      <c r="J228" s="541" t="e">
        <f t="shared" si="0"/>
        <v>#DIV/0!</v>
      </c>
      <c r="K228" s="551"/>
      <c r="L228" s="553"/>
      <c r="M228" s="587"/>
    </row>
    <row r="229" spans="1:13" ht="14.25">
      <c r="A229" s="534">
        <v>222</v>
      </c>
      <c r="B229" s="550"/>
      <c r="C229" s="550"/>
      <c r="D229" s="550"/>
      <c r="E229" s="626"/>
      <c r="F229" s="626"/>
      <c r="G229" s="550"/>
      <c r="H229" s="627"/>
      <c r="I229" s="641"/>
      <c r="J229" s="541" t="e">
        <f t="shared" si="0"/>
        <v>#DIV/0!</v>
      </c>
      <c r="K229" s="551"/>
      <c r="L229" s="553"/>
      <c r="M229" s="587"/>
    </row>
    <row r="230" spans="1:13" ht="14.25">
      <c r="A230" s="534">
        <v>223</v>
      </c>
      <c r="B230" s="550"/>
      <c r="C230" s="550"/>
      <c r="D230" s="550"/>
      <c r="E230" s="626"/>
      <c r="F230" s="626"/>
      <c r="G230" s="550"/>
      <c r="H230" s="627"/>
      <c r="I230" s="641"/>
      <c r="J230" s="541" t="e">
        <f t="shared" si="0"/>
        <v>#DIV/0!</v>
      </c>
      <c r="K230" s="551"/>
      <c r="L230" s="553"/>
      <c r="M230" s="587"/>
    </row>
    <row r="231" spans="1:13" ht="14.25">
      <c r="A231" s="534">
        <v>224</v>
      </c>
      <c r="B231" s="550"/>
      <c r="C231" s="550"/>
      <c r="D231" s="550"/>
      <c r="E231" s="626"/>
      <c r="F231" s="626"/>
      <c r="G231" s="550"/>
      <c r="H231" s="627"/>
      <c r="I231" s="641"/>
      <c r="J231" s="541" t="e">
        <f t="shared" si="0"/>
        <v>#DIV/0!</v>
      </c>
      <c r="K231" s="551"/>
      <c r="L231" s="553"/>
      <c r="M231" s="587"/>
    </row>
    <row r="232" spans="1:13" ht="14.25">
      <c r="A232" s="534">
        <v>225</v>
      </c>
      <c r="B232" s="550"/>
      <c r="C232" s="550"/>
      <c r="D232" s="550"/>
      <c r="E232" s="626"/>
      <c r="F232" s="626"/>
      <c r="G232" s="550"/>
      <c r="H232" s="627"/>
      <c r="I232" s="641"/>
      <c r="J232" s="541" t="e">
        <f t="shared" si="0"/>
        <v>#DIV/0!</v>
      </c>
      <c r="K232" s="551"/>
      <c r="L232" s="553"/>
      <c r="M232" s="587"/>
    </row>
    <row r="233" spans="1:13" ht="14.25">
      <c r="A233" s="534">
        <v>226</v>
      </c>
      <c r="B233" s="550"/>
      <c r="C233" s="550"/>
      <c r="D233" s="550"/>
      <c r="E233" s="626"/>
      <c r="F233" s="626"/>
      <c r="G233" s="550"/>
      <c r="H233" s="627"/>
      <c r="I233" s="641"/>
      <c r="J233" s="541" t="e">
        <f t="shared" si="0"/>
        <v>#DIV/0!</v>
      </c>
      <c r="K233" s="551"/>
      <c r="L233" s="553"/>
      <c r="M233" s="587"/>
    </row>
    <row r="234" spans="1:13" ht="14.25">
      <c r="A234" s="534">
        <v>227</v>
      </c>
      <c r="B234" s="550"/>
      <c r="C234" s="550"/>
      <c r="D234" s="550"/>
      <c r="E234" s="626"/>
      <c r="F234" s="626"/>
      <c r="G234" s="550"/>
      <c r="H234" s="627"/>
      <c r="I234" s="641"/>
      <c r="J234" s="541" t="e">
        <f t="shared" si="0"/>
        <v>#DIV/0!</v>
      </c>
      <c r="K234" s="551"/>
      <c r="L234" s="553"/>
      <c r="M234" s="587"/>
    </row>
    <row r="235" spans="1:13" ht="14.25">
      <c r="A235" s="534">
        <v>228</v>
      </c>
      <c r="B235" s="550"/>
      <c r="C235" s="550"/>
      <c r="D235" s="550"/>
      <c r="E235" s="626"/>
      <c r="F235" s="626"/>
      <c r="G235" s="550"/>
      <c r="H235" s="627"/>
      <c r="I235" s="641"/>
      <c r="J235" s="541" t="e">
        <f t="shared" si="0"/>
        <v>#DIV/0!</v>
      </c>
      <c r="K235" s="551"/>
      <c r="L235" s="553"/>
      <c r="M235" s="587"/>
    </row>
    <row r="236" spans="1:13" ht="14.25">
      <c r="A236" s="534">
        <v>229</v>
      </c>
      <c r="B236" s="550"/>
      <c r="C236" s="550"/>
      <c r="D236" s="550"/>
      <c r="E236" s="626"/>
      <c r="F236" s="626"/>
      <c r="G236" s="550"/>
      <c r="H236" s="627"/>
      <c r="I236" s="641"/>
      <c r="J236" s="541" t="e">
        <f t="shared" si="0"/>
        <v>#DIV/0!</v>
      </c>
      <c r="K236" s="551"/>
      <c r="L236" s="553"/>
      <c r="M236" s="587"/>
    </row>
    <row r="237" spans="1:13" ht="14.25">
      <c r="A237" s="534">
        <v>230</v>
      </c>
      <c r="B237" s="550"/>
      <c r="C237" s="550"/>
      <c r="D237" s="550"/>
      <c r="E237" s="626"/>
      <c r="F237" s="626"/>
      <c r="G237" s="550"/>
      <c r="H237" s="627"/>
      <c r="I237" s="641"/>
      <c r="J237" s="541" t="e">
        <f t="shared" si="0"/>
        <v>#DIV/0!</v>
      </c>
      <c r="K237" s="551"/>
      <c r="L237" s="553"/>
      <c r="M237" s="587"/>
    </row>
    <row r="238" spans="1:13" ht="14.25">
      <c r="A238" s="534">
        <v>231</v>
      </c>
      <c r="B238" s="550"/>
      <c r="C238" s="550"/>
      <c r="D238" s="550"/>
      <c r="E238" s="626"/>
      <c r="F238" s="626"/>
      <c r="G238" s="550"/>
      <c r="H238" s="627"/>
      <c r="I238" s="641"/>
      <c r="J238" s="541" t="e">
        <f t="shared" si="0"/>
        <v>#DIV/0!</v>
      </c>
      <c r="K238" s="551"/>
      <c r="L238" s="553"/>
      <c r="M238" s="587"/>
    </row>
    <row r="239" spans="1:13" ht="14.25">
      <c r="A239" s="534">
        <v>232</v>
      </c>
      <c r="B239" s="550"/>
      <c r="C239" s="550"/>
      <c r="D239" s="550"/>
      <c r="E239" s="626"/>
      <c r="F239" s="626"/>
      <c r="G239" s="550"/>
      <c r="H239" s="627"/>
      <c r="I239" s="641"/>
      <c r="J239" s="541" t="e">
        <f t="shared" si="0"/>
        <v>#DIV/0!</v>
      </c>
      <c r="K239" s="551"/>
      <c r="L239" s="553"/>
      <c r="M239" s="587"/>
    </row>
    <row r="240" spans="1:13" ht="14.25">
      <c r="A240" s="534">
        <v>233</v>
      </c>
      <c r="B240" s="550"/>
      <c r="C240" s="550"/>
      <c r="D240" s="550"/>
      <c r="E240" s="626"/>
      <c r="F240" s="626"/>
      <c r="G240" s="550"/>
      <c r="H240" s="627"/>
      <c r="I240" s="641"/>
      <c r="J240" s="541" t="e">
        <f t="shared" si="0"/>
        <v>#DIV/0!</v>
      </c>
      <c r="K240" s="551"/>
      <c r="L240" s="553"/>
      <c r="M240" s="587"/>
    </row>
    <row r="241" spans="1:13" ht="14.25">
      <c r="A241" s="534">
        <v>234</v>
      </c>
      <c r="B241" s="550"/>
      <c r="C241" s="550"/>
      <c r="D241" s="550"/>
      <c r="E241" s="626"/>
      <c r="F241" s="626"/>
      <c r="G241" s="550"/>
      <c r="H241" s="627"/>
      <c r="I241" s="641"/>
      <c r="J241" s="541" t="e">
        <f t="shared" si="0"/>
        <v>#DIV/0!</v>
      </c>
      <c r="K241" s="551"/>
      <c r="L241" s="553"/>
      <c r="M241" s="587"/>
    </row>
    <row r="242" spans="1:13" ht="14.25">
      <c r="A242" s="534">
        <v>235</v>
      </c>
      <c r="B242" s="550"/>
      <c r="C242" s="550"/>
      <c r="D242" s="550"/>
      <c r="E242" s="626"/>
      <c r="F242" s="626"/>
      <c r="G242" s="550"/>
      <c r="H242" s="627"/>
      <c r="I242" s="641"/>
      <c r="J242" s="541" t="e">
        <f t="shared" si="0"/>
        <v>#DIV/0!</v>
      </c>
      <c r="K242" s="551"/>
      <c r="L242" s="553"/>
      <c r="M242" s="587"/>
    </row>
    <row r="243" spans="1:13" ht="14.25">
      <c r="A243" s="534">
        <v>236</v>
      </c>
      <c r="B243" s="550"/>
      <c r="C243" s="550"/>
      <c r="D243" s="550"/>
      <c r="E243" s="626"/>
      <c r="F243" s="626"/>
      <c r="G243" s="550"/>
      <c r="H243" s="627"/>
      <c r="I243" s="641"/>
      <c r="J243" s="541" t="e">
        <f t="shared" si="0"/>
        <v>#DIV/0!</v>
      </c>
      <c r="K243" s="551"/>
      <c r="L243" s="553"/>
      <c r="M243" s="587"/>
    </row>
    <row r="244" spans="1:13" ht="14.25">
      <c r="A244" s="534">
        <v>237</v>
      </c>
      <c r="B244" s="550"/>
      <c r="C244" s="550"/>
      <c r="D244" s="550"/>
      <c r="E244" s="626"/>
      <c r="F244" s="626"/>
      <c r="G244" s="550"/>
      <c r="H244" s="627"/>
      <c r="I244" s="641"/>
      <c r="J244" s="541" t="e">
        <f t="shared" si="0"/>
        <v>#DIV/0!</v>
      </c>
      <c r="K244" s="551"/>
      <c r="L244" s="553"/>
      <c r="M244" s="587"/>
    </row>
    <row r="245" spans="1:13" ht="14.25">
      <c r="A245" s="534">
        <v>238</v>
      </c>
      <c r="B245" s="550"/>
      <c r="C245" s="550"/>
      <c r="D245" s="550"/>
      <c r="E245" s="626"/>
      <c r="F245" s="626"/>
      <c r="G245" s="550"/>
      <c r="H245" s="627"/>
      <c r="I245" s="641"/>
      <c r="J245" s="541" t="e">
        <f t="shared" si="0"/>
        <v>#DIV/0!</v>
      </c>
      <c r="K245" s="551"/>
      <c r="L245" s="553"/>
      <c r="M245" s="587"/>
    </row>
    <row r="246" spans="1:13" ht="14.25">
      <c r="A246" s="534">
        <v>239</v>
      </c>
      <c r="B246" s="550"/>
      <c r="C246" s="550"/>
      <c r="D246" s="550"/>
      <c r="E246" s="626"/>
      <c r="F246" s="626"/>
      <c r="G246" s="550"/>
      <c r="H246" s="627"/>
      <c r="I246" s="641"/>
      <c r="J246" s="541" t="e">
        <f t="shared" si="0"/>
        <v>#DIV/0!</v>
      </c>
      <c r="K246" s="551"/>
      <c r="L246" s="553"/>
      <c r="M246" s="587"/>
    </row>
    <row r="247" spans="1:13" ht="14.25">
      <c r="A247" s="534">
        <v>240</v>
      </c>
      <c r="B247" s="550"/>
      <c r="C247" s="550"/>
      <c r="D247" s="550"/>
      <c r="E247" s="626"/>
      <c r="F247" s="626"/>
      <c r="G247" s="550"/>
      <c r="H247" s="627"/>
      <c r="I247" s="641"/>
      <c r="J247" s="541" t="e">
        <f t="shared" si="0"/>
        <v>#DIV/0!</v>
      </c>
      <c r="K247" s="551"/>
      <c r="L247" s="553"/>
      <c r="M247" s="587"/>
    </row>
    <row r="248" spans="1:13" ht="14.25">
      <c r="A248" s="534">
        <v>241</v>
      </c>
      <c r="B248" s="550"/>
      <c r="C248" s="550"/>
      <c r="D248" s="550"/>
      <c r="E248" s="626"/>
      <c r="F248" s="626"/>
      <c r="G248" s="550"/>
      <c r="H248" s="627"/>
      <c r="I248" s="641"/>
      <c r="J248" s="541" t="e">
        <f t="shared" si="0"/>
        <v>#DIV/0!</v>
      </c>
      <c r="K248" s="551"/>
      <c r="L248" s="553"/>
      <c r="M248" s="587"/>
    </row>
    <row r="249" spans="1:13" ht="14.25">
      <c r="A249" s="534">
        <v>242</v>
      </c>
      <c r="B249" s="550"/>
      <c r="C249" s="550"/>
      <c r="D249" s="550"/>
      <c r="E249" s="626"/>
      <c r="F249" s="626"/>
      <c r="G249" s="550"/>
      <c r="H249" s="627"/>
      <c r="I249" s="641"/>
      <c r="J249" s="541" t="e">
        <f t="shared" si="0"/>
        <v>#DIV/0!</v>
      </c>
      <c r="K249" s="551"/>
      <c r="L249" s="553"/>
      <c r="M249" s="587"/>
    </row>
    <row r="250" spans="1:13" ht="14.25">
      <c r="A250" s="534">
        <v>243</v>
      </c>
      <c r="B250" s="550"/>
      <c r="C250" s="550"/>
      <c r="D250" s="550"/>
      <c r="E250" s="626"/>
      <c r="F250" s="626"/>
      <c r="G250" s="550"/>
      <c r="H250" s="627"/>
      <c r="I250" s="641"/>
      <c r="J250" s="541" t="e">
        <f t="shared" si="0"/>
        <v>#DIV/0!</v>
      </c>
      <c r="K250" s="551"/>
      <c r="L250" s="553"/>
      <c r="M250" s="587"/>
    </row>
    <row r="251" spans="1:13" ht="14.25">
      <c r="A251" s="534">
        <v>244</v>
      </c>
      <c r="B251" s="550"/>
      <c r="C251" s="550"/>
      <c r="D251" s="550"/>
      <c r="E251" s="626"/>
      <c r="F251" s="626"/>
      <c r="G251" s="550"/>
      <c r="H251" s="627"/>
      <c r="I251" s="641"/>
      <c r="J251" s="541" t="e">
        <f t="shared" si="0"/>
        <v>#DIV/0!</v>
      </c>
      <c r="K251" s="551"/>
      <c r="L251" s="553"/>
      <c r="M251" s="587"/>
    </row>
    <row r="252" spans="1:13" ht="14.25">
      <c r="A252" s="534">
        <v>245</v>
      </c>
      <c r="B252" s="550"/>
      <c r="C252" s="550"/>
      <c r="D252" s="550"/>
      <c r="E252" s="626"/>
      <c r="F252" s="626"/>
      <c r="G252" s="550"/>
      <c r="H252" s="627"/>
      <c r="I252" s="641"/>
      <c r="J252" s="541" t="e">
        <f t="shared" si="0"/>
        <v>#DIV/0!</v>
      </c>
      <c r="K252" s="551"/>
      <c r="L252" s="553"/>
      <c r="M252" s="587"/>
    </row>
    <row r="253" spans="1:13" ht="14.25">
      <c r="A253" s="534">
        <v>246</v>
      </c>
      <c r="B253" s="550"/>
      <c r="C253" s="550"/>
      <c r="D253" s="550"/>
      <c r="E253" s="626"/>
      <c r="F253" s="626"/>
      <c r="G253" s="550"/>
      <c r="H253" s="627"/>
      <c r="I253" s="641"/>
      <c r="J253" s="541" t="e">
        <f t="shared" si="0"/>
        <v>#DIV/0!</v>
      </c>
      <c r="K253" s="551"/>
      <c r="L253" s="553"/>
      <c r="M253" s="587"/>
    </row>
    <row r="254" spans="1:13" ht="14.25">
      <c r="A254" s="534">
        <v>247</v>
      </c>
      <c r="B254" s="550"/>
      <c r="C254" s="550"/>
      <c r="D254" s="550"/>
      <c r="E254" s="626"/>
      <c r="F254" s="626"/>
      <c r="G254" s="550"/>
      <c r="H254" s="627"/>
      <c r="I254" s="641"/>
      <c r="J254" s="541" t="e">
        <f t="shared" si="0"/>
        <v>#DIV/0!</v>
      </c>
      <c r="K254" s="551"/>
      <c r="L254" s="553"/>
      <c r="M254" s="587"/>
    </row>
    <row r="255" spans="1:13" ht="14.25">
      <c r="A255" s="534">
        <v>248</v>
      </c>
      <c r="B255" s="550"/>
      <c r="C255" s="550"/>
      <c r="D255" s="550"/>
      <c r="E255" s="626"/>
      <c r="F255" s="626"/>
      <c r="G255" s="550"/>
      <c r="H255" s="627"/>
      <c r="I255" s="641"/>
      <c r="J255" s="541" t="e">
        <f t="shared" si="0"/>
        <v>#DIV/0!</v>
      </c>
      <c r="K255" s="551"/>
      <c r="L255" s="553"/>
      <c r="M255" s="587"/>
    </row>
    <row r="256" spans="1:13" ht="14.25">
      <c r="A256" s="534">
        <v>249</v>
      </c>
      <c r="B256" s="550"/>
      <c r="C256" s="550"/>
      <c r="D256" s="550"/>
      <c r="E256" s="626"/>
      <c r="F256" s="626"/>
      <c r="G256" s="550"/>
      <c r="H256" s="627"/>
      <c r="I256" s="641"/>
      <c r="J256" s="541" t="e">
        <f t="shared" si="0"/>
        <v>#DIV/0!</v>
      </c>
      <c r="K256" s="551"/>
      <c r="L256" s="553"/>
      <c r="M256" s="587"/>
    </row>
    <row r="257" spans="1:13" ht="14.25">
      <c r="A257" s="534">
        <v>250</v>
      </c>
      <c r="B257" s="550"/>
      <c r="C257" s="550"/>
      <c r="D257" s="550"/>
      <c r="E257" s="626"/>
      <c r="F257" s="626"/>
      <c r="G257" s="550"/>
      <c r="H257" s="627"/>
      <c r="I257" s="641"/>
      <c r="J257" s="541" t="e">
        <f t="shared" si="0"/>
        <v>#DIV/0!</v>
      </c>
      <c r="K257" s="551"/>
      <c r="L257" s="553"/>
      <c r="M257" s="587"/>
    </row>
    <row r="258" spans="1:13" ht="14.25">
      <c r="A258" s="534">
        <v>251</v>
      </c>
      <c r="B258" s="550"/>
      <c r="C258" s="550"/>
      <c r="D258" s="550"/>
      <c r="E258" s="626"/>
      <c r="F258" s="626"/>
      <c r="G258" s="550"/>
      <c r="H258" s="627"/>
      <c r="I258" s="641"/>
      <c r="J258" s="541" t="e">
        <f t="shared" si="0"/>
        <v>#DIV/0!</v>
      </c>
      <c r="K258" s="551"/>
      <c r="L258" s="553"/>
      <c r="M258" s="587"/>
    </row>
    <row r="259" spans="1:13" ht="14.25">
      <c r="A259" s="534">
        <v>252</v>
      </c>
      <c r="B259" s="550"/>
      <c r="C259" s="550"/>
      <c r="D259" s="550"/>
      <c r="E259" s="626"/>
      <c r="F259" s="626"/>
      <c r="G259" s="550"/>
      <c r="H259" s="627"/>
      <c r="I259" s="641"/>
      <c r="J259" s="541" t="e">
        <f t="shared" si="0"/>
        <v>#DIV/0!</v>
      </c>
      <c r="K259" s="551"/>
      <c r="L259" s="553"/>
      <c r="M259" s="587"/>
    </row>
    <row r="260" spans="1:13" ht="14.25">
      <c r="A260" s="534">
        <v>253</v>
      </c>
      <c r="B260" s="550"/>
      <c r="C260" s="550"/>
      <c r="D260" s="550"/>
      <c r="E260" s="626"/>
      <c r="F260" s="626"/>
      <c r="G260" s="550"/>
      <c r="H260" s="627"/>
      <c r="I260" s="641"/>
      <c r="J260" s="541" t="e">
        <f t="shared" si="0"/>
        <v>#DIV/0!</v>
      </c>
      <c r="K260" s="551"/>
      <c r="L260" s="553"/>
      <c r="M260" s="587"/>
    </row>
    <row r="261" spans="1:13" ht="14.25">
      <c r="A261" s="534">
        <v>254</v>
      </c>
      <c r="B261" s="550"/>
      <c r="C261" s="550"/>
      <c r="D261" s="550"/>
      <c r="E261" s="626"/>
      <c r="F261" s="626"/>
      <c r="G261" s="550"/>
      <c r="H261" s="627"/>
      <c r="I261" s="641"/>
      <c r="J261" s="541" t="e">
        <f t="shared" si="0"/>
        <v>#DIV/0!</v>
      </c>
      <c r="K261" s="551"/>
      <c r="L261" s="553"/>
      <c r="M261" s="587"/>
    </row>
    <row r="262" spans="1:13" ht="14.25">
      <c r="A262" s="534">
        <v>255</v>
      </c>
      <c r="B262" s="550"/>
      <c r="C262" s="550"/>
      <c r="D262" s="550"/>
      <c r="E262" s="626"/>
      <c r="F262" s="626"/>
      <c r="G262" s="550"/>
      <c r="H262" s="627"/>
      <c r="I262" s="641"/>
      <c r="J262" s="541" t="e">
        <f t="shared" ref="J262:J357" si="1">H262/I262</f>
        <v>#DIV/0!</v>
      </c>
      <c r="K262" s="551"/>
      <c r="L262" s="553"/>
      <c r="M262" s="587"/>
    </row>
    <row r="263" spans="1:13" ht="14.25">
      <c r="A263" s="534">
        <v>256</v>
      </c>
      <c r="B263" s="550"/>
      <c r="C263" s="550"/>
      <c r="D263" s="550"/>
      <c r="E263" s="626"/>
      <c r="F263" s="626"/>
      <c r="G263" s="550"/>
      <c r="H263" s="627"/>
      <c r="I263" s="641"/>
      <c r="J263" s="541" t="e">
        <f t="shared" si="1"/>
        <v>#DIV/0!</v>
      </c>
      <c r="K263" s="551"/>
      <c r="L263" s="553"/>
      <c r="M263" s="587"/>
    </row>
    <row r="264" spans="1:13" ht="14.25">
      <c r="A264" s="534">
        <v>257</v>
      </c>
      <c r="B264" s="550"/>
      <c r="C264" s="550"/>
      <c r="D264" s="550"/>
      <c r="E264" s="626"/>
      <c r="F264" s="626"/>
      <c r="G264" s="550"/>
      <c r="H264" s="627"/>
      <c r="I264" s="641"/>
      <c r="J264" s="541" t="e">
        <f t="shared" si="1"/>
        <v>#DIV/0!</v>
      </c>
      <c r="K264" s="551"/>
      <c r="L264" s="553"/>
      <c r="M264" s="587"/>
    </row>
    <row r="265" spans="1:13" ht="14.25">
      <c r="A265" s="534">
        <v>258</v>
      </c>
      <c r="B265" s="550"/>
      <c r="C265" s="550"/>
      <c r="D265" s="550"/>
      <c r="E265" s="626"/>
      <c r="F265" s="626"/>
      <c r="G265" s="550"/>
      <c r="H265" s="627"/>
      <c r="I265" s="641"/>
      <c r="J265" s="541" t="e">
        <f t="shared" si="1"/>
        <v>#DIV/0!</v>
      </c>
      <c r="K265" s="551"/>
      <c r="L265" s="553"/>
      <c r="M265" s="587"/>
    </row>
    <row r="266" spans="1:13" ht="14.25">
      <c r="A266" s="534">
        <v>259</v>
      </c>
      <c r="B266" s="550"/>
      <c r="C266" s="550"/>
      <c r="D266" s="550"/>
      <c r="E266" s="626"/>
      <c r="F266" s="626"/>
      <c r="G266" s="550"/>
      <c r="H266" s="627"/>
      <c r="I266" s="641"/>
      <c r="J266" s="541" t="e">
        <f t="shared" si="1"/>
        <v>#DIV/0!</v>
      </c>
      <c r="K266" s="551"/>
      <c r="L266" s="553"/>
      <c r="M266" s="587"/>
    </row>
    <row r="267" spans="1:13" ht="14.25">
      <c r="A267" s="534">
        <v>260</v>
      </c>
      <c r="B267" s="550"/>
      <c r="C267" s="550"/>
      <c r="D267" s="550"/>
      <c r="E267" s="626"/>
      <c r="F267" s="626"/>
      <c r="G267" s="550"/>
      <c r="H267" s="627"/>
      <c r="I267" s="641"/>
      <c r="J267" s="541" t="e">
        <f t="shared" si="1"/>
        <v>#DIV/0!</v>
      </c>
      <c r="K267" s="551"/>
      <c r="L267" s="553"/>
      <c r="M267" s="587"/>
    </row>
    <row r="268" spans="1:13" ht="14.25">
      <c r="A268" s="534">
        <v>261</v>
      </c>
      <c r="B268" s="550"/>
      <c r="C268" s="550"/>
      <c r="D268" s="550"/>
      <c r="E268" s="626"/>
      <c r="F268" s="626"/>
      <c r="G268" s="550"/>
      <c r="H268" s="627"/>
      <c r="I268" s="641"/>
      <c r="J268" s="541" t="e">
        <f t="shared" si="1"/>
        <v>#DIV/0!</v>
      </c>
      <c r="K268" s="551"/>
      <c r="L268" s="553"/>
      <c r="M268" s="587"/>
    </row>
    <row r="269" spans="1:13" ht="14.25">
      <c r="A269" s="534">
        <v>262</v>
      </c>
      <c r="B269" s="550"/>
      <c r="C269" s="550"/>
      <c r="D269" s="550"/>
      <c r="E269" s="626"/>
      <c r="F269" s="626"/>
      <c r="G269" s="550"/>
      <c r="H269" s="627"/>
      <c r="I269" s="641"/>
      <c r="J269" s="541" t="e">
        <f t="shared" si="1"/>
        <v>#DIV/0!</v>
      </c>
      <c r="K269" s="551"/>
      <c r="L269" s="553"/>
      <c r="M269" s="587"/>
    </row>
    <row r="270" spans="1:13" ht="14.25">
      <c r="A270" s="534">
        <v>263</v>
      </c>
      <c r="B270" s="550"/>
      <c r="C270" s="550"/>
      <c r="D270" s="550"/>
      <c r="E270" s="626"/>
      <c r="F270" s="626"/>
      <c r="G270" s="550"/>
      <c r="H270" s="627"/>
      <c r="I270" s="641"/>
      <c r="J270" s="541" t="e">
        <f t="shared" si="1"/>
        <v>#DIV/0!</v>
      </c>
      <c r="K270" s="551"/>
      <c r="L270" s="553"/>
      <c r="M270" s="587"/>
    </row>
    <row r="271" spans="1:13" ht="14.25">
      <c r="A271" s="534">
        <v>264</v>
      </c>
      <c r="B271" s="550"/>
      <c r="C271" s="550"/>
      <c r="D271" s="550"/>
      <c r="E271" s="626"/>
      <c r="F271" s="626"/>
      <c r="G271" s="550"/>
      <c r="H271" s="627"/>
      <c r="I271" s="641"/>
      <c r="J271" s="541" t="e">
        <f t="shared" si="1"/>
        <v>#DIV/0!</v>
      </c>
      <c r="K271" s="551"/>
      <c r="L271" s="553"/>
      <c r="M271" s="587"/>
    </row>
    <row r="272" spans="1:13" ht="14.25">
      <c r="A272" s="534">
        <v>265</v>
      </c>
      <c r="B272" s="550"/>
      <c r="C272" s="550"/>
      <c r="D272" s="550"/>
      <c r="E272" s="626"/>
      <c r="F272" s="626"/>
      <c r="G272" s="550"/>
      <c r="H272" s="627"/>
      <c r="I272" s="641"/>
      <c r="J272" s="541" t="e">
        <f t="shared" si="1"/>
        <v>#DIV/0!</v>
      </c>
      <c r="K272" s="551"/>
      <c r="L272" s="553"/>
      <c r="M272" s="587"/>
    </row>
    <row r="273" spans="1:13" ht="14.25">
      <c r="A273" s="534">
        <v>266</v>
      </c>
      <c r="B273" s="550"/>
      <c r="C273" s="550"/>
      <c r="D273" s="550"/>
      <c r="E273" s="626"/>
      <c r="F273" s="626"/>
      <c r="G273" s="550"/>
      <c r="H273" s="627"/>
      <c r="I273" s="641"/>
      <c r="J273" s="541" t="e">
        <f t="shared" si="1"/>
        <v>#DIV/0!</v>
      </c>
      <c r="K273" s="551"/>
      <c r="L273" s="553"/>
      <c r="M273" s="587"/>
    </row>
    <row r="274" spans="1:13" ht="14.25">
      <c r="A274" s="534">
        <v>267</v>
      </c>
      <c r="B274" s="550"/>
      <c r="C274" s="550"/>
      <c r="D274" s="550"/>
      <c r="E274" s="626"/>
      <c r="F274" s="626"/>
      <c r="G274" s="550"/>
      <c r="H274" s="627"/>
      <c r="I274" s="641"/>
      <c r="J274" s="541" t="e">
        <f t="shared" si="1"/>
        <v>#DIV/0!</v>
      </c>
      <c r="K274" s="551"/>
      <c r="L274" s="551"/>
      <c r="M274" s="587"/>
    </row>
    <row r="275" spans="1:13" ht="14.25">
      <c r="A275" s="534">
        <v>268</v>
      </c>
      <c r="B275" s="550"/>
      <c r="C275" s="550"/>
      <c r="D275" s="550"/>
      <c r="E275" s="626"/>
      <c r="F275" s="626"/>
      <c r="G275" s="550"/>
      <c r="H275" s="627"/>
      <c r="I275" s="641"/>
      <c r="J275" s="541" t="e">
        <f t="shared" si="1"/>
        <v>#DIV/0!</v>
      </c>
      <c r="K275" s="551"/>
      <c r="L275" s="551"/>
      <c r="M275" s="587"/>
    </row>
    <row r="276" spans="1:13" ht="14.25">
      <c r="A276" s="534">
        <v>269</v>
      </c>
      <c r="B276" s="550"/>
      <c r="C276" s="550"/>
      <c r="D276" s="550"/>
      <c r="E276" s="626"/>
      <c r="F276" s="626"/>
      <c r="G276" s="550"/>
      <c r="H276" s="627"/>
      <c r="I276" s="641"/>
      <c r="J276" s="541" t="e">
        <f t="shared" si="1"/>
        <v>#DIV/0!</v>
      </c>
      <c r="K276" s="551"/>
      <c r="L276" s="551"/>
      <c r="M276" s="587"/>
    </row>
    <row r="277" spans="1:13" ht="14.25">
      <c r="A277" s="534">
        <v>270</v>
      </c>
      <c r="B277" s="550"/>
      <c r="C277" s="550"/>
      <c r="D277" s="550"/>
      <c r="E277" s="626"/>
      <c r="F277" s="626"/>
      <c r="G277" s="550"/>
      <c r="H277" s="627"/>
      <c r="I277" s="641"/>
      <c r="J277" s="541" t="e">
        <f t="shared" si="1"/>
        <v>#DIV/0!</v>
      </c>
      <c r="K277" s="551"/>
      <c r="L277" s="551"/>
      <c r="M277" s="587"/>
    </row>
    <row r="278" spans="1:13" ht="14.25">
      <c r="A278" s="534">
        <v>271</v>
      </c>
      <c r="B278" s="550"/>
      <c r="C278" s="550"/>
      <c r="D278" s="550"/>
      <c r="E278" s="626"/>
      <c r="F278" s="626"/>
      <c r="G278" s="550"/>
      <c r="H278" s="627"/>
      <c r="I278" s="641"/>
      <c r="J278" s="541" t="e">
        <f t="shared" si="1"/>
        <v>#DIV/0!</v>
      </c>
      <c r="K278" s="551"/>
      <c r="L278" s="551"/>
      <c r="M278" s="587"/>
    </row>
    <row r="279" spans="1:13" ht="14.25">
      <c r="A279" s="534">
        <v>272</v>
      </c>
      <c r="B279" s="550"/>
      <c r="C279" s="550"/>
      <c r="D279" s="550"/>
      <c r="E279" s="626"/>
      <c r="F279" s="626"/>
      <c r="G279" s="550"/>
      <c r="H279" s="627"/>
      <c r="I279" s="641"/>
      <c r="J279" s="541" t="e">
        <f t="shared" si="1"/>
        <v>#DIV/0!</v>
      </c>
      <c r="K279" s="551"/>
      <c r="L279" s="551"/>
      <c r="M279" s="587"/>
    </row>
    <row r="280" spans="1:13" ht="14.25">
      <c r="A280" s="534">
        <v>273</v>
      </c>
      <c r="B280" s="550"/>
      <c r="C280" s="550"/>
      <c r="D280" s="550"/>
      <c r="E280" s="626"/>
      <c r="F280" s="626"/>
      <c r="G280" s="550"/>
      <c r="H280" s="627"/>
      <c r="I280" s="641"/>
      <c r="J280" s="541" t="e">
        <f t="shared" si="1"/>
        <v>#DIV/0!</v>
      </c>
      <c r="K280" s="551"/>
      <c r="L280" s="551"/>
      <c r="M280" s="587"/>
    </row>
    <row r="281" spans="1:13" ht="14.25">
      <c r="A281" s="534">
        <v>274</v>
      </c>
      <c r="B281" s="550"/>
      <c r="C281" s="550"/>
      <c r="D281" s="550"/>
      <c r="E281" s="626"/>
      <c r="F281" s="626"/>
      <c r="G281" s="550"/>
      <c r="H281" s="627"/>
      <c r="I281" s="641"/>
      <c r="J281" s="541" t="e">
        <f t="shared" si="1"/>
        <v>#DIV/0!</v>
      </c>
      <c r="K281" s="551"/>
      <c r="L281" s="551"/>
      <c r="M281" s="587"/>
    </row>
    <row r="282" spans="1:13" ht="14.25">
      <c r="A282" s="534">
        <v>275</v>
      </c>
      <c r="B282" s="550"/>
      <c r="C282" s="550"/>
      <c r="D282" s="550"/>
      <c r="E282" s="626"/>
      <c r="F282" s="626"/>
      <c r="G282" s="550"/>
      <c r="H282" s="627"/>
      <c r="I282" s="641"/>
      <c r="J282" s="541" t="e">
        <f t="shared" si="1"/>
        <v>#DIV/0!</v>
      </c>
      <c r="K282" s="551"/>
      <c r="L282" s="551"/>
      <c r="M282" s="587"/>
    </row>
    <row r="283" spans="1:13" ht="14.25">
      <c r="A283" s="534">
        <v>276</v>
      </c>
      <c r="B283" s="550"/>
      <c r="C283" s="550"/>
      <c r="D283" s="550"/>
      <c r="E283" s="626"/>
      <c r="F283" s="626"/>
      <c r="G283" s="550"/>
      <c r="H283" s="627"/>
      <c r="I283" s="641"/>
      <c r="J283" s="541" t="e">
        <f t="shared" si="1"/>
        <v>#DIV/0!</v>
      </c>
      <c r="K283" s="551"/>
      <c r="L283" s="551"/>
      <c r="M283" s="642"/>
    </row>
    <row r="284" spans="1:13" ht="14.25">
      <c r="A284" s="534">
        <v>277</v>
      </c>
      <c r="B284" s="550"/>
      <c r="C284" s="550"/>
      <c r="D284" s="550"/>
      <c r="E284" s="626"/>
      <c r="F284" s="626"/>
      <c r="G284" s="550"/>
      <c r="H284" s="627"/>
      <c r="I284" s="641"/>
      <c r="J284" s="541" t="e">
        <f t="shared" si="1"/>
        <v>#DIV/0!</v>
      </c>
      <c r="K284" s="551"/>
      <c r="L284" s="551"/>
      <c r="M284" s="642"/>
    </row>
    <row r="285" spans="1:13" ht="14.25">
      <c r="A285" s="534">
        <v>278</v>
      </c>
      <c r="B285" s="550"/>
      <c r="C285" s="550"/>
      <c r="D285" s="550"/>
      <c r="E285" s="626"/>
      <c r="F285" s="626"/>
      <c r="G285" s="550"/>
      <c r="H285" s="627"/>
      <c r="I285" s="641"/>
      <c r="J285" s="541" t="e">
        <f t="shared" si="1"/>
        <v>#DIV/0!</v>
      </c>
      <c r="K285" s="551"/>
      <c r="L285" s="551"/>
      <c r="M285" s="642"/>
    </row>
    <row r="286" spans="1:13" ht="14.25">
      <c r="A286" s="534">
        <v>279</v>
      </c>
      <c r="B286" s="550"/>
      <c r="C286" s="550"/>
      <c r="D286" s="550"/>
      <c r="E286" s="626"/>
      <c r="F286" s="626"/>
      <c r="G286" s="550"/>
      <c r="H286" s="627"/>
      <c r="I286" s="641"/>
      <c r="J286" s="541" t="e">
        <f t="shared" si="1"/>
        <v>#DIV/0!</v>
      </c>
      <c r="K286" s="551"/>
      <c r="L286" s="551"/>
      <c r="M286" s="642"/>
    </row>
    <row r="287" spans="1:13" ht="14.25">
      <c r="A287" s="534">
        <v>280</v>
      </c>
      <c r="B287" s="550"/>
      <c r="C287" s="550"/>
      <c r="D287" s="550"/>
      <c r="E287" s="626"/>
      <c r="F287" s="626"/>
      <c r="G287" s="550"/>
      <c r="H287" s="627"/>
      <c r="I287" s="641"/>
      <c r="J287" s="541" t="e">
        <f t="shared" si="1"/>
        <v>#DIV/0!</v>
      </c>
      <c r="K287" s="551"/>
      <c r="L287" s="551"/>
      <c r="M287" s="642"/>
    </row>
    <row r="288" spans="1:13" ht="14.25">
      <c r="A288" s="534">
        <v>281</v>
      </c>
      <c r="B288" s="550"/>
      <c r="C288" s="550"/>
      <c r="D288" s="550"/>
      <c r="E288" s="626"/>
      <c r="F288" s="626"/>
      <c r="G288" s="550"/>
      <c r="H288" s="627"/>
      <c r="I288" s="641"/>
      <c r="J288" s="541" t="e">
        <f t="shared" si="1"/>
        <v>#DIV/0!</v>
      </c>
      <c r="K288" s="551"/>
      <c r="L288" s="551"/>
      <c r="M288" s="642"/>
    </row>
    <row r="289" spans="1:13" ht="14.25">
      <c r="A289" s="534">
        <v>282</v>
      </c>
      <c r="B289" s="550"/>
      <c r="C289" s="550"/>
      <c r="D289" s="550"/>
      <c r="E289" s="626"/>
      <c r="F289" s="626"/>
      <c r="G289" s="550"/>
      <c r="H289" s="627"/>
      <c r="I289" s="641"/>
      <c r="J289" s="541" t="e">
        <f t="shared" si="1"/>
        <v>#DIV/0!</v>
      </c>
      <c r="K289" s="551"/>
      <c r="L289" s="551"/>
      <c r="M289" s="642"/>
    </row>
    <row r="290" spans="1:13" ht="14.25">
      <c r="A290" s="534">
        <v>283</v>
      </c>
      <c r="B290" s="550"/>
      <c r="C290" s="550"/>
      <c r="D290" s="550"/>
      <c r="E290" s="626"/>
      <c r="F290" s="626"/>
      <c r="G290" s="550"/>
      <c r="H290" s="627"/>
      <c r="I290" s="641"/>
      <c r="J290" s="541" t="e">
        <f t="shared" si="1"/>
        <v>#DIV/0!</v>
      </c>
      <c r="K290" s="551"/>
      <c r="L290" s="551"/>
      <c r="M290" s="642"/>
    </row>
    <row r="291" spans="1:13" ht="14.25">
      <c r="A291" s="534">
        <v>284</v>
      </c>
      <c r="B291" s="550"/>
      <c r="C291" s="550"/>
      <c r="D291" s="550"/>
      <c r="E291" s="626"/>
      <c r="F291" s="626"/>
      <c r="G291" s="550"/>
      <c r="H291" s="627"/>
      <c r="I291" s="641"/>
      <c r="J291" s="541" t="e">
        <f t="shared" si="1"/>
        <v>#DIV/0!</v>
      </c>
      <c r="K291" s="551"/>
      <c r="L291" s="551"/>
      <c r="M291" s="642"/>
    </row>
    <row r="292" spans="1:13" ht="14.25">
      <c r="A292" s="534">
        <v>285</v>
      </c>
      <c r="B292" s="550"/>
      <c r="C292" s="550"/>
      <c r="D292" s="550"/>
      <c r="E292" s="626"/>
      <c r="F292" s="626"/>
      <c r="G292" s="550"/>
      <c r="H292" s="627"/>
      <c r="I292" s="641"/>
      <c r="J292" s="541" t="e">
        <f t="shared" si="1"/>
        <v>#DIV/0!</v>
      </c>
      <c r="K292" s="551"/>
      <c r="L292" s="551"/>
      <c r="M292" s="642"/>
    </row>
    <row r="293" spans="1:13" ht="14.25">
      <c r="A293" s="534">
        <v>286</v>
      </c>
      <c r="B293" s="550"/>
      <c r="C293" s="550"/>
      <c r="D293" s="550"/>
      <c r="E293" s="626"/>
      <c r="F293" s="626"/>
      <c r="G293" s="550"/>
      <c r="H293" s="627"/>
      <c r="I293" s="641"/>
      <c r="J293" s="541" t="e">
        <f t="shared" si="1"/>
        <v>#DIV/0!</v>
      </c>
      <c r="K293" s="551"/>
      <c r="L293" s="551"/>
      <c r="M293" s="642"/>
    </row>
    <row r="294" spans="1:13" ht="14.25">
      <c r="A294" s="534">
        <v>287</v>
      </c>
      <c r="B294" s="550"/>
      <c r="C294" s="550"/>
      <c r="D294" s="550"/>
      <c r="E294" s="626"/>
      <c r="F294" s="626"/>
      <c r="G294" s="550"/>
      <c r="H294" s="627"/>
      <c r="I294" s="641"/>
      <c r="J294" s="541" t="e">
        <f t="shared" si="1"/>
        <v>#DIV/0!</v>
      </c>
      <c r="K294" s="551"/>
      <c r="L294" s="551"/>
      <c r="M294" s="642"/>
    </row>
    <row r="295" spans="1:13" ht="14.25">
      <c r="A295" s="534">
        <v>288</v>
      </c>
      <c r="B295" s="550"/>
      <c r="C295" s="550"/>
      <c r="D295" s="550"/>
      <c r="E295" s="626"/>
      <c r="F295" s="626"/>
      <c r="G295" s="550"/>
      <c r="H295" s="627"/>
      <c r="I295" s="641"/>
      <c r="J295" s="541" t="e">
        <f t="shared" si="1"/>
        <v>#DIV/0!</v>
      </c>
      <c r="K295" s="551"/>
      <c r="L295" s="551"/>
      <c r="M295" s="642"/>
    </row>
    <row r="296" spans="1:13" ht="14.25">
      <c r="A296" s="534">
        <v>289</v>
      </c>
      <c r="B296" s="550"/>
      <c r="C296" s="550"/>
      <c r="D296" s="550"/>
      <c r="E296" s="626"/>
      <c r="F296" s="626"/>
      <c r="G296" s="550"/>
      <c r="H296" s="627"/>
      <c r="I296" s="641"/>
      <c r="J296" s="541" t="e">
        <f t="shared" si="1"/>
        <v>#DIV/0!</v>
      </c>
      <c r="K296" s="551"/>
      <c r="L296" s="551"/>
      <c r="M296" s="642"/>
    </row>
    <row r="297" spans="1:13" ht="14.25">
      <c r="A297" s="534">
        <v>290</v>
      </c>
      <c r="B297" s="550"/>
      <c r="C297" s="550"/>
      <c r="D297" s="550"/>
      <c r="E297" s="626"/>
      <c r="F297" s="626"/>
      <c r="G297" s="550"/>
      <c r="H297" s="627"/>
      <c r="I297" s="643"/>
      <c r="J297" s="541" t="e">
        <f t="shared" si="1"/>
        <v>#DIV/0!</v>
      </c>
      <c r="K297" s="551"/>
      <c r="L297" s="551"/>
      <c r="M297" s="642"/>
    </row>
    <row r="298" spans="1:13" ht="14.25">
      <c r="A298" s="534">
        <v>291</v>
      </c>
      <c r="B298" s="550"/>
      <c r="C298" s="550"/>
      <c r="D298" s="550"/>
      <c r="E298" s="626"/>
      <c r="F298" s="626"/>
      <c r="G298" s="550"/>
      <c r="H298" s="627"/>
      <c r="I298" s="643"/>
      <c r="J298" s="541" t="e">
        <f t="shared" si="1"/>
        <v>#DIV/0!</v>
      </c>
      <c r="K298" s="551"/>
      <c r="L298" s="551"/>
      <c r="M298" s="642"/>
    </row>
    <row r="299" spans="1:13" ht="14.25">
      <c r="A299" s="534">
        <v>292</v>
      </c>
      <c r="B299" s="550"/>
      <c r="C299" s="550"/>
      <c r="D299" s="550"/>
      <c r="E299" s="626"/>
      <c r="F299" s="626"/>
      <c r="G299" s="550"/>
      <c r="H299" s="627"/>
      <c r="I299" s="643"/>
      <c r="J299" s="541" t="e">
        <f t="shared" si="1"/>
        <v>#DIV/0!</v>
      </c>
      <c r="K299" s="551"/>
      <c r="L299" s="551"/>
      <c r="M299" s="642"/>
    </row>
    <row r="300" spans="1:13" ht="14.25">
      <c r="A300" s="534">
        <v>293</v>
      </c>
      <c r="B300" s="550"/>
      <c r="C300" s="550"/>
      <c r="D300" s="550"/>
      <c r="E300" s="626"/>
      <c r="F300" s="626"/>
      <c r="G300" s="550"/>
      <c r="H300" s="627"/>
      <c r="I300" s="643"/>
      <c r="J300" s="541" t="e">
        <f t="shared" si="1"/>
        <v>#DIV/0!</v>
      </c>
      <c r="K300" s="551"/>
      <c r="L300" s="551"/>
      <c r="M300" s="642"/>
    </row>
    <row r="301" spans="1:13" ht="14.25">
      <c r="A301" s="534">
        <v>294</v>
      </c>
      <c r="B301" s="550"/>
      <c r="C301" s="550"/>
      <c r="D301" s="550"/>
      <c r="E301" s="626"/>
      <c r="F301" s="626"/>
      <c r="G301" s="550"/>
      <c r="H301" s="627"/>
      <c r="I301" s="643"/>
      <c r="J301" s="541" t="e">
        <f t="shared" si="1"/>
        <v>#DIV/0!</v>
      </c>
      <c r="K301" s="551"/>
      <c r="L301" s="551"/>
      <c r="M301" s="642"/>
    </row>
    <row r="302" spans="1:13" ht="14.25">
      <c r="A302" s="534">
        <v>295</v>
      </c>
      <c r="B302" s="550"/>
      <c r="C302" s="550"/>
      <c r="D302" s="550"/>
      <c r="E302" s="626"/>
      <c r="F302" s="626"/>
      <c r="G302" s="550"/>
      <c r="H302" s="627"/>
      <c r="I302" s="643"/>
      <c r="J302" s="541" t="e">
        <f t="shared" si="1"/>
        <v>#DIV/0!</v>
      </c>
      <c r="K302" s="551"/>
      <c r="L302" s="551"/>
      <c r="M302" s="642"/>
    </row>
    <row r="303" spans="1:13" ht="14.25">
      <c r="A303" s="534">
        <v>296</v>
      </c>
      <c r="B303" s="550"/>
      <c r="C303" s="550"/>
      <c r="D303" s="550"/>
      <c r="E303" s="626"/>
      <c r="F303" s="626"/>
      <c r="G303" s="550"/>
      <c r="H303" s="627"/>
      <c r="I303" s="643"/>
      <c r="J303" s="541" t="e">
        <f t="shared" si="1"/>
        <v>#DIV/0!</v>
      </c>
      <c r="K303" s="551"/>
      <c r="L303" s="551"/>
      <c r="M303" s="642"/>
    </row>
    <row r="304" spans="1:13" ht="14.25">
      <c r="A304" s="534">
        <v>297</v>
      </c>
      <c r="B304" s="550"/>
      <c r="C304" s="550"/>
      <c r="D304" s="550"/>
      <c r="E304" s="626"/>
      <c r="F304" s="626"/>
      <c r="G304" s="550"/>
      <c r="H304" s="627"/>
      <c r="I304" s="643"/>
      <c r="J304" s="541" t="e">
        <f t="shared" si="1"/>
        <v>#DIV/0!</v>
      </c>
      <c r="K304" s="551"/>
      <c r="L304" s="551"/>
      <c r="M304" s="642"/>
    </row>
    <row r="305" spans="1:13" ht="14.25">
      <c r="A305" s="534">
        <v>298</v>
      </c>
      <c r="B305" s="550"/>
      <c r="C305" s="550"/>
      <c r="D305" s="550"/>
      <c r="E305" s="626"/>
      <c r="F305" s="626"/>
      <c r="G305" s="550"/>
      <c r="H305" s="627"/>
      <c r="I305" s="643"/>
      <c r="J305" s="541" t="e">
        <f t="shared" si="1"/>
        <v>#DIV/0!</v>
      </c>
      <c r="K305" s="551"/>
      <c r="L305" s="551"/>
      <c r="M305" s="642"/>
    </row>
    <row r="306" spans="1:13" ht="14.25">
      <c r="A306" s="534">
        <v>299</v>
      </c>
      <c r="B306" s="550"/>
      <c r="C306" s="550"/>
      <c r="D306" s="550"/>
      <c r="E306" s="626"/>
      <c r="F306" s="626"/>
      <c r="G306" s="550"/>
      <c r="H306" s="627"/>
      <c r="I306" s="643"/>
      <c r="J306" s="541" t="e">
        <f t="shared" si="1"/>
        <v>#DIV/0!</v>
      </c>
      <c r="K306" s="551"/>
      <c r="L306" s="551"/>
      <c r="M306" s="642"/>
    </row>
    <row r="307" spans="1:13" ht="14.25">
      <c r="A307" s="534">
        <v>300</v>
      </c>
      <c r="B307" s="550"/>
      <c r="C307" s="550"/>
      <c r="D307" s="550"/>
      <c r="E307" s="626"/>
      <c r="F307" s="626"/>
      <c r="G307" s="550"/>
      <c r="H307" s="627"/>
      <c r="I307" s="643"/>
      <c r="J307" s="541" t="e">
        <f t="shared" si="1"/>
        <v>#DIV/0!</v>
      </c>
      <c r="K307" s="551"/>
      <c r="L307" s="551"/>
      <c r="M307" s="642"/>
    </row>
    <row r="308" spans="1:13" ht="14.25">
      <c r="A308" s="534">
        <v>301</v>
      </c>
      <c r="B308" s="550"/>
      <c r="C308" s="550"/>
      <c r="D308" s="550"/>
      <c r="E308" s="626"/>
      <c r="F308" s="626"/>
      <c r="G308" s="550"/>
      <c r="H308" s="627"/>
      <c r="I308" s="643"/>
      <c r="J308" s="541" t="e">
        <f t="shared" si="1"/>
        <v>#DIV/0!</v>
      </c>
      <c r="K308" s="551"/>
      <c r="L308" s="551"/>
      <c r="M308" s="642"/>
    </row>
    <row r="309" spans="1:13" ht="14.25">
      <c r="A309" s="534">
        <v>302</v>
      </c>
      <c r="B309" s="550"/>
      <c r="C309" s="550"/>
      <c r="D309" s="550"/>
      <c r="E309" s="626"/>
      <c r="F309" s="626"/>
      <c r="G309" s="550"/>
      <c r="H309" s="627"/>
      <c r="I309" s="643"/>
      <c r="J309" s="541" t="e">
        <f t="shared" si="1"/>
        <v>#DIV/0!</v>
      </c>
      <c r="K309" s="551"/>
      <c r="L309" s="551"/>
      <c r="M309" s="642"/>
    </row>
    <row r="310" spans="1:13" ht="14.25">
      <c r="A310" s="534">
        <v>303</v>
      </c>
      <c r="B310" s="550"/>
      <c r="C310" s="550"/>
      <c r="D310" s="550"/>
      <c r="E310" s="626"/>
      <c r="F310" s="626"/>
      <c r="G310" s="550"/>
      <c r="H310" s="627"/>
      <c r="I310" s="643"/>
      <c r="J310" s="541" t="e">
        <f t="shared" si="1"/>
        <v>#DIV/0!</v>
      </c>
      <c r="K310" s="551"/>
      <c r="L310" s="551"/>
      <c r="M310" s="642"/>
    </row>
    <row r="311" spans="1:13" ht="14.25">
      <c r="A311" s="534">
        <v>304</v>
      </c>
      <c r="B311" s="550"/>
      <c r="C311" s="550"/>
      <c r="D311" s="550"/>
      <c r="E311" s="626"/>
      <c r="F311" s="626"/>
      <c r="G311" s="550"/>
      <c r="H311" s="627"/>
      <c r="I311" s="643"/>
      <c r="J311" s="541" t="e">
        <f t="shared" si="1"/>
        <v>#DIV/0!</v>
      </c>
      <c r="K311" s="551"/>
      <c r="L311" s="551"/>
      <c r="M311" s="642"/>
    </row>
    <row r="312" spans="1:13" ht="14.25">
      <c r="A312" s="534">
        <v>305</v>
      </c>
      <c r="B312" s="550"/>
      <c r="C312" s="550"/>
      <c r="D312" s="550"/>
      <c r="E312" s="626"/>
      <c r="F312" s="626"/>
      <c r="G312" s="550"/>
      <c r="H312" s="627"/>
      <c r="I312" s="643"/>
      <c r="J312" s="541" t="e">
        <f t="shared" si="1"/>
        <v>#DIV/0!</v>
      </c>
      <c r="K312" s="551"/>
      <c r="L312" s="551"/>
      <c r="M312" s="642"/>
    </row>
    <row r="313" spans="1:13" ht="14.25">
      <c r="A313" s="534">
        <v>306</v>
      </c>
      <c r="B313" s="550"/>
      <c r="C313" s="550"/>
      <c r="D313" s="550"/>
      <c r="E313" s="626"/>
      <c r="F313" s="626"/>
      <c r="G313" s="550"/>
      <c r="H313" s="627"/>
      <c r="I313" s="643"/>
      <c r="J313" s="541" t="e">
        <f t="shared" si="1"/>
        <v>#DIV/0!</v>
      </c>
      <c r="K313" s="551"/>
      <c r="L313" s="551"/>
      <c r="M313" s="642"/>
    </row>
    <row r="314" spans="1:13" ht="14.25">
      <c r="A314" s="534">
        <v>307</v>
      </c>
      <c r="B314" s="550"/>
      <c r="C314" s="550"/>
      <c r="D314" s="550"/>
      <c r="E314" s="626"/>
      <c r="F314" s="626"/>
      <c r="G314" s="550"/>
      <c r="H314" s="627"/>
      <c r="I314" s="643"/>
      <c r="J314" s="541" t="e">
        <f t="shared" si="1"/>
        <v>#DIV/0!</v>
      </c>
      <c r="K314" s="551"/>
      <c r="L314" s="551"/>
      <c r="M314" s="642"/>
    </row>
    <row r="315" spans="1:13" ht="14.25">
      <c r="A315" s="534">
        <v>308</v>
      </c>
      <c r="B315" s="550"/>
      <c r="C315" s="550"/>
      <c r="D315" s="550"/>
      <c r="E315" s="626"/>
      <c r="F315" s="626"/>
      <c r="G315" s="550"/>
      <c r="H315" s="627"/>
      <c r="I315" s="643"/>
      <c r="J315" s="541" t="e">
        <f t="shared" si="1"/>
        <v>#DIV/0!</v>
      </c>
      <c r="K315" s="551"/>
      <c r="L315" s="551"/>
      <c r="M315" s="642"/>
    </row>
    <row r="316" spans="1:13" ht="14.25">
      <c r="A316" s="534">
        <v>309</v>
      </c>
      <c r="B316" s="550"/>
      <c r="C316" s="550"/>
      <c r="D316" s="550"/>
      <c r="E316" s="626"/>
      <c r="F316" s="626"/>
      <c r="G316" s="550"/>
      <c r="H316" s="627"/>
      <c r="I316" s="643"/>
      <c r="J316" s="541" t="e">
        <f t="shared" si="1"/>
        <v>#DIV/0!</v>
      </c>
      <c r="K316" s="551"/>
      <c r="L316" s="551"/>
      <c r="M316" s="642"/>
    </row>
    <row r="317" spans="1:13" ht="14.25">
      <c r="A317" s="534">
        <v>310</v>
      </c>
      <c r="B317" s="550"/>
      <c r="C317" s="550"/>
      <c r="D317" s="550"/>
      <c r="E317" s="626"/>
      <c r="F317" s="626"/>
      <c r="G317" s="550"/>
      <c r="H317" s="627"/>
      <c r="I317" s="643"/>
      <c r="J317" s="541" t="e">
        <f t="shared" si="1"/>
        <v>#DIV/0!</v>
      </c>
      <c r="K317" s="551"/>
      <c r="L317" s="551"/>
      <c r="M317" s="642"/>
    </row>
    <row r="318" spans="1:13" ht="14.25">
      <c r="A318" s="534">
        <v>311</v>
      </c>
      <c r="B318" s="550"/>
      <c r="C318" s="550"/>
      <c r="D318" s="550"/>
      <c r="E318" s="626"/>
      <c r="F318" s="626"/>
      <c r="G318" s="550"/>
      <c r="H318" s="627"/>
      <c r="I318" s="643"/>
      <c r="J318" s="541" t="e">
        <f t="shared" si="1"/>
        <v>#DIV/0!</v>
      </c>
      <c r="K318" s="551"/>
      <c r="L318" s="551"/>
      <c r="M318" s="642"/>
    </row>
    <row r="319" spans="1:13" ht="14.25">
      <c r="A319" s="534">
        <v>312</v>
      </c>
      <c r="B319" s="550"/>
      <c r="C319" s="550"/>
      <c r="D319" s="550"/>
      <c r="E319" s="626"/>
      <c r="F319" s="626"/>
      <c r="G319" s="550"/>
      <c r="H319" s="627"/>
      <c r="I319" s="643"/>
      <c r="J319" s="541" t="e">
        <f t="shared" si="1"/>
        <v>#DIV/0!</v>
      </c>
      <c r="K319" s="551"/>
      <c r="L319" s="551"/>
      <c r="M319" s="642"/>
    </row>
    <row r="320" spans="1:13" ht="14.25">
      <c r="A320" s="534">
        <v>313</v>
      </c>
      <c r="B320" s="550"/>
      <c r="C320" s="550"/>
      <c r="D320" s="550"/>
      <c r="E320" s="626"/>
      <c r="F320" s="626"/>
      <c r="G320" s="550"/>
      <c r="H320" s="627"/>
      <c r="I320" s="643"/>
      <c r="J320" s="541" t="e">
        <f t="shared" si="1"/>
        <v>#DIV/0!</v>
      </c>
      <c r="K320" s="551"/>
      <c r="L320" s="551"/>
      <c r="M320" s="642"/>
    </row>
    <row r="321" spans="1:13" ht="14.25">
      <c r="A321" s="534">
        <v>314</v>
      </c>
      <c r="B321" s="550"/>
      <c r="C321" s="550"/>
      <c r="D321" s="550"/>
      <c r="E321" s="626"/>
      <c r="F321" s="626"/>
      <c r="G321" s="550"/>
      <c r="H321" s="627"/>
      <c r="I321" s="643"/>
      <c r="J321" s="541" t="e">
        <f t="shared" si="1"/>
        <v>#DIV/0!</v>
      </c>
      <c r="K321" s="551"/>
      <c r="L321" s="551"/>
      <c r="M321" s="642"/>
    </row>
    <row r="322" spans="1:13" ht="14.25">
      <c r="A322" s="534">
        <v>315</v>
      </c>
      <c r="B322" s="550"/>
      <c r="C322" s="550"/>
      <c r="D322" s="550"/>
      <c r="E322" s="626"/>
      <c r="F322" s="626"/>
      <c r="G322" s="550"/>
      <c r="H322" s="627"/>
      <c r="I322" s="643"/>
      <c r="J322" s="541" t="e">
        <f t="shared" si="1"/>
        <v>#DIV/0!</v>
      </c>
      <c r="K322" s="551"/>
      <c r="L322" s="551"/>
      <c r="M322" s="642"/>
    </row>
    <row r="323" spans="1:13" ht="14.25">
      <c r="A323" s="534">
        <v>316</v>
      </c>
      <c r="B323" s="550"/>
      <c r="C323" s="550"/>
      <c r="D323" s="550"/>
      <c r="E323" s="626"/>
      <c r="F323" s="626"/>
      <c r="G323" s="550"/>
      <c r="H323" s="627"/>
      <c r="I323" s="643"/>
      <c r="J323" s="541" t="e">
        <f t="shared" si="1"/>
        <v>#DIV/0!</v>
      </c>
      <c r="K323" s="551"/>
      <c r="L323" s="551"/>
      <c r="M323" s="642"/>
    </row>
    <row r="324" spans="1:13" ht="14.25">
      <c r="A324" s="534">
        <v>317</v>
      </c>
      <c r="B324" s="550"/>
      <c r="C324" s="550"/>
      <c r="D324" s="550"/>
      <c r="E324" s="626"/>
      <c r="F324" s="626"/>
      <c r="G324" s="550"/>
      <c r="H324" s="627"/>
      <c r="I324" s="643"/>
      <c r="J324" s="541" t="e">
        <f t="shared" si="1"/>
        <v>#DIV/0!</v>
      </c>
      <c r="K324" s="551"/>
      <c r="L324" s="551"/>
      <c r="M324" s="642"/>
    </row>
    <row r="325" spans="1:13" ht="14.25">
      <c r="A325" s="534">
        <v>318</v>
      </c>
      <c r="B325" s="550"/>
      <c r="C325" s="550"/>
      <c r="D325" s="550"/>
      <c r="E325" s="626"/>
      <c r="F325" s="626"/>
      <c r="G325" s="550"/>
      <c r="H325" s="627"/>
      <c r="I325" s="643"/>
      <c r="J325" s="541" t="e">
        <f t="shared" si="1"/>
        <v>#DIV/0!</v>
      </c>
      <c r="K325" s="551"/>
      <c r="L325" s="551"/>
      <c r="M325" s="642"/>
    </row>
    <row r="326" spans="1:13" ht="14.25">
      <c r="A326" s="534">
        <v>319</v>
      </c>
      <c r="B326" s="550"/>
      <c r="C326" s="550"/>
      <c r="D326" s="550"/>
      <c r="E326" s="626"/>
      <c r="F326" s="626"/>
      <c r="G326" s="550"/>
      <c r="H326" s="627"/>
      <c r="I326" s="643"/>
      <c r="J326" s="541" t="e">
        <f t="shared" si="1"/>
        <v>#DIV/0!</v>
      </c>
      <c r="K326" s="551"/>
      <c r="L326" s="551"/>
      <c r="M326" s="642"/>
    </row>
    <row r="327" spans="1:13" ht="14.25">
      <c r="A327" s="534">
        <v>320</v>
      </c>
      <c r="B327" s="550"/>
      <c r="C327" s="550"/>
      <c r="D327" s="550"/>
      <c r="E327" s="626"/>
      <c r="F327" s="626"/>
      <c r="G327" s="550"/>
      <c r="H327" s="627"/>
      <c r="I327" s="643"/>
      <c r="J327" s="541" t="e">
        <f t="shared" si="1"/>
        <v>#DIV/0!</v>
      </c>
      <c r="K327" s="551"/>
      <c r="L327" s="551"/>
      <c r="M327" s="642"/>
    </row>
    <row r="328" spans="1:13" ht="14.25">
      <c r="A328" s="534">
        <v>321</v>
      </c>
      <c r="B328" s="550"/>
      <c r="C328" s="550"/>
      <c r="D328" s="550"/>
      <c r="E328" s="626"/>
      <c r="F328" s="626"/>
      <c r="G328" s="550"/>
      <c r="H328" s="627"/>
      <c r="I328" s="643"/>
      <c r="J328" s="541" t="e">
        <f t="shared" si="1"/>
        <v>#DIV/0!</v>
      </c>
      <c r="K328" s="551"/>
      <c r="L328" s="551"/>
      <c r="M328" s="642"/>
    </row>
    <row r="329" spans="1:13" ht="14.25">
      <c r="A329" s="534">
        <v>322</v>
      </c>
      <c r="B329" s="550"/>
      <c r="C329" s="550"/>
      <c r="D329" s="550"/>
      <c r="E329" s="626"/>
      <c r="F329" s="626"/>
      <c r="G329" s="550"/>
      <c r="H329" s="627"/>
      <c r="I329" s="643"/>
      <c r="J329" s="541" t="e">
        <f t="shared" si="1"/>
        <v>#DIV/0!</v>
      </c>
      <c r="K329" s="551"/>
      <c r="L329" s="551"/>
      <c r="M329" s="642"/>
    </row>
    <row r="330" spans="1:13" ht="14.25">
      <c r="A330" s="534">
        <v>323</v>
      </c>
      <c r="B330" s="550"/>
      <c r="C330" s="550"/>
      <c r="D330" s="550"/>
      <c r="E330" s="626"/>
      <c r="F330" s="626"/>
      <c r="G330" s="550"/>
      <c r="H330" s="627"/>
      <c r="I330" s="643"/>
      <c r="J330" s="541" t="e">
        <f t="shared" si="1"/>
        <v>#DIV/0!</v>
      </c>
      <c r="K330" s="551"/>
      <c r="L330" s="551"/>
      <c r="M330" s="642"/>
    </row>
    <row r="331" spans="1:13" ht="14.25">
      <c r="A331" s="534">
        <v>324</v>
      </c>
      <c r="B331" s="550"/>
      <c r="C331" s="550"/>
      <c r="D331" s="550"/>
      <c r="E331" s="626"/>
      <c r="F331" s="626"/>
      <c r="G331" s="550"/>
      <c r="H331" s="627"/>
      <c r="I331" s="643"/>
      <c r="J331" s="541" t="e">
        <f t="shared" si="1"/>
        <v>#DIV/0!</v>
      </c>
      <c r="K331" s="551"/>
      <c r="L331" s="551"/>
      <c r="M331" s="642"/>
    </row>
    <row r="332" spans="1:13" ht="14.25">
      <c r="A332" s="534">
        <v>325</v>
      </c>
      <c r="B332" s="550"/>
      <c r="C332" s="550"/>
      <c r="D332" s="550"/>
      <c r="E332" s="626"/>
      <c r="F332" s="626"/>
      <c r="G332" s="550"/>
      <c r="H332" s="627"/>
      <c r="I332" s="643"/>
      <c r="J332" s="541" t="e">
        <f t="shared" si="1"/>
        <v>#DIV/0!</v>
      </c>
      <c r="K332" s="551"/>
      <c r="L332" s="551"/>
      <c r="M332" s="642"/>
    </row>
    <row r="333" spans="1:13" ht="14.25">
      <c r="A333" s="534">
        <v>326</v>
      </c>
      <c r="B333" s="550"/>
      <c r="C333" s="550"/>
      <c r="D333" s="550"/>
      <c r="E333" s="626"/>
      <c r="F333" s="626"/>
      <c r="G333" s="550"/>
      <c r="H333" s="627"/>
      <c r="I333" s="643"/>
      <c r="J333" s="541" t="e">
        <f t="shared" si="1"/>
        <v>#DIV/0!</v>
      </c>
      <c r="K333" s="551"/>
      <c r="L333" s="551"/>
      <c r="M333" s="642"/>
    </row>
    <row r="334" spans="1:13" ht="14.25">
      <c r="A334" s="534">
        <v>327</v>
      </c>
      <c r="B334" s="550"/>
      <c r="C334" s="550"/>
      <c r="D334" s="550"/>
      <c r="E334" s="626"/>
      <c r="F334" s="626"/>
      <c r="G334" s="550"/>
      <c r="H334" s="627"/>
      <c r="I334" s="643"/>
      <c r="J334" s="541" t="e">
        <f t="shared" si="1"/>
        <v>#DIV/0!</v>
      </c>
      <c r="K334" s="551"/>
      <c r="L334" s="551"/>
      <c r="M334" s="642"/>
    </row>
    <row r="335" spans="1:13" ht="14.25">
      <c r="A335" s="534">
        <v>328</v>
      </c>
      <c r="B335" s="550"/>
      <c r="C335" s="550"/>
      <c r="D335" s="550"/>
      <c r="E335" s="626"/>
      <c r="F335" s="626"/>
      <c r="G335" s="550"/>
      <c r="H335" s="627"/>
      <c r="I335" s="643"/>
      <c r="J335" s="541" t="e">
        <f t="shared" si="1"/>
        <v>#DIV/0!</v>
      </c>
      <c r="K335" s="551"/>
      <c r="L335" s="551"/>
      <c r="M335" s="642"/>
    </row>
    <row r="336" spans="1:13" ht="14.25">
      <c r="A336" s="534">
        <v>329</v>
      </c>
      <c r="B336" s="550"/>
      <c r="C336" s="550"/>
      <c r="D336" s="550"/>
      <c r="E336" s="626"/>
      <c r="F336" s="626"/>
      <c r="G336" s="550"/>
      <c r="H336" s="627"/>
      <c r="I336" s="643"/>
      <c r="J336" s="541" t="e">
        <f t="shared" si="1"/>
        <v>#DIV/0!</v>
      </c>
      <c r="K336" s="551"/>
      <c r="L336" s="551"/>
      <c r="M336" s="642"/>
    </row>
    <row r="337" spans="1:13" ht="14.25">
      <c r="A337" s="534">
        <v>330</v>
      </c>
      <c r="B337" s="550"/>
      <c r="C337" s="550"/>
      <c r="D337" s="550"/>
      <c r="E337" s="626"/>
      <c r="F337" s="626"/>
      <c r="G337" s="550"/>
      <c r="H337" s="627"/>
      <c r="I337" s="643"/>
      <c r="J337" s="541" t="e">
        <f t="shared" si="1"/>
        <v>#DIV/0!</v>
      </c>
      <c r="K337" s="551"/>
      <c r="L337" s="551"/>
      <c r="M337" s="642"/>
    </row>
    <row r="338" spans="1:13" ht="14.25">
      <c r="A338" s="534">
        <v>331</v>
      </c>
      <c r="B338" s="550"/>
      <c r="C338" s="550"/>
      <c r="D338" s="550"/>
      <c r="E338" s="626"/>
      <c r="F338" s="626"/>
      <c r="G338" s="550"/>
      <c r="H338" s="627"/>
      <c r="I338" s="643"/>
      <c r="J338" s="541" t="e">
        <f t="shared" si="1"/>
        <v>#DIV/0!</v>
      </c>
      <c r="K338" s="551"/>
      <c r="L338" s="551"/>
      <c r="M338" s="642"/>
    </row>
    <row r="339" spans="1:13" ht="14.25">
      <c r="A339" s="534">
        <v>332</v>
      </c>
      <c r="B339" s="550"/>
      <c r="C339" s="550"/>
      <c r="D339" s="550"/>
      <c r="E339" s="626"/>
      <c r="F339" s="626"/>
      <c r="G339" s="550"/>
      <c r="H339" s="627"/>
      <c r="I339" s="643"/>
      <c r="J339" s="541" t="e">
        <f t="shared" si="1"/>
        <v>#DIV/0!</v>
      </c>
      <c r="K339" s="551"/>
      <c r="L339" s="551"/>
      <c r="M339" s="642"/>
    </row>
    <row r="340" spans="1:13" ht="14.25">
      <c r="A340" s="534">
        <v>333</v>
      </c>
      <c r="B340" s="550"/>
      <c r="C340" s="550"/>
      <c r="D340" s="550"/>
      <c r="E340" s="626"/>
      <c r="F340" s="626"/>
      <c r="G340" s="550"/>
      <c r="H340" s="627"/>
      <c r="I340" s="643"/>
      <c r="J340" s="541" t="e">
        <f t="shared" si="1"/>
        <v>#DIV/0!</v>
      </c>
      <c r="K340" s="551"/>
      <c r="L340" s="551"/>
      <c r="M340" s="642"/>
    </row>
    <row r="341" spans="1:13" ht="14.25">
      <c r="A341" s="534">
        <v>334</v>
      </c>
      <c r="B341" s="550"/>
      <c r="C341" s="550"/>
      <c r="D341" s="550"/>
      <c r="E341" s="626"/>
      <c r="F341" s="626"/>
      <c r="G341" s="550"/>
      <c r="H341" s="627"/>
      <c r="I341" s="643"/>
      <c r="J341" s="541" t="e">
        <f t="shared" si="1"/>
        <v>#DIV/0!</v>
      </c>
      <c r="K341" s="551"/>
      <c r="L341" s="551"/>
      <c r="M341" s="642"/>
    </row>
    <row r="342" spans="1:13" ht="14.25">
      <c r="A342" s="534">
        <v>335</v>
      </c>
      <c r="B342" s="550"/>
      <c r="C342" s="550"/>
      <c r="D342" s="550"/>
      <c r="E342" s="626"/>
      <c r="F342" s="626"/>
      <c r="G342" s="550"/>
      <c r="H342" s="627"/>
      <c r="I342" s="643"/>
      <c r="J342" s="541" t="e">
        <f t="shared" si="1"/>
        <v>#DIV/0!</v>
      </c>
      <c r="K342" s="551"/>
      <c r="L342" s="551"/>
      <c r="M342" s="642"/>
    </row>
    <row r="343" spans="1:13" ht="14.25">
      <c r="A343" s="534">
        <v>336</v>
      </c>
      <c r="B343" s="550"/>
      <c r="C343" s="550"/>
      <c r="D343" s="550"/>
      <c r="E343" s="626"/>
      <c r="F343" s="626"/>
      <c r="G343" s="550"/>
      <c r="H343" s="627"/>
      <c r="I343" s="643"/>
      <c r="J343" s="541" t="e">
        <f t="shared" si="1"/>
        <v>#DIV/0!</v>
      </c>
      <c r="K343" s="551"/>
      <c r="L343" s="551"/>
      <c r="M343" s="642"/>
    </row>
    <row r="344" spans="1:13" ht="14.25">
      <c r="A344" s="534">
        <v>337</v>
      </c>
      <c r="B344" s="550"/>
      <c r="C344" s="550"/>
      <c r="D344" s="550"/>
      <c r="E344" s="626"/>
      <c r="F344" s="626"/>
      <c r="G344" s="550"/>
      <c r="H344" s="627"/>
      <c r="I344" s="643"/>
      <c r="J344" s="541" t="e">
        <f t="shared" si="1"/>
        <v>#DIV/0!</v>
      </c>
      <c r="K344" s="551"/>
      <c r="L344" s="551"/>
      <c r="M344" s="642"/>
    </row>
    <row r="345" spans="1:13" ht="14.25">
      <c r="A345" s="534">
        <v>338</v>
      </c>
      <c r="B345" s="550"/>
      <c r="C345" s="550"/>
      <c r="D345" s="550"/>
      <c r="E345" s="626"/>
      <c r="F345" s="626"/>
      <c r="G345" s="550"/>
      <c r="H345" s="627"/>
      <c r="I345" s="643"/>
      <c r="J345" s="541" t="e">
        <f t="shared" si="1"/>
        <v>#DIV/0!</v>
      </c>
      <c r="K345" s="551"/>
      <c r="L345" s="551"/>
      <c r="M345" s="642"/>
    </row>
    <row r="346" spans="1:13" ht="14.25">
      <c r="A346" s="534">
        <v>339</v>
      </c>
      <c r="B346" s="550"/>
      <c r="C346" s="550"/>
      <c r="D346" s="550"/>
      <c r="E346" s="626"/>
      <c r="F346" s="626"/>
      <c r="G346" s="550"/>
      <c r="H346" s="627"/>
      <c r="I346" s="643"/>
      <c r="J346" s="541" t="e">
        <f t="shared" si="1"/>
        <v>#DIV/0!</v>
      </c>
      <c r="K346" s="551"/>
      <c r="L346" s="551"/>
      <c r="M346" s="642"/>
    </row>
    <row r="347" spans="1:13" ht="14.25">
      <c r="A347" s="534">
        <v>340</v>
      </c>
      <c r="B347" s="550"/>
      <c r="C347" s="550"/>
      <c r="D347" s="550"/>
      <c r="E347" s="626"/>
      <c r="F347" s="626"/>
      <c r="G347" s="550"/>
      <c r="H347" s="627"/>
      <c r="I347" s="643"/>
      <c r="J347" s="541" t="e">
        <f t="shared" si="1"/>
        <v>#DIV/0!</v>
      </c>
      <c r="K347" s="551"/>
      <c r="L347" s="551"/>
      <c r="M347" s="642"/>
    </row>
    <row r="348" spans="1:13" ht="14.25">
      <c r="A348" s="534">
        <v>341</v>
      </c>
      <c r="B348" s="550"/>
      <c r="C348" s="550"/>
      <c r="D348" s="550"/>
      <c r="E348" s="626"/>
      <c r="F348" s="626"/>
      <c r="G348" s="550"/>
      <c r="H348" s="627"/>
      <c r="I348" s="643"/>
      <c r="J348" s="541" t="e">
        <f t="shared" si="1"/>
        <v>#DIV/0!</v>
      </c>
      <c r="K348" s="551"/>
      <c r="L348" s="551"/>
      <c r="M348" s="642"/>
    </row>
    <row r="349" spans="1:13" ht="14.25">
      <c r="A349" s="534">
        <v>342</v>
      </c>
      <c r="B349" s="550"/>
      <c r="C349" s="550"/>
      <c r="D349" s="550"/>
      <c r="E349" s="626"/>
      <c r="F349" s="626"/>
      <c r="G349" s="550"/>
      <c r="H349" s="627"/>
      <c r="I349" s="643"/>
      <c r="J349" s="541" t="e">
        <f t="shared" si="1"/>
        <v>#DIV/0!</v>
      </c>
      <c r="K349" s="551"/>
      <c r="L349" s="551"/>
      <c r="M349" s="642"/>
    </row>
    <row r="350" spans="1:13" ht="14.25">
      <c r="A350" s="534">
        <v>343</v>
      </c>
      <c r="B350" s="550"/>
      <c r="C350" s="550"/>
      <c r="D350" s="550"/>
      <c r="E350" s="626"/>
      <c r="F350" s="626"/>
      <c r="G350" s="550"/>
      <c r="H350" s="627"/>
      <c r="I350" s="643"/>
      <c r="J350" s="541" t="e">
        <f t="shared" si="1"/>
        <v>#DIV/0!</v>
      </c>
      <c r="K350" s="551"/>
      <c r="L350" s="551"/>
      <c r="M350" s="642"/>
    </row>
    <row r="351" spans="1:13" ht="14.25">
      <c r="A351" s="534">
        <v>344</v>
      </c>
      <c r="B351" s="550"/>
      <c r="C351" s="550"/>
      <c r="D351" s="550"/>
      <c r="E351" s="626"/>
      <c r="F351" s="626"/>
      <c r="G351" s="550"/>
      <c r="H351" s="627"/>
      <c r="I351" s="643"/>
      <c r="J351" s="541" t="e">
        <f t="shared" si="1"/>
        <v>#DIV/0!</v>
      </c>
      <c r="K351" s="551"/>
      <c r="L351" s="551"/>
      <c r="M351" s="642"/>
    </row>
    <row r="352" spans="1:13" ht="14.25">
      <c r="A352" s="534">
        <v>345</v>
      </c>
      <c r="B352" s="550"/>
      <c r="C352" s="550"/>
      <c r="D352" s="550"/>
      <c r="E352" s="626"/>
      <c r="F352" s="626"/>
      <c r="G352" s="550"/>
      <c r="H352" s="627"/>
      <c r="I352" s="643"/>
      <c r="J352" s="541" t="e">
        <f t="shared" si="1"/>
        <v>#DIV/0!</v>
      </c>
      <c r="K352" s="551"/>
      <c r="L352" s="551"/>
      <c r="M352" s="642"/>
    </row>
    <row r="353" spans="1:13" ht="14.25">
      <c r="A353" s="534">
        <v>346</v>
      </c>
      <c r="B353" s="550"/>
      <c r="C353" s="550"/>
      <c r="D353" s="550"/>
      <c r="E353" s="626"/>
      <c r="F353" s="626"/>
      <c r="G353" s="550"/>
      <c r="H353" s="627"/>
      <c r="I353" s="643"/>
      <c r="J353" s="541" t="e">
        <f t="shared" si="1"/>
        <v>#DIV/0!</v>
      </c>
      <c r="K353" s="551"/>
      <c r="L353" s="551"/>
      <c r="M353" s="642"/>
    </row>
    <row r="354" spans="1:13" ht="14.25">
      <c r="A354" s="534">
        <v>347</v>
      </c>
      <c r="B354" s="550"/>
      <c r="C354" s="550"/>
      <c r="D354" s="550"/>
      <c r="E354" s="626"/>
      <c r="F354" s="626"/>
      <c r="G354" s="550"/>
      <c r="H354" s="627"/>
      <c r="I354" s="643"/>
      <c r="J354" s="541" t="e">
        <f t="shared" si="1"/>
        <v>#DIV/0!</v>
      </c>
      <c r="K354" s="551"/>
      <c r="L354" s="551"/>
      <c r="M354" s="642"/>
    </row>
    <row r="355" spans="1:13" ht="14.25">
      <c r="A355" s="534">
        <v>348</v>
      </c>
      <c r="B355" s="550"/>
      <c r="C355" s="550"/>
      <c r="D355" s="550"/>
      <c r="E355" s="626"/>
      <c r="F355" s="626"/>
      <c r="G355" s="550"/>
      <c r="H355" s="627"/>
      <c r="I355" s="643"/>
      <c r="J355" s="541" t="e">
        <f t="shared" si="1"/>
        <v>#DIV/0!</v>
      </c>
      <c r="K355" s="551"/>
      <c r="L355" s="551"/>
      <c r="M355" s="642"/>
    </row>
    <row r="356" spans="1:13" ht="14.25">
      <c r="A356" s="534">
        <v>349</v>
      </c>
      <c r="B356" s="550"/>
      <c r="C356" s="550"/>
      <c r="D356" s="550"/>
      <c r="E356" s="626"/>
      <c r="F356" s="626"/>
      <c r="G356" s="550"/>
      <c r="H356" s="627"/>
      <c r="I356" s="643"/>
      <c r="J356" s="541" t="e">
        <f t="shared" si="1"/>
        <v>#DIV/0!</v>
      </c>
      <c r="K356" s="551"/>
      <c r="L356" s="551"/>
      <c r="M356" s="642"/>
    </row>
    <row r="357" spans="1:13" ht="14.25">
      <c r="A357" s="534">
        <v>350</v>
      </c>
      <c r="B357" s="550"/>
      <c r="C357" s="550"/>
      <c r="D357" s="550"/>
      <c r="E357" s="626"/>
      <c r="F357" s="626"/>
      <c r="G357" s="550"/>
      <c r="H357" s="627"/>
      <c r="I357" s="643"/>
      <c r="J357" s="541" t="e">
        <f t="shared" si="1"/>
        <v>#DIV/0!</v>
      </c>
      <c r="K357" s="551"/>
      <c r="L357" s="551"/>
      <c r="M357" s="642"/>
    </row>
  </sheetData>
  <sheetProtection selectLockedCells="1" selectUnlockedCells="1"/>
  <mergeCells count="3">
    <mergeCell ref="E2:G2"/>
    <mergeCell ref="E3:G3"/>
    <mergeCell ref="E4:G4"/>
  </mergeCells>
  <phoneticPr fontId="1"/>
  <conditionalFormatting sqref="I8">
    <cfRule type="top10" dxfId="120" priority="123" stopIfTrue="1" bottom="1" rank="1"/>
  </conditionalFormatting>
  <conditionalFormatting sqref="I11">
    <cfRule type="top10" dxfId="119" priority="122" stopIfTrue="1" bottom="1" rank="1"/>
  </conditionalFormatting>
  <conditionalFormatting sqref="I13">
    <cfRule type="top10" dxfId="118" priority="121" bottom="1" rank="1"/>
  </conditionalFormatting>
  <conditionalFormatting sqref="I14">
    <cfRule type="top10" dxfId="117" priority="120" bottom="1" rank="1"/>
  </conditionalFormatting>
  <conditionalFormatting sqref="I16">
    <cfRule type="top10" dxfId="116" priority="119" bottom="1" rank="1"/>
  </conditionalFormatting>
  <conditionalFormatting sqref="I17">
    <cfRule type="top10" dxfId="115" priority="118" bottom="1" rank="1"/>
  </conditionalFormatting>
  <conditionalFormatting sqref="I18">
    <cfRule type="top10" dxfId="114" priority="117" bottom="1" rank="1"/>
  </conditionalFormatting>
  <conditionalFormatting sqref="I12">
    <cfRule type="top10" dxfId="113" priority="116" bottom="1" rank="1"/>
  </conditionalFormatting>
  <conditionalFormatting sqref="I11">
    <cfRule type="top10" dxfId="112" priority="115" stopIfTrue="1" bottom="1" rank="1"/>
  </conditionalFormatting>
  <conditionalFormatting sqref="I9">
    <cfRule type="top10" dxfId="111" priority="114" stopIfTrue="1" bottom="1" rank="1"/>
  </conditionalFormatting>
  <conditionalFormatting sqref="I10">
    <cfRule type="top10" dxfId="110" priority="113" stopIfTrue="1" bottom="1" rank="1"/>
  </conditionalFormatting>
  <conditionalFormatting sqref="I10">
    <cfRule type="top10" dxfId="109" priority="112" stopIfTrue="1" bottom="1" rank="1"/>
  </conditionalFormatting>
  <conditionalFormatting sqref="I15">
    <cfRule type="top10" dxfId="108" priority="111" bottom="1" rank="1"/>
  </conditionalFormatting>
  <conditionalFormatting sqref="I25">
    <cfRule type="top10" dxfId="107" priority="110" stopIfTrue="1" bottom="1" rank="1"/>
  </conditionalFormatting>
  <conditionalFormatting sqref="I19">
    <cfRule type="top10" dxfId="106" priority="109" bottom="1" rank="1"/>
  </conditionalFormatting>
  <conditionalFormatting sqref="I20">
    <cfRule type="top10" dxfId="105" priority="108" bottom="1" rank="1"/>
  </conditionalFormatting>
  <conditionalFormatting sqref="I21">
    <cfRule type="top10" dxfId="104" priority="107" bottom="1" rank="1"/>
  </conditionalFormatting>
  <conditionalFormatting sqref="I22">
    <cfRule type="top10" dxfId="103" priority="106" bottom="1" rank="1"/>
  </conditionalFormatting>
  <conditionalFormatting sqref="I23">
    <cfRule type="top10" dxfId="102" priority="105" bottom="1" rank="1"/>
  </conditionalFormatting>
  <conditionalFormatting sqref="I24">
    <cfRule type="top10" dxfId="101" priority="104" bottom="1" rank="1"/>
  </conditionalFormatting>
  <conditionalFormatting sqref="I26">
    <cfRule type="top10" dxfId="100" priority="103" bottom="1" rank="1"/>
  </conditionalFormatting>
  <conditionalFormatting sqref="I27">
    <cfRule type="top10" dxfId="99" priority="102" bottom="1" rank="1"/>
  </conditionalFormatting>
  <conditionalFormatting sqref="I28">
    <cfRule type="top10" dxfId="98" priority="101" bottom="1" rank="1"/>
  </conditionalFormatting>
  <conditionalFormatting sqref="I29">
    <cfRule type="top10" dxfId="97" priority="100" bottom="1" rank="1"/>
  </conditionalFormatting>
  <conditionalFormatting sqref="I30">
    <cfRule type="top10" dxfId="96" priority="99" bottom="1" rank="1"/>
  </conditionalFormatting>
  <conditionalFormatting sqref="I31">
    <cfRule type="top10" dxfId="95" priority="98" bottom="1" rank="1"/>
  </conditionalFormatting>
  <conditionalFormatting sqref="I32">
    <cfRule type="top10" dxfId="94" priority="97" bottom="1" rank="1"/>
  </conditionalFormatting>
  <conditionalFormatting sqref="I33">
    <cfRule type="top10" dxfId="93" priority="96" bottom="1" rank="1"/>
  </conditionalFormatting>
  <conditionalFormatting sqref="I34">
    <cfRule type="top10" dxfId="92" priority="95" bottom="1" rank="1"/>
  </conditionalFormatting>
  <conditionalFormatting sqref="I36">
    <cfRule type="top10" dxfId="91" priority="94" bottom="1" rank="1"/>
  </conditionalFormatting>
  <conditionalFormatting sqref="I37">
    <cfRule type="top10" dxfId="90" priority="93" bottom="1" rank="1"/>
  </conditionalFormatting>
  <conditionalFormatting sqref="I38">
    <cfRule type="top10" dxfId="89" priority="80" bottom="1" rank="1"/>
    <cfRule type="top10" priority="92" bottom="1" rank="1"/>
  </conditionalFormatting>
  <conditionalFormatting sqref="I39">
    <cfRule type="top10" dxfId="88" priority="91" bottom="1" rank="1"/>
  </conditionalFormatting>
  <conditionalFormatting sqref="I40">
    <cfRule type="top10" dxfId="87" priority="90" bottom="1" rank="1"/>
  </conditionalFormatting>
  <conditionalFormatting sqref="I41">
    <cfRule type="top10" dxfId="86" priority="89" bottom="1" rank="1"/>
  </conditionalFormatting>
  <conditionalFormatting sqref="I42">
    <cfRule type="top10" dxfId="85" priority="88" bottom="1" rank="1"/>
  </conditionalFormatting>
  <conditionalFormatting sqref="I44">
    <cfRule type="top10" dxfId="84" priority="87" bottom="1" rank="1"/>
  </conditionalFormatting>
  <conditionalFormatting sqref="I45">
    <cfRule type="top10" dxfId="83" priority="86" bottom="1" rank="1"/>
  </conditionalFormatting>
  <conditionalFormatting sqref="I46">
    <cfRule type="top10" dxfId="82" priority="85" bottom="1" rank="1"/>
  </conditionalFormatting>
  <conditionalFormatting sqref="I47">
    <cfRule type="top10" dxfId="81" priority="84" bottom="1" rank="1"/>
  </conditionalFormatting>
  <conditionalFormatting sqref="I48">
    <cfRule type="top10" dxfId="80" priority="83" bottom="1" rank="1"/>
  </conditionalFormatting>
  <conditionalFormatting sqref="I50">
    <cfRule type="top10" dxfId="79" priority="82" bottom="1" rank="1"/>
  </conditionalFormatting>
  <conditionalFormatting sqref="I51">
    <cfRule type="top10" dxfId="78" priority="81" bottom="1" rank="1"/>
  </conditionalFormatting>
  <conditionalFormatting sqref="I35">
    <cfRule type="top10" dxfId="77" priority="79" bottom="1" rank="1"/>
  </conditionalFormatting>
  <conditionalFormatting sqref="I43">
    <cfRule type="top10" dxfId="76" priority="78" bottom="1" rank="1"/>
  </conditionalFormatting>
  <conditionalFormatting sqref="I49">
    <cfRule type="top10" dxfId="75" priority="77" bottom="1" rank="1"/>
  </conditionalFormatting>
  <conditionalFormatting sqref="I55">
    <cfRule type="top10" dxfId="74" priority="76" stopIfTrue="1" bottom="1" rank="1"/>
  </conditionalFormatting>
  <conditionalFormatting sqref="I70">
    <cfRule type="top10" dxfId="73" priority="75" stopIfTrue="1" bottom="1" rank="1"/>
  </conditionalFormatting>
  <conditionalFormatting sqref="I101">
    <cfRule type="top10" dxfId="72" priority="74" stopIfTrue="1" bottom="1" rank="1"/>
  </conditionalFormatting>
  <conditionalFormatting sqref="I112">
    <cfRule type="top10" dxfId="71" priority="73" stopIfTrue="1" bottom="1" rank="1"/>
  </conditionalFormatting>
  <conditionalFormatting sqref="I56">
    <cfRule type="top10" dxfId="70" priority="72" stopIfTrue="1" bottom="1" rank="1"/>
  </conditionalFormatting>
  <conditionalFormatting sqref="I58">
    <cfRule type="top10" dxfId="69" priority="71" bottom="1" rank="1"/>
  </conditionalFormatting>
  <conditionalFormatting sqref="I59">
    <cfRule type="top10" dxfId="68" priority="70" bottom="1" rank="1"/>
  </conditionalFormatting>
  <conditionalFormatting sqref="I61">
    <cfRule type="top10" dxfId="67" priority="69" bottom="1" rank="1"/>
  </conditionalFormatting>
  <conditionalFormatting sqref="I62">
    <cfRule type="top10" dxfId="66" priority="68" bottom="1" rank="1"/>
  </conditionalFormatting>
  <conditionalFormatting sqref="I63">
    <cfRule type="top10" dxfId="65" priority="67" bottom="1" rank="1"/>
  </conditionalFormatting>
  <conditionalFormatting sqref="I64">
    <cfRule type="top10" dxfId="64" priority="66" bottom="1" rank="1"/>
  </conditionalFormatting>
  <conditionalFormatting sqref="I65">
    <cfRule type="top10" dxfId="63" priority="65" bottom="1" rank="1"/>
  </conditionalFormatting>
  <conditionalFormatting sqref="I66">
    <cfRule type="top10" dxfId="62" priority="64" bottom="1" rank="1"/>
  </conditionalFormatting>
  <conditionalFormatting sqref="I67">
    <cfRule type="top10" dxfId="61" priority="63" bottom="1" rank="1"/>
  </conditionalFormatting>
  <conditionalFormatting sqref="I68">
    <cfRule type="top10" dxfId="60" priority="62" bottom="1" rank="1"/>
  </conditionalFormatting>
  <conditionalFormatting sqref="I69">
    <cfRule type="top10" dxfId="59" priority="61" bottom="1" rank="1"/>
  </conditionalFormatting>
  <conditionalFormatting sqref="I71">
    <cfRule type="top10" dxfId="58" priority="60" bottom="1" rank="1"/>
  </conditionalFormatting>
  <conditionalFormatting sqref="I72">
    <cfRule type="top10" dxfId="57" priority="59" bottom="1" rank="1"/>
  </conditionalFormatting>
  <conditionalFormatting sqref="I73">
    <cfRule type="top10" dxfId="56" priority="58" bottom="1" rank="1"/>
  </conditionalFormatting>
  <conditionalFormatting sqref="I74">
    <cfRule type="top10" dxfId="55" priority="57" bottom="1" rank="1"/>
  </conditionalFormatting>
  <conditionalFormatting sqref="I75">
    <cfRule type="top10" dxfId="54" priority="56" bottom="1" rank="1"/>
  </conditionalFormatting>
  <conditionalFormatting sqref="I76">
    <cfRule type="top10" dxfId="53" priority="55" bottom="1" rank="1"/>
  </conditionalFormatting>
  <conditionalFormatting sqref="I77">
    <cfRule type="top10" dxfId="52" priority="54" bottom="1" rank="1"/>
  </conditionalFormatting>
  <conditionalFormatting sqref="I78">
    <cfRule type="top10" dxfId="51" priority="53" bottom="1" rank="1"/>
  </conditionalFormatting>
  <conditionalFormatting sqref="I79">
    <cfRule type="top10" dxfId="50" priority="52" bottom="1" rank="1"/>
  </conditionalFormatting>
  <conditionalFormatting sqref="I80">
    <cfRule type="top10" dxfId="49" priority="51" bottom="1" rank="1"/>
  </conditionalFormatting>
  <conditionalFormatting sqref="I81">
    <cfRule type="top10" dxfId="48" priority="50" bottom="1" rank="1"/>
  </conditionalFormatting>
  <conditionalFormatting sqref="I82">
    <cfRule type="top10" dxfId="47" priority="15" bottom="1" rank="1"/>
    <cfRule type="top10" priority="49" bottom="1" rank="1"/>
  </conditionalFormatting>
  <conditionalFormatting sqref="I83">
    <cfRule type="top10" dxfId="46" priority="48" bottom="1" rank="1"/>
  </conditionalFormatting>
  <conditionalFormatting sqref="I84">
    <cfRule type="top10" dxfId="45" priority="47" bottom="1" rank="1"/>
  </conditionalFormatting>
  <conditionalFormatting sqref="I85">
    <cfRule type="top10" dxfId="44" priority="46" bottom="1" rank="1"/>
  </conditionalFormatting>
  <conditionalFormatting sqref="I86">
    <cfRule type="top10" dxfId="43" priority="45" bottom="1" rank="1"/>
  </conditionalFormatting>
  <conditionalFormatting sqref="I87">
    <cfRule type="top10" dxfId="42" priority="44" bottom="1" rank="1"/>
  </conditionalFormatting>
  <conditionalFormatting sqref="I88">
    <cfRule type="top10" dxfId="41" priority="43" bottom="1" rank="1"/>
  </conditionalFormatting>
  <conditionalFormatting sqref="I89">
    <cfRule type="top10" dxfId="40" priority="42" bottom="1" rank="1"/>
  </conditionalFormatting>
  <conditionalFormatting sqref="I90">
    <cfRule type="top10" dxfId="39" priority="41" bottom="1" rank="1"/>
  </conditionalFormatting>
  <conditionalFormatting sqref="I91">
    <cfRule type="top10" dxfId="38" priority="40" bottom="1" rank="1"/>
  </conditionalFormatting>
  <conditionalFormatting sqref="I92">
    <cfRule type="top10" dxfId="37" priority="39" bottom="1" rank="1"/>
  </conditionalFormatting>
  <conditionalFormatting sqref="I93">
    <cfRule type="top10" dxfId="36" priority="38" bottom="1" rank="1"/>
  </conditionalFormatting>
  <conditionalFormatting sqref="I94">
    <cfRule type="top10" dxfId="35" priority="37" bottom="1" rank="1"/>
  </conditionalFormatting>
  <conditionalFormatting sqref="I95">
    <cfRule type="top10" dxfId="34" priority="36" bottom="1" rank="1"/>
  </conditionalFormatting>
  <conditionalFormatting sqref="I96">
    <cfRule type="top10" dxfId="33" priority="35" bottom="1" rank="1"/>
  </conditionalFormatting>
  <conditionalFormatting sqref="I97">
    <cfRule type="top10" dxfId="32" priority="34" bottom="1" rank="1"/>
  </conditionalFormatting>
  <conditionalFormatting sqref="I98">
    <cfRule type="top10" dxfId="31" priority="33" bottom="1" rank="1"/>
  </conditionalFormatting>
  <conditionalFormatting sqref="I99">
    <cfRule type="top10" dxfId="30" priority="32" bottom="1" rank="1"/>
  </conditionalFormatting>
  <conditionalFormatting sqref="I100">
    <cfRule type="top10" dxfId="29" priority="31" bottom="1" rank="1"/>
  </conditionalFormatting>
  <conditionalFormatting sqref="I102">
    <cfRule type="top10" dxfId="28" priority="30" bottom="1" rank="1"/>
  </conditionalFormatting>
  <conditionalFormatting sqref="I103">
    <cfRule type="top10" dxfId="27" priority="29" bottom="1" rank="1"/>
  </conditionalFormatting>
  <conditionalFormatting sqref="I104">
    <cfRule type="top10" dxfId="26" priority="28" bottom="1" rank="1"/>
  </conditionalFormatting>
  <conditionalFormatting sqref="I105">
    <cfRule type="top10" dxfId="25" priority="27" bottom="1" rank="1"/>
  </conditionalFormatting>
  <conditionalFormatting sqref="I106">
    <cfRule type="top10" dxfId="24" priority="26" bottom="1" rank="1"/>
  </conditionalFormatting>
  <conditionalFormatting sqref="I107">
    <cfRule type="top10" dxfId="23" priority="25" bottom="1" rank="1"/>
  </conditionalFormatting>
  <conditionalFormatting sqref="I108">
    <cfRule type="top10" dxfId="22" priority="24" bottom="1" rank="1"/>
  </conditionalFormatting>
  <conditionalFormatting sqref="I109">
    <cfRule type="top10" dxfId="21" priority="23" bottom="1" rank="1"/>
  </conditionalFormatting>
  <conditionalFormatting sqref="I110">
    <cfRule type="top10" dxfId="20" priority="22" bottom="1" rank="1"/>
  </conditionalFormatting>
  <conditionalFormatting sqref="I111">
    <cfRule type="top10" dxfId="19" priority="21" bottom="1" rank="1"/>
  </conditionalFormatting>
  <conditionalFormatting sqref="I113">
    <cfRule type="top10" dxfId="18" priority="20" bottom="1" rank="1"/>
  </conditionalFormatting>
  <conditionalFormatting sqref="I114">
    <cfRule type="top10" dxfId="17" priority="19" bottom="1" rank="1"/>
  </conditionalFormatting>
  <conditionalFormatting sqref="I115">
    <cfRule type="top10" dxfId="16" priority="18" bottom="1" rank="1"/>
  </conditionalFormatting>
  <conditionalFormatting sqref="I57">
    <cfRule type="top10" dxfId="15" priority="17" bottom="1" rank="1"/>
  </conditionalFormatting>
  <conditionalFormatting sqref="I60">
    <cfRule type="top10" dxfId="14" priority="16" bottom="1" rank="1"/>
  </conditionalFormatting>
  <conditionalFormatting sqref="I52">
    <cfRule type="top10" dxfId="13" priority="14" bottom="1" rank="1"/>
  </conditionalFormatting>
  <conditionalFormatting sqref="I53">
    <cfRule type="top10" dxfId="12" priority="13" bottom="1" rank="1"/>
  </conditionalFormatting>
  <conditionalFormatting sqref="I54">
    <cfRule type="top10" dxfId="11" priority="12" bottom="1" rank="1"/>
  </conditionalFormatting>
  <conditionalFormatting sqref="I116">
    <cfRule type="top10" dxfId="10" priority="1" stopIfTrue="1" bottom="1" rank="1"/>
  </conditionalFormatting>
  <conditionalFormatting sqref="I117">
    <cfRule type="top10" dxfId="9" priority="2" stopIfTrue="1" bottom="1" rank="1"/>
  </conditionalFormatting>
  <conditionalFormatting sqref="I121">
    <cfRule type="top10" dxfId="8" priority="3" stopIfTrue="1" bottom="1" rank="1"/>
  </conditionalFormatting>
  <conditionalFormatting sqref="I118">
    <cfRule type="top10" dxfId="7" priority="4" bottom="1" rank="1"/>
  </conditionalFormatting>
  <conditionalFormatting sqref="I119">
    <cfRule type="top10" dxfId="6" priority="5" bottom="1" rank="1"/>
  </conditionalFormatting>
  <conditionalFormatting sqref="I120">
    <cfRule type="top10" dxfId="5" priority="6" bottom="1" rank="1"/>
  </conditionalFormatting>
  <conditionalFormatting sqref="I122">
    <cfRule type="top10" dxfId="4" priority="7" bottom="1" rank="1"/>
  </conditionalFormatting>
  <conditionalFormatting sqref="I123">
    <cfRule type="top10" dxfId="3" priority="8" bottom="1" rank="1"/>
  </conditionalFormatting>
  <conditionalFormatting sqref="I125">
    <cfRule type="top10" dxfId="2" priority="9" bottom="1" rank="1"/>
  </conditionalFormatting>
  <conditionalFormatting sqref="I124">
    <cfRule type="top10" dxfId="1" priority="10" bottom="1" rank="1"/>
  </conditionalFormatting>
  <conditionalFormatting sqref="I126">
    <cfRule type="top10" dxfId="0" priority="11" bottom="1" rank="1"/>
  </conditionalFormatting>
  <dataValidations count="1">
    <dataValidation type="list" allowBlank="1" showErrorMessage="1" sqref="E8:E357">
      <formula1>"10電力,PPS"</formula1>
      <formula2>0</formula2>
    </dataValidation>
  </dataValidations>
  <printOptions horizontalCentered="1"/>
  <pageMargins left="0" right="0" top="0.74803149606299213" bottom="0" header="0.31496062992125984" footer="0"/>
  <pageSetup paperSize="8" scale="59" firstPageNumber="0" orientation="portrait" horizontalDpi="300" verticalDpi="3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57"/>
  <sheetViews>
    <sheetView view="pageBreakPreview" zoomScale="60" zoomScaleNormal="100" workbookViewId="0">
      <selection activeCell="B135" sqref="B135"/>
    </sheetView>
  </sheetViews>
  <sheetFormatPr defaultColWidth="9" defaultRowHeight="13.5"/>
  <cols>
    <col min="1" max="1" width="9" style="534"/>
    <col min="2" max="2" width="20.125" style="534" customWidth="1"/>
    <col min="3" max="3" width="11" style="534" customWidth="1"/>
    <col min="4" max="4" width="18.5" style="534" customWidth="1"/>
    <col min="5" max="5" width="13.25" style="534" customWidth="1"/>
    <col min="6" max="6" width="13.125" style="534" customWidth="1"/>
    <col min="7" max="7" width="13.125" style="539" customWidth="1"/>
    <col min="8" max="8" width="13.125" style="534" customWidth="1"/>
    <col min="9" max="9" width="15.25" style="534" customWidth="1"/>
    <col min="10" max="10" width="9" style="534"/>
    <col min="11" max="12" width="9" style="538"/>
    <col min="13" max="14" width="9" style="534"/>
    <col min="15" max="15" width="11.125" style="534" customWidth="1"/>
    <col min="16" max="16384" width="9" style="534"/>
  </cols>
  <sheetData>
    <row r="1" spans="1:256" ht="28.5">
      <c r="A1" s="527" t="s">
        <v>1707</v>
      </c>
      <c r="B1" s="645" t="str">
        <f>[37]合計!C3</f>
        <v>宮崎県</v>
      </c>
      <c r="G1" s="529"/>
      <c r="H1" s="529"/>
      <c r="I1" s="527" t="s">
        <v>1708</v>
      </c>
      <c r="J1" s="529"/>
      <c r="K1" s="530" t="s">
        <v>1864</v>
      </c>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c r="GT1" s="529"/>
      <c r="GU1" s="529"/>
      <c r="GV1" s="529"/>
      <c r="GW1" s="529"/>
      <c r="GX1" s="529"/>
      <c r="GY1" s="529"/>
      <c r="GZ1" s="529"/>
      <c r="HA1" s="529"/>
      <c r="HB1" s="529"/>
      <c r="HC1" s="529"/>
      <c r="HD1" s="529"/>
      <c r="HE1" s="529"/>
      <c r="HF1" s="529"/>
      <c r="HG1" s="529"/>
      <c r="HH1" s="529"/>
      <c r="HI1" s="529"/>
      <c r="HJ1" s="529"/>
      <c r="HK1" s="529"/>
      <c r="HL1" s="529"/>
      <c r="HM1" s="529"/>
      <c r="HN1" s="529"/>
      <c r="HO1" s="529"/>
      <c r="HP1" s="529"/>
      <c r="HQ1" s="529"/>
      <c r="HR1" s="529"/>
      <c r="HS1" s="529"/>
      <c r="HT1" s="529"/>
      <c r="HU1" s="529"/>
      <c r="HV1" s="529"/>
      <c r="HW1" s="529"/>
      <c r="HX1" s="529"/>
      <c r="HY1" s="529"/>
      <c r="HZ1" s="529"/>
      <c r="IA1" s="529"/>
      <c r="IB1" s="529"/>
      <c r="IC1" s="529"/>
      <c r="ID1" s="529"/>
      <c r="IE1" s="529"/>
      <c r="IF1" s="529"/>
      <c r="IG1" s="529"/>
      <c r="IH1" s="529"/>
      <c r="II1" s="529"/>
      <c r="IJ1" s="529"/>
      <c r="IK1" s="529"/>
      <c r="IL1" s="529"/>
      <c r="IM1" s="529"/>
      <c r="IN1" s="529"/>
      <c r="IO1" s="529"/>
      <c r="IP1" s="529"/>
      <c r="IQ1" s="529"/>
      <c r="IR1" s="529"/>
      <c r="IS1" s="529"/>
      <c r="IT1" s="529"/>
      <c r="IU1" s="529"/>
      <c r="IV1" s="529"/>
    </row>
    <row r="2" spans="1:256" ht="51" customHeight="1">
      <c r="B2" s="646"/>
      <c r="E2" s="924" t="s">
        <v>1865</v>
      </c>
      <c r="F2" s="924"/>
      <c r="G2" s="924"/>
      <c r="H2" s="647">
        <f>SUMIF(E8:E357,"PPS",H8:H357)</f>
        <v>0</v>
      </c>
      <c r="I2" s="537"/>
      <c r="J2" s="538"/>
      <c r="K2" s="530"/>
      <c r="L2" s="530"/>
    </row>
    <row r="3" spans="1:256" ht="41.25" customHeight="1">
      <c r="B3" s="539"/>
      <c r="C3" s="529"/>
      <c r="D3" s="529"/>
      <c r="E3" s="924" t="s">
        <v>1866</v>
      </c>
      <c r="F3" s="924"/>
      <c r="G3" s="924"/>
      <c r="H3" s="647">
        <f>O7</f>
        <v>0</v>
      </c>
      <c r="I3" s="537"/>
      <c r="J3" s="539"/>
      <c r="K3" s="530"/>
      <c r="L3" s="530"/>
      <c r="M3" s="529"/>
      <c r="N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c r="GT3" s="529"/>
      <c r="GU3" s="529"/>
      <c r="GV3" s="529"/>
      <c r="GW3" s="529"/>
      <c r="GX3" s="529"/>
      <c r="GY3" s="529"/>
      <c r="GZ3" s="529"/>
      <c r="HA3" s="529"/>
      <c r="HB3" s="529"/>
      <c r="HC3" s="529"/>
      <c r="HD3" s="529"/>
      <c r="HE3" s="529"/>
      <c r="HF3" s="529"/>
      <c r="HG3" s="529"/>
      <c r="HH3" s="529"/>
      <c r="HI3" s="529"/>
      <c r="HJ3" s="529"/>
      <c r="HK3" s="529"/>
      <c r="HL3" s="529"/>
      <c r="HM3" s="529"/>
      <c r="HN3" s="529"/>
      <c r="HO3" s="529"/>
      <c r="HP3" s="529"/>
      <c r="HQ3" s="529"/>
      <c r="HR3" s="529"/>
      <c r="HS3" s="529"/>
      <c r="HT3" s="529"/>
      <c r="HU3" s="529"/>
      <c r="HV3" s="529"/>
      <c r="HW3" s="529"/>
      <c r="HX3" s="529"/>
      <c r="HY3" s="529"/>
      <c r="HZ3" s="529"/>
      <c r="IA3" s="529"/>
      <c r="IB3" s="529"/>
      <c r="IC3" s="529"/>
      <c r="ID3" s="529"/>
      <c r="IE3" s="529"/>
      <c r="IF3" s="529"/>
      <c r="IG3" s="529"/>
      <c r="IH3" s="529"/>
      <c r="II3" s="529"/>
      <c r="IJ3" s="529"/>
      <c r="IK3" s="529"/>
      <c r="IL3" s="529"/>
      <c r="IM3" s="529"/>
      <c r="IN3" s="529"/>
      <c r="IO3" s="529"/>
      <c r="IP3" s="529"/>
      <c r="IQ3" s="529"/>
      <c r="IR3" s="529"/>
      <c r="IS3" s="529"/>
      <c r="IT3" s="529"/>
      <c r="IU3" s="529"/>
      <c r="IV3" s="529"/>
    </row>
    <row r="4" spans="1:256" ht="60" customHeight="1">
      <c r="B4" s="539"/>
      <c r="C4" s="529"/>
      <c r="D4" s="529"/>
      <c r="E4" s="924" t="s">
        <v>1867</v>
      </c>
      <c r="F4" s="924"/>
      <c r="G4" s="924"/>
      <c r="H4" s="647" t="e">
        <f>H3/I7</f>
        <v>#DIV/0!</v>
      </c>
      <c r="I4" s="648"/>
      <c r="J4" s="539"/>
      <c r="K4" s="530"/>
      <c r="L4" s="530"/>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c r="GT4" s="529"/>
      <c r="GU4" s="529"/>
      <c r="GV4" s="529"/>
      <c r="GW4" s="529"/>
      <c r="GX4" s="529"/>
      <c r="GY4" s="529"/>
      <c r="GZ4" s="529"/>
      <c r="HA4" s="529"/>
      <c r="HB4" s="529"/>
      <c r="HC4" s="529"/>
      <c r="HD4" s="529"/>
      <c r="HE4" s="529"/>
      <c r="HF4" s="529"/>
      <c r="HG4" s="529"/>
      <c r="HH4" s="529"/>
      <c r="HI4" s="529"/>
      <c r="HJ4" s="529"/>
      <c r="HK4" s="529"/>
      <c r="HL4" s="529"/>
      <c r="HM4" s="529"/>
      <c r="HN4" s="529"/>
      <c r="HO4" s="529"/>
      <c r="HP4" s="529"/>
      <c r="HQ4" s="529"/>
      <c r="HR4" s="529"/>
      <c r="HS4" s="529"/>
      <c r="HT4" s="529"/>
      <c r="HU4" s="529"/>
      <c r="HV4" s="529"/>
      <c r="HW4" s="529"/>
      <c r="HX4" s="529"/>
      <c r="HY4" s="529"/>
      <c r="HZ4" s="529"/>
      <c r="IA4" s="529"/>
      <c r="IB4" s="529"/>
      <c r="IC4" s="529"/>
      <c r="ID4" s="529"/>
      <c r="IE4" s="529"/>
      <c r="IF4" s="529"/>
      <c r="IG4" s="529"/>
      <c r="IH4" s="529"/>
      <c r="II4" s="529"/>
      <c r="IJ4" s="529"/>
      <c r="IK4" s="529"/>
      <c r="IL4" s="529"/>
      <c r="IM4" s="529"/>
      <c r="IN4" s="529"/>
      <c r="IO4" s="529"/>
      <c r="IP4" s="529"/>
      <c r="IQ4" s="529"/>
      <c r="IR4" s="529"/>
      <c r="IS4" s="529"/>
      <c r="IT4" s="529"/>
      <c r="IU4" s="529"/>
      <c r="IV4" s="529"/>
    </row>
    <row r="5" spans="1:256" s="539" customFormat="1" ht="12.75" customHeight="1">
      <c r="B5" s="546"/>
      <c r="E5" s="547"/>
      <c r="F5" s="547"/>
      <c r="G5" s="547"/>
      <c r="H5" s="549"/>
      <c r="I5" s="549"/>
      <c r="J5" s="546"/>
      <c r="K5" s="542"/>
      <c r="L5" s="542"/>
    </row>
    <row r="6" spans="1:256" ht="84.75">
      <c r="A6" s="530" t="s">
        <v>1868</v>
      </c>
      <c r="B6" s="550" t="s">
        <v>1714</v>
      </c>
      <c r="C6" s="550" t="s">
        <v>1715</v>
      </c>
      <c r="D6" s="550" t="s">
        <v>1716</v>
      </c>
      <c r="E6" s="551" t="s">
        <v>1717</v>
      </c>
      <c r="F6" s="550" t="s">
        <v>1869</v>
      </c>
      <c r="G6" s="550" t="s">
        <v>1870</v>
      </c>
      <c r="H6" s="552" t="s">
        <v>1871</v>
      </c>
      <c r="I6" s="551" t="s">
        <v>1872</v>
      </c>
      <c r="J6" s="552" t="s">
        <v>1722</v>
      </c>
      <c r="K6" s="552" t="s">
        <v>1723</v>
      </c>
      <c r="L6" s="552" t="s">
        <v>1724</v>
      </c>
      <c r="M6" s="552" t="s">
        <v>1873</v>
      </c>
      <c r="N6" s="552" t="s">
        <v>1874</v>
      </c>
      <c r="O6" s="551" t="s">
        <v>1725</v>
      </c>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529"/>
      <c r="HU6" s="529"/>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c r="IT6" s="529"/>
      <c r="IU6" s="529"/>
      <c r="IV6" s="529"/>
    </row>
    <row r="7" spans="1:256" s="554" customFormat="1" ht="15" thickBot="1">
      <c r="B7" s="555" t="s">
        <v>1726</v>
      </c>
      <c r="C7" s="555"/>
      <c r="D7" s="555"/>
      <c r="E7" s="555"/>
      <c r="F7" s="555"/>
      <c r="G7" s="555"/>
      <c r="H7" s="556">
        <f>SUM(H8:H357)</f>
        <v>0</v>
      </c>
      <c r="I7" s="556">
        <f>SUM(I8:I357)</f>
        <v>0</v>
      </c>
      <c r="J7" s="557" t="e">
        <f t="shared" ref="J7:J261" si="0">H7/I7</f>
        <v>#DIV/0!</v>
      </c>
      <c r="K7" s="649"/>
      <c r="L7" s="649"/>
      <c r="M7" s="555"/>
      <c r="N7" s="555"/>
      <c r="O7" s="650">
        <f>SUM(O8:O357)</f>
        <v>0</v>
      </c>
    </row>
    <row r="8" spans="1:256" ht="14.25" thickTop="1">
      <c r="A8" s="534">
        <v>1</v>
      </c>
      <c r="B8" s="651" t="s">
        <v>1875</v>
      </c>
      <c r="C8" s="562"/>
      <c r="D8" s="562"/>
      <c r="E8" s="652"/>
      <c r="F8" s="653"/>
      <c r="G8" s="651"/>
      <c r="H8" s="654"/>
      <c r="I8" s="655"/>
      <c r="J8" s="541" t="e">
        <f t="shared" si="0"/>
        <v>#DIV/0!</v>
      </c>
      <c r="K8" s="656"/>
      <c r="L8" s="656"/>
      <c r="M8" s="657"/>
      <c r="N8" s="657"/>
      <c r="O8" s="658"/>
    </row>
    <row r="9" spans="1:256">
      <c r="A9" s="534">
        <v>2</v>
      </c>
      <c r="B9" s="564"/>
      <c r="C9" s="564"/>
      <c r="D9" s="564"/>
      <c r="E9" s="652"/>
      <c r="F9" s="653"/>
      <c r="G9" s="651"/>
      <c r="H9" s="654"/>
      <c r="I9" s="655"/>
      <c r="J9" s="541" t="e">
        <f t="shared" si="0"/>
        <v>#DIV/0!</v>
      </c>
      <c r="K9" s="656"/>
      <c r="L9" s="656"/>
      <c r="M9" s="657"/>
      <c r="N9" s="657"/>
      <c r="O9" s="659"/>
    </row>
    <row r="10" spans="1:256">
      <c r="A10" s="534">
        <v>3</v>
      </c>
      <c r="B10" s="660"/>
      <c r="C10" s="661"/>
      <c r="D10" s="564"/>
      <c r="E10" s="652"/>
      <c r="F10" s="653"/>
      <c r="G10" s="651"/>
      <c r="H10" s="654"/>
      <c r="I10" s="655"/>
      <c r="J10" s="541" t="e">
        <f t="shared" si="0"/>
        <v>#DIV/0!</v>
      </c>
      <c r="K10" s="656"/>
      <c r="L10" s="656"/>
      <c r="M10" s="657"/>
      <c r="N10" s="657"/>
      <c r="O10" s="659"/>
    </row>
    <row r="11" spans="1:256">
      <c r="A11" s="534">
        <v>4</v>
      </c>
      <c r="B11" s="651"/>
      <c r="C11" s="562"/>
      <c r="D11" s="562"/>
      <c r="E11" s="652"/>
      <c r="F11" s="653"/>
      <c r="G11" s="651"/>
      <c r="H11" s="654"/>
      <c r="I11" s="655"/>
      <c r="J11" s="541" t="e">
        <f t="shared" si="0"/>
        <v>#DIV/0!</v>
      </c>
      <c r="K11" s="656"/>
      <c r="L11" s="662"/>
      <c r="M11" s="657"/>
      <c r="N11" s="657"/>
      <c r="O11" s="659"/>
    </row>
    <row r="12" spans="1:256">
      <c r="A12" s="534">
        <v>5</v>
      </c>
      <c r="B12" s="663"/>
      <c r="C12" s="564"/>
      <c r="D12" s="564"/>
      <c r="E12" s="564"/>
      <c r="F12" s="562"/>
      <c r="G12" s="651"/>
      <c r="H12" s="565"/>
      <c r="I12" s="664"/>
      <c r="J12" s="541" t="e">
        <f t="shared" si="0"/>
        <v>#DIV/0!</v>
      </c>
      <c r="K12" s="665"/>
      <c r="L12" s="666"/>
      <c r="M12" s="651"/>
      <c r="N12" s="651"/>
      <c r="O12" s="659"/>
    </row>
    <row r="13" spans="1:256">
      <c r="A13" s="534">
        <v>6</v>
      </c>
      <c r="B13" s="564"/>
      <c r="C13" s="564"/>
      <c r="D13" s="564"/>
      <c r="E13" s="652"/>
      <c r="F13" s="653"/>
      <c r="G13" s="651"/>
      <c r="H13" s="654"/>
      <c r="I13" s="655"/>
      <c r="J13" s="541" t="e">
        <f t="shared" si="0"/>
        <v>#DIV/0!</v>
      </c>
      <c r="K13" s="656"/>
      <c r="L13" s="656"/>
      <c r="M13" s="657"/>
      <c r="N13" s="657"/>
      <c r="O13" s="659"/>
    </row>
    <row r="14" spans="1:256">
      <c r="A14" s="534">
        <v>7</v>
      </c>
      <c r="B14" s="651"/>
      <c r="C14" s="562"/>
      <c r="D14" s="562"/>
      <c r="E14" s="652"/>
      <c r="F14" s="653"/>
      <c r="G14" s="651"/>
      <c r="H14" s="654"/>
      <c r="I14" s="655"/>
      <c r="J14" s="541" t="e">
        <f t="shared" si="0"/>
        <v>#DIV/0!</v>
      </c>
      <c r="K14" s="656"/>
      <c r="L14" s="667"/>
      <c r="M14" s="657"/>
      <c r="N14" s="657"/>
      <c r="O14" s="659"/>
    </row>
    <row r="15" spans="1:256">
      <c r="A15" s="534">
        <v>8</v>
      </c>
      <c r="B15" s="661"/>
      <c r="C15" s="578"/>
      <c r="D15" s="562"/>
      <c r="E15" s="652"/>
      <c r="F15" s="653"/>
      <c r="G15" s="578"/>
      <c r="H15" s="668"/>
      <c r="I15" s="669"/>
      <c r="J15" s="541" t="e">
        <f t="shared" si="0"/>
        <v>#DIV/0!</v>
      </c>
      <c r="K15" s="666"/>
      <c r="L15" s="670"/>
      <c r="M15" s="657"/>
      <c r="N15" s="657"/>
      <c r="O15" s="659"/>
    </row>
    <row r="16" spans="1:256">
      <c r="A16" s="534">
        <v>9</v>
      </c>
      <c r="B16" s="651"/>
      <c r="C16" s="562"/>
      <c r="D16" s="562"/>
      <c r="E16" s="652"/>
      <c r="F16" s="653"/>
      <c r="G16" s="651"/>
      <c r="H16" s="654"/>
      <c r="I16" s="655"/>
      <c r="J16" s="541" t="e">
        <f t="shared" si="0"/>
        <v>#DIV/0!</v>
      </c>
      <c r="K16" s="656"/>
      <c r="L16" s="656"/>
      <c r="M16" s="657"/>
      <c r="N16" s="657"/>
      <c r="O16" s="659"/>
    </row>
    <row r="17" spans="1:15">
      <c r="A17" s="534">
        <v>10</v>
      </c>
      <c r="B17" s="651"/>
      <c r="C17" s="651"/>
      <c r="D17" s="562"/>
      <c r="E17" s="652"/>
      <c r="F17" s="653"/>
      <c r="G17" s="651"/>
      <c r="H17" s="654"/>
      <c r="I17" s="655"/>
      <c r="J17" s="541" t="e">
        <f t="shared" si="0"/>
        <v>#DIV/0!</v>
      </c>
      <c r="K17" s="656"/>
      <c r="L17" s="656"/>
      <c r="M17" s="657"/>
      <c r="N17" s="657"/>
      <c r="O17" s="659"/>
    </row>
    <row r="18" spans="1:15">
      <c r="A18" s="534">
        <v>11</v>
      </c>
      <c r="B18" s="661"/>
      <c r="C18" s="578"/>
      <c r="D18" s="578"/>
      <c r="E18" s="652"/>
      <c r="F18" s="653"/>
      <c r="G18" s="578"/>
      <c r="H18" s="668"/>
      <c r="I18" s="669"/>
      <c r="J18" s="541" t="e">
        <f t="shared" si="0"/>
        <v>#DIV/0!</v>
      </c>
      <c r="K18" s="666"/>
      <c r="L18" s="666"/>
      <c r="M18" s="657"/>
      <c r="N18" s="657"/>
      <c r="O18" s="659"/>
    </row>
    <row r="19" spans="1:15">
      <c r="A19" s="534">
        <v>12</v>
      </c>
      <c r="B19" s="661"/>
      <c r="C19" s="578"/>
      <c r="D19" s="578"/>
      <c r="E19" s="652"/>
      <c r="F19" s="653"/>
      <c r="G19" s="578"/>
      <c r="H19" s="668"/>
      <c r="I19" s="669"/>
      <c r="J19" s="541" t="e">
        <f t="shared" si="0"/>
        <v>#DIV/0!</v>
      </c>
      <c r="K19" s="666"/>
      <c r="L19" s="666"/>
      <c r="M19" s="657"/>
      <c r="N19" s="657"/>
      <c r="O19" s="659"/>
    </row>
    <row r="20" spans="1:15">
      <c r="A20" s="534">
        <v>13</v>
      </c>
      <c r="B20" s="661"/>
      <c r="C20" s="578"/>
      <c r="D20" s="578"/>
      <c r="E20" s="652"/>
      <c r="F20" s="653"/>
      <c r="G20" s="578"/>
      <c r="H20" s="668"/>
      <c r="I20" s="669"/>
      <c r="J20" s="541" t="e">
        <f t="shared" si="0"/>
        <v>#DIV/0!</v>
      </c>
      <c r="K20" s="666"/>
      <c r="L20" s="666"/>
      <c r="M20" s="657"/>
      <c r="N20" s="657"/>
      <c r="O20" s="659"/>
    </row>
    <row r="21" spans="1:15">
      <c r="A21" s="534">
        <v>14</v>
      </c>
      <c r="B21" s="671"/>
      <c r="C21" s="578"/>
      <c r="D21" s="578"/>
      <c r="E21" s="652"/>
      <c r="F21" s="578"/>
      <c r="G21" s="578"/>
      <c r="H21" s="672"/>
      <c r="I21" s="669"/>
      <c r="J21" s="541" t="e">
        <f t="shared" si="0"/>
        <v>#DIV/0!</v>
      </c>
      <c r="K21" s="666"/>
      <c r="L21" s="666"/>
      <c r="M21" s="657"/>
      <c r="N21" s="657"/>
      <c r="O21" s="659"/>
    </row>
    <row r="22" spans="1:15">
      <c r="A22" s="534">
        <v>15</v>
      </c>
      <c r="B22" s="671"/>
      <c r="C22" s="578"/>
      <c r="D22" s="578"/>
      <c r="E22" s="652"/>
      <c r="F22" s="578"/>
      <c r="G22" s="578"/>
      <c r="H22" s="673"/>
      <c r="I22" s="669"/>
      <c r="J22" s="541" t="e">
        <f t="shared" si="0"/>
        <v>#DIV/0!</v>
      </c>
      <c r="K22" s="666"/>
      <c r="L22" s="666"/>
      <c r="M22" s="657"/>
      <c r="N22" s="657"/>
      <c r="O22" s="659"/>
    </row>
    <row r="23" spans="1:15">
      <c r="A23" s="534">
        <v>16</v>
      </c>
      <c r="B23" s="674"/>
      <c r="C23" s="578"/>
      <c r="D23" s="578"/>
      <c r="E23" s="652"/>
      <c r="F23" s="652"/>
      <c r="G23" s="578"/>
      <c r="H23" s="668"/>
      <c r="I23" s="669"/>
      <c r="J23" s="541" t="e">
        <f t="shared" si="0"/>
        <v>#DIV/0!</v>
      </c>
      <c r="K23" s="666"/>
      <c r="L23" s="666"/>
      <c r="M23" s="657"/>
      <c r="N23" s="657"/>
      <c r="O23" s="659"/>
    </row>
    <row r="24" spans="1:15">
      <c r="A24" s="534">
        <v>17</v>
      </c>
      <c r="B24" s="578"/>
      <c r="C24" s="578"/>
      <c r="D24" s="578"/>
      <c r="E24" s="652"/>
      <c r="F24" s="652"/>
      <c r="G24" s="578"/>
      <c r="H24" s="675"/>
      <c r="I24" s="669"/>
      <c r="J24" s="541" t="e">
        <f t="shared" si="0"/>
        <v>#DIV/0!</v>
      </c>
      <c r="K24" s="666"/>
      <c r="L24" s="666"/>
      <c r="M24" s="657"/>
      <c r="N24" s="657"/>
      <c r="O24" s="659"/>
    </row>
    <row r="25" spans="1:15">
      <c r="A25" s="534">
        <v>18</v>
      </c>
      <c r="B25" s="578"/>
      <c r="C25" s="578"/>
      <c r="D25" s="578"/>
      <c r="E25" s="652"/>
      <c r="F25" s="652"/>
      <c r="G25" s="578"/>
      <c r="H25" s="675"/>
      <c r="I25" s="669"/>
      <c r="J25" s="541" t="e">
        <f t="shared" si="0"/>
        <v>#DIV/0!</v>
      </c>
      <c r="K25" s="666"/>
      <c r="L25" s="666"/>
      <c r="M25" s="657"/>
      <c r="N25" s="657"/>
      <c r="O25" s="659"/>
    </row>
    <row r="26" spans="1:15">
      <c r="A26" s="534">
        <v>19</v>
      </c>
      <c r="B26" s="578"/>
      <c r="C26" s="578"/>
      <c r="D26" s="578"/>
      <c r="E26" s="652"/>
      <c r="F26" s="652"/>
      <c r="G26" s="578"/>
      <c r="H26" s="675"/>
      <c r="I26" s="669"/>
      <c r="J26" s="541" t="e">
        <f t="shared" si="0"/>
        <v>#DIV/0!</v>
      </c>
      <c r="K26" s="666"/>
      <c r="L26" s="666"/>
      <c r="M26" s="657"/>
      <c r="N26" s="657"/>
      <c r="O26" s="659"/>
    </row>
    <row r="27" spans="1:15">
      <c r="A27" s="534">
        <v>20</v>
      </c>
      <c r="B27" s="578"/>
      <c r="C27" s="578"/>
      <c r="D27" s="578"/>
      <c r="E27" s="652"/>
      <c r="F27" s="652"/>
      <c r="G27" s="578"/>
      <c r="H27" s="675"/>
      <c r="I27" s="669"/>
      <c r="J27" s="541" t="e">
        <f t="shared" si="0"/>
        <v>#DIV/0!</v>
      </c>
      <c r="K27" s="666"/>
      <c r="L27" s="666"/>
      <c r="M27" s="657"/>
      <c r="N27" s="657"/>
      <c r="O27" s="659"/>
    </row>
    <row r="28" spans="1:15">
      <c r="A28" s="534">
        <v>21</v>
      </c>
      <c r="B28" s="578"/>
      <c r="C28" s="578"/>
      <c r="D28" s="578"/>
      <c r="E28" s="652"/>
      <c r="F28" s="652"/>
      <c r="G28" s="578"/>
      <c r="H28" s="675"/>
      <c r="I28" s="669"/>
      <c r="J28" s="541" t="e">
        <f t="shared" si="0"/>
        <v>#DIV/0!</v>
      </c>
      <c r="K28" s="666"/>
      <c r="L28" s="666"/>
      <c r="M28" s="657"/>
      <c r="N28" s="657"/>
      <c r="O28" s="659"/>
    </row>
    <row r="29" spans="1:15">
      <c r="A29" s="534">
        <v>22</v>
      </c>
      <c r="B29" s="578"/>
      <c r="C29" s="578"/>
      <c r="D29" s="578"/>
      <c r="E29" s="652"/>
      <c r="F29" s="652"/>
      <c r="G29" s="578"/>
      <c r="H29" s="675"/>
      <c r="I29" s="669"/>
      <c r="J29" s="541" t="e">
        <f t="shared" si="0"/>
        <v>#DIV/0!</v>
      </c>
      <c r="K29" s="666"/>
      <c r="L29" s="666"/>
      <c r="M29" s="657"/>
      <c r="N29" s="657"/>
      <c r="O29" s="659"/>
    </row>
    <row r="30" spans="1:15">
      <c r="A30" s="534">
        <v>23</v>
      </c>
      <c r="B30" s="578"/>
      <c r="C30" s="578"/>
      <c r="D30" s="578"/>
      <c r="E30" s="652"/>
      <c r="F30" s="652"/>
      <c r="G30" s="578"/>
      <c r="H30" s="675"/>
      <c r="I30" s="669"/>
      <c r="J30" s="541" t="e">
        <f t="shared" si="0"/>
        <v>#DIV/0!</v>
      </c>
      <c r="K30" s="666"/>
      <c r="L30" s="666"/>
      <c r="M30" s="657"/>
      <c r="N30" s="657"/>
      <c r="O30" s="659"/>
    </row>
    <row r="31" spans="1:15">
      <c r="A31" s="534">
        <v>24</v>
      </c>
      <c r="B31" s="578"/>
      <c r="C31" s="578"/>
      <c r="D31" s="578"/>
      <c r="E31" s="652"/>
      <c r="F31" s="652"/>
      <c r="G31" s="578"/>
      <c r="H31" s="675"/>
      <c r="I31" s="669"/>
      <c r="J31" s="541" t="e">
        <f t="shared" si="0"/>
        <v>#DIV/0!</v>
      </c>
      <c r="K31" s="666"/>
      <c r="L31" s="666"/>
      <c r="M31" s="657"/>
      <c r="N31" s="657"/>
      <c r="O31" s="659"/>
    </row>
    <row r="32" spans="1:15">
      <c r="A32" s="534">
        <v>25</v>
      </c>
      <c r="B32" s="578"/>
      <c r="C32" s="578"/>
      <c r="D32" s="578"/>
      <c r="E32" s="652"/>
      <c r="F32" s="652"/>
      <c r="G32" s="578"/>
      <c r="H32" s="675"/>
      <c r="I32" s="669"/>
      <c r="J32" s="541" t="e">
        <f t="shared" si="0"/>
        <v>#DIV/0!</v>
      </c>
      <c r="K32" s="666"/>
      <c r="L32" s="666"/>
      <c r="M32" s="657"/>
      <c r="N32" s="657"/>
      <c r="O32" s="659"/>
    </row>
    <row r="33" spans="1:15">
      <c r="A33" s="534">
        <v>26</v>
      </c>
      <c r="B33" s="578"/>
      <c r="C33" s="578"/>
      <c r="D33" s="578"/>
      <c r="E33" s="652"/>
      <c r="F33" s="652"/>
      <c r="G33" s="578"/>
      <c r="H33" s="675"/>
      <c r="I33" s="669"/>
      <c r="J33" s="541" t="e">
        <f t="shared" si="0"/>
        <v>#DIV/0!</v>
      </c>
      <c r="K33" s="666"/>
      <c r="L33" s="666"/>
      <c r="M33" s="657"/>
      <c r="N33" s="657"/>
      <c r="O33" s="659"/>
    </row>
    <row r="34" spans="1:15">
      <c r="A34" s="534">
        <v>27</v>
      </c>
      <c r="B34" s="578"/>
      <c r="C34" s="578"/>
      <c r="D34" s="578"/>
      <c r="E34" s="652"/>
      <c r="F34" s="652"/>
      <c r="G34" s="578"/>
      <c r="H34" s="675"/>
      <c r="I34" s="669"/>
      <c r="J34" s="541" t="e">
        <f t="shared" si="0"/>
        <v>#DIV/0!</v>
      </c>
      <c r="K34" s="666"/>
      <c r="L34" s="666"/>
      <c r="M34" s="657"/>
      <c r="N34" s="657"/>
      <c r="O34" s="659"/>
    </row>
    <row r="35" spans="1:15">
      <c r="A35" s="534">
        <v>28</v>
      </c>
      <c r="B35" s="578"/>
      <c r="C35" s="578"/>
      <c r="D35" s="578"/>
      <c r="E35" s="652"/>
      <c r="F35" s="652"/>
      <c r="G35" s="578"/>
      <c r="H35" s="675"/>
      <c r="I35" s="669"/>
      <c r="J35" s="541" t="e">
        <f t="shared" si="0"/>
        <v>#DIV/0!</v>
      </c>
      <c r="K35" s="666"/>
      <c r="L35" s="666"/>
      <c r="M35" s="657"/>
      <c r="N35" s="657"/>
      <c r="O35" s="659"/>
    </row>
    <row r="36" spans="1:15">
      <c r="A36" s="534">
        <v>29</v>
      </c>
      <c r="B36" s="578"/>
      <c r="C36" s="578"/>
      <c r="D36" s="578"/>
      <c r="E36" s="652"/>
      <c r="F36" s="652"/>
      <c r="G36" s="578"/>
      <c r="H36" s="675"/>
      <c r="I36" s="669"/>
      <c r="J36" s="541" t="e">
        <f t="shared" si="0"/>
        <v>#DIV/0!</v>
      </c>
      <c r="K36" s="666"/>
      <c r="L36" s="666"/>
      <c r="M36" s="578"/>
      <c r="N36" s="578"/>
      <c r="O36" s="659"/>
    </row>
    <row r="37" spans="1:15">
      <c r="A37" s="534">
        <v>30</v>
      </c>
      <c r="B37" s="578"/>
      <c r="C37" s="578"/>
      <c r="D37" s="578"/>
      <c r="E37" s="652"/>
      <c r="F37" s="652"/>
      <c r="G37" s="578"/>
      <c r="H37" s="675"/>
      <c r="I37" s="669"/>
      <c r="J37" s="541" t="e">
        <f t="shared" si="0"/>
        <v>#DIV/0!</v>
      </c>
      <c r="K37" s="666"/>
      <c r="L37" s="666"/>
      <c r="M37" s="657"/>
      <c r="N37" s="657"/>
      <c r="O37" s="659"/>
    </row>
    <row r="38" spans="1:15">
      <c r="A38" s="534">
        <v>31</v>
      </c>
      <c r="B38" s="578"/>
      <c r="C38" s="578"/>
      <c r="D38" s="578"/>
      <c r="E38" s="652"/>
      <c r="F38" s="652"/>
      <c r="G38" s="578"/>
      <c r="H38" s="675"/>
      <c r="I38" s="669"/>
      <c r="J38" s="541" t="e">
        <f t="shared" si="0"/>
        <v>#DIV/0!</v>
      </c>
      <c r="K38" s="666"/>
      <c r="L38" s="666"/>
      <c r="M38" s="657"/>
      <c r="N38" s="657"/>
      <c r="O38" s="659"/>
    </row>
    <row r="39" spans="1:15">
      <c r="A39" s="534">
        <v>32</v>
      </c>
      <c r="B39" s="578"/>
      <c r="C39" s="578"/>
      <c r="D39" s="578"/>
      <c r="E39" s="652"/>
      <c r="F39" s="652"/>
      <c r="G39" s="578"/>
      <c r="H39" s="675"/>
      <c r="I39" s="669"/>
      <c r="J39" s="541" t="e">
        <f t="shared" si="0"/>
        <v>#DIV/0!</v>
      </c>
      <c r="K39" s="666"/>
      <c r="L39" s="666"/>
      <c r="M39" s="657"/>
      <c r="N39" s="657"/>
      <c r="O39" s="659"/>
    </row>
    <row r="40" spans="1:15">
      <c r="A40" s="534">
        <v>33</v>
      </c>
      <c r="B40" s="578"/>
      <c r="C40" s="578"/>
      <c r="D40" s="578"/>
      <c r="E40" s="652"/>
      <c r="F40" s="652"/>
      <c r="G40" s="578"/>
      <c r="H40" s="675"/>
      <c r="I40" s="669"/>
      <c r="J40" s="541" t="e">
        <f t="shared" si="0"/>
        <v>#DIV/0!</v>
      </c>
      <c r="K40" s="666"/>
      <c r="L40" s="666"/>
      <c r="M40" s="657"/>
      <c r="N40" s="657"/>
      <c r="O40" s="659"/>
    </row>
    <row r="41" spans="1:15">
      <c r="A41" s="534">
        <v>34</v>
      </c>
      <c r="B41" s="578"/>
      <c r="C41" s="578"/>
      <c r="D41" s="578"/>
      <c r="E41" s="652"/>
      <c r="F41" s="652"/>
      <c r="G41" s="578"/>
      <c r="H41" s="675"/>
      <c r="I41" s="669"/>
      <c r="J41" s="541" t="e">
        <f t="shared" si="0"/>
        <v>#DIV/0!</v>
      </c>
      <c r="K41" s="666"/>
      <c r="L41" s="666"/>
      <c r="M41" s="657"/>
      <c r="N41" s="657"/>
      <c r="O41" s="659"/>
    </row>
    <row r="42" spans="1:15">
      <c r="A42" s="534">
        <v>35</v>
      </c>
      <c r="B42" s="578"/>
      <c r="C42" s="578"/>
      <c r="D42" s="578"/>
      <c r="E42" s="652"/>
      <c r="F42" s="652"/>
      <c r="G42" s="578"/>
      <c r="H42" s="675"/>
      <c r="I42" s="669"/>
      <c r="J42" s="541" t="e">
        <f t="shared" si="0"/>
        <v>#DIV/0!</v>
      </c>
      <c r="K42" s="666"/>
      <c r="L42" s="666"/>
      <c r="M42" s="657"/>
      <c r="N42" s="657"/>
      <c r="O42" s="659"/>
    </row>
    <row r="43" spans="1:15">
      <c r="A43" s="534">
        <v>36</v>
      </c>
      <c r="B43" s="578"/>
      <c r="C43" s="578"/>
      <c r="D43" s="578"/>
      <c r="E43" s="652"/>
      <c r="F43" s="652"/>
      <c r="G43" s="578"/>
      <c r="H43" s="675"/>
      <c r="I43" s="669"/>
      <c r="J43" s="541" t="e">
        <f t="shared" si="0"/>
        <v>#DIV/0!</v>
      </c>
      <c r="K43" s="666"/>
      <c r="L43" s="666"/>
      <c r="M43" s="578"/>
      <c r="N43" s="578"/>
      <c r="O43" s="659"/>
    </row>
    <row r="44" spans="1:15">
      <c r="A44" s="534">
        <v>37</v>
      </c>
      <c r="B44" s="578"/>
      <c r="C44" s="578"/>
      <c r="D44" s="578"/>
      <c r="E44" s="652"/>
      <c r="F44" s="652"/>
      <c r="G44" s="578"/>
      <c r="H44" s="675"/>
      <c r="I44" s="669"/>
      <c r="J44" s="541" t="e">
        <f t="shared" si="0"/>
        <v>#DIV/0!</v>
      </c>
      <c r="K44" s="666"/>
      <c r="L44" s="666"/>
      <c r="M44" s="657"/>
      <c r="N44" s="657"/>
      <c r="O44" s="659"/>
    </row>
    <row r="45" spans="1:15">
      <c r="A45" s="534">
        <v>38</v>
      </c>
      <c r="B45" s="578"/>
      <c r="C45" s="578"/>
      <c r="D45" s="578"/>
      <c r="E45" s="652"/>
      <c r="F45" s="652"/>
      <c r="G45" s="578"/>
      <c r="H45" s="675"/>
      <c r="I45" s="669"/>
      <c r="J45" s="541" t="e">
        <f t="shared" si="0"/>
        <v>#DIV/0!</v>
      </c>
      <c r="K45" s="666"/>
      <c r="L45" s="666"/>
      <c r="M45" s="657"/>
      <c r="N45" s="657"/>
      <c r="O45" s="659"/>
    </row>
    <row r="46" spans="1:15">
      <c r="A46" s="534">
        <v>39</v>
      </c>
      <c r="B46" s="578"/>
      <c r="C46" s="578"/>
      <c r="D46" s="578"/>
      <c r="E46" s="652"/>
      <c r="F46" s="652"/>
      <c r="G46" s="578"/>
      <c r="H46" s="675"/>
      <c r="I46" s="669"/>
      <c r="J46" s="541" t="e">
        <f t="shared" si="0"/>
        <v>#DIV/0!</v>
      </c>
      <c r="K46" s="666"/>
      <c r="L46" s="666"/>
      <c r="M46" s="657"/>
      <c r="N46" s="657"/>
      <c r="O46" s="659"/>
    </row>
    <row r="47" spans="1:15">
      <c r="A47" s="534">
        <v>40</v>
      </c>
      <c r="B47" s="578"/>
      <c r="C47" s="578"/>
      <c r="D47" s="578"/>
      <c r="E47" s="652"/>
      <c r="F47" s="652"/>
      <c r="G47" s="578"/>
      <c r="H47" s="675"/>
      <c r="I47" s="669"/>
      <c r="J47" s="541" t="e">
        <f t="shared" si="0"/>
        <v>#DIV/0!</v>
      </c>
      <c r="K47" s="666"/>
      <c r="L47" s="666"/>
      <c r="M47" s="578"/>
      <c r="N47" s="578"/>
      <c r="O47" s="659"/>
    </row>
    <row r="48" spans="1:15">
      <c r="A48" s="534">
        <v>41</v>
      </c>
      <c r="B48" s="578"/>
      <c r="C48" s="578"/>
      <c r="D48" s="578"/>
      <c r="E48" s="652"/>
      <c r="F48" s="652"/>
      <c r="G48" s="578"/>
      <c r="H48" s="675"/>
      <c r="I48" s="669"/>
      <c r="J48" s="541" t="e">
        <f t="shared" si="0"/>
        <v>#DIV/0!</v>
      </c>
      <c r="K48" s="666"/>
      <c r="L48" s="666"/>
      <c r="M48" s="578"/>
      <c r="N48" s="578"/>
      <c r="O48" s="659"/>
    </row>
    <row r="49" spans="1:15">
      <c r="A49" s="534">
        <v>42</v>
      </c>
      <c r="B49" s="578"/>
      <c r="C49" s="578"/>
      <c r="D49" s="578"/>
      <c r="E49" s="652"/>
      <c r="F49" s="652"/>
      <c r="G49" s="578"/>
      <c r="H49" s="675"/>
      <c r="I49" s="669"/>
      <c r="J49" s="541" t="e">
        <f t="shared" si="0"/>
        <v>#DIV/0!</v>
      </c>
      <c r="K49" s="666"/>
      <c r="L49" s="666"/>
      <c r="M49" s="657"/>
      <c r="N49" s="657"/>
      <c r="O49" s="659"/>
    </row>
    <row r="50" spans="1:15">
      <c r="A50" s="534">
        <v>43</v>
      </c>
      <c r="B50" s="578"/>
      <c r="C50" s="578"/>
      <c r="D50" s="578"/>
      <c r="E50" s="652"/>
      <c r="F50" s="652"/>
      <c r="G50" s="578"/>
      <c r="H50" s="675"/>
      <c r="I50" s="669"/>
      <c r="J50" s="541" t="e">
        <f t="shared" si="0"/>
        <v>#DIV/0!</v>
      </c>
      <c r="K50" s="666"/>
      <c r="L50" s="666"/>
      <c r="M50" s="657"/>
      <c r="N50" s="657"/>
      <c r="O50" s="659"/>
    </row>
    <row r="51" spans="1:15">
      <c r="A51" s="534">
        <v>44</v>
      </c>
      <c r="B51" s="578"/>
      <c r="C51" s="578"/>
      <c r="D51" s="661"/>
      <c r="E51" s="652"/>
      <c r="F51" s="652"/>
      <c r="G51" s="578"/>
      <c r="H51" s="675"/>
      <c r="I51" s="669"/>
      <c r="J51" s="541" t="e">
        <f t="shared" si="0"/>
        <v>#DIV/0!</v>
      </c>
      <c r="K51" s="666"/>
      <c r="L51" s="666"/>
      <c r="M51" s="578"/>
      <c r="N51" s="578"/>
      <c r="O51" s="659"/>
    </row>
    <row r="52" spans="1:15">
      <c r="A52" s="534">
        <v>45</v>
      </c>
      <c r="B52" s="578"/>
      <c r="C52" s="578"/>
      <c r="D52" s="578"/>
      <c r="E52" s="652"/>
      <c r="F52" s="652"/>
      <c r="G52" s="578"/>
      <c r="H52" s="675"/>
      <c r="I52" s="669"/>
      <c r="J52" s="541" t="e">
        <f t="shared" si="0"/>
        <v>#DIV/0!</v>
      </c>
      <c r="K52" s="666"/>
      <c r="L52" s="666"/>
      <c r="M52" s="657"/>
      <c r="N52" s="657"/>
      <c r="O52" s="659"/>
    </row>
    <row r="53" spans="1:15">
      <c r="A53" s="534">
        <v>46</v>
      </c>
      <c r="B53" s="578"/>
      <c r="C53" s="578"/>
      <c r="D53" s="578"/>
      <c r="E53" s="652"/>
      <c r="F53" s="652"/>
      <c r="G53" s="578"/>
      <c r="H53" s="675"/>
      <c r="I53" s="669"/>
      <c r="J53" s="541" t="e">
        <f t="shared" si="0"/>
        <v>#DIV/0!</v>
      </c>
      <c r="K53" s="666"/>
      <c r="L53" s="666"/>
      <c r="M53" s="657"/>
      <c r="N53" s="657"/>
      <c r="O53" s="659"/>
    </row>
    <row r="54" spans="1:15">
      <c r="A54" s="534">
        <v>47</v>
      </c>
      <c r="B54" s="676"/>
      <c r="C54" s="562"/>
      <c r="D54" s="676"/>
      <c r="E54" s="652"/>
      <c r="F54" s="652"/>
      <c r="G54" s="562"/>
      <c r="H54" s="565"/>
      <c r="I54" s="565"/>
      <c r="J54" s="541" t="e">
        <f t="shared" si="0"/>
        <v>#DIV/0!</v>
      </c>
      <c r="K54" s="666"/>
      <c r="L54" s="670"/>
      <c r="M54" s="578"/>
      <c r="N54" s="578"/>
      <c r="O54" s="659"/>
    </row>
    <row r="55" spans="1:15">
      <c r="A55" s="534">
        <v>48</v>
      </c>
      <c r="B55" s="660"/>
      <c r="C55" s="562"/>
      <c r="D55" s="564"/>
      <c r="E55" s="652"/>
      <c r="F55" s="564"/>
      <c r="G55" s="562"/>
      <c r="H55" s="565"/>
      <c r="I55" s="664"/>
      <c r="J55" s="541" t="e">
        <f t="shared" si="0"/>
        <v>#DIV/0!</v>
      </c>
      <c r="K55" s="666"/>
      <c r="L55" s="670"/>
      <c r="M55" s="578"/>
      <c r="N55" s="578"/>
      <c r="O55" s="659"/>
    </row>
    <row r="56" spans="1:15">
      <c r="A56" s="534">
        <v>49</v>
      </c>
      <c r="B56" s="578"/>
      <c r="C56" s="578"/>
      <c r="D56" s="578"/>
      <c r="E56" s="652"/>
      <c r="F56" s="652"/>
      <c r="G56" s="578"/>
      <c r="H56" s="675"/>
      <c r="I56" s="669"/>
      <c r="J56" s="541" t="e">
        <f t="shared" si="0"/>
        <v>#DIV/0!</v>
      </c>
      <c r="K56" s="666"/>
      <c r="L56" s="666"/>
      <c r="M56" s="578"/>
      <c r="N56" s="578"/>
      <c r="O56" s="659"/>
    </row>
    <row r="57" spans="1:15">
      <c r="A57" s="534">
        <v>50</v>
      </c>
      <c r="B57" s="661"/>
      <c r="C57" s="578"/>
      <c r="D57" s="578"/>
      <c r="E57" s="652"/>
      <c r="F57" s="652"/>
      <c r="G57" s="578"/>
      <c r="H57" s="675"/>
      <c r="I57" s="669"/>
      <c r="J57" s="541" t="e">
        <f t="shared" si="0"/>
        <v>#DIV/0!</v>
      </c>
      <c r="K57" s="677"/>
      <c r="L57" s="677"/>
      <c r="M57" s="657"/>
      <c r="N57" s="657"/>
      <c r="O57" s="659"/>
    </row>
    <row r="58" spans="1:15">
      <c r="A58" s="534">
        <v>51</v>
      </c>
      <c r="B58" s="578"/>
      <c r="C58" s="578"/>
      <c r="D58" s="578"/>
      <c r="E58" s="652"/>
      <c r="F58" s="652"/>
      <c r="G58" s="578"/>
      <c r="H58" s="675"/>
      <c r="I58" s="669"/>
      <c r="J58" s="541" t="e">
        <f t="shared" si="0"/>
        <v>#DIV/0!</v>
      </c>
      <c r="K58" s="666"/>
      <c r="L58" s="666"/>
      <c r="M58" s="657"/>
      <c r="N58" s="678"/>
      <c r="O58" s="659"/>
    </row>
    <row r="59" spans="1:15">
      <c r="A59" s="534">
        <v>52</v>
      </c>
      <c r="B59" s="578"/>
      <c r="C59" s="578"/>
      <c r="D59" s="661"/>
      <c r="E59" s="652"/>
      <c r="F59" s="652"/>
      <c r="G59" s="578"/>
      <c r="H59" s="675"/>
      <c r="I59" s="669"/>
      <c r="J59" s="541" t="e">
        <f t="shared" si="0"/>
        <v>#DIV/0!</v>
      </c>
      <c r="K59" s="666"/>
      <c r="L59" s="666"/>
      <c r="M59" s="657"/>
      <c r="N59" s="657"/>
      <c r="O59" s="659"/>
    </row>
    <row r="60" spans="1:15">
      <c r="A60" s="534">
        <v>53</v>
      </c>
      <c r="B60" s="578"/>
      <c r="C60" s="578"/>
      <c r="D60" s="661"/>
      <c r="E60" s="652"/>
      <c r="F60" s="652"/>
      <c r="G60" s="578"/>
      <c r="H60" s="675"/>
      <c r="I60" s="669"/>
      <c r="J60" s="541" t="e">
        <f t="shared" si="0"/>
        <v>#DIV/0!</v>
      </c>
      <c r="K60" s="666"/>
      <c r="L60" s="666"/>
      <c r="M60" s="657"/>
      <c r="N60" s="657"/>
      <c r="O60" s="659"/>
    </row>
    <row r="61" spans="1:15">
      <c r="A61" s="534">
        <v>54</v>
      </c>
      <c r="B61" s="578"/>
      <c r="C61" s="578"/>
      <c r="D61" s="661"/>
      <c r="E61" s="652"/>
      <c r="F61" s="652"/>
      <c r="G61" s="578"/>
      <c r="H61" s="675"/>
      <c r="I61" s="669"/>
      <c r="J61" s="541" t="e">
        <f t="shared" si="0"/>
        <v>#DIV/0!</v>
      </c>
      <c r="K61" s="666"/>
      <c r="L61" s="666"/>
      <c r="M61" s="657"/>
      <c r="N61" s="657"/>
      <c r="O61" s="659"/>
    </row>
    <row r="62" spans="1:15" ht="14.25">
      <c r="A62" s="534">
        <v>55</v>
      </c>
      <c r="B62" s="550"/>
      <c r="C62" s="550"/>
      <c r="D62" s="550"/>
      <c r="E62" s="626"/>
      <c r="F62" s="626"/>
      <c r="G62" s="550"/>
      <c r="H62" s="627"/>
      <c r="I62" s="643"/>
      <c r="J62" s="541" t="e">
        <f t="shared" si="0"/>
        <v>#DIV/0!</v>
      </c>
      <c r="K62" s="551"/>
      <c r="L62" s="551"/>
      <c r="M62" s="550"/>
      <c r="N62" s="550"/>
      <c r="O62" s="550"/>
    </row>
    <row r="63" spans="1:15" ht="14.25">
      <c r="A63" s="534">
        <v>56</v>
      </c>
      <c r="B63" s="550"/>
      <c r="C63" s="550"/>
      <c r="D63" s="550"/>
      <c r="E63" s="626"/>
      <c r="F63" s="626"/>
      <c r="G63" s="550"/>
      <c r="H63" s="627"/>
      <c r="I63" s="643"/>
      <c r="J63" s="541" t="e">
        <f t="shared" si="0"/>
        <v>#DIV/0!</v>
      </c>
      <c r="K63" s="551"/>
      <c r="L63" s="551"/>
      <c r="M63" s="550"/>
      <c r="N63" s="550"/>
      <c r="O63" s="550"/>
    </row>
    <row r="64" spans="1:15" ht="14.25">
      <c r="A64" s="534">
        <v>57</v>
      </c>
      <c r="B64" s="550"/>
      <c r="C64" s="550"/>
      <c r="D64" s="550"/>
      <c r="E64" s="626"/>
      <c r="F64" s="626"/>
      <c r="G64" s="550"/>
      <c r="H64" s="627"/>
      <c r="I64" s="643"/>
      <c r="J64" s="541" t="e">
        <f t="shared" si="0"/>
        <v>#DIV/0!</v>
      </c>
      <c r="K64" s="551"/>
      <c r="L64" s="551"/>
      <c r="M64" s="550"/>
      <c r="N64" s="550"/>
      <c r="O64" s="550"/>
    </row>
    <row r="65" spans="1:15" ht="14.25">
      <c r="A65" s="534">
        <v>58</v>
      </c>
      <c r="B65" s="550"/>
      <c r="C65" s="550"/>
      <c r="D65" s="550"/>
      <c r="E65" s="626"/>
      <c r="F65" s="626"/>
      <c r="G65" s="550"/>
      <c r="H65" s="627"/>
      <c r="I65" s="643"/>
      <c r="J65" s="541" t="e">
        <f t="shared" si="0"/>
        <v>#DIV/0!</v>
      </c>
      <c r="K65" s="551"/>
      <c r="L65" s="551"/>
      <c r="M65" s="550"/>
      <c r="N65" s="550"/>
      <c r="O65" s="550"/>
    </row>
    <row r="66" spans="1:15" ht="14.25">
      <c r="A66" s="534">
        <v>59</v>
      </c>
      <c r="B66" s="550"/>
      <c r="C66" s="550"/>
      <c r="D66" s="550"/>
      <c r="E66" s="626"/>
      <c r="F66" s="626"/>
      <c r="G66" s="550"/>
      <c r="H66" s="627"/>
      <c r="I66" s="643"/>
      <c r="J66" s="541" t="e">
        <f t="shared" si="0"/>
        <v>#DIV/0!</v>
      </c>
      <c r="K66" s="551"/>
      <c r="L66" s="551"/>
      <c r="M66" s="550"/>
      <c r="N66" s="550"/>
      <c r="O66" s="550"/>
    </row>
    <row r="67" spans="1:15" ht="14.25">
      <c r="A67" s="534">
        <v>60</v>
      </c>
      <c r="B67" s="550"/>
      <c r="C67" s="550"/>
      <c r="D67" s="550"/>
      <c r="E67" s="626"/>
      <c r="F67" s="626"/>
      <c r="G67" s="550"/>
      <c r="H67" s="627"/>
      <c r="I67" s="643"/>
      <c r="J67" s="541" t="e">
        <f t="shared" si="0"/>
        <v>#DIV/0!</v>
      </c>
      <c r="K67" s="551"/>
      <c r="L67" s="551"/>
      <c r="M67" s="550"/>
      <c r="N67" s="550"/>
      <c r="O67" s="550"/>
    </row>
    <row r="68" spans="1:15" ht="14.25">
      <c r="A68" s="534">
        <v>61</v>
      </c>
      <c r="B68" s="550"/>
      <c r="C68" s="550"/>
      <c r="D68" s="550"/>
      <c r="E68" s="626"/>
      <c r="F68" s="626"/>
      <c r="G68" s="550"/>
      <c r="H68" s="627"/>
      <c r="I68" s="643"/>
      <c r="J68" s="541" t="e">
        <f t="shared" si="0"/>
        <v>#DIV/0!</v>
      </c>
      <c r="K68" s="551"/>
      <c r="L68" s="551"/>
      <c r="M68" s="550"/>
      <c r="N68" s="550"/>
      <c r="O68" s="550"/>
    </row>
    <row r="69" spans="1:15" ht="14.25">
      <c r="A69" s="534">
        <v>62</v>
      </c>
      <c r="B69" s="550"/>
      <c r="C69" s="550"/>
      <c r="D69" s="550"/>
      <c r="E69" s="626"/>
      <c r="F69" s="626"/>
      <c r="G69" s="550"/>
      <c r="H69" s="627"/>
      <c r="I69" s="643"/>
      <c r="J69" s="541" t="e">
        <f t="shared" si="0"/>
        <v>#DIV/0!</v>
      </c>
      <c r="K69" s="551"/>
      <c r="L69" s="551"/>
      <c r="M69" s="550"/>
      <c r="N69" s="550"/>
      <c r="O69" s="550"/>
    </row>
    <row r="70" spans="1:15" ht="14.25">
      <c r="A70" s="534">
        <v>63</v>
      </c>
      <c r="B70" s="550"/>
      <c r="C70" s="550"/>
      <c r="D70" s="550"/>
      <c r="E70" s="626"/>
      <c r="F70" s="626"/>
      <c r="G70" s="550"/>
      <c r="H70" s="627"/>
      <c r="I70" s="643"/>
      <c r="J70" s="541" t="e">
        <f t="shared" si="0"/>
        <v>#DIV/0!</v>
      </c>
      <c r="K70" s="551"/>
      <c r="L70" s="551"/>
      <c r="M70" s="550"/>
      <c r="N70" s="550"/>
      <c r="O70" s="550"/>
    </row>
    <row r="71" spans="1:15" ht="14.25">
      <c r="A71" s="534">
        <v>64</v>
      </c>
      <c r="B71" s="550"/>
      <c r="C71" s="550"/>
      <c r="D71" s="550"/>
      <c r="E71" s="626"/>
      <c r="F71" s="626"/>
      <c r="G71" s="550"/>
      <c r="H71" s="627"/>
      <c r="I71" s="643"/>
      <c r="J71" s="541" t="e">
        <f t="shared" si="0"/>
        <v>#DIV/0!</v>
      </c>
      <c r="K71" s="551"/>
      <c r="L71" s="551"/>
      <c r="M71" s="550"/>
      <c r="N71" s="550"/>
      <c r="O71" s="550"/>
    </row>
    <row r="72" spans="1:15" ht="14.25">
      <c r="A72" s="534">
        <v>65</v>
      </c>
      <c r="B72" s="550"/>
      <c r="C72" s="550"/>
      <c r="D72" s="550"/>
      <c r="E72" s="626"/>
      <c r="F72" s="626"/>
      <c r="G72" s="550"/>
      <c r="H72" s="627"/>
      <c r="I72" s="643"/>
      <c r="J72" s="541" t="e">
        <f t="shared" si="0"/>
        <v>#DIV/0!</v>
      </c>
      <c r="K72" s="551"/>
      <c r="L72" s="551"/>
      <c r="M72" s="550"/>
      <c r="N72" s="550"/>
      <c r="O72" s="550"/>
    </row>
    <row r="73" spans="1:15" ht="14.25">
      <c r="A73" s="534">
        <v>66</v>
      </c>
      <c r="B73" s="550"/>
      <c r="C73" s="550"/>
      <c r="D73" s="550"/>
      <c r="E73" s="626"/>
      <c r="F73" s="626"/>
      <c r="G73" s="550"/>
      <c r="H73" s="627"/>
      <c r="I73" s="643"/>
      <c r="J73" s="541" t="e">
        <f t="shared" si="0"/>
        <v>#DIV/0!</v>
      </c>
      <c r="K73" s="551"/>
      <c r="L73" s="551"/>
      <c r="M73" s="550"/>
      <c r="N73" s="550"/>
      <c r="O73" s="550"/>
    </row>
    <row r="74" spans="1:15" ht="14.25">
      <c r="A74" s="534">
        <v>67</v>
      </c>
      <c r="B74" s="550"/>
      <c r="C74" s="550"/>
      <c r="D74" s="550"/>
      <c r="E74" s="626"/>
      <c r="F74" s="626"/>
      <c r="G74" s="550"/>
      <c r="H74" s="627"/>
      <c r="I74" s="643"/>
      <c r="J74" s="541" t="e">
        <f t="shared" si="0"/>
        <v>#DIV/0!</v>
      </c>
      <c r="K74" s="551"/>
      <c r="L74" s="551"/>
      <c r="M74" s="550"/>
      <c r="N74" s="550"/>
      <c r="O74" s="550"/>
    </row>
    <row r="75" spans="1:15" ht="14.25">
      <c r="A75" s="534">
        <v>68</v>
      </c>
      <c r="B75" s="550"/>
      <c r="C75" s="550"/>
      <c r="D75" s="550"/>
      <c r="E75" s="626"/>
      <c r="F75" s="626"/>
      <c r="G75" s="550"/>
      <c r="H75" s="627"/>
      <c r="I75" s="643"/>
      <c r="J75" s="541" t="e">
        <f t="shared" si="0"/>
        <v>#DIV/0!</v>
      </c>
      <c r="K75" s="551"/>
      <c r="L75" s="551"/>
      <c r="M75" s="550"/>
      <c r="N75" s="550"/>
      <c r="O75" s="550"/>
    </row>
    <row r="76" spans="1:15" ht="14.25">
      <c r="A76" s="534">
        <v>69</v>
      </c>
      <c r="B76" s="550"/>
      <c r="C76" s="550"/>
      <c r="D76" s="550"/>
      <c r="E76" s="626"/>
      <c r="F76" s="626"/>
      <c r="G76" s="550"/>
      <c r="H76" s="627"/>
      <c r="I76" s="643"/>
      <c r="J76" s="541" t="e">
        <f t="shared" si="0"/>
        <v>#DIV/0!</v>
      </c>
      <c r="K76" s="551"/>
      <c r="L76" s="551"/>
      <c r="M76" s="550"/>
      <c r="N76" s="550"/>
      <c r="O76" s="550"/>
    </row>
    <row r="77" spans="1:15" ht="14.25">
      <c r="A77" s="534">
        <v>70</v>
      </c>
      <c r="B77" s="550"/>
      <c r="C77" s="550"/>
      <c r="D77" s="550"/>
      <c r="E77" s="626"/>
      <c r="F77" s="626"/>
      <c r="G77" s="550"/>
      <c r="H77" s="627"/>
      <c r="I77" s="643"/>
      <c r="J77" s="541" t="e">
        <f t="shared" si="0"/>
        <v>#DIV/0!</v>
      </c>
      <c r="K77" s="551"/>
      <c r="L77" s="551"/>
      <c r="M77" s="550"/>
      <c r="N77" s="550"/>
      <c r="O77" s="550"/>
    </row>
    <row r="78" spans="1:15" ht="14.25">
      <c r="A78" s="534">
        <v>71</v>
      </c>
      <c r="B78" s="550"/>
      <c r="C78" s="550"/>
      <c r="D78" s="550"/>
      <c r="E78" s="626"/>
      <c r="F78" s="626"/>
      <c r="G78" s="550"/>
      <c r="H78" s="627"/>
      <c r="I78" s="643"/>
      <c r="J78" s="541" t="e">
        <f t="shared" si="0"/>
        <v>#DIV/0!</v>
      </c>
      <c r="K78" s="551"/>
      <c r="L78" s="551"/>
      <c r="M78" s="550"/>
      <c r="N78" s="550"/>
      <c r="O78" s="550"/>
    </row>
    <row r="79" spans="1:15" ht="14.25">
      <c r="A79" s="534">
        <v>72</v>
      </c>
      <c r="B79" s="550"/>
      <c r="C79" s="550"/>
      <c r="D79" s="550"/>
      <c r="E79" s="626"/>
      <c r="F79" s="626"/>
      <c r="G79" s="550"/>
      <c r="H79" s="627"/>
      <c r="I79" s="643"/>
      <c r="J79" s="541" t="e">
        <f t="shared" si="0"/>
        <v>#DIV/0!</v>
      </c>
      <c r="K79" s="551"/>
      <c r="L79" s="551"/>
      <c r="M79" s="550"/>
      <c r="N79" s="550"/>
      <c r="O79" s="550"/>
    </row>
    <row r="80" spans="1:15" ht="14.25">
      <c r="A80" s="534">
        <v>73</v>
      </c>
      <c r="B80" s="550"/>
      <c r="C80" s="550"/>
      <c r="D80" s="550"/>
      <c r="E80" s="626"/>
      <c r="F80" s="626"/>
      <c r="G80" s="550"/>
      <c r="H80" s="627"/>
      <c r="I80" s="643"/>
      <c r="J80" s="541" t="e">
        <f t="shared" si="0"/>
        <v>#DIV/0!</v>
      </c>
      <c r="K80" s="551"/>
      <c r="L80" s="551"/>
      <c r="M80" s="550"/>
      <c r="N80" s="550"/>
      <c r="O80" s="550"/>
    </row>
    <row r="81" spans="1:15" ht="14.25">
      <c r="A81" s="534">
        <v>74</v>
      </c>
      <c r="B81" s="550"/>
      <c r="C81" s="550"/>
      <c r="D81" s="550"/>
      <c r="E81" s="626"/>
      <c r="F81" s="626"/>
      <c r="G81" s="550"/>
      <c r="H81" s="627"/>
      <c r="I81" s="643"/>
      <c r="J81" s="541" t="e">
        <f t="shared" si="0"/>
        <v>#DIV/0!</v>
      </c>
      <c r="K81" s="551"/>
      <c r="L81" s="551"/>
      <c r="M81" s="550"/>
      <c r="N81" s="550"/>
      <c r="O81" s="550"/>
    </row>
    <row r="82" spans="1:15" ht="14.25">
      <c r="A82" s="534">
        <v>75</v>
      </c>
      <c r="B82" s="550"/>
      <c r="C82" s="550"/>
      <c r="D82" s="550"/>
      <c r="E82" s="626"/>
      <c r="F82" s="626"/>
      <c r="G82" s="550"/>
      <c r="H82" s="627"/>
      <c r="I82" s="643"/>
      <c r="J82" s="541" t="e">
        <f t="shared" si="0"/>
        <v>#DIV/0!</v>
      </c>
      <c r="K82" s="551"/>
      <c r="L82" s="551"/>
      <c r="M82" s="550"/>
      <c r="N82" s="550"/>
      <c r="O82" s="550"/>
    </row>
    <row r="83" spans="1:15" ht="14.25">
      <c r="A83" s="534">
        <v>76</v>
      </c>
      <c r="B83" s="550"/>
      <c r="C83" s="550"/>
      <c r="D83" s="550"/>
      <c r="E83" s="626"/>
      <c r="F83" s="626"/>
      <c r="G83" s="550"/>
      <c r="H83" s="627"/>
      <c r="I83" s="643"/>
      <c r="J83" s="541" t="e">
        <f t="shared" si="0"/>
        <v>#DIV/0!</v>
      </c>
      <c r="K83" s="551"/>
      <c r="L83" s="551"/>
      <c r="M83" s="550"/>
      <c r="N83" s="550"/>
      <c r="O83" s="550"/>
    </row>
    <row r="84" spans="1:15" ht="14.25">
      <c r="A84" s="534">
        <v>77</v>
      </c>
      <c r="B84" s="550"/>
      <c r="C84" s="550"/>
      <c r="D84" s="550"/>
      <c r="E84" s="626"/>
      <c r="F84" s="626"/>
      <c r="G84" s="550"/>
      <c r="H84" s="627"/>
      <c r="I84" s="643"/>
      <c r="J84" s="541" t="e">
        <f t="shared" si="0"/>
        <v>#DIV/0!</v>
      </c>
      <c r="K84" s="551"/>
      <c r="L84" s="551"/>
      <c r="M84" s="550"/>
      <c r="N84" s="550"/>
      <c r="O84" s="550"/>
    </row>
    <row r="85" spans="1:15" ht="14.25">
      <c r="A85" s="534">
        <v>78</v>
      </c>
      <c r="B85" s="550"/>
      <c r="C85" s="550"/>
      <c r="D85" s="550"/>
      <c r="E85" s="626"/>
      <c r="F85" s="626"/>
      <c r="G85" s="550"/>
      <c r="H85" s="627"/>
      <c r="I85" s="643"/>
      <c r="J85" s="541" t="e">
        <f t="shared" si="0"/>
        <v>#DIV/0!</v>
      </c>
      <c r="K85" s="551"/>
      <c r="L85" s="551"/>
      <c r="M85" s="550"/>
      <c r="N85" s="550"/>
      <c r="O85" s="550"/>
    </row>
    <row r="86" spans="1:15" ht="14.25">
      <c r="A86" s="534">
        <v>79</v>
      </c>
      <c r="B86" s="550"/>
      <c r="C86" s="550"/>
      <c r="D86" s="550"/>
      <c r="E86" s="626"/>
      <c r="F86" s="626"/>
      <c r="G86" s="550"/>
      <c r="H86" s="627"/>
      <c r="I86" s="643"/>
      <c r="J86" s="541" t="e">
        <f t="shared" si="0"/>
        <v>#DIV/0!</v>
      </c>
      <c r="K86" s="551"/>
      <c r="L86" s="551"/>
      <c r="M86" s="550"/>
      <c r="N86" s="550"/>
      <c r="O86" s="550"/>
    </row>
    <row r="87" spans="1:15" ht="14.25">
      <c r="A87" s="534">
        <v>80</v>
      </c>
      <c r="B87" s="550"/>
      <c r="C87" s="550"/>
      <c r="D87" s="550"/>
      <c r="E87" s="626"/>
      <c r="F87" s="626"/>
      <c r="G87" s="550"/>
      <c r="H87" s="627"/>
      <c r="I87" s="643"/>
      <c r="J87" s="541" t="e">
        <f t="shared" si="0"/>
        <v>#DIV/0!</v>
      </c>
      <c r="K87" s="551"/>
      <c r="L87" s="551"/>
      <c r="M87" s="550"/>
      <c r="N87" s="550"/>
      <c r="O87" s="550"/>
    </row>
    <row r="88" spans="1:15" ht="14.25">
      <c r="A88" s="534">
        <v>81</v>
      </c>
      <c r="B88" s="550"/>
      <c r="C88" s="550"/>
      <c r="D88" s="550"/>
      <c r="E88" s="626"/>
      <c r="F88" s="626"/>
      <c r="G88" s="550"/>
      <c r="H88" s="627"/>
      <c r="I88" s="643"/>
      <c r="J88" s="541" t="e">
        <f t="shared" si="0"/>
        <v>#DIV/0!</v>
      </c>
      <c r="K88" s="551"/>
      <c r="L88" s="551"/>
      <c r="M88" s="550"/>
      <c r="N88" s="550"/>
      <c r="O88" s="550"/>
    </row>
    <row r="89" spans="1:15" ht="14.25">
      <c r="A89" s="534">
        <v>82</v>
      </c>
      <c r="B89" s="550"/>
      <c r="C89" s="550"/>
      <c r="D89" s="550"/>
      <c r="E89" s="626"/>
      <c r="F89" s="626"/>
      <c r="G89" s="550"/>
      <c r="H89" s="627"/>
      <c r="I89" s="643"/>
      <c r="J89" s="541" t="e">
        <f t="shared" si="0"/>
        <v>#DIV/0!</v>
      </c>
      <c r="K89" s="551"/>
      <c r="L89" s="551"/>
      <c r="M89" s="550"/>
      <c r="N89" s="550"/>
      <c r="O89" s="550"/>
    </row>
    <row r="90" spans="1:15" ht="14.25">
      <c r="A90" s="534">
        <v>83</v>
      </c>
      <c r="B90" s="550"/>
      <c r="C90" s="550"/>
      <c r="D90" s="550"/>
      <c r="E90" s="626"/>
      <c r="F90" s="626"/>
      <c r="G90" s="550"/>
      <c r="H90" s="627"/>
      <c r="I90" s="643"/>
      <c r="J90" s="541" t="e">
        <f t="shared" si="0"/>
        <v>#DIV/0!</v>
      </c>
      <c r="K90" s="551"/>
      <c r="L90" s="551"/>
      <c r="M90" s="550"/>
      <c r="N90" s="550"/>
      <c r="O90" s="550"/>
    </row>
    <row r="91" spans="1:15" ht="14.25">
      <c r="A91" s="534">
        <v>84</v>
      </c>
      <c r="B91" s="550"/>
      <c r="C91" s="550"/>
      <c r="D91" s="550"/>
      <c r="E91" s="626"/>
      <c r="F91" s="626"/>
      <c r="G91" s="550"/>
      <c r="H91" s="627"/>
      <c r="I91" s="643"/>
      <c r="J91" s="541" t="e">
        <f t="shared" si="0"/>
        <v>#DIV/0!</v>
      </c>
      <c r="K91" s="551"/>
      <c r="L91" s="551"/>
      <c r="M91" s="550"/>
      <c r="N91" s="550"/>
      <c r="O91" s="550"/>
    </row>
    <row r="92" spans="1:15" ht="14.25">
      <c r="A92" s="534">
        <v>85</v>
      </c>
      <c r="B92" s="550"/>
      <c r="C92" s="550"/>
      <c r="D92" s="550"/>
      <c r="E92" s="626"/>
      <c r="F92" s="626"/>
      <c r="G92" s="550"/>
      <c r="H92" s="627"/>
      <c r="I92" s="643"/>
      <c r="J92" s="541" t="e">
        <f t="shared" si="0"/>
        <v>#DIV/0!</v>
      </c>
      <c r="K92" s="551"/>
      <c r="L92" s="551"/>
      <c r="M92" s="550"/>
      <c r="N92" s="550"/>
      <c r="O92" s="550"/>
    </row>
    <row r="93" spans="1:15" ht="14.25">
      <c r="A93" s="534">
        <v>86</v>
      </c>
      <c r="B93" s="550"/>
      <c r="C93" s="550"/>
      <c r="D93" s="550"/>
      <c r="E93" s="626"/>
      <c r="F93" s="626"/>
      <c r="G93" s="550"/>
      <c r="H93" s="627"/>
      <c r="I93" s="643"/>
      <c r="J93" s="541" t="e">
        <f t="shared" si="0"/>
        <v>#DIV/0!</v>
      </c>
      <c r="K93" s="551"/>
      <c r="L93" s="551"/>
      <c r="M93" s="550"/>
      <c r="N93" s="550"/>
      <c r="O93" s="550"/>
    </row>
    <row r="94" spans="1:15" ht="14.25">
      <c r="A94" s="534">
        <v>87</v>
      </c>
      <c r="B94" s="550"/>
      <c r="C94" s="550"/>
      <c r="D94" s="550"/>
      <c r="E94" s="626"/>
      <c r="F94" s="626"/>
      <c r="G94" s="550"/>
      <c r="H94" s="627"/>
      <c r="I94" s="643"/>
      <c r="J94" s="541" t="e">
        <f t="shared" si="0"/>
        <v>#DIV/0!</v>
      </c>
      <c r="K94" s="551"/>
      <c r="L94" s="551"/>
      <c r="M94" s="550"/>
      <c r="N94" s="550"/>
      <c r="O94" s="550"/>
    </row>
    <row r="95" spans="1:15" ht="14.25">
      <c r="A95" s="534">
        <v>88</v>
      </c>
      <c r="B95" s="550"/>
      <c r="C95" s="550"/>
      <c r="D95" s="550"/>
      <c r="E95" s="626"/>
      <c r="F95" s="626"/>
      <c r="G95" s="550"/>
      <c r="H95" s="627"/>
      <c r="I95" s="643"/>
      <c r="J95" s="541" t="e">
        <f t="shared" si="0"/>
        <v>#DIV/0!</v>
      </c>
      <c r="K95" s="551"/>
      <c r="L95" s="551"/>
      <c r="M95" s="550"/>
      <c r="N95" s="550"/>
      <c r="O95" s="550"/>
    </row>
    <row r="96" spans="1:15" ht="14.25">
      <c r="A96" s="534">
        <v>89</v>
      </c>
      <c r="B96" s="550"/>
      <c r="C96" s="550"/>
      <c r="D96" s="550"/>
      <c r="E96" s="626"/>
      <c r="F96" s="626"/>
      <c r="G96" s="550"/>
      <c r="H96" s="627"/>
      <c r="I96" s="643"/>
      <c r="J96" s="541" t="e">
        <f t="shared" si="0"/>
        <v>#DIV/0!</v>
      </c>
      <c r="K96" s="551"/>
      <c r="L96" s="551"/>
      <c r="M96" s="550"/>
      <c r="N96" s="550"/>
      <c r="O96" s="550"/>
    </row>
    <row r="97" spans="1:15" ht="14.25">
      <c r="A97" s="534">
        <v>90</v>
      </c>
      <c r="B97" s="550"/>
      <c r="C97" s="550"/>
      <c r="D97" s="550"/>
      <c r="E97" s="626"/>
      <c r="F97" s="626"/>
      <c r="G97" s="550"/>
      <c r="H97" s="627"/>
      <c r="I97" s="643"/>
      <c r="J97" s="541" t="e">
        <f t="shared" si="0"/>
        <v>#DIV/0!</v>
      </c>
      <c r="K97" s="551"/>
      <c r="L97" s="551"/>
      <c r="M97" s="550"/>
      <c r="N97" s="550"/>
      <c r="O97" s="550"/>
    </row>
    <row r="98" spans="1:15" ht="14.25">
      <c r="A98" s="534">
        <v>91</v>
      </c>
      <c r="B98" s="550"/>
      <c r="C98" s="550"/>
      <c r="D98" s="550"/>
      <c r="E98" s="626"/>
      <c r="F98" s="626"/>
      <c r="G98" s="550"/>
      <c r="H98" s="627"/>
      <c r="I98" s="643"/>
      <c r="J98" s="541" t="e">
        <f t="shared" si="0"/>
        <v>#DIV/0!</v>
      </c>
      <c r="K98" s="551"/>
      <c r="L98" s="551"/>
      <c r="M98" s="550"/>
      <c r="N98" s="550"/>
      <c r="O98" s="550"/>
    </row>
    <row r="99" spans="1:15" ht="14.25">
      <c r="A99" s="534">
        <v>92</v>
      </c>
      <c r="B99" s="550"/>
      <c r="C99" s="550"/>
      <c r="D99" s="550"/>
      <c r="E99" s="626"/>
      <c r="F99" s="626"/>
      <c r="G99" s="550"/>
      <c r="H99" s="627"/>
      <c r="I99" s="643"/>
      <c r="J99" s="541" t="e">
        <f t="shared" si="0"/>
        <v>#DIV/0!</v>
      </c>
      <c r="K99" s="551"/>
      <c r="L99" s="551"/>
      <c r="M99" s="550"/>
      <c r="N99" s="550"/>
      <c r="O99" s="550"/>
    </row>
    <row r="100" spans="1:15" ht="14.25">
      <c r="A100" s="534">
        <v>93</v>
      </c>
      <c r="B100" s="550"/>
      <c r="C100" s="550"/>
      <c r="D100" s="550"/>
      <c r="E100" s="626"/>
      <c r="F100" s="626"/>
      <c r="G100" s="550"/>
      <c r="H100" s="627"/>
      <c r="I100" s="643"/>
      <c r="J100" s="541" t="e">
        <f t="shared" si="0"/>
        <v>#DIV/0!</v>
      </c>
      <c r="K100" s="551"/>
      <c r="L100" s="551"/>
      <c r="M100" s="550"/>
      <c r="N100" s="550"/>
      <c r="O100" s="550"/>
    </row>
    <row r="101" spans="1:15" ht="14.25">
      <c r="A101" s="534">
        <v>94</v>
      </c>
      <c r="B101" s="550"/>
      <c r="C101" s="550"/>
      <c r="D101" s="550"/>
      <c r="E101" s="626"/>
      <c r="F101" s="626"/>
      <c r="G101" s="550"/>
      <c r="H101" s="627"/>
      <c r="I101" s="643"/>
      <c r="J101" s="541" t="e">
        <f t="shared" si="0"/>
        <v>#DIV/0!</v>
      </c>
      <c r="K101" s="551"/>
      <c r="L101" s="551"/>
      <c r="M101" s="550"/>
      <c r="N101" s="550"/>
      <c r="O101" s="550"/>
    </row>
    <row r="102" spans="1:15" ht="14.25">
      <c r="A102" s="534">
        <v>95</v>
      </c>
      <c r="B102" s="550"/>
      <c r="C102" s="550"/>
      <c r="D102" s="550"/>
      <c r="E102" s="626"/>
      <c r="F102" s="626"/>
      <c r="G102" s="550"/>
      <c r="H102" s="627"/>
      <c r="I102" s="643"/>
      <c r="J102" s="541" t="e">
        <f t="shared" si="0"/>
        <v>#DIV/0!</v>
      </c>
      <c r="K102" s="551"/>
      <c r="L102" s="551"/>
      <c r="M102" s="550"/>
      <c r="N102" s="550"/>
      <c r="O102" s="550"/>
    </row>
    <row r="103" spans="1:15" ht="14.25">
      <c r="A103" s="534">
        <v>96</v>
      </c>
      <c r="B103" s="550"/>
      <c r="C103" s="550"/>
      <c r="D103" s="550"/>
      <c r="E103" s="626"/>
      <c r="F103" s="626"/>
      <c r="G103" s="550"/>
      <c r="H103" s="627"/>
      <c r="I103" s="643"/>
      <c r="J103" s="541" t="e">
        <f t="shared" si="0"/>
        <v>#DIV/0!</v>
      </c>
      <c r="K103" s="551"/>
      <c r="L103" s="551"/>
      <c r="M103" s="550"/>
      <c r="N103" s="550"/>
      <c r="O103" s="550"/>
    </row>
    <row r="104" spans="1:15" ht="14.25">
      <c r="A104" s="534">
        <v>97</v>
      </c>
      <c r="B104" s="550"/>
      <c r="C104" s="550"/>
      <c r="D104" s="550"/>
      <c r="E104" s="626"/>
      <c r="F104" s="626"/>
      <c r="G104" s="550"/>
      <c r="H104" s="627"/>
      <c r="I104" s="643"/>
      <c r="J104" s="541" t="e">
        <f t="shared" si="0"/>
        <v>#DIV/0!</v>
      </c>
      <c r="K104" s="551"/>
      <c r="L104" s="551"/>
      <c r="M104" s="550"/>
      <c r="N104" s="550"/>
      <c r="O104" s="550"/>
    </row>
    <row r="105" spans="1:15" ht="14.25">
      <c r="A105" s="534">
        <v>98</v>
      </c>
      <c r="B105" s="550"/>
      <c r="C105" s="550"/>
      <c r="D105" s="550"/>
      <c r="E105" s="626"/>
      <c r="F105" s="626"/>
      <c r="G105" s="550"/>
      <c r="H105" s="627"/>
      <c r="I105" s="643"/>
      <c r="J105" s="541" t="e">
        <f t="shared" si="0"/>
        <v>#DIV/0!</v>
      </c>
      <c r="K105" s="551"/>
      <c r="L105" s="551"/>
      <c r="M105" s="550"/>
      <c r="N105" s="550"/>
      <c r="O105" s="550"/>
    </row>
    <row r="106" spans="1:15" ht="14.25">
      <c r="A106" s="534">
        <v>99</v>
      </c>
      <c r="B106" s="550"/>
      <c r="C106" s="550"/>
      <c r="D106" s="550"/>
      <c r="E106" s="626"/>
      <c r="F106" s="626"/>
      <c r="G106" s="550"/>
      <c r="H106" s="627"/>
      <c r="I106" s="643"/>
      <c r="J106" s="541" t="e">
        <f t="shared" si="0"/>
        <v>#DIV/0!</v>
      </c>
      <c r="K106" s="551"/>
      <c r="L106" s="551"/>
      <c r="M106" s="550"/>
      <c r="N106" s="550"/>
      <c r="O106" s="550"/>
    </row>
    <row r="107" spans="1:15" ht="14.25">
      <c r="A107" s="534">
        <v>100</v>
      </c>
      <c r="B107" s="550"/>
      <c r="C107" s="550"/>
      <c r="D107" s="550"/>
      <c r="E107" s="626"/>
      <c r="F107" s="626"/>
      <c r="G107" s="550"/>
      <c r="H107" s="627"/>
      <c r="I107" s="643"/>
      <c r="J107" s="541" t="e">
        <f t="shared" si="0"/>
        <v>#DIV/0!</v>
      </c>
      <c r="K107" s="551"/>
      <c r="L107" s="551"/>
      <c r="M107" s="550"/>
      <c r="N107" s="550"/>
      <c r="O107" s="550"/>
    </row>
    <row r="108" spans="1:15" ht="14.25">
      <c r="A108" s="534">
        <v>101</v>
      </c>
      <c r="B108" s="550"/>
      <c r="C108" s="550"/>
      <c r="D108" s="550"/>
      <c r="E108" s="626"/>
      <c r="F108" s="626"/>
      <c r="G108" s="550"/>
      <c r="H108" s="627"/>
      <c r="I108" s="643"/>
      <c r="J108" s="541" t="e">
        <f t="shared" si="0"/>
        <v>#DIV/0!</v>
      </c>
      <c r="K108" s="551"/>
      <c r="L108" s="551"/>
      <c r="M108" s="550"/>
      <c r="N108" s="550"/>
      <c r="O108" s="550"/>
    </row>
    <row r="109" spans="1:15" ht="14.25">
      <c r="A109" s="534">
        <v>102</v>
      </c>
      <c r="B109" s="550"/>
      <c r="C109" s="550"/>
      <c r="D109" s="550"/>
      <c r="E109" s="626"/>
      <c r="F109" s="626"/>
      <c r="G109" s="550"/>
      <c r="H109" s="627"/>
      <c r="I109" s="643"/>
      <c r="J109" s="541" t="e">
        <f t="shared" si="0"/>
        <v>#DIV/0!</v>
      </c>
      <c r="K109" s="551"/>
      <c r="L109" s="551"/>
      <c r="M109" s="550"/>
      <c r="N109" s="550"/>
      <c r="O109" s="550"/>
    </row>
    <row r="110" spans="1:15" ht="14.25">
      <c r="A110" s="534">
        <v>103</v>
      </c>
      <c r="B110" s="550"/>
      <c r="C110" s="550"/>
      <c r="D110" s="550"/>
      <c r="E110" s="626"/>
      <c r="F110" s="626"/>
      <c r="G110" s="550"/>
      <c r="H110" s="627"/>
      <c r="I110" s="643"/>
      <c r="J110" s="541" t="e">
        <f t="shared" si="0"/>
        <v>#DIV/0!</v>
      </c>
      <c r="K110" s="551"/>
      <c r="L110" s="551"/>
      <c r="M110" s="550"/>
      <c r="N110" s="550"/>
      <c r="O110" s="550"/>
    </row>
    <row r="111" spans="1:15" ht="14.25">
      <c r="A111" s="534">
        <v>104</v>
      </c>
      <c r="B111" s="550"/>
      <c r="C111" s="550"/>
      <c r="D111" s="550"/>
      <c r="E111" s="626"/>
      <c r="F111" s="626"/>
      <c r="G111" s="550"/>
      <c r="H111" s="627"/>
      <c r="I111" s="643"/>
      <c r="J111" s="541" t="e">
        <f t="shared" si="0"/>
        <v>#DIV/0!</v>
      </c>
      <c r="K111" s="551"/>
      <c r="L111" s="551"/>
      <c r="M111" s="550"/>
      <c r="N111" s="550"/>
      <c r="O111" s="550"/>
    </row>
    <row r="112" spans="1:15" ht="14.25">
      <c r="A112" s="534">
        <v>105</v>
      </c>
      <c r="B112" s="550"/>
      <c r="C112" s="550"/>
      <c r="D112" s="550"/>
      <c r="E112" s="626"/>
      <c r="F112" s="626"/>
      <c r="G112" s="550"/>
      <c r="H112" s="627"/>
      <c r="I112" s="643"/>
      <c r="J112" s="541" t="e">
        <f t="shared" si="0"/>
        <v>#DIV/0!</v>
      </c>
      <c r="K112" s="551"/>
      <c r="L112" s="551"/>
      <c r="M112" s="550"/>
      <c r="N112" s="550"/>
      <c r="O112" s="550"/>
    </row>
    <row r="113" spans="1:15" ht="14.25">
      <c r="A113" s="534">
        <v>106</v>
      </c>
      <c r="B113" s="550"/>
      <c r="C113" s="550"/>
      <c r="D113" s="550"/>
      <c r="E113" s="626"/>
      <c r="F113" s="626"/>
      <c r="G113" s="550"/>
      <c r="H113" s="627"/>
      <c r="I113" s="643"/>
      <c r="J113" s="541" t="e">
        <f t="shared" si="0"/>
        <v>#DIV/0!</v>
      </c>
      <c r="K113" s="551"/>
      <c r="L113" s="551"/>
      <c r="M113" s="550"/>
      <c r="N113" s="550"/>
      <c r="O113" s="550"/>
    </row>
    <row r="114" spans="1:15" ht="14.25">
      <c r="A114" s="534">
        <v>107</v>
      </c>
      <c r="B114" s="550"/>
      <c r="C114" s="550"/>
      <c r="D114" s="550"/>
      <c r="E114" s="626"/>
      <c r="F114" s="626"/>
      <c r="G114" s="550"/>
      <c r="H114" s="627"/>
      <c r="I114" s="643"/>
      <c r="J114" s="541" t="e">
        <f t="shared" si="0"/>
        <v>#DIV/0!</v>
      </c>
      <c r="K114" s="551"/>
      <c r="L114" s="551"/>
      <c r="M114" s="550"/>
      <c r="N114" s="550"/>
      <c r="O114" s="550"/>
    </row>
    <row r="115" spans="1:15" ht="14.25">
      <c r="A115" s="534">
        <v>108</v>
      </c>
      <c r="B115" s="550"/>
      <c r="C115" s="550"/>
      <c r="D115" s="550"/>
      <c r="E115" s="626"/>
      <c r="F115" s="626"/>
      <c r="G115" s="550"/>
      <c r="H115" s="627"/>
      <c r="I115" s="643"/>
      <c r="J115" s="541" t="e">
        <f t="shared" si="0"/>
        <v>#DIV/0!</v>
      </c>
      <c r="K115" s="551"/>
      <c r="L115" s="551"/>
      <c r="M115" s="550"/>
      <c r="N115" s="550"/>
      <c r="O115" s="550"/>
    </row>
    <row r="116" spans="1:15" ht="14.25">
      <c r="A116" s="534">
        <v>109</v>
      </c>
      <c r="B116" s="550"/>
      <c r="C116" s="550"/>
      <c r="D116" s="550"/>
      <c r="E116" s="626"/>
      <c r="F116" s="626"/>
      <c r="G116" s="550"/>
      <c r="H116" s="627"/>
      <c r="I116" s="643"/>
      <c r="J116" s="541" t="e">
        <f t="shared" si="0"/>
        <v>#DIV/0!</v>
      </c>
      <c r="K116" s="551"/>
      <c r="L116" s="551"/>
      <c r="M116" s="550"/>
      <c r="N116" s="550"/>
      <c r="O116" s="550"/>
    </row>
    <row r="117" spans="1:15" ht="14.25">
      <c r="A117" s="534">
        <v>110</v>
      </c>
      <c r="B117" s="550"/>
      <c r="C117" s="550"/>
      <c r="D117" s="550"/>
      <c r="E117" s="626"/>
      <c r="F117" s="626"/>
      <c r="G117" s="550"/>
      <c r="H117" s="627"/>
      <c r="I117" s="643"/>
      <c r="J117" s="541" t="e">
        <f t="shared" si="0"/>
        <v>#DIV/0!</v>
      </c>
      <c r="K117" s="551"/>
      <c r="L117" s="551"/>
      <c r="M117" s="550"/>
      <c r="N117" s="550"/>
      <c r="O117" s="550"/>
    </row>
    <row r="118" spans="1:15" ht="14.25">
      <c r="A118" s="534">
        <v>111</v>
      </c>
      <c r="B118" s="550"/>
      <c r="C118" s="550"/>
      <c r="D118" s="550"/>
      <c r="E118" s="626"/>
      <c r="F118" s="626"/>
      <c r="G118" s="550"/>
      <c r="H118" s="627"/>
      <c r="I118" s="643"/>
      <c r="J118" s="541" t="e">
        <f t="shared" si="0"/>
        <v>#DIV/0!</v>
      </c>
      <c r="K118" s="551"/>
      <c r="L118" s="551"/>
      <c r="M118" s="550"/>
      <c r="N118" s="550"/>
      <c r="O118" s="550"/>
    </row>
    <row r="119" spans="1:15" ht="14.25">
      <c r="A119" s="534">
        <v>112</v>
      </c>
      <c r="B119" s="550"/>
      <c r="C119" s="550"/>
      <c r="D119" s="550"/>
      <c r="E119" s="626"/>
      <c r="F119" s="626"/>
      <c r="G119" s="550"/>
      <c r="H119" s="627"/>
      <c r="I119" s="643"/>
      <c r="J119" s="541" t="e">
        <f t="shared" si="0"/>
        <v>#DIV/0!</v>
      </c>
      <c r="K119" s="551"/>
      <c r="L119" s="551"/>
      <c r="M119" s="550"/>
      <c r="N119" s="550"/>
      <c r="O119" s="550"/>
    </row>
    <row r="120" spans="1:15" ht="14.25">
      <c r="A120" s="534">
        <v>113</v>
      </c>
      <c r="B120" s="550"/>
      <c r="C120" s="550"/>
      <c r="D120" s="550"/>
      <c r="E120" s="626"/>
      <c r="F120" s="626"/>
      <c r="G120" s="550"/>
      <c r="H120" s="627"/>
      <c r="I120" s="643"/>
      <c r="J120" s="541" t="e">
        <f t="shared" si="0"/>
        <v>#DIV/0!</v>
      </c>
      <c r="K120" s="551"/>
      <c r="L120" s="551"/>
      <c r="M120" s="550"/>
      <c r="N120" s="550"/>
      <c r="O120" s="550"/>
    </row>
    <row r="121" spans="1:15" ht="14.25">
      <c r="A121" s="534">
        <v>114</v>
      </c>
      <c r="B121" s="550"/>
      <c r="C121" s="550"/>
      <c r="D121" s="550"/>
      <c r="E121" s="626"/>
      <c r="F121" s="626"/>
      <c r="G121" s="550"/>
      <c r="H121" s="627"/>
      <c r="I121" s="643"/>
      <c r="J121" s="541" t="e">
        <f t="shared" si="0"/>
        <v>#DIV/0!</v>
      </c>
      <c r="K121" s="551"/>
      <c r="L121" s="551"/>
      <c r="M121" s="550"/>
      <c r="N121" s="550"/>
      <c r="O121" s="550"/>
    </row>
    <row r="122" spans="1:15" ht="14.25">
      <c r="A122" s="534">
        <v>115</v>
      </c>
      <c r="B122" s="550"/>
      <c r="C122" s="550"/>
      <c r="D122" s="550"/>
      <c r="E122" s="626"/>
      <c r="F122" s="626"/>
      <c r="G122" s="550"/>
      <c r="H122" s="627"/>
      <c r="I122" s="643"/>
      <c r="J122" s="541" t="e">
        <f t="shared" si="0"/>
        <v>#DIV/0!</v>
      </c>
      <c r="K122" s="551"/>
      <c r="L122" s="551"/>
      <c r="M122" s="550"/>
      <c r="N122" s="550"/>
      <c r="O122" s="550"/>
    </row>
    <row r="123" spans="1:15" ht="14.25">
      <c r="A123" s="534">
        <v>116</v>
      </c>
      <c r="B123" s="550"/>
      <c r="C123" s="550"/>
      <c r="D123" s="550"/>
      <c r="E123" s="626"/>
      <c r="F123" s="626"/>
      <c r="G123" s="550"/>
      <c r="H123" s="627"/>
      <c r="I123" s="643"/>
      <c r="J123" s="541" t="e">
        <f t="shared" si="0"/>
        <v>#DIV/0!</v>
      </c>
      <c r="K123" s="551"/>
      <c r="L123" s="551"/>
      <c r="M123" s="550"/>
      <c r="N123" s="550"/>
      <c r="O123" s="550"/>
    </row>
    <row r="124" spans="1:15" ht="14.25">
      <c r="A124" s="534">
        <v>117</v>
      </c>
      <c r="B124" s="550"/>
      <c r="C124" s="550"/>
      <c r="D124" s="550"/>
      <c r="E124" s="626"/>
      <c r="F124" s="626"/>
      <c r="G124" s="550"/>
      <c r="H124" s="627"/>
      <c r="I124" s="643"/>
      <c r="J124" s="541" t="e">
        <f t="shared" si="0"/>
        <v>#DIV/0!</v>
      </c>
      <c r="K124" s="551"/>
      <c r="L124" s="551"/>
      <c r="M124" s="550"/>
      <c r="N124" s="550"/>
      <c r="O124" s="550"/>
    </row>
    <row r="125" spans="1:15" ht="14.25">
      <c r="A125" s="534">
        <v>118</v>
      </c>
      <c r="B125" s="550"/>
      <c r="C125" s="550"/>
      <c r="D125" s="550"/>
      <c r="E125" s="626"/>
      <c r="F125" s="626"/>
      <c r="G125" s="550"/>
      <c r="H125" s="627"/>
      <c r="I125" s="643"/>
      <c r="J125" s="541" t="e">
        <f t="shared" si="0"/>
        <v>#DIV/0!</v>
      </c>
      <c r="K125" s="551"/>
      <c r="L125" s="551"/>
      <c r="M125" s="550"/>
      <c r="N125" s="550"/>
      <c r="O125" s="550"/>
    </row>
    <row r="126" spans="1:15" ht="14.25">
      <c r="A126" s="534">
        <v>119</v>
      </c>
      <c r="B126" s="550"/>
      <c r="C126" s="550"/>
      <c r="D126" s="550"/>
      <c r="E126" s="626"/>
      <c r="F126" s="626"/>
      <c r="G126" s="550"/>
      <c r="H126" s="627"/>
      <c r="I126" s="643"/>
      <c r="J126" s="541" t="e">
        <f t="shared" si="0"/>
        <v>#DIV/0!</v>
      </c>
      <c r="K126" s="551"/>
      <c r="L126" s="551"/>
      <c r="M126" s="550"/>
      <c r="N126" s="550"/>
      <c r="O126" s="550"/>
    </row>
    <row r="127" spans="1:15" ht="14.25">
      <c r="A127" s="534">
        <v>120</v>
      </c>
      <c r="B127" s="550"/>
      <c r="C127" s="550"/>
      <c r="D127" s="550"/>
      <c r="E127" s="626"/>
      <c r="F127" s="626"/>
      <c r="G127" s="550"/>
      <c r="H127" s="627"/>
      <c r="I127" s="643"/>
      <c r="J127" s="541" t="e">
        <f t="shared" si="0"/>
        <v>#DIV/0!</v>
      </c>
      <c r="K127" s="551"/>
      <c r="L127" s="551"/>
      <c r="M127" s="550"/>
      <c r="N127" s="550"/>
      <c r="O127" s="550"/>
    </row>
    <row r="128" spans="1:15" ht="14.25">
      <c r="A128" s="534">
        <v>121</v>
      </c>
      <c r="B128" s="550"/>
      <c r="C128" s="550"/>
      <c r="D128" s="550"/>
      <c r="E128" s="626"/>
      <c r="F128" s="626"/>
      <c r="G128" s="550"/>
      <c r="H128" s="627"/>
      <c r="I128" s="643"/>
      <c r="J128" s="541" t="e">
        <f t="shared" si="0"/>
        <v>#DIV/0!</v>
      </c>
      <c r="K128" s="551"/>
      <c r="L128" s="551"/>
      <c r="M128" s="550"/>
      <c r="N128" s="550"/>
      <c r="O128" s="550"/>
    </row>
    <row r="129" spans="1:15" ht="14.25">
      <c r="A129" s="534">
        <v>122</v>
      </c>
      <c r="B129" s="550"/>
      <c r="C129" s="550"/>
      <c r="D129" s="550"/>
      <c r="E129" s="626"/>
      <c r="F129" s="626"/>
      <c r="G129" s="550"/>
      <c r="H129" s="627"/>
      <c r="I129" s="643"/>
      <c r="J129" s="541" t="e">
        <f t="shared" si="0"/>
        <v>#DIV/0!</v>
      </c>
      <c r="K129" s="551"/>
      <c r="L129" s="551"/>
      <c r="M129" s="550"/>
      <c r="N129" s="550"/>
      <c r="O129" s="550"/>
    </row>
    <row r="130" spans="1:15" ht="14.25">
      <c r="A130" s="534">
        <v>123</v>
      </c>
      <c r="B130" s="550"/>
      <c r="C130" s="550"/>
      <c r="D130" s="550"/>
      <c r="E130" s="626"/>
      <c r="F130" s="626"/>
      <c r="G130" s="550"/>
      <c r="H130" s="627"/>
      <c r="I130" s="643"/>
      <c r="J130" s="541" t="e">
        <f t="shared" si="0"/>
        <v>#DIV/0!</v>
      </c>
      <c r="K130" s="551"/>
      <c r="L130" s="551"/>
      <c r="M130" s="550"/>
      <c r="N130" s="550"/>
      <c r="O130" s="550"/>
    </row>
    <row r="131" spans="1:15" ht="14.25">
      <c r="A131" s="534">
        <v>124</v>
      </c>
      <c r="B131" s="550"/>
      <c r="C131" s="550"/>
      <c r="D131" s="550"/>
      <c r="E131" s="626"/>
      <c r="F131" s="626"/>
      <c r="G131" s="550"/>
      <c r="H131" s="627"/>
      <c r="I131" s="643"/>
      <c r="J131" s="541" t="e">
        <f t="shared" si="0"/>
        <v>#DIV/0!</v>
      </c>
      <c r="K131" s="551"/>
      <c r="L131" s="551"/>
      <c r="M131" s="550"/>
      <c r="N131" s="550"/>
      <c r="O131" s="550"/>
    </row>
    <row r="132" spans="1:15" ht="14.25">
      <c r="A132" s="534">
        <v>125</v>
      </c>
      <c r="B132" s="550"/>
      <c r="C132" s="550"/>
      <c r="D132" s="550"/>
      <c r="E132" s="626"/>
      <c r="F132" s="626"/>
      <c r="G132" s="550"/>
      <c r="H132" s="627"/>
      <c r="I132" s="643"/>
      <c r="J132" s="541" t="e">
        <f t="shared" si="0"/>
        <v>#DIV/0!</v>
      </c>
      <c r="K132" s="551"/>
      <c r="L132" s="551"/>
      <c r="M132" s="550"/>
      <c r="N132" s="550"/>
      <c r="O132" s="550"/>
    </row>
    <row r="133" spans="1:15" ht="14.25">
      <c r="A133" s="534">
        <v>126</v>
      </c>
      <c r="B133" s="550"/>
      <c r="C133" s="550"/>
      <c r="D133" s="550"/>
      <c r="E133" s="626"/>
      <c r="F133" s="626"/>
      <c r="G133" s="550"/>
      <c r="H133" s="627"/>
      <c r="I133" s="643"/>
      <c r="J133" s="541" t="e">
        <f t="shared" si="0"/>
        <v>#DIV/0!</v>
      </c>
      <c r="K133" s="551"/>
      <c r="L133" s="551"/>
      <c r="M133" s="550"/>
      <c r="N133" s="550"/>
      <c r="O133" s="550"/>
    </row>
    <row r="134" spans="1:15" ht="14.25">
      <c r="A134" s="534">
        <v>127</v>
      </c>
      <c r="B134" s="550"/>
      <c r="C134" s="550"/>
      <c r="D134" s="550"/>
      <c r="E134" s="626"/>
      <c r="F134" s="626"/>
      <c r="G134" s="550"/>
      <c r="H134" s="627"/>
      <c r="I134" s="643"/>
      <c r="J134" s="541" t="e">
        <f t="shared" si="0"/>
        <v>#DIV/0!</v>
      </c>
      <c r="K134" s="551"/>
      <c r="L134" s="551"/>
      <c r="M134" s="550"/>
      <c r="N134" s="550"/>
      <c r="O134" s="550"/>
    </row>
    <row r="135" spans="1:15" ht="14.25">
      <c r="A135" s="534">
        <v>128</v>
      </c>
      <c r="B135" s="550"/>
      <c r="C135" s="550"/>
      <c r="D135" s="550"/>
      <c r="E135" s="626"/>
      <c r="F135" s="626"/>
      <c r="G135" s="550"/>
      <c r="H135" s="627"/>
      <c r="I135" s="643"/>
      <c r="J135" s="541" t="e">
        <f t="shared" si="0"/>
        <v>#DIV/0!</v>
      </c>
      <c r="K135" s="551"/>
      <c r="L135" s="551"/>
      <c r="M135" s="550"/>
      <c r="N135" s="550"/>
      <c r="O135" s="550"/>
    </row>
    <row r="136" spans="1:15" ht="14.25">
      <c r="A136" s="534">
        <v>129</v>
      </c>
      <c r="B136" s="550"/>
      <c r="C136" s="550"/>
      <c r="D136" s="550"/>
      <c r="E136" s="626"/>
      <c r="F136" s="626"/>
      <c r="G136" s="550"/>
      <c r="H136" s="627"/>
      <c r="I136" s="643"/>
      <c r="J136" s="541" t="e">
        <f t="shared" si="0"/>
        <v>#DIV/0!</v>
      </c>
      <c r="K136" s="551"/>
      <c r="L136" s="551"/>
      <c r="M136" s="550"/>
      <c r="N136" s="550"/>
      <c r="O136" s="550"/>
    </row>
    <row r="137" spans="1:15" ht="14.25">
      <c r="A137" s="534">
        <v>130</v>
      </c>
      <c r="B137" s="550"/>
      <c r="C137" s="550"/>
      <c r="D137" s="550"/>
      <c r="E137" s="626"/>
      <c r="F137" s="626"/>
      <c r="G137" s="550"/>
      <c r="H137" s="627"/>
      <c r="I137" s="643"/>
      <c r="J137" s="541" t="e">
        <f t="shared" si="0"/>
        <v>#DIV/0!</v>
      </c>
      <c r="K137" s="551"/>
      <c r="L137" s="551"/>
      <c r="M137" s="550"/>
      <c r="N137" s="550"/>
      <c r="O137" s="550"/>
    </row>
    <row r="138" spans="1:15" ht="14.25">
      <c r="A138" s="534">
        <v>131</v>
      </c>
      <c r="B138" s="550"/>
      <c r="C138" s="550"/>
      <c r="D138" s="550"/>
      <c r="E138" s="626"/>
      <c r="F138" s="626"/>
      <c r="G138" s="550"/>
      <c r="H138" s="627"/>
      <c r="I138" s="643"/>
      <c r="J138" s="541" t="e">
        <f t="shared" si="0"/>
        <v>#DIV/0!</v>
      </c>
      <c r="K138" s="551"/>
      <c r="L138" s="551"/>
      <c r="M138" s="550"/>
      <c r="N138" s="550"/>
      <c r="O138" s="550"/>
    </row>
    <row r="139" spans="1:15" ht="14.25">
      <c r="A139" s="534">
        <v>132</v>
      </c>
      <c r="B139" s="550"/>
      <c r="C139" s="550"/>
      <c r="D139" s="550"/>
      <c r="E139" s="626"/>
      <c r="F139" s="626"/>
      <c r="G139" s="550"/>
      <c r="H139" s="627"/>
      <c r="I139" s="643"/>
      <c r="J139" s="541" t="e">
        <f t="shared" si="0"/>
        <v>#DIV/0!</v>
      </c>
      <c r="K139" s="551"/>
      <c r="L139" s="551"/>
      <c r="M139" s="550"/>
      <c r="N139" s="550"/>
      <c r="O139" s="550"/>
    </row>
    <row r="140" spans="1:15" ht="14.25">
      <c r="A140" s="534">
        <v>133</v>
      </c>
      <c r="B140" s="550"/>
      <c r="C140" s="550"/>
      <c r="D140" s="550"/>
      <c r="E140" s="626"/>
      <c r="F140" s="626"/>
      <c r="G140" s="550"/>
      <c r="H140" s="627"/>
      <c r="I140" s="643"/>
      <c r="J140" s="541" t="e">
        <f t="shared" si="0"/>
        <v>#DIV/0!</v>
      </c>
      <c r="K140" s="551"/>
      <c r="L140" s="551"/>
      <c r="M140" s="550"/>
      <c r="N140" s="550"/>
      <c r="O140" s="550"/>
    </row>
    <row r="141" spans="1:15" ht="14.25">
      <c r="A141" s="534">
        <v>134</v>
      </c>
      <c r="B141" s="550"/>
      <c r="C141" s="550"/>
      <c r="D141" s="550"/>
      <c r="E141" s="626"/>
      <c r="F141" s="626"/>
      <c r="G141" s="550"/>
      <c r="H141" s="627"/>
      <c r="I141" s="643"/>
      <c r="J141" s="541" t="e">
        <f t="shared" si="0"/>
        <v>#DIV/0!</v>
      </c>
      <c r="K141" s="551"/>
      <c r="L141" s="551"/>
      <c r="M141" s="550"/>
      <c r="N141" s="550"/>
      <c r="O141" s="550"/>
    </row>
    <row r="142" spans="1:15" ht="14.25">
      <c r="A142" s="534">
        <v>135</v>
      </c>
      <c r="B142" s="550"/>
      <c r="C142" s="550"/>
      <c r="D142" s="550"/>
      <c r="E142" s="626"/>
      <c r="F142" s="626"/>
      <c r="G142" s="550"/>
      <c r="H142" s="627"/>
      <c r="I142" s="643"/>
      <c r="J142" s="541" t="e">
        <f t="shared" si="0"/>
        <v>#DIV/0!</v>
      </c>
      <c r="K142" s="551"/>
      <c r="L142" s="551"/>
      <c r="M142" s="550"/>
      <c r="N142" s="550"/>
      <c r="O142" s="550"/>
    </row>
    <row r="143" spans="1:15" ht="14.25">
      <c r="A143" s="534">
        <v>136</v>
      </c>
      <c r="B143" s="550"/>
      <c r="C143" s="550"/>
      <c r="D143" s="550"/>
      <c r="E143" s="626"/>
      <c r="F143" s="626"/>
      <c r="G143" s="550"/>
      <c r="H143" s="627"/>
      <c r="I143" s="643"/>
      <c r="J143" s="541" t="e">
        <f t="shared" si="0"/>
        <v>#DIV/0!</v>
      </c>
      <c r="K143" s="551"/>
      <c r="L143" s="551"/>
      <c r="M143" s="550"/>
      <c r="N143" s="550"/>
      <c r="O143" s="550"/>
    </row>
    <row r="144" spans="1:15" ht="14.25">
      <c r="A144" s="534">
        <v>137</v>
      </c>
      <c r="B144" s="550"/>
      <c r="C144" s="550"/>
      <c r="D144" s="550"/>
      <c r="E144" s="626"/>
      <c r="F144" s="626"/>
      <c r="G144" s="550"/>
      <c r="H144" s="627"/>
      <c r="I144" s="643"/>
      <c r="J144" s="541" t="e">
        <f t="shared" si="0"/>
        <v>#DIV/0!</v>
      </c>
      <c r="K144" s="551"/>
      <c r="L144" s="551"/>
      <c r="M144" s="550"/>
      <c r="N144" s="550"/>
      <c r="O144" s="550"/>
    </row>
    <row r="145" spans="1:15" ht="14.25">
      <c r="A145" s="534">
        <v>138</v>
      </c>
      <c r="B145" s="550"/>
      <c r="C145" s="550"/>
      <c r="D145" s="550"/>
      <c r="E145" s="626"/>
      <c r="F145" s="626"/>
      <c r="G145" s="550"/>
      <c r="H145" s="627"/>
      <c r="I145" s="643"/>
      <c r="J145" s="541" t="e">
        <f t="shared" si="0"/>
        <v>#DIV/0!</v>
      </c>
      <c r="K145" s="551"/>
      <c r="L145" s="551"/>
      <c r="M145" s="550"/>
      <c r="N145" s="550"/>
      <c r="O145" s="550"/>
    </row>
    <row r="146" spans="1:15" ht="14.25">
      <c r="A146" s="534">
        <v>139</v>
      </c>
      <c r="B146" s="550"/>
      <c r="C146" s="550"/>
      <c r="D146" s="550"/>
      <c r="E146" s="626"/>
      <c r="F146" s="626"/>
      <c r="G146" s="550"/>
      <c r="H146" s="627"/>
      <c r="I146" s="643"/>
      <c r="J146" s="541" t="e">
        <f t="shared" si="0"/>
        <v>#DIV/0!</v>
      </c>
      <c r="K146" s="551"/>
      <c r="L146" s="551"/>
      <c r="M146" s="550"/>
      <c r="N146" s="550"/>
      <c r="O146" s="550"/>
    </row>
    <row r="147" spans="1:15" ht="14.25">
      <c r="A147" s="534">
        <v>140</v>
      </c>
      <c r="B147" s="550"/>
      <c r="C147" s="550"/>
      <c r="D147" s="550"/>
      <c r="E147" s="626"/>
      <c r="F147" s="626"/>
      <c r="G147" s="550"/>
      <c r="H147" s="627"/>
      <c r="I147" s="643"/>
      <c r="J147" s="541" t="e">
        <f t="shared" si="0"/>
        <v>#DIV/0!</v>
      </c>
      <c r="K147" s="551"/>
      <c r="L147" s="551"/>
      <c r="M147" s="550"/>
      <c r="N147" s="550"/>
      <c r="O147" s="550"/>
    </row>
    <row r="148" spans="1:15" ht="14.25">
      <c r="A148" s="534">
        <v>141</v>
      </c>
      <c r="B148" s="550"/>
      <c r="C148" s="550"/>
      <c r="D148" s="550"/>
      <c r="E148" s="626"/>
      <c r="F148" s="626"/>
      <c r="G148" s="550"/>
      <c r="H148" s="627"/>
      <c r="I148" s="643"/>
      <c r="J148" s="541" t="e">
        <f t="shared" si="0"/>
        <v>#DIV/0!</v>
      </c>
      <c r="K148" s="551"/>
      <c r="L148" s="551"/>
      <c r="M148" s="550"/>
      <c r="N148" s="550"/>
      <c r="O148" s="550"/>
    </row>
    <row r="149" spans="1:15" ht="14.25">
      <c r="A149" s="534">
        <v>142</v>
      </c>
      <c r="B149" s="550"/>
      <c r="C149" s="550"/>
      <c r="D149" s="550"/>
      <c r="E149" s="626"/>
      <c r="F149" s="626"/>
      <c r="G149" s="550"/>
      <c r="H149" s="627"/>
      <c r="I149" s="643"/>
      <c r="J149" s="541" t="e">
        <f t="shared" si="0"/>
        <v>#DIV/0!</v>
      </c>
      <c r="K149" s="551"/>
      <c r="L149" s="551"/>
      <c r="M149" s="550"/>
      <c r="N149" s="550"/>
      <c r="O149" s="550"/>
    </row>
    <row r="150" spans="1:15" ht="14.25">
      <c r="A150" s="534">
        <v>143</v>
      </c>
      <c r="B150" s="550"/>
      <c r="C150" s="550"/>
      <c r="D150" s="550"/>
      <c r="E150" s="626"/>
      <c r="F150" s="626"/>
      <c r="G150" s="550"/>
      <c r="H150" s="627"/>
      <c r="I150" s="643"/>
      <c r="J150" s="541" t="e">
        <f t="shared" si="0"/>
        <v>#DIV/0!</v>
      </c>
      <c r="K150" s="551"/>
      <c r="L150" s="551"/>
      <c r="M150" s="550"/>
      <c r="N150" s="550"/>
      <c r="O150" s="550"/>
    </row>
    <row r="151" spans="1:15" ht="14.25">
      <c r="A151" s="534">
        <v>144</v>
      </c>
      <c r="B151" s="550"/>
      <c r="C151" s="550"/>
      <c r="D151" s="550"/>
      <c r="E151" s="626"/>
      <c r="F151" s="626"/>
      <c r="G151" s="550"/>
      <c r="H151" s="627"/>
      <c r="I151" s="643"/>
      <c r="J151" s="541" t="e">
        <f t="shared" si="0"/>
        <v>#DIV/0!</v>
      </c>
      <c r="K151" s="551"/>
      <c r="L151" s="551"/>
      <c r="M151" s="550"/>
      <c r="N151" s="550"/>
      <c r="O151" s="550"/>
    </row>
    <row r="152" spans="1:15" ht="14.25">
      <c r="A152" s="534">
        <v>145</v>
      </c>
      <c r="B152" s="550"/>
      <c r="C152" s="550"/>
      <c r="D152" s="550"/>
      <c r="E152" s="626"/>
      <c r="F152" s="626"/>
      <c r="G152" s="550"/>
      <c r="H152" s="627"/>
      <c r="I152" s="643"/>
      <c r="J152" s="541" t="e">
        <f t="shared" si="0"/>
        <v>#DIV/0!</v>
      </c>
      <c r="K152" s="551"/>
      <c r="L152" s="551"/>
      <c r="M152" s="550"/>
      <c r="N152" s="550"/>
      <c r="O152" s="550"/>
    </row>
    <row r="153" spans="1:15" ht="14.25">
      <c r="A153" s="534">
        <v>146</v>
      </c>
      <c r="B153" s="550"/>
      <c r="C153" s="550"/>
      <c r="D153" s="550"/>
      <c r="E153" s="626"/>
      <c r="F153" s="626"/>
      <c r="G153" s="550"/>
      <c r="H153" s="627"/>
      <c r="I153" s="643"/>
      <c r="J153" s="541" t="e">
        <f t="shared" si="0"/>
        <v>#DIV/0!</v>
      </c>
      <c r="K153" s="551"/>
      <c r="L153" s="551"/>
      <c r="M153" s="550"/>
      <c r="N153" s="550"/>
      <c r="O153" s="550"/>
    </row>
    <row r="154" spans="1:15" ht="14.25">
      <c r="A154" s="534">
        <v>147</v>
      </c>
      <c r="B154" s="550"/>
      <c r="C154" s="550"/>
      <c r="D154" s="550"/>
      <c r="E154" s="626"/>
      <c r="F154" s="626"/>
      <c r="G154" s="550"/>
      <c r="H154" s="627"/>
      <c r="I154" s="643"/>
      <c r="J154" s="541" t="e">
        <f t="shared" si="0"/>
        <v>#DIV/0!</v>
      </c>
      <c r="K154" s="551"/>
      <c r="L154" s="551"/>
      <c r="M154" s="550"/>
      <c r="N154" s="550"/>
      <c r="O154" s="550"/>
    </row>
    <row r="155" spans="1:15" ht="14.25">
      <c r="A155" s="534">
        <v>148</v>
      </c>
      <c r="B155" s="550"/>
      <c r="C155" s="550"/>
      <c r="D155" s="550"/>
      <c r="E155" s="626"/>
      <c r="F155" s="626"/>
      <c r="G155" s="550"/>
      <c r="H155" s="627"/>
      <c r="I155" s="643"/>
      <c r="J155" s="541" t="e">
        <f t="shared" si="0"/>
        <v>#DIV/0!</v>
      </c>
      <c r="K155" s="551"/>
      <c r="L155" s="551"/>
      <c r="M155" s="550"/>
      <c r="N155" s="550"/>
      <c r="O155" s="550"/>
    </row>
    <row r="156" spans="1:15" ht="14.25">
      <c r="A156" s="534">
        <v>149</v>
      </c>
      <c r="B156" s="550"/>
      <c r="C156" s="550"/>
      <c r="D156" s="550"/>
      <c r="E156" s="626"/>
      <c r="F156" s="626"/>
      <c r="G156" s="550"/>
      <c r="H156" s="627"/>
      <c r="I156" s="643"/>
      <c r="J156" s="541" t="e">
        <f t="shared" si="0"/>
        <v>#DIV/0!</v>
      </c>
      <c r="K156" s="551"/>
      <c r="L156" s="551"/>
      <c r="M156" s="550"/>
      <c r="N156" s="550"/>
      <c r="O156" s="550"/>
    </row>
    <row r="157" spans="1:15" ht="14.25">
      <c r="A157" s="534">
        <v>150</v>
      </c>
      <c r="B157" s="550"/>
      <c r="C157" s="550"/>
      <c r="D157" s="550"/>
      <c r="E157" s="626"/>
      <c r="F157" s="626"/>
      <c r="G157" s="550"/>
      <c r="H157" s="627"/>
      <c r="I157" s="643"/>
      <c r="J157" s="541" t="e">
        <f t="shared" si="0"/>
        <v>#DIV/0!</v>
      </c>
      <c r="K157" s="551"/>
      <c r="L157" s="551"/>
      <c r="M157" s="550"/>
      <c r="N157" s="550"/>
      <c r="O157" s="550"/>
    </row>
    <row r="158" spans="1:15" ht="14.25">
      <c r="A158" s="534">
        <v>151</v>
      </c>
      <c r="B158" s="550"/>
      <c r="C158" s="550"/>
      <c r="D158" s="550"/>
      <c r="E158" s="626"/>
      <c r="F158" s="626"/>
      <c r="G158" s="550"/>
      <c r="H158" s="627"/>
      <c r="I158" s="643"/>
      <c r="J158" s="541" t="e">
        <f t="shared" si="0"/>
        <v>#DIV/0!</v>
      </c>
      <c r="K158" s="551"/>
      <c r="L158" s="551"/>
      <c r="M158" s="550"/>
      <c r="N158" s="550"/>
      <c r="O158" s="550"/>
    </row>
    <row r="159" spans="1:15" ht="14.25">
      <c r="A159" s="534">
        <v>152</v>
      </c>
      <c r="B159" s="550"/>
      <c r="C159" s="550"/>
      <c r="D159" s="550"/>
      <c r="E159" s="626"/>
      <c r="F159" s="626"/>
      <c r="G159" s="550"/>
      <c r="H159" s="627"/>
      <c r="I159" s="643"/>
      <c r="J159" s="541" t="e">
        <f t="shared" si="0"/>
        <v>#DIV/0!</v>
      </c>
      <c r="K159" s="551"/>
      <c r="L159" s="551"/>
      <c r="M159" s="550"/>
      <c r="N159" s="550"/>
      <c r="O159" s="550"/>
    </row>
    <row r="160" spans="1:15" ht="14.25">
      <c r="A160" s="534">
        <v>153</v>
      </c>
      <c r="B160" s="550"/>
      <c r="C160" s="550"/>
      <c r="D160" s="550"/>
      <c r="E160" s="626"/>
      <c r="F160" s="626"/>
      <c r="G160" s="550"/>
      <c r="H160" s="627"/>
      <c r="I160" s="643"/>
      <c r="J160" s="541" t="e">
        <f t="shared" si="0"/>
        <v>#DIV/0!</v>
      </c>
      <c r="K160" s="551"/>
      <c r="L160" s="551"/>
      <c r="M160" s="550"/>
      <c r="N160" s="550"/>
      <c r="O160" s="550"/>
    </row>
    <row r="161" spans="1:15" ht="14.25">
      <c r="A161" s="534">
        <v>154</v>
      </c>
      <c r="B161" s="550"/>
      <c r="C161" s="550"/>
      <c r="D161" s="550"/>
      <c r="E161" s="626"/>
      <c r="F161" s="626"/>
      <c r="G161" s="550"/>
      <c r="H161" s="627"/>
      <c r="I161" s="643"/>
      <c r="J161" s="541" t="e">
        <f t="shared" si="0"/>
        <v>#DIV/0!</v>
      </c>
      <c r="K161" s="551"/>
      <c r="L161" s="551"/>
      <c r="M161" s="550"/>
      <c r="N161" s="550"/>
      <c r="O161" s="550"/>
    </row>
    <row r="162" spans="1:15" ht="14.25">
      <c r="A162" s="534">
        <v>155</v>
      </c>
      <c r="B162" s="550"/>
      <c r="C162" s="550"/>
      <c r="D162" s="550"/>
      <c r="E162" s="626"/>
      <c r="F162" s="626"/>
      <c r="G162" s="550"/>
      <c r="H162" s="627"/>
      <c r="I162" s="643"/>
      <c r="J162" s="541" t="e">
        <f t="shared" si="0"/>
        <v>#DIV/0!</v>
      </c>
      <c r="K162" s="551"/>
      <c r="L162" s="551"/>
      <c r="M162" s="550"/>
      <c r="N162" s="550"/>
      <c r="O162" s="550"/>
    </row>
    <row r="163" spans="1:15" ht="14.25">
      <c r="A163" s="534">
        <v>156</v>
      </c>
      <c r="B163" s="550"/>
      <c r="C163" s="550"/>
      <c r="D163" s="550"/>
      <c r="E163" s="626"/>
      <c r="F163" s="626"/>
      <c r="G163" s="550"/>
      <c r="H163" s="627"/>
      <c r="I163" s="643"/>
      <c r="J163" s="541" t="e">
        <f t="shared" si="0"/>
        <v>#DIV/0!</v>
      </c>
      <c r="K163" s="551"/>
      <c r="L163" s="551"/>
      <c r="M163" s="550"/>
      <c r="N163" s="550"/>
      <c r="O163" s="550"/>
    </row>
    <row r="164" spans="1:15" ht="14.25">
      <c r="A164" s="534">
        <v>157</v>
      </c>
      <c r="B164" s="550"/>
      <c r="C164" s="550"/>
      <c r="D164" s="550"/>
      <c r="E164" s="626"/>
      <c r="F164" s="626"/>
      <c r="G164" s="550"/>
      <c r="H164" s="627"/>
      <c r="I164" s="643"/>
      <c r="J164" s="541" t="e">
        <f t="shared" si="0"/>
        <v>#DIV/0!</v>
      </c>
      <c r="K164" s="551"/>
      <c r="L164" s="551"/>
      <c r="M164" s="550"/>
      <c r="N164" s="550"/>
      <c r="O164" s="550"/>
    </row>
    <row r="165" spans="1:15" ht="14.25">
      <c r="A165" s="534">
        <v>158</v>
      </c>
      <c r="B165" s="550"/>
      <c r="C165" s="550"/>
      <c r="D165" s="550"/>
      <c r="E165" s="626"/>
      <c r="F165" s="626"/>
      <c r="G165" s="550"/>
      <c r="H165" s="627"/>
      <c r="I165" s="643"/>
      <c r="J165" s="541" t="e">
        <f t="shared" si="0"/>
        <v>#DIV/0!</v>
      </c>
      <c r="K165" s="551"/>
      <c r="L165" s="551"/>
      <c r="M165" s="550"/>
      <c r="N165" s="550"/>
      <c r="O165" s="550"/>
    </row>
    <row r="166" spans="1:15" ht="14.25">
      <c r="A166" s="534">
        <v>159</v>
      </c>
      <c r="B166" s="550"/>
      <c r="C166" s="550"/>
      <c r="D166" s="550"/>
      <c r="E166" s="626"/>
      <c r="F166" s="626"/>
      <c r="G166" s="550"/>
      <c r="H166" s="627"/>
      <c r="I166" s="643"/>
      <c r="J166" s="541" t="e">
        <f t="shared" si="0"/>
        <v>#DIV/0!</v>
      </c>
      <c r="K166" s="551"/>
      <c r="L166" s="551"/>
      <c r="M166" s="550"/>
      <c r="N166" s="550"/>
      <c r="O166" s="550"/>
    </row>
    <row r="167" spans="1:15" ht="14.25">
      <c r="A167" s="534">
        <v>160</v>
      </c>
      <c r="B167" s="550"/>
      <c r="C167" s="550"/>
      <c r="D167" s="550"/>
      <c r="E167" s="626"/>
      <c r="F167" s="626"/>
      <c r="G167" s="550"/>
      <c r="H167" s="627"/>
      <c r="I167" s="643"/>
      <c r="J167" s="541" t="e">
        <f t="shared" si="0"/>
        <v>#DIV/0!</v>
      </c>
      <c r="K167" s="551"/>
      <c r="L167" s="551"/>
      <c r="M167" s="550"/>
      <c r="N167" s="550"/>
      <c r="O167" s="550"/>
    </row>
    <row r="168" spans="1:15" ht="14.25">
      <c r="A168" s="534">
        <v>161</v>
      </c>
      <c r="B168" s="550"/>
      <c r="C168" s="550"/>
      <c r="D168" s="550"/>
      <c r="E168" s="626"/>
      <c r="F168" s="626"/>
      <c r="G168" s="550"/>
      <c r="H168" s="627"/>
      <c r="I168" s="643"/>
      <c r="J168" s="541" t="e">
        <f t="shared" si="0"/>
        <v>#DIV/0!</v>
      </c>
      <c r="K168" s="551"/>
      <c r="L168" s="551"/>
      <c r="M168" s="550"/>
      <c r="N168" s="550"/>
      <c r="O168" s="550"/>
    </row>
    <row r="169" spans="1:15" ht="14.25">
      <c r="A169" s="534">
        <v>162</v>
      </c>
      <c r="B169" s="550"/>
      <c r="C169" s="550"/>
      <c r="D169" s="550"/>
      <c r="E169" s="626"/>
      <c r="F169" s="626"/>
      <c r="G169" s="550"/>
      <c r="H169" s="627"/>
      <c r="I169" s="643"/>
      <c r="J169" s="541" t="e">
        <f t="shared" si="0"/>
        <v>#DIV/0!</v>
      </c>
      <c r="K169" s="551"/>
      <c r="L169" s="551"/>
      <c r="M169" s="550"/>
      <c r="N169" s="550"/>
      <c r="O169" s="550"/>
    </row>
    <row r="170" spans="1:15" ht="14.25">
      <c r="A170" s="534">
        <v>163</v>
      </c>
      <c r="B170" s="550"/>
      <c r="C170" s="550"/>
      <c r="D170" s="550"/>
      <c r="E170" s="626"/>
      <c r="F170" s="626"/>
      <c r="G170" s="550"/>
      <c r="H170" s="627"/>
      <c r="I170" s="643"/>
      <c r="J170" s="541" t="e">
        <f t="shared" si="0"/>
        <v>#DIV/0!</v>
      </c>
      <c r="K170" s="551"/>
      <c r="L170" s="551"/>
      <c r="M170" s="550"/>
      <c r="N170" s="550"/>
      <c r="O170" s="550"/>
    </row>
    <row r="171" spans="1:15" ht="14.25">
      <c r="A171" s="534">
        <v>164</v>
      </c>
      <c r="B171" s="550"/>
      <c r="C171" s="550"/>
      <c r="D171" s="550"/>
      <c r="E171" s="626"/>
      <c r="F171" s="626"/>
      <c r="G171" s="550"/>
      <c r="H171" s="627"/>
      <c r="I171" s="643"/>
      <c r="J171" s="541" t="e">
        <f t="shared" si="0"/>
        <v>#DIV/0!</v>
      </c>
      <c r="K171" s="551"/>
      <c r="L171" s="551"/>
      <c r="M171" s="550"/>
      <c r="N171" s="550"/>
      <c r="O171" s="550"/>
    </row>
    <row r="172" spans="1:15" ht="14.25">
      <c r="A172" s="534">
        <v>165</v>
      </c>
      <c r="B172" s="550"/>
      <c r="C172" s="550"/>
      <c r="D172" s="550"/>
      <c r="E172" s="626"/>
      <c r="F172" s="626"/>
      <c r="G172" s="550"/>
      <c r="H172" s="627"/>
      <c r="I172" s="643"/>
      <c r="J172" s="541" t="e">
        <f t="shared" si="0"/>
        <v>#DIV/0!</v>
      </c>
      <c r="K172" s="551"/>
      <c r="L172" s="551"/>
      <c r="M172" s="550"/>
      <c r="N172" s="550"/>
      <c r="O172" s="550"/>
    </row>
    <row r="173" spans="1:15" ht="14.25">
      <c r="A173" s="534">
        <v>166</v>
      </c>
      <c r="B173" s="550"/>
      <c r="C173" s="550"/>
      <c r="D173" s="550"/>
      <c r="E173" s="626"/>
      <c r="F173" s="626"/>
      <c r="G173" s="550"/>
      <c r="H173" s="627"/>
      <c r="I173" s="643"/>
      <c r="J173" s="541" t="e">
        <f t="shared" si="0"/>
        <v>#DIV/0!</v>
      </c>
      <c r="K173" s="551"/>
      <c r="L173" s="551"/>
      <c r="M173" s="550"/>
      <c r="N173" s="550"/>
      <c r="O173" s="550"/>
    </row>
    <row r="174" spans="1:15" ht="14.25">
      <c r="A174" s="534">
        <v>167</v>
      </c>
      <c r="B174" s="550"/>
      <c r="C174" s="550"/>
      <c r="D174" s="550"/>
      <c r="E174" s="626"/>
      <c r="F174" s="626"/>
      <c r="G174" s="550"/>
      <c r="H174" s="627"/>
      <c r="I174" s="643"/>
      <c r="J174" s="541" t="e">
        <f t="shared" si="0"/>
        <v>#DIV/0!</v>
      </c>
      <c r="K174" s="551"/>
      <c r="L174" s="551"/>
      <c r="M174" s="550"/>
      <c r="N174" s="550"/>
      <c r="O174" s="550"/>
    </row>
    <row r="175" spans="1:15" ht="14.25">
      <c r="A175" s="534">
        <v>168</v>
      </c>
      <c r="B175" s="550"/>
      <c r="C175" s="550"/>
      <c r="D175" s="550"/>
      <c r="E175" s="626"/>
      <c r="F175" s="626"/>
      <c r="G175" s="550"/>
      <c r="H175" s="627"/>
      <c r="I175" s="643"/>
      <c r="J175" s="541" t="e">
        <f t="shared" si="0"/>
        <v>#DIV/0!</v>
      </c>
      <c r="K175" s="551"/>
      <c r="L175" s="551"/>
      <c r="M175" s="550"/>
      <c r="N175" s="550"/>
      <c r="O175" s="550"/>
    </row>
    <row r="176" spans="1:15" ht="14.25">
      <c r="A176" s="534">
        <v>169</v>
      </c>
      <c r="B176" s="550"/>
      <c r="C176" s="550"/>
      <c r="D176" s="550"/>
      <c r="E176" s="626"/>
      <c r="F176" s="626"/>
      <c r="G176" s="550"/>
      <c r="H176" s="627"/>
      <c r="I176" s="643"/>
      <c r="J176" s="541" t="e">
        <f t="shared" si="0"/>
        <v>#DIV/0!</v>
      </c>
      <c r="K176" s="551"/>
      <c r="L176" s="551"/>
      <c r="M176" s="550"/>
      <c r="N176" s="550"/>
      <c r="O176" s="550"/>
    </row>
    <row r="177" spans="1:15" ht="14.25">
      <c r="A177" s="534">
        <v>170</v>
      </c>
      <c r="B177" s="550"/>
      <c r="C177" s="550"/>
      <c r="D177" s="550"/>
      <c r="E177" s="626"/>
      <c r="F177" s="626"/>
      <c r="G177" s="550"/>
      <c r="H177" s="627"/>
      <c r="I177" s="643"/>
      <c r="J177" s="541" t="e">
        <f t="shared" si="0"/>
        <v>#DIV/0!</v>
      </c>
      <c r="K177" s="551"/>
      <c r="L177" s="551"/>
      <c r="M177" s="550"/>
      <c r="N177" s="550"/>
      <c r="O177" s="550"/>
    </row>
    <row r="178" spans="1:15" ht="14.25">
      <c r="A178" s="534">
        <v>171</v>
      </c>
      <c r="B178" s="550"/>
      <c r="C178" s="550"/>
      <c r="D178" s="550"/>
      <c r="E178" s="626"/>
      <c r="F178" s="626"/>
      <c r="G178" s="550"/>
      <c r="H178" s="627"/>
      <c r="I178" s="643"/>
      <c r="J178" s="541" t="e">
        <f t="shared" si="0"/>
        <v>#DIV/0!</v>
      </c>
      <c r="K178" s="551"/>
      <c r="L178" s="551"/>
      <c r="M178" s="550"/>
      <c r="N178" s="550"/>
      <c r="O178" s="550"/>
    </row>
    <row r="179" spans="1:15" ht="14.25">
      <c r="A179" s="534">
        <v>172</v>
      </c>
      <c r="B179" s="550"/>
      <c r="C179" s="550"/>
      <c r="D179" s="550"/>
      <c r="E179" s="626"/>
      <c r="F179" s="626"/>
      <c r="G179" s="550"/>
      <c r="H179" s="627"/>
      <c r="I179" s="643"/>
      <c r="J179" s="541" t="e">
        <f t="shared" si="0"/>
        <v>#DIV/0!</v>
      </c>
      <c r="K179" s="551"/>
      <c r="L179" s="551"/>
      <c r="M179" s="550"/>
      <c r="N179" s="550"/>
      <c r="O179" s="550"/>
    </row>
    <row r="180" spans="1:15" ht="14.25">
      <c r="A180" s="534">
        <v>173</v>
      </c>
      <c r="B180" s="550"/>
      <c r="C180" s="550"/>
      <c r="D180" s="550"/>
      <c r="E180" s="626"/>
      <c r="F180" s="626"/>
      <c r="G180" s="550"/>
      <c r="H180" s="627"/>
      <c r="I180" s="643"/>
      <c r="J180" s="541" t="e">
        <f t="shared" si="0"/>
        <v>#DIV/0!</v>
      </c>
      <c r="K180" s="551"/>
      <c r="L180" s="551"/>
      <c r="M180" s="550"/>
      <c r="N180" s="550"/>
      <c r="O180" s="550"/>
    </row>
    <row r="181" spans="1:15" ht="14.25">
      <c r="A181" s="534">
        <v>174</v>
      </c>
      <c r="B181" s="550"/>
      <c r="C181" s="550"/>
      <c r="D181" s="550"/>
      <c r="E181" s="626"/>
      <c r="F181" s="626"/>
      <c r="G181" s="550"/>
      <c r="H181" s="627"/>
      <c r="I181" s="643"/>
      <c r="J181" s="541" t="e">
        <f t="shared" si="0"/>
        <v>#DIV/0!</v>
      </c>
      <c r="K181" s="551"/>
      <c r="L181" s="551"/>
      <c r="M181" s="550"/>
      <c r="N181" s="550"/>
      <c r="O181" s="550"/>
    </row>
    <row r="182" spans="1:15" ht="14.25">
      <c r="A182" s="534">
        <v>175</v>
      </c>
      <c r="B182" s="550"/>
      <c r="C182" s="550"/>
      <c r="D182" s="550"/>
      <c r="E182" s="626"/>
      <c r="F182" s="626"/>
      <c r="G182" s="550"/>
      <c r="H182" s="627"/>
      <c r="I182" s="643"/>
      <c r="J182" s="541" t="e">
        <f t="shared" si="0"/>
        <v>#DIV/0!</v>
      </c>
      <c r="K182" s="551"/>
      <c r="L182" s="551"/>
      <c r="M182" s="550"/>
      <c r="N182" s="550"/>
      <c r="O182" s="550"/>
    </row>
    <row r="183" spans="1:15" ht="14.25">
      <c r="A183" s="534">
        <v>176</v>
      </c>
      <c r="B183" s="550"/>
      <c r="C183" s="550"/>
      <c r="D183" s="550"/>
      <c r="E183" s="626"/>
      <c r="F183" s="626"/>
      <c r="G183" s="550"/>
      <c r="H183" s="627"/>
      <c r="I183" s="643"/>
      <c r="J183" s="541" t="e">
        <f t="shared" si="0"/>
        <v>#DIV/0!</v>
      </c>
      <c r="K183" s="551"/>
      <c r="L183" s="551"/>
      <c r="M183" s="550"/>
      <c r="N183" s="550"/>
      <c r="O183" s="550"/>
    </row>
    <row r="184" spans="1:15" ht="14.25">
      <c r="A184" s="534">
        <v>177</v>
      </c>
      <c r="B184" s="550"/>
      <c r="C184" s="550"/>
      <c r="D184" s="550"/>
      <c r="E184" s="626"/>
      <c r="F184" s="626"/>
      <c r="G184" s="550"/>
      <c r="H184" s="627"/>
      <c r="I184" s="643"/>
      <c r="J184" s="541" t="e">
        <f t="shared" si="0"/>
        <v>#DIV/0!</v>
      </c>
      <c r="K184" s="551"/>
      <c r="L184" s="551"/>
      <c r="M184" s="550"/>
      <c r="N184" s="550"/>
      <c r="O184" s="550"/>
    </row>
    <row r="185" spans="1:15" ht="14.25">
      <c r="A185" s="534">
        <v>178</v>
      </c>
      <c r="B185" s="550"/>
      <c r="C185" s="550"/>
      <c r="D185" s="550"/>
      <c r="E185" s="626"/>
      <c r="F185" s="626"/>
      <c r="G185" s="550"/>
      <c r="H185" s="627"/>
      <c r="I185" s="643"/>
      <c r="J185" s="541" t="e">
        <f t="shared" si="0"/>
        <v>#DIV/0!</v>
      </c>
      <c r="K185" s="551"/>
      <c r="L185" s="551"/>
      <c r="M185" s="550"/>
      <c r="N185" s="550"/>
      <c r="O185" s="550"/>
    </row>
    <row r="186" spans="1:15" ht="14.25">
      <c r="A186" s="534">
        <v>179</v>
      </c>
      <c r="B186" s="550"/>
      <c r="C186" s="550"/>
      <c r="D186" s="550"/>
      <c r="E186" s="626"/>
      <c r="F186" s="626"/>
      <c r="G186" s="550"/>
      <c r="H186" s="627"/>
      <c r="I186" s="643"/>
      <c r="J186" s="541" t="e">
        <f t="shared" si="0"/>
        <v>#DIV/0!</v>
      </c>
      <c r="K186" s="551"/>
      <c r="L186" s="551"/>
      <c r="M186" s="550"/>
      <c r="N186" s="550"/>
      <c r="O186" s="550"/>
    </row>
    <row r="187" spans="1:15" ht="14.25">
      <c r="A187" s="534">
        <v>180</v>
      </c>
      <c r="B187" s="550"/>
      <c r="C187" s="550"/>
      <c r="D187" s="550"/>
      <c r="E187" s="626"/>
      <c r="F187" s="626"/>
      <c r="G187" s="550"/>
      <c r="H187" s="627"/>
      <c r="I187" s="643"/>
      <c r="J187" s="541" t="e">
        <f t="shared" si="0"/>
        <v>#DIV/0!</v>
      </c>
      <c r="K187" s="551"/>
      <c r="L187" s="551"/>
      <c r="M187" s="550"/>
      <c r="N187" s="550"/>
      <c r="O187" s="550"/>
    </row>
    <row r="188" spans="1:15" ht="14.25">
      <c r="A188" s="534">
        <v>181</v>
      </c>
      <c r="B188" s="550"/>
      <c r="C188" s="550"/>
      <c r="D188" s="550"/>
      <c r="E188" s="626"/>
      <c r="F188" s="626"/>
      <c r="G188" s="550"/>
      <c r="H188" s="627"/>
      <c r="I188" s="643"/>
      <c r="J188" s="541" t="e">
        <f t="shared" si="0"/>
        <v>#DIV/0!</v>
      </c>
      <c r="K188" s="551"/>
      <c r="L188" s="551"/>
      <c r="M188" s="550"/>
      <c r="N188" s="550"/>
      <c r="O188" s="550"/>
    </row>
    <row r="189" spans="1:15" ht="14.25">
      <c r="A189" s="534">
        <v>182</v>
      </c>
      <c r="B189" s="550"/>
      <c r="C189" s="550"/>
      <c r="D189" s="550"/>
      <c r="E189" s="626"/>
      <c r="F189" s="626"/>
      <c r="G189" s="550"/>
      <c r="H189" s="627"/>
      <c r="I189" s="643"/>
      <c r="J189" s="541" t="e">
        <f t="shared" si="0"/>
        <v>#DIV/0!</v>
      </c>
      <c r="K189" s="551"/>
      <c r="L189" s="551"/>
      <c r="M189" s="550"/>
      <c r="N189" s="550"/>
      <c r="O189" s="550"/>
    </row>
    <row r="190" spans="1:15" ht="14.25">
      <c r="A190" s="534">
        <v>183</v>
      </c>
      <c r="B190" s="550"/>
      <c r="C190" s="550"/>
      <c r="D190" s="550"/>
      <c r="E190" s="626"/>
      <c r="F190" s="626"/>
      <c r="G190" s="550"/>
      <c r="H190" s="627"/>
      <c r="I190" s="643"/>
      <c r="J190" s="541" t="e">
        <f t="shared" si="0"/>
        <v>#DIV/0!</v>
      </c>
      <c r="K190" s="551"/>
      <c r="L190" s="551"/>
      <c r="M190" s="550"/>
      <c r="N190" s="550"/>
      <c r="O190" s="550"/>
    </row>
    <row r="191" spans="1:15" ht="14.25">
      <c r="A191" s="534">
        <v>184</v>
      </c>
      <c r="B191" s="550"/>
      <c r="C191" s="550"/>
      <c r="D191" s="550"/>
      <c r="E191" s="626"/>
      <c r="F191" s="626"/>
      <c r="G191" s="550"/>
      <c r="H191" s="627"/>
      <c r="I191" s="643"/>
      <c r="J191" s="541" t="e">
        <f t="shared" si="0"/>
        <v>#DIV/0!</v>
      </c>
      <c r="K191" s="551"/>
      <c r="L191" s="551"/>
      <c r="M191" s="550"/>
      <c r="N191" s="550"/>
      <c r="O191" s="550"/>
    </row>
    <row r="192" spans="1:15" ht="14.25">
      <c r="A192" s="534">
        <v>185</v>
      </c>
      <c r="B192" s="550"/>
      <c r="C192" s="550"/>
      <c r="D192" s="550"/>
      <c r="E192" s="626"/>
      <c r="F192" s="626"/>
      <c r="G192" s="550"/>
      <c r="H192" s="627"/>
      <c r="I192" s="643"/>
      <c r="J192" s="541" t="e">
        <f t="shared" si="0"/>
        <v>#DIV/0!</v>
      </c>
      <c r="K192" s="551"/>
      <c r="L192" s="551"/>
      <c r="M192" s="550"/>
      <c r="N192" s="550"/>
      <c r="O192" s="550"/>
    </row>
    <row r="193" spans="1:15" ht="14.25">
      <c r="A193" s="534">
        <v>186</v>
      </c>
      <c r="B193" s="550"/>
      <c r="C193" s="550"/>
      <c r="D193" s="550"/>
      <c r="E193" s="626"/>
      <c r="F193" s="626"/>
      <c r="G193" s="550"/>
      <c r="H193" s="627"/>
      <c r="I193" s="643"/>
      <c r="J193" s="541" t="e">
        <f t="shared" si="0"/>
        <v>#DIV/0!</v>
      </c>
      <c r="K193" s="551"/>
      <c r="L193" s="551"/>
      <c r="M193" s="550"/>
      <c r="N193" s="550"/>
      <c r="O193" s="550"/>
    </row>
    <row r="194" spans="1:15" ht="14.25">
      <c r="A194" s="534">
        <v>187</v>
      </c>
      <c r="B194" s="550"/>
      <c r="C194" s="550"/>
      <c r="D194" s="550"/>
      <c r="E194" s="626"/>
      <c r="F194" s="626"/>
      <c r="G194" s="550"/>
      <c r="H194" s="627"/>
      <c r="I194" s="643"/>
      <c r="J194" s="541" t="e">
        <f t="shared" si="0"/>
        <v>#DIV/0!</v>
      </c>
      <c r="K194" s="551"/>
      <c r="L194" s="551"/>
      <c r="M194" s="550"/>
      <c r="N194" s="550"/>
      <c r="O194" s="550"/>
    </row>
    <row r="195" spans="1:15" ht="14.25">
      <c r="A195" s="534">
        <v>188</v>
      </c>
      <c r="B195" s="550"/>
      <c r="C195" s="550"/>
      <c r="D195" s="550"/>
      <c r="E195" s="626"/>
      <c r="F195" s="626"/>
      <c r="G195" s="550"/>
      <c r="H195" s="627"/>
      <c r="I195" s="643"/>
      <c r="J195" s="541" t="e">
        <f t="shared" si="0"/>
        <v>#DIV/0!</v>
      </c>
      <c r="K195" s="551"/>
      <c r="L195" s="551"/>
      <c r="M195" s="550"/>
      <c r="N195" s="550"/>
      <c r="O195" s="550"/>
    </row>
    <row r="196" spans="1:15" ht="14.25">
      <c r="A196" s="534">
        <v>189</v>
      </c>
      <c r="B196" s="550"/>
      <c r="C196" s="550"/>
      <c r="D196" s="550"/>
      <c r="E196" s="626"/>
      <c r="F196" s="626"/>
      <c r="G196" s="550"/>
      <c r="H196" s="627"/>
      <c r="I196" s="643"/>
      <c r="J196" s="541" t="e">
        <f t="shared" si="0"/>
        <v>#DIV/0!</v>
      </c>
      <c r="K196" s="551"/>
      <c r="L196" s="551"/>
      <c r="M196" s="550"/>
      <c r="N196" s="550"/>
      <c r="O196" s="550"/>
    </row>
    <row r="197" spans="1:15" ht="14.25">
      <c r="A197" s="534">
        <v>190</v>
      </c>
      <c r="B197" s="550"/>
      <c r="C197" s="550"/>
      <c r="D197" s="550"/>
      <c r="E197" s="626"/>
      <c r="F197" s="626"/>
      <c r="G197" s="550"/>
      <c r="H197" s="627"/>
      <c r="I197" s="643"/>
      <c r="J197" s="541" t="e">
        <f t="shared" si="0"/>
        <v>#DIV/0!</v>
      </c>
      <c r="K197" s="551"/>
      <c r="L197" s="551"/>
      <c r="M197" s="550"/>
      <c r="N197" s="550"/>
      <c r="O197" s="550"/>
    </row>
    <row r="198" spans="1:15" ht="14.25">
      <c r="A198" s="534">
        <v>191</v>
      </c>
      <c r="B198" s="550"/>
      <c r="C198" s="550"/>
      <c r="D198" s="550"/>
      <c r="E198" s="626"/>
      <c r="F198" s="626"/>
      <c r="G198" s="550"/>
      <c r="H198" s="627"/>
      <c r="I198" s="643"/>
      <c r="J198" s="541" t="e">
        <f t="shared" si="0"/>
        <v>#DIV/0!</v>
      </c>
      <c r="K198" s="551"/>
      <c r="L198" s="551"/>
      <c r="M198" s="550"/>
      <c r="N198" s="550"/>
      <c r="O198" s="550"/>
    </row>
    <row r="199" spans="1:15" ht="14.25">
      <c r="A199" s="534">
        <v>192</v>
      </c>
      <c r="B199" s="550"/>
      <c r="C199" s="550"/>
      <c r="D199" s="550"/>
      <c r="E199" s="626"/>
      <c r="F199" s="626"/>
      <c r="G199" s="550"/>
      <c r="H199" s="627"/>
      <c r="I199" s="643"/>
      <c r="J199" s="541" t="e">
        <f t="shared" si="0"/>
        <v>#DIV/0!</v>
      </c>
      <c r="K199" s="551"/>
      <c r="L199" s="551"/>
      <c r="M199" s="550"/>
      <c r="N199" s="550"/>
      <c r="O199" s="550"/>
    </row>
    <row r="200" spans="1:15" ht="14.25">
      <c r="A200" s="534">
        <v>193</v>
      </c>
      <c r="B200" s="550"/>
      <c r="C200" s="550"/>
      <c r="D200" s="550"/>
      <c r="E200" s="626"/>
      <c r="F200" s="626"/>
      <c r="G200" s="550"/>
      <c r="H200" s="627"/>
      <c r="I200" s="643"/>
      <c r="J200" s="541" t="e">
        <f t="shared" si="0"/>
        <v>#DIV/0!</v>
      </c>
      <c r="K200" s="551"/>
      <c r="L200" s="551"/>
      <c r="M200" s="550"/>
      <c r="N200" s="550"/>
      <c r="O200" s="550"/>
    </row>
    <row r="201" spans="1:15" ht="14.25">
      <c r="A201" s="534">
        <v>194</v>
      </c>
      <c r="B201" s="550"/>
      <c r="C201" s="550"/>
      <c r="D201" s="550"/>
      <c r="E201" s="626"/>
      <c r="F201" s="626"/>
      <c r="G201" s="550"/>
      <c r="H201" s="627"/>
      <c r="I201" s="643"/>
      <c r="J201" s="541" t="e">
        <f t="shared" si="0"/>
        <v>#DIV/0!</v>
      </c>
      <c r="K201" s="551"/>
      <c r="L201" s="551"/>
      <c r="M201" s="550"/>
      <c r="N201" s="550"/>
      <c r="O201" s="550"/>
    </row>
    <row r="202" spans="1:15" ht="14.25">
      <c r="A202" s="534">
        <v>195</v>
      </c>
      <c r="B202" s="550"/>
      <c r="C202" s="550"/>
      <c r="D202" s="550"/>
      <c r="E202" s="626"/>
      <c r="F202" s="626"/>
      <c r="G202" s="550"/>
      <c r="H202" s="627"/>
      <c r="I202" s="643"/>
      <c r="J202" s="541" t="e">
        <f t="shared" si="0"/>
        <v>#DIV/0!</v>
      </c>
      <c r="K202" s="551"/>
      <c r="L202" s="551"/>
      <c r="M202" s="550"/>
      <c r="N202" s="550"/>
      <c r="O202" s="550"/>
    </row>
    <row r="203" spans="1:15" ht="14.25">
      <c r="A203" s="534">
        <v>196</v>
      </c>
      <c r="B203" s="550"/>
      <c r="C203" s="550"/>
      <c r="D203" s="550"/>
      <c r="E203" s="626"/>
      <c r="F203" s="626"/>
      <c r="G203" s="550"/>
      <c r="H203" s="627"/>
      <c r="I203" s="643"/>
      <c r="J203" s="541" t="e">
        <f t="shared" si="0"/>
        <v>#DIV/0!</v>
      </c>
      <c r="K203" s="551"/>
      <c r="L203" s="551"/>
      <c r="M203" s="550"/>
      <c r="N203" s="550"/>
      <c r="O203" s="550"/>
    </row>
    <row r="204" spans="1:15" ht="14.25">
      <c r="A204" s="534">
        <v>197</v>
      </c>
      <c r="B204" s="550"/>
      <c r="C204" s="550"/>
      <c r="D204" s="550"/>
      <c r="E204" s="626"/>
      <c r="F204" s="626"/>
      <c r="G204" s="550"/>
      <c r="H204" s="627"/>
      <c r="I204" s="643"/>
      <c r="J204" s="541" t="e">
        <f t="shared" si="0"/>
        <v>#DIV/0!</v>
      </c>
      <c r="K204" s="551"/>
      <c r="L204" s="551"/>
      <c r="M204" s="550"/>
      <c r="N204" s="550"/>
      <c r="O204" s="550"/>
    </row>
    <row r="205" spans="1:15" ht="14.25">
      <c r="A205" s="534">
        <v>198</v>
      </c>
      <c r="B205" s="550"/>
      <c r="C205" s="550"/>
      <c r="D205" s="550"/>
      <c r="E205" s="626"/>
      <c r="F205" s="626"/>
      <c r="G205" s="550"/>
      <c r="H205" s="627"/>
      <c r="I205" s="643"/>
      <c r="J205" s="541" t="e">
        <f t="shared" si="0"/>
        <v>#DIV/0!</v>
      </c>
      <c r="K205" s="551"/>
      <c r="L205" s="551"/>
      <c r="M205" s="550"/>
      <c r="N205" s="550"/>
      <c r="O205" s="550"/>
    </row>
    <row r="206" spans="1:15" ht="14.25">
      <c r="A206" s="534">
        <v>199</v>
      </c>
      <c r="B206" s="550"/>
      <c r="C206" s="550"/>
      <c r="D206" s="550"/>
      <c r="E206" s="626"/>
      <c r="F206" s="626"/>
      <c r="G206" s="550"/>
      <c r="H206" s="627"/>
      <c r="I206" s="643"/>
      <c r="J206" s="541" t="e">
        <f t="shared" si="0"/>
        <v>#DIV/0!</v>
      </c>
      <c r="K206" s="551"/>
      <c r="L206" s="551"/>
      <c r="M206" s="550"/>
      <c r="N206" s="550"/>
      <c r="O206" s="550"/>
    </row>
    <row r="207" spans="1:15" ht="14.25">
      <c r="A207" s="534">
        <v>200</v>
      </c>
      <c r="B207" s="550"/>
      <c r="C207" s="550"/>
      <c r="D207" s="550"/>
      <c r="E207" s="626"/>
      <c r="F207" s="626"/>
      <c r="G207" s="550"/>
      <c r="H207" s="627"/>
      <c r="I207" s="643"/>
      <c r="J207" s="541" t="e">
        <f t="shared" si="0"/>
        <v>#DIV/0!</v>
      </c>
      <c r="K207" s="551"/>
      <c r="L207" s="551"/>
      <c r="M207" s="550"/>
      <c r="N207" s="550"/>
      <c r="O207" s="550"/>
    </row>
    <row r="208" spans="1:15" ht="14.25">
      <c r="A208" s="534">
        <v>201</v>
      </c>
      <c r="B208" s="550"/>
      <c r="C208" s="550"/>
      <c r="D208" s="550"/>
      <c r="E208" s="626"/>
      <c r="F208" s="626"/>
      <c r="G208" s="550"/>
      <c r="H208" s="627"/>
      <c r="I208" s="643"/>
      <c r="J208" s="541" t="e">
        <f t="shared" si="0"/>
        <v>#DIV/0!</v>
      </c>
      <c r="K208" s="551"/>
      <c r="L208" s="551"/>
      <c r="M208" s="550"/>
      <c r="N208" s="550"/>
      <c r="O208" s="550"/>
    </row>
    <row r="209" spans="1:15" ht="14.25">
      <c r="A209" s="534">
        <v>202</v>
      </c>
      <c r="B209" s="550"/>
      <c r="C209" s="550"/>
      <c r="D209" s="550"/>
      <c r="E209" s="626"/>
      <c r="F209" s="626"/>
      <c r="G209" s="550"/>
      <c r="H209" s="627"/>
      <c r="I209" s="643"/>
      <c r="J209" s="541" t="e">
        <f t="shared" si="0"/>
        <v>#DIV/0!</v>
      </c>
      <c r="K209" s="551"/>
      <c r="L209" s="551"/>
      <c r="M209" s="550"/>
      <c r="N209" s="550"/>
      <c r="O209" s="550"/>
    </row>
    <row r="210" spans="1:15" ht="14.25">
      <c r="A210" s="534">
        <v>203</v>
      </c>
      <c r="B210" s="550"/>
      <c r="C210" s="550"/>
      <c r="D210" s="550"/>
      <c r="E210" s="626"/>
      <c r="F210" s="626"/>
      <c r="G210" s="550"/>
      <c r="H210" s="627"/>
      <c r="I210" s="643"/>
      <c r="J210" s="541" t="e">
        <f t="shared" si="0"/>
        <v>#DIV/0!</v>
      </c>
      <c r="K210" s="551"/>
      <c r="L210" s="551"/>
      <c r="M210" s="550"/>
      <c r="N210" s="550"/>
      <c r="O210" s="550"/>
    </row>
    <row r="211" spans="1:15" ht="14.25">
      <c r="A211" s="534">
        <v>204</v>
      </c>
      <c r="B211" s="550"/>
      <c r="C211" s="550"/>
      <c r="D211" s="550"/>
      <c r="E211" s="626"/>
      <c r="F211" s="626"/>
      <c r="G211" s="550"/>
      <c r="H211" s="627"/>
      <c r="I211" s="643"/>
      <c r="J211" s="541" t="e">
        <f t="shared" si="0"/>
        <v>#DIV/0!</v>
      </c>
      <c r="K211" s="551"/>
      <c r="L211" s="551"/>
      <c r="M211" s="550"/>
      <c r="N211" s="550"/>
      <c r="O211" s="550"/>
    </row>
    <row r="212" spans="1:15" ht="14.25">
      <c r="A212" s="534">
        <v>205</v>
      </c>
      <c r="B212" s="550"/>
      <c r="C212" s="550"/>
      <c r="D212" s="550"/>
      <c r="E212" s="626"/>
      <c r="F212" s="626"/>
      <c r="G212" s="550"/>
      <c r="H212" s="627"/>
      <c r="I212" s="643"/>
      <c r="J212" s="541" t="e">
        <f t="shared" si="0"/>
        <v>#DIV/0!</v>
      </c>
      <c r="K212" s="551"/>
      <c r="L212" s="551"/>
      <c r="M212" s="550"/>
      <c r="N212" s="550"/>
      <c r="O212" s="550"/>
    </row>
    <row r="213" spans="1:15" ht="14.25">
      <c r="A213" s="534">
        <v>206</v>
      </c>
      <c r="B213" s="550"/>
      <c r="C213" s="550"/>
      <c r="D213" s="550"/>
      <c r="E213" s="626"/>
      <c r="F213" s="626"/>
      <c r="G213" s="550"/>
      <c r="H213" s="627"/>
      <c r="I213" s="643"/>
      <c r="J213" s="541" t="e">
        <f t="shared" si="0"/>
        <v>#DIV/0!</v>
      </c>
      <c r="K213" s="551"/>
      <c r="L213" s="551"/>
      <c r="M213" s="550"/>
      <c r="N213" s="550"/>
      <c r="O213" s="550"/>
    </row>
    <row r="214" spans="1:15" ht="14.25">
      <c r="A214" s="534">
        <v>207</v>
      </c>
      <c r="B214" s="550"/>
      <c r="C214" s="550"/>
      <c r="D214" s="550"/>
      <c r="E214" s="626"/>
      <c r="F214" s="626"/>
      <c r="G214" s="550"/>
      <c r="H214" s="627"/>
      <c r="I214" s="643"/>
      <c r="J214" s="541" t="e">
        <f t="shared" si="0"/>
        <v>#DIV/0!</v>
      </c>
      <c r="K214" s="551"/>
      <c r="L214" s="551"/>
      <c r="M214" s="550"/>
      <c r="N214" s="550"/>
      <c r="O214" s="550"/>
    </row>
    <row r="215" spans="1:15" ht="14.25">
      <c r="A215" s="534">
        <v>208</v>
      </c>
      <c r="B215" s="550"/>
      <c r="C215" s="550"/>
      <c r="D215" s="550"/>
      <c r="E215" s="626"/>
      <c r="F215" s="626"/>
      <c r="G215" s="550"/>
      <c r="H215" s="627"/>
      <c r="I215" s="643"/>
      <c r="J215" s="541" t="e">
        <f t="shared" si="0"/>
        <v>#DIV/0!</v>
      </c>
      <c r="K215" s="551"/>
      <c r="L215" s="551"/>
      <c r="M215" s="550"/>
      <c r="N215" s="550"/>
      <c r="O215" s="550"/>
    </row>
    <row r="216" spans="1:15" ht="14.25">
      <c r="A216" s="534">
        <v>209</v>
      </c>
      <c r="B216" s="550"/>
      <c r="C216" s="550"/>
      <c r="D216" s="550"/>
      <c r="E216" s="626"/>
      <c r="F216" s="626"/>
      <c r="G216" s="550"/>
      <c r="H216" s="627"/>
      <c r="I216" s="643"/>
      <c r="J216" s="541" t="e">
        <f t="shared" si="0"/>
        <v>#DIV/0!</v>
      </c>
      <c r="K216" s="551"/>
      <c r="L216" s="551"/>
      <c r="M216" s="550"/>
      <c r="N216" s="550"/>
      <c r="O216" s="550"/>
    </row>
    <row r="217" spans="1:15" ht="14.25">
      <c r="A217" s="534">
        <v>210</v>
      </c>
      <c r="B217" s="550"/>
      <c r="C217" s="550"/>
      <c r="D217" s="550"/>
      <c r="E217" s="626"/>
      <c r="F217" s="626"/>
      <c r="G217" s="550"/>
      <c r="H217" s="627"/>
      <c r="I217" s="643"/>
      <c r="J217" s="541" t="e">
        <f t="shared" si="0"/>
        <v>#DIV/0!</v>
      </c>
      <c r="K217" s="551"/>
      <c r="L217" s="551"/>
      <c r="M217" s="550"/>
      <c r="N217" s="550"/>
      <c r="O217" s="550"/>
    </row>
    <row r="218" spans="1:15" ht="14.25">
      <c r="A218" s="534">
        <v>211</v>
      </c>
      <c r="B218" s="550"/>
      <c r="C218" s="550"/>
      <c r="D218" s="550"/>
      <c r="E218" s="626"/>
      <c r="F218" s="626"/>
      <c r="G218" s="550"/>
      <c r="H218" s="627"/>
      <c r="I218" s="643"/>
      <c r="J218" s="541" t="e">
        <f t="shared" si="0"/>
        <v>#DIV/0!</v>
      </c>
      <c r="K218" s="551"/>
      <c r="L218" s="551"/>
      <c r="M218" s="550"/>
      <c r="N218" s="550"/>
      <c r="O218" s="550"/>
    </row>
    <row r="219" spans="1:15" ht="14.25">
      <c r="A219" s="534">
        <v>212</v>
      </c>
      <c r="B219" s="550"/>
      <c r="C219" s="550"/>
      <c r="D219" s="550"/>
      <c r="E219" s="626"/>
      <c r="F219" s="626"/>
      <c r="G219" s="550"/>
      <c r="H219" s="627"/>
      <c r="I219" s="643"/>
      <c r="J219" s="541" t="e">
        <f t="shared" si="0"/>
        <v>#DIV/0!</v>
      </c>
      <c r="K219" s="551"/>
      <c r="L219" s="551"/>
      <c r="M219" s="550"/>
      <c r="N219" s="550"/>
      <c r="O219" s="550"/>
    </row>
    <row r="220" spans="1:15" ht="14.25">
      <c r="A220" s="534">
        <v>213</v>
      </c>
      <c r="B220" s="550"/>
      <c r="C220" s="550"/>
      <c r="D220" s="550"/>
      <c r="E220" s="626"/>
      <c r="F220" s="626"/>
      <c r="G220" s="550"/>
      <c r="H220" s="627"/>
      <c r="I220" s="643"/>
      <c r="J220" s="541" t="e">
        <f t="shared" si="0"/>
        <v>#DIV/0!</v>
      </c>
      <c r="K220" s="551"/>
      <c r="L220" s="551"/>
      <c r="M220" s="550"/>
      <c r="N220" s="550"/>
      <c r="O220" s="550"/>
    </row>
    <row r="221" spans="1:15" ht="14.25">
      <c r="A221" s="534">
        <v>214</v>
      </c>
      <c r="B221" s="550"/>
      <c r="C221" s="550"/>
      <c r="D221" s="550"/>
      <c r="E221" s="626"/>
      <c r="F221" s="626"/>
      <c r="G221" s="550"/>
      <c r="H221" s="627"/>
      <c r="I221" s="643"/>
      <c r="J221" s="541" t="e">
        <f t="shared" si="0"/>
        <v>#DIV/0!</v>
      </c>
      <c r="K221" s="551"/>
      <c r="L221" s="551"/>
      <c r="M221" s="550"/>
      <c r="N221" s="550"/>
      <c r="O221" s="550"/>
    </row>
    <row r="222" spans="1:15" ht="14.25">
      <c r="A222" s="534">
        <v>215</v>
      </c>
      <c r="B222" s="550"/>
      <c r="C222" s="550"/>
      <c r="D222" s="550"/>
      <c r="E222" s="626"/>
      <c r="F222" s="626"/>
      <c r="G222" s="550"/>
      <c r="H222" s="627"/>
      <c r="I222" s="643"/>
      <c r="J222" s="541" t="e">
        <f t="shared" si="0"/>
        <v>#DIV/0!</v>
      </c>
      <c r="K222" s="551"/>
      <c r="L222" s="551"/>
      <c r="M222" s="550"/>
      <c r="N222" s="550"/>
      <c r="O222" s="550"/>
    </row>
    <row r="223" spans="1:15" ht="14.25">
      <c r="A223" s="534">
        <v>216</v>
      </c>
      <c r="B223" s="550"/>
      <c r="C223" s="550"/>
      <c r="D223" s="550"/>
      <c r="E223" s="626"/>
      <c r="F223" s="626"/>
      <c r="G223" s="550"/>
      <c r="H223" s="627"/>
      <c r="I223" s="643"/>
      <c r="J223" s="541" t="e">
        <f t="shared" si="0"/>
        <v>#DIV/0!</v>
      </c>
      <c r="K223" s="551"/>
      <c r="L223" s="551"/>
      <c r="M223" s="550"/>
      <c r="N223" s="550"/>
      <c r="O223" s="550"/>
    </row>
    <row r="224" spans="1:15" ht="14.25">
      <c r="A224" s="534">
        <v>217</v>
      </c>
      <c r="B224" s="550"/>
      <c r="C224" s="550"/>
      <c r="D224" s="550"/>
      <c r="E224" s="626"/>
      <c r="F224" s="626"/>
      <c r="G224" s="550"/>
      <c r="H224" s="627"/>
      <c r="I224" s="643"/>
      <c r="J224" s="541" t="e">
        <f t="shared" si="0"/>
        <v>#DIV/0!</v>
      </c>
      <c r="K224" s="551"/>
      <c r="L224" s="551"/>
      <c r="M224" s="550"/>
      <c r="N224" s="550"/>
      <c r="O224" s="550"/>
    </row>
    <row r="225" spans="1:15" ht="14.25">
      <c r="A225" s="534">
        <v>218</v>
      </c>
      <c r="B225" s="550"/>
      <c r="C225" s="550"/>
      <c r="D225" s="550"/>
      <c r="E225" s="626"/>
      <c r="F225" s="626"/>
      <c r="G225" s="550"/>
      <c r="H225" s="627"/>
      <c r="I225" s="643"/>
      <c r="J225" s="541" t="e">
        <f t="shared" si="0"/>
        <v>#DIV/0!</v>
      </c>
      <c r="K225" s="551"/>
      <c r="L225" s="551"/>
      <c r="M225" s="550"/>
      <c r="N225" s="550"/>
      <c r="O225" s="550"/>
    </row>
    <row r="226" spans="1:15" ht="14.25">
      <c r="A226" s="534">
        <v>219</v>
      </c>
      <c r="B226" s="550"/>
      <c r="C226" s="550"/>
      <c r="D226" s="550"/>
      <c r="E226" s="626"/>
      <c r="F226" s="626"/>
      <c r="G226" s="550"/>
      <c r="H226" s="627"/>
      <c r="I226" s="643"/>
      <c r="J226" s="541" t="e">
        <f t="shared" si="0"/>
        <v>#DIV/0!</v>
      </c>
      <c r="K226" s="551"/>
      <c r="L226" s="551"/>
      <c r="M226" s="550"/>
      <c r="N226" s="550"/>
      <c r="O226" s="550"/>
    </row>
    <row r="227" spans="1:15" ht="14.25">
      <c r="A227" s="534">
        <v>220</v>
      </c>
      <c r="B227" s="550"/>
      <c r="C227" s="550"/>
      <c r="D227" s="550"/>
      <c r="E227" s="626"/>
      <c r="F227" s="626"/>
      <c r="G227" s="550"/>
      <c r="H227" s="627"/>
      <c r="I227" s="643"/>
      <c r="J227" s="541" t="e">
        <f t="shared" si="0"/>
        <v>#DIV/0!</v>
      </c>
      <c r="K227" s="551"/>
      <c r="L227" s="551"/>
      <c r="M227" s="550"/>
      <c r="N227" s="550"/>
      <c r="O227" s="550"/>
    </row>
    <row r="228" spans="1:15" ht="14.25">
      <c r="A228" s="534">
        <v>221</v>
      </c>
      <c r="B228" s="550"/>
      <c r="C228" s="550"/>
      <c r="D228" s="550"/>
      <c r="E228" s="626"/>
      <c r="F228" s="626"/>
      <c r="G228" s="550"/>
      <c r="H228" s="627"/>
      <c r="I228" s="643"/>
      <c r="J228" s="541" t="e">
        <f t="shared" si="0"/>
        <v>#DIV/0!</v>
      </c>
      <c r="K228" s="551"/>
      <c r="L228" s="551"/>
      <c r="M228" s="550"/>
      <c r="N228" s="550"/>
      <c r="O228" s="550"/>
    </row>
    <row r="229" spans="1:15" ht="14.25">
      <c r="A229" s="534">
        <v>222</v>
      </c>
      <c r="B229" s="550"/>
      <c r="C229" s="550"/>
      <c r="D229" s="550"/>
      <c r="E229" s="626"/>
      <c r="F229" s="626"/>
      <c r="G229" s="550"/>
      <c r="H229" s="627"/>
      <c r="I229" s="643"/>
      <c r="J229" s="541" t="e">
        <f t="shared" si="0"/>
        <v>#DIV/0!</v>
      </c>
      <c r="K229" s="551"/>
      <c r="L229" s="551"/>
      <c r="M229" s="550"/>
      <c r="N229" s="550"/>
      <c r="O229" s="550"/>
    </row>
    <row r="230" spans="1:15" ht="14.25">
      <c r="A230" s="534">
        <v>223</v>
      </c>
      <c r="B230" s="550"/>
      <c r="C230" s="550"/>
      <c r="D230" s="550"/>
      <c r="E230" s="626"/>
      <c r="F230" s="626"/>
      <c r="G230" s="550"/>
      <c r="H230" s="627"/>
      <c r="I230" s="643"/>
      <c r="J230" s="541" t="e">
        <f t="shared" si="0"/>
        <v>#DIV/0!</v>
      </c>
      <c r="K230" s="551"/>
      <c r="L230" s="551"/>
      <c r="M230" s="550"/>
      <c r="N230" s="550"/>
      <c r="O230" s="550"/>
    </row>
    <row r="231" spans="1:15" ht="14.25">
      <c r="A231" s="534">
        <v>224</v>
      </c>
      <c r="B231" s="550"/>
      <c r="C231" s="550"/>
      <c r="D231" s="550"/>
      <c r="E231" s="626"/>
      <c r="F231" s="626"/>
      <c r="G231" s="550"/>
      <c r="H231" s="627"/>
      <c r="I231" s="643"/>
      <c r="J231" s="541" t="e">
        <f t="shared" si="0"/>
        <v>#DIV/0!</v>
      </c>
      <c r="K231" s="551"/>
      <c r="L231" s="551"/>
      <c r="M231" s="550"/>
      <c r="N231" s="550"/>
      <c r="O231" s="550"/>
    </row>
    <row r="232" spans="1:15" ht="14.25">
      <c r="A232" s="534">
        <v>225</v>
      </c>
      <c r="B232" s="550"/>
      <c r="C232" s="550"/>
      <c r="D232" s="550"/>
      <c r="E232" s="626"/>
      <c r="F232" s="626"/>
      <c r="G232" s="550"/>
      <c r="H232" s="627"/>
      <c r="I232" s="643"/>
      <c r="J232" s="541" t="e">
        <f t="shared" si="0"/>
        <v>#DIV/0!</v>
      </c>
      <c r="K232" s="551"/>
      <c r="L232" s="551"/>
      <c r="M232" s="550"/>
      <c r="N232" s="550"/>
      <c r="O232" s="550"/>
    </row>
    <row r="233" spans="1:15" ht="14.25">
      <c r="A233" s="534">
        <v>226</v>
      </c>
      <c r="B233" s="550"/>
      <c r="C233" s="550"/>
      <c r="D233" s="550"/>
      <c r="E233" s="626"/>
      <c r="F233" s="626"/>
      <c r="G233" s="550"/>
      <c r="H233" s="627"/>
      <c r="I233" s="643"/>
      <c r="J233" s="541" t="e">
        <f t="shared" si="0"/>
        <v>#DIV/0!</v>
      </c>
      <c r="K233" s="551"/>
      <c r="L233" s="551"/>
      <c r="M233" s="550"/>
      <c r="N233" s="550"/>
      <c r="O233" s="550"/>
    </row>
    <row r="234" spans="1:15" ht="14.25">
      <c r="A234" s="534">
        <v>227</v>
      </c>
      <c r="B234" s="550"/>
      <c r="C234" s="550"/>
      <c r="D234" s="550"/>
      <c r="E234" s="626"/>
      <c r="F234" s="626"/>
      <c r="G234" s="550"/>
      <c r="H234" s="627"/>
      <c r="I234" s="643"/>
      <c r="J234" s="541" t="e">
        <f t="shared" si="0"/>
        <v>#DIV/0!</v>
      </c>
      <c r="K234" s="551"/>
      <c r="L234" s="551"/>
      <c r="M234" s="550"/>
      <c r="N234" s="550"/>
      <c r="O234" s="550"/>
    </row>
    <row r="235" spans="1:15" ht="14.25">
      <c r="A235" s="534">
        <v>228</v>
      </c>
      <c r="B235" s="550"/>
      <c r="C235" s="550"/>
      <c r="D235" s="550"/>
      <c r="E235" s="626"/>
      <c r="F235" s="626"/>
      <c r="G235" s="550"/>
      <c r="H235" s="627"/>
      <c r="I235" s="643"/>
      <c r="J235" s="541" t="e">
        <f t="shared" si="0"/>
        <v>#DIV/0!</v>
      </c>
      <c r="K235" s="551"/>
      <c r="L235" s="551"/>
      <c r="M235" s="550"/>
      <c r="N235" s="550"/>
      <c r="O235" s="550"/>
    </row>
    <row r="236" spans="1:15" ht="14.25">
      <c r="A236" s="534">
        <v>229</v>
      </c>
      <c r="B236" s="550"/>
      <c r="C236" s="550"/>
      <c r="D236" s="550"/>
      <c r="E236" s="626"/>
      <c r="F236" s="626"/>
      <c r="G236" s="550"/>
      <c r="H236" s="627"/>
      <c r="I236" s="643"/>
      <c r="J236" s="541" t="e">
        <f t="shared" si="0"/>
        <v>#DIV/0!</v>
      </c>
      <c r="K236" s="551"/>
      <c r="L236" s="551"/>
      <c r="M236" s="550"/>
      <c r="N236" s="550"/>
      <c r="O236" s="550"/>
    </row>
    <row r="237" spans="1:15" ht="14.25">
      <c r="A237" s="534">
        <v>230</v>
      </c>
      <c r="B237" s="550"/>
      <c r="C237" s="550"/>
      <c r="D237" s="550"/>
      <c r="E237" s="626"/>
      <c r="F237" s="626"/>
      <c r="G237" s="550"/>
      <c r="H237" s="627"/>
      <c r="I237" s="643"/>
      <c r="J237" s="541" t="e">
        <f t="shared" si="0"/>
        <v>#DIV/0!</v>
      </c>
      <c r="K237" s="551"/>
      <c r="L237" s="551"/>
      <c r="M237" s="550"/>
      <c r="N237" s="550"/>
      <c r="O237" s="550"/>
    </row>
    <row r="238" spans="1:15" ht="14.25">
      <c r="A238" s="534">
        <v>231</v>
      </c>
      <c r="B238" s="550"/>
      <c r="C238" s="550"/>
      <c r="D238" s="550"/>
      <c r="E238" s="626"/>
      <c r="F238" s="626"/>
      <c r="G238" s="550"/>
      <c r="H238" s="627"/>
      <c r="I238" s="643"/>
      <c r="J238" s="541" t="e">
        <f t="shared" si="0"/>
        <v>#DIV/0!</v>
      </c>
      <c r="K238" s="551"/>
      <c r="L238" s="551"/>
      <c r="M238" s="550"/>
      <c r="N238" s="550"/>
      <c r="O238" s="550"/>
    </row>
    <row r="239" spans="1:15" ht="14.25">
      <c r="A239" s="534">
        <v>232</v>
      </c>
      <c r="B239" s="550"/>
      <c r="C239" s="550"/>
      <c r="D239" s="550"/>
      <c r="E239" s="626"/>
      <c r="F239" s="626"/>
      <c r="G239" s="550"/>
      <c r="H239" s="627"/>
      <c r="I239" s="643"/>
      <c r="J239" s="541" t="e">
        <f t="shared" si="0"/>
        <v>#DIV/0!</v>
      </c>
      <c r="K239" s="551"/>
      <c r="L239" s="551"/>
      <c r="M239" s="550"/>
      <c r="N239" s="550"/>
      <c r="O239" s="550"/>
    </row>
    <row r="240" spans="1:15" ht="14.25">
      <c r="A240" s="534">
        <v>233</v>
      </c>
      <c r="B240" s="550"/>
      <c r="C240" s="550"/>
      <c r="D240" s="550"/>
      <c r="E240" s="626"/>
      <c r="F240" s="626"/>
      <c r="G240" s="550"/>
      <c r="H240" s="627"/>
      <c r="I240" s="643"/>
      <c r="J240" s="541" t="e">
        <f t="shared" si="0"/>
        <v>#DIV/0!</v>
      </c>
      <c r="K240" s="551"/>
      <c r="L240" s="551"/>
      <c r="M240" s="550"/>
      <c r="N240" s="550"/>
      <c r="O240" s="550"/>
    </row>
    <row r="241" spans="1:15" ht="14.25">
      <c r="A241" s="534">
        <v>234</v>
      </c>
      <c r="B241" s="550"/>
      <c r="C241" s="550"/>
      <c r="D241" s="550"/>
      <c r="E241" s="626"/>
      <c r="F241" s="626"/>
      <c r="G241" s="550"/>
      <c r="H241" s="627"/>
      <c r="I241" s="643"/>
      <c r="J241" s="541" t="e">
        <f t="shared" si="0"/>
        <v>#DIV/0!</v>
      </c>
      <c r="K241" s="551"/>
      <c r="L241" s="551"/>
      <c r="M241" s="550"/>
      <c r="N241" s="550"/>
      <c r="O241" s="550"/>
    </row>
    <row r="242" spans="1:15" ht="14.25">
      <c r="A242" s="534">
        <v>235</v>
      </c>
      <c r="B242" s="550"/>
      <c r="C242" s="550"/>
      <c r="D242" s="550"/>
      <c r="E242" s="626"/>
      <c r="F242" s="626"/>
      <c r="G242" s="550"/>
      <c r="H242" s="627"/>
      <c r="I242" s="643"/>
      <c r="J242" s="541" t="e">
        <f t="shared" si="0"/>
        <v>#DIV/0!</v>
      </c>
      <c r="K242" s="551"/>
      <c r="L242" s="551"/>
      <c r="M242" s="550"/>
      <c r="N242" s="550"/>
      <c r="O242" s="550"/>
    </row>
    <row r="243" spans="1:15" ht="14.25">
      <c r="A243" s="534">
        <v>236</v>
      </c>
      <c r="B243" s="550"/>
      <c r="C243" s="550"/>
      <c r="D243" s="550"/>
      <c r="E243" s="626"/>
      <c r="F243" s="626"/>
      <c r="G243" s="550"/>
      <c r="H243" s="627"/>
      <c r="I243" s="643"/>
      <c r="J243" s="541" t="e">
        <f t="shared" si="0"/>
        <v>#DIV/0!</v>
      </c>
      <c r="K243" s="551"/>
      <c r="L243" s="551"/>
      <c r="M243" s="550"/>
      <c r="N243" s="550"/>
      <c r="O243" s="550"/>
    </row>
    <row r="244" spans="1:15" ht="14.25">
      <c r="A244" s="534">
        <v>237</v>
      </c>
      <c r="B244" s="550"/>
      <c r="C244" s="550"/>
      <c r="D244" s="550"/>
      <c r="E244" s="626"/>
      <c r="F244" s="626"/>
      <c r="G244" s="550"/>
      <c r="H244" s="627"/>
      <c r="I244" s="643"/>
      <c r="J244" s="541" t="e">
        <f t="shared" si="0"/>
        <v>#DIV/0!</v>
      </c>
      <c r="K244" s="551"/>
      <c r="L244" s="551"/>
      <c r="M244" s="550"/>
      <c r="N244" s="550"/>
      <c r="O244" s="550"/>
    </row>
    <row r="245" spans="1:15" ht="14.25">
      <c r="A245" s="534">
        <v>238</v>
      </c>
      <c r="B245" s="550"/>
      <c r="C245" s="550"/>
      <c r="D245" s="550"/>
      <c r="E245" s="626"/>
      <c r="F245" s="626"/>
      <c r="G245" s="550"/>
      <c r="H245" s="627"/>
      <c r="I245" s="643"/>
      <c r="J245" s="541" t="e">
        <f t="shared" si="0"/>
        <v>#DIV/0!</v>
      </c>
      <c r="K245" s="551"/>
      <c r="L245" s="551"/>
      <c r="M245" s="550"/>
      <c r="N245" s="550"/>
      <c r="O245" s="550"/>
    </row>
    <row r="246" spans="1:15" ht="14.25">
      <c r="A246" s="534">
        <v>239</v>
      </c>
      <c r="B246" s="550"/>
      <c r="C246" s="550"/>
      <c r="D246" s="550"/>
      <c r="E246" s="626"/>
      <c r="F246" s="626"/>
      <c r="G246" s="550"/>
      <c r="H246" s="627"/>
      <c r="I246" s="643"/>
      <c r="J246" s="541" t="e">
        <f t="shared" si="0"/>
        <v>#DIV/0!</v>
      </c>
      <c r="K246" s="551"/>
      <c r="L246" s="551"/>
      <c r="M246" s="550"/>
      <c r="N246" s="550"/>
      <c r="O246" s="550"/>
    </row>
    <row r="247" spans="1:15" ht="14.25">
      <c r="A247" s="534">
        <v>240</v>
      </c>
      <c r="B247" s="550"/>
      <c r="C247" s="550"/>
      <c r="D247" s="550"/>
      <c r="E247" s="626"/>
      <c r="F247" s="626"/>
      <c r="G247" s="550"/>
      <c r="H247" s="627"/>
      <c r="I247" s="643"/>
      <c r="J247" s="541" t="e">
        <f t="shared" si="0"/>
        <v>#DIV/0!</v>
      </c>
      <c r="K247" s="551"/>
      <c r="L247" s="551"/>
      <c r="M247" s="550"/>
      <c r="N247" s="550"/>
      <c r="O247" s="550"/>
    </row>
    <row r="248" spans="1:15" ht="14.25">
      <c r="A248" s="534">
        <v>241</v>
      </c>
      <c r="B248" s="550"/>
      <c r="C248" s="550"/>
      <c r="D248" s="550"/>
      <c r="E248" s="626"/>
      <c r="F248" s="626"/>
      <c r="G248" s="550"/>
      <c r="H248" s="627"/>
      <c r="I248" s="643"/>
      <c r="J248" s="541" t="e">
        <f t="shared" si="0"/>
        <v>#DIV/0!</v>
      </c>
      <c r="K248" s="551"/>
      <c r="L248" s="551"/>
      <c r="M248" s="550"/>
      <c r="N248" s="550"/>
      <c r="O248" s="550"/>
    </row>
    <row r="249" spans="1:15" ht="14.25">
      <c r="A249" s="534">
        <v>242</v>
      </c>
      <c r="B249" s="550"/>
      <c r="C249" s="550"/>
      <c r="D249" s="550"/>
      <c r="E249" s="626"/>
      <c r="F249" s="626"/>
      <c r="G249" s="550"/>
      <c r="H249" s="627"/>
      <c r="I249" s="643"/>
      <c r="J249" s="541" t="e">
        <f t="shared" si="0"/>
        <v>#DIV/0!</v>
      </c>
      <c r="K249" s="551"/>
      <c r="L249" s="551"/>
      <c r="M249" s="550"/>
      <c r="N249" s="550"/>
      <c r="O249" s="550"/>
    </row>
    <row r="250" spans="1:15" ht="14.25">
      <c r="A250" s="534">
        <v>243</v>
      </c>
      <c r="B250" s="550"/>
      <c r="C250" s="550"/>
      <c r="D250" s="550"/>
      <c r="E250" s="626"/>
      <c r="F250" s="626"/>
      <c r="G250" s="550"/>
      <c r="H250" s="627"/>
      <c r="I250" s="643"/>
      <c r="J250" s="541" t="e">
        <f t="shared" si="0"/>
        <v>#DIV/0!</v>
      </c>
      <c r="K250" s="551"/>
      <c r="L250" s="551"/>
      <c r="M250" s="550"/>
      <c r="N250" s="550"/>
      <c r="O250" s="550"/>
    </row>
    <row r="251" spans="1:15" ht="14.25">
      <c r="A251" s="534">
        <v>244</v>
      </c>
      <c r="B251" s="550"/>
      <c r="C251" s="550"/>
      <c r="D251" s="550"/>
      <c r="E251" s="626"/>
      <c r="F251" s="626"/>
      <c r="G251" s="550"/>
      <c r="H251" s="627"/>
      <c r="I251" s="643"/>
      <c r="J251" s="541" t="e">
        <f t="shared" si="0"/>
        <v>#DIV/0!</v>
      </c>
      <c r="K251" s="551"/>
      <c r="L251" s="551"/>
      <c r="M251" s="550"/>
      <c r="N251" s="550"/>
      <c r="O251" s="550"/>
    </row>
    <row r="252" spans="1:15" ht="14.25">
      <c r="A252" s="534">
        <v>245</v>
      </c>
      <c r="B252" s="550"/>
      <c r="C252" s="550"/>
      <c r="D252" s="550"/>
      <c r="E252" s="626"/>
      <c r="F252" s="626"/>
      <c r="G252" s="550"/>
      <c r="H252" s="627"/>
      <c r="I252" s="643"/>
      <c r="J252" s="541" t="e">
        <f t="shared" si="0"/>
        <v>#DIV/0!</v>
      </c>
      <c r="K252" s="551"/>
      <c r="L252" s="551"/>
      <c r="M252" s="550"/>
      <c r="N252" s="550"/>
      <c r="O252" s="550"/>
    </row>
    <row r="253" spans="1:15" ht="14.25">
      <c r="A253" s="534">
        <v>246</v>
      </c>
      <c r="B253" s="550"/>
      <c r="C253" s="550"/>
      <c r="D253" s="550"/>
      <c r="E253" s="626"/>
      <c r="F253" s="626"/>
      <c r="G253" s="550"/>
      <c r="H253" s="627"/>
      <c r="I253" s="643"/>
      <c r="J253" s="541" t="e">
        <f t="shared" si="0"/>
        <v>#DIV/0!</v>
      </c>
      <c r="K253" s="551"/>
      <c r="L253" s="551"/>
      <c r="M253" s="550"/>
      <c r="N253" s="550"/>
      <c r="O253" s="550"/>
    </row>
    <row r="254" spans="1:15" ht="14.25">
      <c r="A254" s="534">
        <v>247</v>
      </c>
      <c r="B254" s="550"/>
      <c r="C254" s="550"/>
      <c r="D254" s="550"/>
      <c r="E254" s="626"/>
      <c r="F254" s="626"/>
      <c r="G254" s="550"/>
      <c r="H254" s="627"/>
      <c r="I254" s="643"/>
      <c r="J254" s="541" t="e">
        <f t="shared" si="0"/>
        <v>#DIV/0!</v>
      </c>
      <c r="K254" s="551"/>
      <c r="L254" s="551"/>
      <c r="M254" s="550"/>
      <c r="N254" s="550"/>
      <c r="O254" s="550"/>
    </row>
    <row r="255" spans="1:15" ht="14.25">
      <c r="A255" s="534">
        <v>248</v>
      </c>
      <c r="B255" s="550"/>
      <c r="C255" s="550"/>
      <c r="D255" s="550"/>
      <c r="E255" s="626"/>
      <c r="F255" s="626"/>
      <c r="G255" s="550"/>
      <c r="H255" s="627"/>
      <c r="I255" s="643"/>
      <c r="J255" s="541" t="e">
        <f t="shared" si="0"/>
        <v>#DIV/0!</v>
      </c>
      <c r="K255" s="551"/>
      <c r="L255" s="551"/>
      <c r="M255" s="550"/>
      <c r="N255" s="550"/>
      <c r="O255" s="550"/>
    </row>
    <row r="256" spans="1:15" ht="14.25">
      <c r="A256" s="534">
        <v>249</v>
      </c>
      <c r="B256" s="550"/>
      <c r="C256" s="550"/>
      <c r="D256" s="550"/>
      <c r="E256" s="626"/>
      <c r="F256" s="626"/>
      <c r="G256" s="550"/>
      <c r="H256" s="627"/>
      <c r="I256" s="643"/>
      <c r="J256" s="541" t="e">
        <f t="shared" si="0"/>
        <v>#DIV/0!</v>
      </c>
      <c r="K256" s="551"/>
      <c r="L256" s="551"/>
      <c r="M256" s="550"/>
      <c r="N256" s="550"/>
      <c r="O256" s="550"/>
    </row>
    <row r="257" spans="1:15" ht="14.25">
      <c r="A257" s="534">
        <v>250</v>
      </c>
      <c r="B257" s="550"/>
      <c r="C257" s="550"/>
      <c r="D257" s="550"/>
      <c r="E257" s="626"/>
      <c r="F257" s="626"/>
      <c r="G257" s="550"/>
      <c r="H257" s="627"/>
      <c r="I257" s="643"/>
      <c r="J257" s="541" t="e">
        <f t="shared" si="0"/>
        <v>#DIV/0!</v>
      </c>
      <c r="K257" s="551"/>
      <c r="L257" s="551"/>
      <c r="M257" s="550"/>
      <c r="N257" s="550"/>
      <c r="O257" s="550"/>
    </row>
    <row r="258" spans="1:15" ht="14.25">
      <c r="A258" s="534">
        <v>251</v>
      </c>
      <c r="B258" s="550"/>
      <c r="C258" s="550"/>
      <c r="D258" s="550"/>
      <c r="E258" s="626"/>
      <c r="F258" s="626"/>
      <c r="G258" s="550"/>
      <c r="H258" s="627"/>
      <c r="I258" s="643"/>
      <c r="J258" s="541" t="e">
        <f t="shared" si="0"/>
        <v>#DIV/0!</v>
      </c>
      <c r="K258" s="551"/>
      <c r="L258" s="551"/>
      <c r="M258" s="550"/>
      <c r="N258" s="550"/>
      <c r="O258" s="550"/>
    </row>
    <row r="259" spans="1:15" ht="14.25">
      <c r="A259" s="534">
        <v>252</v>
      </c>
      <c r="B259" s="550"/>
      <c r="C259" s="550"/>
      <c r="D259" s="550"/>
      <c r="E259" s="626"/>
      <c r="F259" s="626"/>
      <c r="G259" s="550"/>
      <c r="H259" s="627"/>
      <c r="I259" s="643"/>
      <c r="J259" s="541" t="e">
        <f t="shared" si="0"/>
        <v>#DIV/0!</v>
      </c>
      <c r="K259" s="551"/>
      <c r="L259" s="551"/>
      <c r="M259" s="550"/>
      <c r="N259" s="550"/>
      <c r="O259" s="550"/>
    </row>
    <row r="260" spans="1:15" ht="14.25">
      <c r="A260" s="534">
        <v>253</v>
      </c>
      <c r="B260" s="550"/>
      <c r="C260" s="550"/>
      <c r="D260" s="550"/>
      <c r="E260" s="626"/>
      <c r="F260" s="626"/>
      <c r="G260" s="550"/>
      <c r="H260" s="627"/>
      <c r="I260" s="643"/>
      <c r="J260" s="541" t="e">
        <f t="shared" si="0"/>
        <v>#DIV/0!</v>
      </c>
      <c r="K260" s="551"/>
      <c r="L260" s="551"/>
      <c r="M260" s="550"/>
      <c r="N260" s="550"/>
      <c r="O260" s="550"/>
    </row>
    <row r="261" spans="1:15" ht="14.25">
      <c r="A261" s="534">
        <v>254</v>
      </c>
      <c r="B261" s="550"/>
      <c r="C261" s="550"/>
      <c r="D261" s="550"/>
      <c r="E261" s="626"/>
      <c r="F261" s="626"/>
      <c r="G261" s="550"/>
      <c r="H261" s="627"/>
      <c r="I261" s="643"/>
      <c r="J261" s="541" t="e">
        <f t="shared" si="0"/>
        <v>#DIV/0!</v>
      </c>
      <c r="K261" s="551"/>
      <c r="L261" s="551"/>
      <c r="M261" s="550"/>
      <c r="N261" s="550"/>
      <c r="O261" s="550"/>
    </row>
    <row r="262" spans="1:15" ht="14.25">
      <c r="A262" s="534">
        <v>255</v>
      </c>
      <c r="B262" s="550"/>
      <c r="C262" s="550"/>
      <c r="D262" s="550"/>
      <c r="E262" s="626"/>
      <c r="F262" s="626"/>
      <c r="G262" s="550"/>
      <c r="H262" s="627"/>
      <c r="I262" s="643"/>
      <c r="J262" s="541" t="e">
        <f t="shared" ref="J262:J357" si="1">H262/I262</f>
        <v>#DIV/0!</v>
      </c>
      <c r="K262" s="551"/>
      <c r="L262" s="551"/>
      <c r="M262" s="550"/>
      <c r="N262" s="550"/>
      <c r="O262" s="550"/>
    </row>
    <row r="263" spans="1:15" ht="14.25">
      <c r="A263" s="534">
        <v>256</v>
      </c>
      <c r="B263" s="550"/>
      <c r="C263" s="550"/>
      <c r="D263" s="550"/>
      <c r="E263" s="626"/>
      <c r="F263" s="626"/>
      <c r="G263" s="550"/>
      <c r="H263" s="627"/>
      <c r="I263" s="643"/>
      <c r="J263" s="541" t="e">
        <f t="shared" si="1"/>
        <v>#DIV/0!</v>
      </c>
      <c r="K263" s="551"/>
      <c r="L263" s="551"/>
      <c r="M263" s="550"/>
      <c r="N263" s="550"/>
      <c r="O263" s="550"/>
    </row>
    <row r="264" spans="1:15" ht="14.25">
      <c r="A264" s="534">
        <v>257</v>
      </c>
      <c r="B264" s="550"/>
      <c r="C264" s="550"/>
      <c r="D264" s="550"/>
      <c r="E264" s="626"/>
      <c r="F264" s="626"/>
      <c r="G264" s="550"/>
      <c r="H264" s="627"/>
      <c r="I264" s="643"/>
      <c r="J264" s="541" t="e">
        <f t="shared" si="1"/>
        <v>#DIV/0!</v>
      </c>
      <c r="K264" s="551"/>
      <c r="L264" s="551"/>
      <c r="M264" s="550"/>
      <c r="N264" s="550"/>
      <c r="O264" s="550"/>
    </row>
    <row r="265" spans="1:15" ht="14.25">
      <c r="A265" s="534">
        <v>258</v>
      </c>
      <c r="B265" s="550"/>
      <c r="C265" s="550"/>
      <c r="D265" s="550"/>
      <c r="E265" s="626"/>
      <c r="F265" s="626"/>
      <c r="G265" s="550"/>
      <c r="H265" s="627"/>
      <c r="I265" s="643"/>
      <c r="J265" s="541" t="e">
        <f t="shared" si="1"/>
        <v>#DIV/0!</v>
      </c>
      <c r="K265" s="551"/>
      <c r="L265" s="551"/>
      <c r="M265" s="550"/>
      <c r="N265" s="550"/>
      <c r="O265" s="550"/>
    </row>
    <row r="266" spans="1:15" ht="14.25">
      <c r="A266" s="534">
        <v>259</v>
      </c>
      <c r="B266" s="550"/>
      <c r="C266" s="550"/>
      <c r="D266" s="550"/>
      <c r="E266" s="626"/>
      <c r="F266" s="626"/>
      <c r="G266" s="550"/>
      <c r="H266" s="627"/>
      <c r="I266" s="643"/>
      <c r="J266" s="541" t="e">
        <f t="shared" si="1"/>
        <v>#DIV/0!</v>
      </c>
      <c r="K266" s="551"/>
      <c r="L266" s="551"/>
      <c r="M266" s="550"/>
      <c r="N266" s="550"/>
      <c r="O266" s="550"/>
    </row>
    <row r="267" spans="1:15" ht="14.25">
      <c r="A267" s="534">
        <v>260</v>
      </c>
      <c r="B267" s="550"/>
      <c r="C267" s="550"/>
      <c r="D267" s="550"/>
      <c r="E267" s="626"/>
      <c r="F267" s="626"/>
      <c r="G267" s="550"/>
      <c r="H267" s="627"/>
      <c r="I267" s="643"/>
      <c r="J267" s="541" t="e">
        <f t="shared" si="1"/>
        <v>#DIV/0!</v>
      </c>
      <c r="K267" s="551"/>
      <c r="L267" s="551"/>
      <c r="M267" s="550"/>
      <c r="N267" s="550"/>
      <c r="O267" s="550"/>
    </row>
    <row r="268" spans="1:15" ht="14.25">
      <c r="A268" s="534">
        <v>261</v>
      </c>
      <c r="B268" s="550"/>
      <c r="C268" s="550"/>
      <c r="D268" s="550"/>
      <c r="E268" s="626"/>
      <c r="F268" s="626"/>
      <c r="G268" s="550"/>
      <c r="H268" s="627"/>
      <c r="I268" s="643"/>
      <c r="J268" s="541" t="e">
        <f t="shared" si="1"/>
        <v>#DIV/0!</v>
      </c>
      <c r="K268" s="551"/>
      <c r="L268" s="551"/>
      <c r="M268" s="550"/>
      <c r="N268" s="550"/>
      <c r="O268" s="550"/>
    </row>
    <row r="269" spans="1:15" ht="14.25">
      <c r="A269" s="534">
        <v>262</v>
      </c>
      <c r="B269" s="550"/>
      <c r="C269" s="550"/>
      <c r="D269" s="550"/>
      <c r="E269" s="626"/>
      <c r="F269" s="626"/>
      <c r="G269" s="550"/>
      <c r="H269" s="627"/>
      <c r="I269" s="643"/>
      <c r="J269" s="541" t="e">
        <f t="shared" si="1"/>
        <v>#DIV/0!</v>
      </c>
      <c r="K269" s="551"/>
      <c r="L269" s="551"/>
      <c r="M269" s="550"/>
      <c r="N269" s="550"/>
      <c r="O269" s="550"/>
    </row>
    <row r="270" spans="1:15" ht="14.25">
      <c r="A270" s="534">
        <v>263</v>
      </c>
      <c r="B270" s="550"/>
      <c r="C270" s="550"/>
      <c r="D270" s="550"/>
      <c r="E270" s="626"/>
      <c r="F270" s="626"/>
      <c r="G270" s="550"/>
      <c r="H270" s="627"/>
      <c r="I270" s="643"/>
      <c r="J270" s="541" t="e">
        <f t="shared" si="1"/>
        <v>#DIV/0!</v>
      </c>
      <c r="K270" s="551"/>
      <c r="L270" s="551"/>
      <c r="M270" s="550"/>
      <c r="N270" s="550"/>
      <c r="O270" s="550"/>
    </row>
    <row r="271" spans="1:15" ht="14.25">
      <c r="A271" s="534">
        <v>264</v>
      </c>
      <c r="B271" s="550"/>
      <c r="C271" s="550"/>
      <c r="D271" s="550"/>
      <c r="E271" s="626"/>
      <c r="F271" s="626"/>
      <c r="G271" s="550"/>
      <c r="H271" s="627"/>
      <c r="I271" s="643"/>
      <c r="J271" s="541" t="e">
        <f t="shared" si="1"/>
        <v>#DIV/0!</v>
      </c>
      <c r="K271" s="551"/>
      <c r="L271" s="551"/>
      <c r="M271" s="550"/>
      <c r="N271" s="550"/>
      <c r="O271" s="550"/>
    </row>
    <row r="272" spans="1:15" ht="14.25">
      <c r="A272" s="534">
        <v>265</v>
      </c>
      <c r="B272" s="550"/>
      <c r="C272" s="550"/>
      <c r="D272" s="550"/>
      <c r="E272" s="626"/>
      <c r="F272" s="626"/>
      <c r="G272" s="550"/>
      <c r="H272" s="627"/>
      <c r="I272" s="643"/>
      <c r="J272" s="541" t="e">
        <f t="shared" si="1"/>
        <v>#DIV/0!</v>
      </c>
      <c r="K272" s="551"/>
      <c r="L272" s="551"/>
      <c r="M272" s="550"/>
      <c r="N272" s="550"/>
      <c r="O272" s="550"/>
    </row>
    <row r="273" spans="1:15" ht="14.25">
      <c r="A273" s="534">
        <v>266</v>
      </c>
      <c r="B273" s="550"/>
      <c r="C273" s="550"/>
      <c r="D273" s="550"/>
      <c r="E273" s="626"/>
      <c r="F273" s="626"/>
      <c r="G273" s="550"/>
      <c r="H273" s="627"/>
      <c r="I273" s="643"/>
      <c r="J273" s="541" t="e">
        <f t="shared" si="1"/>
        <v>#DIV/0!</v>
      </c>
      <c r="K273" s="551"/>
      <c r="L273" s="551"/>
      <c r="M273" s="550"/>
      <c r="N273" s="550"/>
      <c r="O273" s="550"/>
    </row>
    <row r="274" spans="1:15" ht="14.25">
      <c r="A274" s="534">
        <v>267</v>
      </c>
      <c r="B274" s="550"/>
      <c r="C274" s="550"/>
      <c r="D274" s="550"/>
      <c r="E274" s="626"/>
      <c r="F274" s="626"/>
      <c r="G274" s="550"/>
      <c r="H274" s="627"/>
      <c r="I274" s="643"/>
      <c r="J274" s="541" t="e">
        <f t="shared" si="1"/>
        <v>#DIV/0!</v>
      </c>
      <c r="K274" s="551"/>
      <c r="L274" s="551"/>
      <c r="M274" s="550"/>
      <c r="N274" s="550"/>
      <c r="O274" s="550"/>
    </row>
    <row r="275" spans="1:15" ht="14.25">
      <c r="A275" s="534">
        <v>268</v>
      </c>
      <c r="B275" s="550"/>
      <c r="C275" s="550"/>
      <c r="D275" s="550"/>
      <c r="E275" s="626"/>
      <c r="F275" s="626"/>
      <c r="G275" s="550"/>
      <c r="H275" s="627"/>
      <c r="I275" s="643"/>
      <c r="J275" s="541" t="e">
        <f t="shared" si="1"/>
        <v>#DIV/0!</v>
      </c>
      <c r="K275" s="551"/>
      <c r="L275" s="551"/>
      <c r="M275" s="550"/>
      <c r="N275" s="550"/>
      <c r="O275" s="550"/>
    </row>
    <row r="276" spans="1:15" ht="14.25">
      <c r="A276" s="534">
        <v>269</v>
      </c>
      <c r="B276" s="550"/>
      <c r="C276" s="550"/>
      <c r="D276" s="550"/>
      <c r="E276" s="626"/>
      <c r="F276" s="626"/>
      <c r="G276" s="550"/>
      <c r="H276" s="627"/>
      <c r="I276" s="643"/>
      <c r="J276" s="541" t="e">
        <f t="shared" si="1"/>
        <v>#DIV/0!</v>
      </c>
      <c r="K276" s="551"/>
      <c r="L276" s="551"/>
      <c r="M276" s="550"/>
      <c r="N276" s="550"/>
      <c r="O276" s="550"/>
    </row>
    <row r="277" spans="1:15" ht="14.25">
      <c r="A277" s="534">
        <v>270</v>
      </c>
      <c r="B277" s="550"/>
      <c r="C277" s="550"/>
      <c r="D277" s="550"/>
      <c r="E277" s="626"/>
      <c r="F277" s="626"/>
      <c r="G277" s="550"/>
      <c r="H277" s="627"/>
      <c r="I277" s="643"/>
      <c r="J277" s="541" t="e">
        <f t="shared" si="1"/>
        <v>#DIV/0!</v>
      </c>
      <c r="K277" s="551"/>
      <c r="L277" s="551"/>
      <c r="M277" s="550"/>
      <c r="N277" s="550"/>
      <c r="O277" s="550"/>
    </row>
    <row r="278" spans="1:15" ht="14.25">
      <c r="A278" s="534">
        <v>271</v>
      </c>
      <c r="B278" s="550"/>
      <c r="C278" s="550"/>
      <c r="D278" s="550"/>
      <c r="E278" s="626"/>
      <c r="F278" s="626"/>
      <c r="G278" s="550"/>
      <c r="H278" s="627"/>
      <c r="I278" s="643"/>
      <c r="J278" s="541" t="e">
        <f t="shared" si="1"/>
        <v>#DIV/0!</v>
      </c>
      <c r="K278" s="551"/>
      <c r="L278" s="551"/>
      <c r="M278" s="550"/>
      <c r="N278" s="550"/>
      <c r="O278" s="550"/>
    </row>
    <row r="279" spans="1:15" ht="14.25">
      <c r="A279" s="534">
        <v>272</v>
      </c>
      <c r="B279" s="550"/>
      <c r="C279" s="550"/>
      <c r="D279" s="550"/>
      <c r="E279" s="626"/>
      <c r="F279" s="626"/>
      <c r="G279" s="550"/>
      <c r="H279" s="627"/>
      <c r="I279" s="643"/>
      <c r="J279" s="541" t="e">
        <f t="shared" si="1"/>
        <v>#DIV/0!</v>
      </c>
      <c r="K279" s="551"/>
      <c r="L279" s="551"/>
      <c r="M279" s="550"/>
      <c r="N279" s="550"/>
      <c r="O279" s="550"/>
    </row>
    <row r="280" spans="1:15" ht="14.25">
      <c r="A280" s="534">
        <v>273</v>
      </c>
      <c r="B280" s="550"/>
      <c r="C280" s="550"/>
      <c r="D280" s="550"/>
      <c r="E280" s="626"/>
      <c r="F280" s="626"/>
      <c r="G280" s="550"/>
      <c r="H280" s="627"/>
      <c r="I280" s="643"/>
      <c r="J280" s="541" t="e">
        <f t="shared" si="1"/>
        <v>#DIV/0!</v>
      </c>
      <c r="K280" s="551"/>
      <c r="L280" s="551"/>
      <c r="M280" s="550"/>
      <c r="N280" s="550"/>
      <c r="O280" s="550"/>
    </row>
    <row r="281" spans="1:15" ht="14.25">
      <c r="A281" s="534">
        <v>274</v>
      </c>
      <c r="B281" s="550"/>
      <c r="C281" s="550"/>
      <c r="D281" s="550"/>
      <c r="E281" s="626"/>
      <c r="F281" s="626"/>
      <c r="G281" s="550"/>
      <c r="H281" s="627"/>
      <c r="I281" s="643"/>
      <c r="J281" s="541" t="e">
        <f t="shared" si="1"/>
        <v>#DIV/0!</v>
      </c>
      <c r="K281" s="551"/>
      <c r="L281" s="551"/>
      <c r="M281" s="550"/>
      <c r="N281" s="550"/>
      <c r="O281" s="550"/>
    </row>
    <row r="282" spans="1:15" ht="14.25">
      <c r="A282" s="534">
        <v>275</v>
      </c>
      <c r="B282" s="550"/>
      <c r="C282" s="550"/>
      <c r="D282" s="550"/>
      <c r="E282" s="626"/>
      <c r="F282" s="626"/>
      <c r="G282" s="550"/>
      <c r="H282" s="627"/>
      <c r="I282" s="643"/>
      <c r="J282" s="541" t="e">
        <f t="shared" si="1"/>
        <v>#DIV/0!</v>
      </c>
      <c r="K282" s="551"/>
      <c r="L282" s="551"/>
      <c r="M282" s="550"/>
      <c r="N282" s="550"/>
      <c r="O282" s="550"/>
    </row>
    <row r="283" spans="1:15" ht="14.25">
      <c r="A283" s="534">
        <v>276</v>
      </c>
      <c r="B283" s="550"/>
      <c r="C283" s="550"/>
      <c r="D283" s="550"/>
      <c r="E283" s="626"/>
      <c r="F283" s="626"/>
      <c r="G283" s="550"/>
      <c r="H283" s="627"/>
      <c r="I283" s="643"/>
      <c r="J283" s="541" t="e">
        <f t="shared" si="1"/>
        <v>#DIV/0!</v>
      </c>
      <c r="K283" s="551"/>
      <c r="L283" s="551"/>
      <c r="M283" s="550"/>
      <c r="N283" s="550"/>
      <c r="O283" s="550"/>
    </row>
    <row r="284" spans="1:15" ht="14.25">
      <c r="A284" s="534">
        <v>277</v>
      </c>
      <c r="B284" s="550"/>
      <c r="C284" s="550"/>
      <c r="D284" s="550"/>
      <c r="E284" s="626"/>
      <c r="F284" s="626"/>
      <c r="G284" s="550"/>
      <c r="H284" s="627"/>
      <c r="I284" s="643"/>
      <c r="J284" s="541" t="e">
        <f t="shared" si="1"/>
        <v>#DIV/0!</v>
      </c>
      <c r="K284" s="551"/>
      <c r="L284" s="551"/>
      <c r="M284" s="550"/>
      <c r="N284" s="550"/>
      <c r="O284" s="550"/>
    </row>
    <row r="285" spans="1:15" ht="14.25">
      <c r="A285" s="534">
        <v>278</v>
      </c>
      <c r="B285" s="550"/>
      <c r="C285" s="550"/>
      <c r="D285" s="550"/>
      <c r="E285" s="626"/>
      <c r="F285" s="626"/>
      <c r="G285" s="550"/>
      <c r="H285" s="627"/>
      <c r="I285" s="643"/>
      <c r="J285" s="541" t="e">
        <f t="shared" si="1"/>
        <v>#DIV/0!</v>
      </c>
      <c r="K285" s="551"/>
      <c r="L285" s="551"/>
      <c r="M285" s="550"/>
      <c r="N285" s="550"/>
      <c r="O285" s="550"/>
    </row>
    <row r="286" spans="1:15" ht="14.25">
      <c r="A286" s="534">
        <v>279</v>
      </c>
      <c r="B286" s="550"/>
      <c r="C286" s="550"/>
      <c r="D286" s="550"/>
      <c r="E286" s="626"/>
      <c r="F286" s="626"/>
      <c r="G286" s="550"/>
      <c r="H286" s="627"/>
      <c r="I286" s="643"/>
      <c r="J286" s="541" t="e">
        <f t="shared" si="1"/>
        <v>#DIV/0!</v>
      </c>
      <c r="K286" s="551"/>
      <c r="L286" s="551"/>
      <c r="M286" s="550"/>
      <c r="N286" s="550"/>
      <c r="O286" s="550"/>
    </row>
    <row r="287" spans="1:15" ht="14.25">
      <c r="A287" s="534">
        <v>280</v>
      </c>
      <c r="B287" s="550"/>
      <c r="C287" s="550"/>
      <c r="D287" s="550"/>
      <c r="E287" s="626"/>
      <c r="F287" s="626"/>
      <c r="G287" s="550"/>
      <c r="H287" s="627"/>
      <c r="I287" s="643"/>
      <c r="J287" s="541" t="e">
        <f t="shared" si="1"/>
        <v>#DIV/0!</v>
      </c>
      <c r="K287" s="551"/>
      <c r="L287" s="551"/>
      <c r="M287" s="550"/>
      <c r="N287" s="550"/>
      <c r="O287" s="550"/>
    </row>
    <row r="288" spans="1:15" ht="14.25">
      <c r="A288" s="534">
        <v>281</v>
      </c>
      <c r="B288" s="550"/>
      <c r="C288" s="550"/>
      <c r="D288" s="550"/>
      <c r="E288" s="626"/>
      <c r="F288" s="626"/>
      <c r="G288" s="550"/>
      <c r="H288" s="627"/>
      <c r="I288" s="643"/>
      <c r="J288" s="541" t="e">
        <f t="shared" si="1"/>
        <v>#DIV/0!</v>
      </c>
      <c r="K288" s="551"/>
      <c r="L288" s="551"/>
      <c r="M288" s="550"/>
      <c r="N288" s="550"/>
      <c r="O288" s="550"/>
    </row>
    <row r="289" spans="1:15" ht="14.25">
      <c r="A289" s="534">
        <v>282</v>
      </c>
      <c r="B289" s="550"/>
      <c r="C289" s="550"/>
      <c r="D289" s="550"/>
      <c r="E289" s="626"/>
      <c r="F289" s="626"/>
      <c r="G289" s="550"/>
      <c r="H289" s="627"/>
      <c r="I289" s="643"/>
      <c r="J289" s="541" t="e">
        <f t="shared" si="1"/>
        <v>#DIV/0!</v>
      </c>
      <c r="K289" s="551"/>
      <c r="L289" s="551"/>
      <c r="M289" s="550"/>
      <c r="N289" s="550"/>
      <c r="O289" s="550"/>
    </row>
    <row r="290" spans="1:15" ht="14.25">
      <c r="A290" s="534">
        <v>283</v>
      </c>
      <c r="B290" s="550"/>
      <c r="C290" s="550"/>
      <c r="D290" s="550"/>
      <c r="E290" s="626"/>
      <c r="F290" s="626"/>
      <c r="G290" s="550"/>
      <c r="H290" s="627"/>
      <c r="I290" s="643"/>
      <c r="J290" s="541" t="e">
        <f t="shared" si="1"/>
        <v>#DIV/0!</v>
      </c>
      <c r="K290" s="551"/>
      <c r="L290" s="551"/>
      <c r="M290" s="550"/>
      <c r="N290" s="550"/>
      <c r="O290" s="550"/>
    </row>
    <row r="291" spans="1:15" ht="14.25">
      <c r="A291" s="534">
        <v>284</v>
      </c>
      <c r="B291" s="550"/>
      <c r="C291" s="550"/>
      <c r="D291" s="550"/>
      <c r="E291" s="626"/>
      <c r="F291" s="626"/>
      <c r="G291" s="550"/>
      <c r="H291" s="627"/>
      <c r="I291" s="643"/>
      <c r="J291" s="541" t="e">
        <f t="shared" si="1"/>
        <v>#DIV/0!</v>
      </c>
      <c r="K291" s="551"/>
      <c r="L291" s="551"/>
      <c r="M291" s="550"/>
      <c r="N291" s="550"/>
      <c r="O291" s="550"/>
    </row>
    <row r="292" spans="1:15" ht="14.25">
      <c r="A292" s="534">
        <v>285</v>
      </c>
      <c r="B292" s="550"/>
      <c r="C292" s="550"/>
      <c r="D292" s="550"/>
      <c r="E292" s="626"/>
      <c r="F292" s="626"/>
      <c r="G292" s="550"/>
      <c r="H292" s="627"/>
      <c r="I292" s="643"/>
      <c r="J292" s="541" t="e">
        <f t="shared" si="1"/>
        <v>#DIV/0!</v>
      </c>
      <c r="K292" s="551"/>
      <c r="L292" s="551"/>
      <c r="M292" s="550"/>
      <c r="N292" s="550"/>
      <c r="O292" s="550"/>
    </row>
    <row r="293" spans="1:15" ht="14.25">
      <c r="A293" s="534">
        <v>286</v>
      </c>
      <c r="B293" s="550"/>
      <c r="C293" s="550"/>
      <c r="D293" s="550"/>
      <c r="E293" s="626"/>
      <c r="F293" s="626"/>
      <c r="G293" s="550"/>
      <c r="H293" s="627"/>
      <c r="I293" s="643"/>
      <c r="J293" s="541" t="e">
        <f t="shared" si="1"/>
        <v>#DIV/0!</v>
      </c>
      <c r="K293" s="551"/>
      <c r="L293" s="551"/>
      <c r="M293" s="550"/>
      <c r="N293" s="550"/>
      <c r="O293" s="550"/>
    </row>
    <row r="294" spans="1:15" ht="14.25">
      <c r="A294" s="534">
        <v>287</v>
      </c>
      <c r="B294" s="550"/>
      <c r="C294" s="550"/>
      <c r="D294" s="550"/>
      <c r="E294" s="626"/>
      <c r="F294" s="626"/>
      <c r="G294" s="550"/>
      <c r="H294" s="627"/>
      <c r="I294" s="643"/>
      <c r="J294" s="541" t="e">
        <f t="shared" si="1"/>
        <v>#DIV/0!</v>
      </c>
      <c r="K294" s="551"/>
      <c r="L294" s="551"/>
      <c r="M294" s="550"/>
      <c r="N294" s="550"/>
      <c r="O294" s="550"/>
    </row>
    <row r="295" spans="1:15" ht="14.25">
      <c r="A295" s="534">
        <v>288</v>
      </c>
      <c r="B295" s="550"/>
      <c r="C295" s="550"/>
      <c r="D295" s="550"/>
      <c r="E295" s="626"/>
      <c r="F295" s="626"/>
      <c r="G295" s="550"/>
      <c r="H295" s="627"/>
      <c r="I295" s="643"/>
      <c r="J295" s="541" t="e">
        <f t="shared" si="1"/>
        <v>#DIV/0!</v>
      </c>
      <c r="K295" s="551"/>
      <c r="L295" s="551"/>
      <c r="M295" s="550"/>
      <c r="N295" s="550"/>
      <c r="O295" s="550"/>
    </row>
    <row r="296" spans="1:15" ht="14.25">
      <c r="A296" s="534">
        <v>289</v>
      </c>
      <c r="B296" s="550"/>
      <c r="C296" s="550"/>
      <c r="D296" s="550"/>
      <c r="E296" s="626"/>
      <c r="F296" s="626"/>
      <c r="G296" s="550"/>
      <c r="H296" s="627"/>
      <c r="I296" s="643"/>
      <c r="J296" s="541" t="e">
        <f t="shared" si="1"/>
        <v>#DIV/0!</v>
      </c>
      <c r="K296" s="551"/>
      <c r="L296" s="551"/>
      <c r="M296" s="550"/>
      <c r="N296" s="550"/>
      <c r="O296" s="550"/>
    </row>
    <row r="297" spans="1:15" ht="14.25">
      <c r="A297" s="534">
        <v>290</v>
      </c>
      <c r="B297" s="550"/>
      <c r="C297" s="550"/>
      <c r="D297" s="550"/>
      <c r="E297" s="626"/>
      <c r="F297" s="626"/>
      <c r="G297" s="550"/>
      <c r="H297" s="627"/>
      <c r="I297" s="643"/>
      <c r="J297" s="541" t="e">
        <f t="shared" si="1"/>
        <v>#DIV/0!</v>
      </c>
      <c r="K297" s="551"/>
      <c r="L297" s="551"/>
      <c r="M297" s="550"/>
      <c r="N297" s="550"/>
      <c r="O297" s="550"/>
    </row>
    <row r="298" spans="1:15" ht="14.25">
      <c r="A298" s="534">
        <v>291</v>
      </c>
      <c r="B298" s="550"/>
      <c r="C298" s="550"/>
      <c r="D298" s="550"/>
      <c r="E298" s="626"/>
      <c r="F298" s="626"/>
      <c r="G298" s="550"/>
      <c r="H298" s="627"/>
      <c r="I298" s="643"/>
      <c r="J298" s="541" t="e">
        <f t="shared" si="1"/>
        <v>#DIV/0!</v>
      </c>
      <c r="K298" s="551"/>
      <c r="L298" s="551"/>
      <c r="M298" s="550"/>
      <c r="N298" s="550"/>
      <c r="O298" s="550"/>
    </row>
    <row r="299" spans="1:15" ht="14.25">
      <c r="A299" s="534">
        <v>292</v>
      </c>
      <c r="B299" s="550"/>
      <c r="C299" s="550"/>
      <c r="D299" s="550"/>
      <c r="E299" s="626"/>
      <c r="F299" s="626"/>
      <c r="G299" s="550"/>
      <c r="H299" s="627"/>
      <c r="I299" s="643"/>
      <c r="J299" s="541" t="e">
        <f t="shared" si="1"/>
        <v>#DIV/0!</v>
      </c>
      <c r="K299" s="551"/>
      <c r="L299" s="551"/>
      <c r="M299" s="550"/>
      <c r="N299" s="550"/>
      <c r="O299" s="550"/>
    </row>
    <row r="300" spans="1:15" ht="14.25">
      <c r="A300" s="534">
        <v>293</v>
      </c>
      <c r="B300" s="550"/>
      <c r="C300" s="550"/>
      <c r="D300" s="550"/>
      <c r="E300" s="626"/>
      <c r="F300" s="626"/>
      <c r="G300" s="550"/>
      <c r="H300" s="627"/>
      <c r="I300" s="643"/>
      <c r="J300" s="541" t="e">
        <f t="shared" si="1"/>
        <v>#DIV/0!</v>
      </c>
      <c r="K300" s="551"/>
      <c r="L300" s="551"/>
      <c r="M300" s="550"/>
      <c r="N300" s="550"/>
      <c r="O300" s="550"/>
    </row>
    <row r="301" spans="1:15" ht="14.25">
      <c r="A301" s="534">
        <v>294</v>
      </c>
      <c r="B301" s="550"/>
      <c r="C301" s="550"/>
      <c r="D301" s="550"/>
      <c r="E301" s="626"/>
      <c r="F301" s="626"/>
      <c r="G301" s="550"/>
      <c r="H301" s="627"/>
      <c r="I301" s="643"/>
      <c r="J301" s="541" t="e">
        <f t="shared" si="1"/>
        <v>#DIV/0!</v>
      </c>
      <c r="K301" s="551"/>
      <c r="L301" s="551"/>
      <c r="M301" s="550"/>
      <c r="N301" s="550"/>
      <c r="O301" s="550"/>
    </row>
    <row r="302" spans="1:15" ht="14.25">
      <c r="A302" s="534">
        <v>295</v>
      </c>
      <c r="B302" s="550"/>
      <c r="C302" s="550"/>
      <c r="D302" s="550"/>
      <c r="E302" s="626"/>
      <c r="F302" s="626"/>
      <c r="G302" s="550"/>
      <c r="H302" s="627"/>
      <c r="I302" s="643"/>
      <c r="J302" s="541" t="e">
        <f t="shared" si="1"/>
        <v>#DIV/0!</v>
      </c>
      <c r="K302" s="551"/>
      <c r="L302" s="551"/>
      <c r="M302" s="550"/>
      <c r="N302" s="550"/>
      <c r="O302" s="550"/>
    </row>
    <row r="303" spans="1:15" ht="14.25">
      <c r="A303" s="534">
        <v>296</v>
      </c>
      <c r="B303" s="550"/>
      <c r="C303" s="550"/>
      <c r="D303" s="550"/>
      <c r="E303" s="626"/>
      <c r="F303" s="626"/>
      <c r="G303" s="550"/>
      <c r="H303" s="627"/>
      <c r="I303" s="643"/>
      <c r="J303" s="541" t="e">
        <f t="shared" si="1"/>
        <v>#DIV/0!</v>
      </c>
      <c r="K303" s="551"/>
      <c r="L303" s="551"/>
      <c r="M303" s="550"/>
      <c r="N303" s="550"/>
      <c r="O303" s="550"/>
    </row>
    <row r="304" spans="1:15" ht="14.25">
      <c r="A304" s="534">
        <v>297</v>
      </c>
      <c r="B304" s="550"/>
      <c r="C304" s="550"/>
      <c r="D304" s="550"/>
      <c r="E304" s="626"/>
      <c r="F304" s="626"/>
      <c r="G304" s="550"/>
      <c r="H304" s="627"/>
      <c r="I304" s="643"/>
      <c r="J304" s="541" t="e">
        <f t="shared" si="1"/>
        <v>#DIV/0!</v>
      </c>
      <c r="K304" s="551"/>
      <c r="L304" s="551"/>
      <c r="M304" s="550"/>
      <c r="N304" s="550"/>
      <c r="O304" s="550"/>
    </row>
    <row r="305" spans="1:15" ht="14.25">
      <c r="A305" s="534">
        <v>298</v>
      </c>
      <c r="B305" s="550"/>
      <c r="C305" s="550"/>
      <c r="D305" s="550"/>
      <c r="E305" s="626"/>
      <c r="F305" s="626"/>
      <c r="G305" s="550"/>
      <c r="H305" s="627"/>
      <c r="I305" s="643"/>
      <c r="J305" s="541" t="e">
        <f t="shared" si="1"/>
        <v>#DIV/0!</v>
      </c>
      <c r="K305" s="551"/>
      <c r="L305" s="551"/>
      <c r="M305" s="550"/>
      <c r="N305" s="550"/>
      <c r="O305" s="550"/>
    </row>
    <row r="306" spans="1:15" ht="14.25">
      <c r="A306" s="534">
        <v>299</v>
      </c>
      <c r="B306" s="550"/>
      <c r="C306" s="550"/>
      <c r="D306" s="550"/>
      <c r="E306" s="626"/>
      <c r="F306" s="626"/>
      <c r="G306" s="550"/>
      <c r="H306" s="627"/>
      <c r="I306" s="643"/>
      <c r="J306" s="541" t="e">
        <f t="shared" si="1"/>
        <v>#DIV/0!</v>
      </c>
      <c r="K306" s="551"/>
      <c r="L306" s="551"/>
      <c r="M306" s="550"/>
      <c r="N306" s="550"/>
      <c r="O306" s="550"/>
    </row>
    <row r="307" spans="1:15" ht="14.25">
      <c r="A307" s="534">
        <v>300</v>
      </c>
      <c r="B307" s="550"/>
      <c r="C307" s="550"/>
      <c r="D307" s="550"/>
      <c r="E307" s="626"/>
      <c r="F307" s="626"/>
      <c r="G307" s="550"/>
      <c r="H307" s="627"/>
      <c r="I307" s="643"/>
      <c r="J307" s="541" t="e">
        <f t="shared" si="1"/>
        <v>#DIV/0!</v>
      </c>
      <c r="K307" s="551"/>
      <c r="L307" s="551"/>
      <c r="M307" s="550"/>
      <c r="N307" s="550"/>
      <c r="O307" s="550"/>
    </row>
    <row r="308" spans="1:15" ht="14.25">
      <c r="A308" s="534">
        <v>301</v>
      </c>
      <c r="B308" s="550"/>
      <c r="C308" s="550"/>
      <c r="D308" s="550"/>
      <c r="E308" s="626"/>
      <c r="F308" s="626"/>
      <c r="G308" s="550"/>
      <c r="H308" s="627"/>
      <c r="I308" s="643"/>
      <c r="J308" s="541" t="e">
        <f t="shared" si="1"/>
        <v>#DIV/0!</v>
      </c>
      <c r="K308" s="551"/>
      <c r="L308" s="551"/>
      <c r="M308" s="550"/>
      <c r="N308" s="550"/>
      <c r="O308" s="550"/>
    </row>
    <row r="309" spans="1:15" ht="14.25">
      <c r="A309" s="534">
        <v>302</v>
      </c>
      <c r="B309" s="550"/>
      <c r="C309" s="550"/>
      <c r="D309" s="550"/>
      <c r="E309" s="626"/>
      <c r="F309" s="626"/>
      <c r="G309" s="550"/>
      <c r="H309" s="627"/>
      <c r="I309" s="643"/>
      <c r="J309" s="541" t="e">
        <f t="shared" si="1"/>
        <v>#DIV/0!</v>
      </c>
      <c r="K309" s="551"/>
      <c r="L309" s="551"/>
      <c r="M309" s="550"/>
      <c r="N309" s="550"/>
      <c r="O309" s="550"/>
    </row>
    <row r="310" spans="1:15" ht="14.25">
      <c r="A310" s="534">
        <v>303</v>
      </c>
      <c r="B310" s="550"/>
      <c r="C310" s="550"/>
      <c r="D310" s="550"/>
      <c r="E310" s="626"/>
      <c r="F310" s="626"/>
      <c r="G310" s="550"/>
      <c r="H310" s="627"/>
      <c r="I310" s="643"/>
      <c r="J310" s="541" t="e">
        <f t="shared" si="1"/>
        <v>#DIV/0!</v>
      </c>
      <c r="K310" s="551"/>
      <c r="L310" s="551"/>
      <c r="M310" s="550"/>
      <c r="N310" s="550"/>
      <c r="O310" s="550"/>
    </row>
    <row r="311" spans="1:15" ht="14.25">
      <c r="A311" s="534">
        <v>304</v>
      </c>
      <c r="B311" s="550"/>
      <c r="C311" s="550"/>
      <c r="D311" s="550"/>
      <c r="E311" s="626"/>
      <c r="F311" s="626"/>
      <c r="G311" s="550"/>
      <c r="H311" s="627"/>
      <c r="I311" s="643"/>
      <c r="J311" s="541" t="e">
        <f t="shared" si="1"/>
        <v>#DIV/0!</v>
      </c>
      <c r="K311" s="551"/>
      <c r="L311" s="551"/>
      <c r="M311" s="550"/>
      <c r="N311" s="550"/>
      <c r="O311" s="550"/>
    </row>
    <row r="312" spans="1:15" ht="14.25">
      <c r="A312" s="534">
        <v>305</v>
      </c>
      <c r="B312" s="550"/>
      <c r="C312" s="550"/>
      <c r="D312" s="550"/>
      <c r="E312" s="626"/>
      <c r="F312" s="626"/>
      <c r="G312" s="550"/>
      <c r="H312" s="627"/>
      <c r="I312" s="643"/>
      <c r="J312" s="541" t="e">
        <f t="shared" si="1"/>
        <v>#DIV/0!</v>
      </c>
      <c r="K312" s="551"/>
      <c r="L312" s="551"/>
      <c r="M312" s="550"/>
      <c r="N312" s="550"/>
      <c r="O312" s="550"/>
    </row>
    <row r="313" spans="1:15" ht="14.25">
      <c r="A313" s="534">
        <v>306</v>
      </c>
      <c r="B313" s="550"/>
      <c r="C313" s="550"/>
      <c r="D313" s="550"/>
      <c r="E313" s="626"/>
      <c r="F313" s="626"/>
      <c r="G313" s="550"/>
      <c r="H313" s="627"/>
      <c r="I313" s="643"/>
      <c r="J313" s="541" t="e">
        <f t="shared" si="1"/>
        <v>#DIV/0!</v>
      </c>
      <c r="K313" s="551"/>
      <c r="L313" s="551"/>
      <c r="M313" s="550"/>
      <c r="N313" s="550"/>
      <c r="O313" s="550"/>
    </row>
    <row r="314" spans="1:15" ht="14.25">
      <c r="A314" s="534">
        <v>307</v>
      </c>
      <c r="B314" s="550"/>
      <c r="C314" s="550"/>
      <c r="D314" s="550"/>
      <c r="E314" s="626"/>
      <c r="F314" s="626"/>
      <c r="G314" s="550"/>
      <c r="H314" s="627"/>
      <c r="I314" s="643"/>
      <c r="J314" s="541" t="e">
        <f t="shared" si="1"/>
        <v>#DIV/0!</v>
      </c>
      <c r="K314" s="551"/>
      <c r="L314" s="551"/>
      <c r="M314" s="550"/>
      <c r="N314" s="550"/>
      <c r="O314" s="550"/>
    </row>
    <row r="315" spans="1:15" ht="14.25">
      <c r="A315" s="534">
        <v>308</v>
      </c>
      <c r="B315" s="550"/>
      <c r="C315" s="550"/>
      <c r="D315" s="550"/>
      <c r="E315" s="626"/>
      <c r="F315" s="626"/>
      <c r="G315" s="550"/>
      <c r="H315" s="627"/>
      <c r="I315" s="643"/>
      <c r="J315" s="541" t="e">
        <f t="shared" si="1"/>
        <v>#DIV/0!</v>
      </c>
      <c r="K315" s="551"/>
      <c r="L315" s="551"/>
      <c r="M315" s="550"/>
      <c r="N315" s="550"/>
      <c r="O315" s="550"/>
    </row>
    <row r="316" spans="1:15" ht="14.25">
      <c r="A316" s="534">
        <v>309</v>
      </c>
      <c r="B316" s="550"/>
      <c r="C316" s="550"/>
      <c r="D316" s="550"/>
      <c r="E316" s="626"/>
      <c r="F316" s="626"/>
      <c r="G316" s="550"/>
      <c r="H316" s="627"/>
      <c r="I316" s="643"/>
      <c r="J316" s="541" t="e">
        <f t="shared" si="1"/>
        <v>#DIV/0!</v>
      </c>
      <c r="K316" s="551"/>
      <c r="L316" s="551"/>
      <c r="M316" s="550"/>
      <c r="N316" s="550"/>
      <c r="O316" s="550"/>
    </row>
    <row r="317" spans="1:15" ht="14.25">
      <c r="A317" s="534">
        <v>310</v>
      </c>
      <c r="B317" s="550"/>
      <c r="C317" s="550"/>
      <c r="D317" s="550"/>
      <c r="E317" s="626"/>
      <c r="F317" s="626"/>
      <c r="G317" s="550"/>
      <c r="H317" s="627"/>
      <c r="I317" s="643"/>
      <c r="J317" s="541" t="e">
        <f t="shared" si="1"/>
        <v>#DIV/0!</v>
      </c>
      <c r="K317" s="551"/>
      <c r="L317" s="551"/>
      <c r="M317" s="550"/>
      <c r="N317" s="550"/>
      <c r="O317" s="550"/>
    </row>
    <row r="318" spans="1:15" ht="14.25">
      <c r="A318" s="534">
        <v>311</v>
      </c>
      <c r="B318" s="550"/>
      <c r="C318" s="550"/>
      <c r="D318" s="550"/>
      <c r="E318" s="626"/>
      <c r="F318" s="626"/>
      <c r="G318" s="550"/>
      <c r="H318" s="627"/>
      <c r="I318" s="643"/>
      <c r="J318" s="541" t="e">
        <f t="shared" si="1"/>
        <v>#DIV/0!</v>
      </c>
      <c r="K318" s="551"/>
      <c r="L318" s="551"/>
      <c r="M318" s="550"/>
      <c r="N318" s="550"/>
      <c r="O318" s="550"/>
    </row>
    <row r="319" spans="1:15" ht="14.25">
      <c r="A319" s="534">
        <v>312</v>
      </c>
      <c r="B319" s="550"/>
      <c r="C319" s="550"/>
      <c r="D319" s="550"/>
      <c r="E319" s="626"/>
      <c r="F319" s="626"/>
      <c r="G319" s="550"/>
      <c r="H319" s="627"/>
      <c r="I319" s="643"/>
      <c r="J319" s="541" t="e">
        <f t="shared" si="1"/>
        <v>#DIV/0!</v>
      </c>
      <c r="K319" s="551"/>
      <c r="L319" s="551"/>
      <c r="M319" s="550"/>
      <c r="N319" s="550"/>
      <c r="O319" s="550"/>
    </row>
    <row r="320" spans="1:15" ht="14.25">
      <c r="A320" s="534">
        <v>313</v>
      </c>
      <c r="B320" s="550"/>
      <c r="C320" s="550"/>
      <c r="D320" s="550"/>
      <c r="E320" s="626"/>
      <c r="F320" s="626"/>
      <c r="G320" s="550"/>
      <c r="H320" s="627"/>
      <c r="I320" s="643"/>
      <c r="J320" s="541" t="e">
        <f t="shared" si="1"/>
        <v>#DIV/0!</v>
      </c>
      <c r="K320" s="551"/>
      <c r="L320" s="551"/>
      <c r="M320" s="550"/>
      <c r="N320" s="550"/>
      <c r="O320" s="550"/>
    </row>
    <row r="321" spans="1:15" ht="14.25">
      <c r="A321" s="534">
        <v>314</v>
      </c>
      <c r="B321" s="550"/>
      <c r="C321" s="550"/>
      <c r="D321" s="550"/>
      <c r="E321" s="626"/>
      <c r="F321" s="626"/>
      <c r="G321" s="550"/>
      <c r="H321" s="627"/>
      <c r="I321" s="643"/>
      <c r="J321" s="541" t="e">
        <f t="shared" si="1"/>
        <v>#DIV/0!</v>
      </c>
      <c r="K321" s="551"/>
      <c r="L321" s="551"/>
      <c r="M321" s="550"/>
      <c r="N321" s="550"/>
      <c r="O321" s="550"/>
    </row>
    <row r="322" spans="1:15" ht="14.25">
      <c r="A322" s="534">
        <v>315</v>
      </c>
      <c r="B322" s="550"/>
      <c r="C322" s="550"/>
      <c r="D322" s="550"/>
      <c r="E322" s="626"/>
      <c r="F322" s="626"/>
      <c r="G322" s="550"/>
      <c r="H322" s="627"/>
      <c r="I322" s="643"/>
      <c r="J322" s="541" t="e">
        <f t="shared" si="1"/>
        <v>#DIV/0!</v>
      </c>
      <c r="K322" s="551"/>
      <c r="L322" s="551"/>
      <c r="M322" s="550"/>
      <c r="N322" s="550"/>
      <c r="O322" s="550"/>
    </row>
    <row r="323" spans="1:15" ht="14.25">
      <c r="A323" s="534">
        <v>316</v>
      </c>
      <c r="B323" s="550"/>
      <c r="C323" s="550"/>
      <c r="D323" s="550"/>
      <c r="E323" s="626"/>
      <c r="F323" s="626"/>
      <c r="G323" s="550"/>
      <c r="H323" s="627"/>
      <c r="I323" s="643"/>
      <c r="J323" s="541" t="e">
        <f t="shared" si="1"/>
        <v>#DIV/0!</v>
      </c>
      <c r="K323" s="551"/>
      <c r="L323" s="551"/>
      <c r="M323" s="550"/>
      <c r="N323" s="550"/>
      <c r="O323" s="550"/>
    </row>
    <row r="324" spans="1:15" ht="14.25">
      <c r="A324" s="534">
        <v>317</v>
      </c>
      <c r="B324" s="550"/>
      <c r="C324" s="550"/>
      <c r="D324" s="550"/>
      <c r="E324" s="626"/>
      <c r="F324" s="626"/>
      <c r="G324" s="550"/>
      <c r="H324" s="627"/>
      <c r="I324" s="643"/>
      <c r="J324" s="541" t="e">
        <f t="shared" si="1"/>
        <v>#DIV/0!</v>
      </c>
      <c r="K324" s="551"/>
      <c r="L324" s="551"/>
      <c r="M324" s="550"/>
      <c r="N324" s="550"/>
      <c r="O324" s="550"/>
    </row>
    <row r="325" spans="1:15" ht="14.25">
      <c r="A325" s="534">
        <v>318</v>
      </c>
      <c r="B325" s="550"/>
      <c r="C325" s="550"/>
      <c r="D325" s="550"/>
      <c r="E325" s="626"/>
      <c r="F325" s="626"/>
      <c r="G325" s="550"/>
      <c r="H325" s="627"/>
      <c r="I325" s="643"/>
      <c r="J325" s="541" t="e">
        <f t="shared" si="1"/>
        <v>#DIV/0!</v>
      </c>
      <c r="K325" s="551"/>
      <c r="L325" s="551"/>
      <c r="M325" s="550"/>
      <c r="N325" s="550"/>
      <c r="O325" s="550"/>
    </row>
    <row r="326" spans="1:15" ht="14.25">
      <c r="A326" s="534">
        <v>319</v>
      </c>
      <c r="B326" s="550"/>
      <c r="C326" s="550"/>
      <c r="D326" s="550"/>
      <c r="E326" s="626"/>
      <c r="F326" s="626"/>
      <c r="G326" s="550"/>
      <c r="H326" s="627"/>
      <c r="I326" s="643"/>
      <c r="J326" s="541" t="e">
        <f t="shared" si="1"/>
        <v>#DIV/0!</v>
      </c>
      <c r="K326" s="551"/>
      <c r="L326" s="551"/>
      <c r="M326" s="550"/>
      <c r="N326" s="550"/>
      <c r="O326" s="550"/>
    </row>
    <row r="327" spans="1:15" ht="14.25">
      <c r="A327" s="534">
        <v>320</v>
      </c>
      <c r="B327" s="550"/>
      <c r="C327" s="550"/>
      <c r="D327" s="550"/>
      <c r="E327" s="626"/>
      <c r="F327" s="626"/>
      <c r="G327" s="550"/>
      <c r="H327" s="627"/>
      <c r="I327" s="643"/>
      <c r="J327" s="541" t="e">
        <f t="shared" si="1"/>
        <v>#DIV/0!</v>
      </c>
      <c r="K327" s="551"/>
      <c r="L327" s="551"/>
      <c r="M327" s="550"/>
      <c r="N327" s="550"/>
      <c r="O327" s="550"/>
    </row>
    <row r="328" spans="1:15" ht="14.25">
      <c r="A328" s="534">
        <v>321</v>
      </c>
      <c r="B328" s="550"/>
      <c r="C328" s="550"/>
      <c r="D328" s="550"/>
      <c r="E328" s="626"/>
      <c r="F328" s="626"/>
      <c r="G328" s="550"/>
      <c r="H328" s="627"/>
      <c r="I328" s="643"/>
      <c r="J328" s="541" t="e">
        <f t="shared" si="1"/>
        <v>#DIV/0!</v>
      </c>
      <c r="K328" s="551"/>
      <c r="L328" s="551"/>
      <c r="M328" s="550"/>
      <c r="N328" s="550"/>
      <c r="O328" s="550"/>
    </row>
    <row r="329" spans="1:15" ht="14.25">
      <c r="A329" s="534">
        <v>322</v>
      </c>
      <c r="B329" s="550"/>
      <c r="C329" s="550"/>
      <c r="D329" s="550"/>
      <c r="E329" s="626"/>
      <c r="F329" s="626"/>
      <c r="G329" s="550"/>
      <c r="H329" s="627"/>
      <c r="I329" s="643"/>
      <c r="J329" s="541" t="e">
        <f t="shared" si="1"/>
        <v>#DIV/0!</v>
      </c>
      <c r="K329" s="551"/>
      <c r="L329" s="551"/>
      <c r="M329" s="550"/>
      <c r="N329" s="550"/>
      <c r="O329" s="550"/>
    </row>
    <row r="330" spans="1:15" ht="14.25">
      <c r="A330" s="534">
        <v>323</v>
      </c>
      <c r="B330" s="550"/>
      <c r="C330" s="550"/>
      <c r="D330" s="550"/>
      <c r="E330" s="626"/>
      <c r="F330" s="626"/>
      <c r="G330" s="550"/>
      <c r="H330" s="627"/>
      <c r="I330" s="643"/>
      <c r="J330" s="541" t="e">
        <f t="shared" si="1"/>
        <v>#DIV/0!</v>
      </c>
      <c r="K330" s="551"/>
      <c r="L330" s="551"/>
      <c r="M330" s="550"/>
      <c r="N330" s="550"/>
      <c r="O330" s="550"/>
    </row>
    <row r="331" spans="1:15" ht="14.25">
      <c r="A331" s="534">
        <v>324</v>
      </c>
      <c r="B331" s="550"/>
      <c r="C331" s="550"/>
      <c r="D331" s="550"/>
      <c r="E331" s="626"/>
      <c r="F331" s="626"/>
      <c r="G331" s="550"/>
      <c r="H331" s="627"/>
      <c r="I331" s="643"/>
      <c r="J331" s="541" t="e">
        <f t="shared" si="1"/>
        <v>#DIV/0!</v>
      </c>
      <c r="K331" s="551"/>
      <c r="L331" s="551"/>
      <c r="M331" s="550"/>
      <c r="N331" s="550"/>
      <c r="O331" s="550"/>
    </row>
    <row r="332" spans="1:15" ht="14.25">
      <c r="A332" s="534">
        <v>325</v>
      </c>
      <c r="B332" s="550"/>
      <c r="C332" s="550"/>
      <c r="D332" s="550"/>
      <c r="E332" s="626"/>
      <c r="F332" s="626"/>
      <c r="G332" s="550"/>
      <c r="H332" s="627"/>
      <c r="I332" s="643"/>
      <c r="J332" s="541" t="e">
        <f t="shared" si="1"/>
        <v>#DIV/0!</v>
      </c>
      <c r="K332" s="551"/>
      <c r="L332" s="551"/>
      <c r="M332" s="550"/>
      <c r="N332" s="550"/>
      <c r="O332" s="550"/>
    </row>
    <row r="333" spans="1:15" ht="14.25">
      <c r="A333" s="534">
        <v>326</v>
      </c>
      <c r="B333" s="550"/>
      <c r="C333" s="550"/>
      <c r="D333" s="550"/>
      <c r="E333" s="626"/>
      <c r="F333" s="626"/>
      <c r="G333" s="550"/>
      <c r="H333" s="627"/>
      <c r="I333" s="643"/>
      <c r="J333" s="541" t="e">
        <f t="shared" si="1"/>
        <v>#DIV/0!</v>
      </c>
      <c r="K333" s="551"/>
      <c r="L333" s="551"/>
      <c r="M333" s="550"/>
      <c r="N333" s="550"/>
      <c r="O333" s="550"/>
    </row>
    <row r="334" spans="1:15" ht="14.25">
      <c r="A334" s="534">
        <v>327</v>
      </c>
      <c r="B334" s="550"/>
      <c r="C334" s="550"/>
      <c r="D334" s="550"/>
      <c r="E334" s="626"/>
      <c r="F334" s="626"/>
      <c r="G334" s="550"/>
      <c r="H334" s="627"/>
      <c r="I334" s="643"/>
      <c r="J334" s="541" t="e">
        <f t="shared" si="1"/>
        <v>#DIV/0!</v>
      </c>
      <c r="K334" s="551"/>
      <c r="L334" s="551"/>
      <c r="M334" s="550"/>
      <c r="N334" s="550"/>
      <c r="O334" s="550"/>
    </row>
    <row r="335" spans="1:15" ht="14.25">
      <c r="A335" s="534">
        <v>328</v>
      </c>
      <c r="B335" s="550"/>
      <c r="C335" s="550"/>
      <c r="D335" s="550"/>
      <c r="E335" s="626"/>
      <c r="F335" s="626"/>
      <c r="G335" s="550"/>
      <c r="H335" s="627"/>
      <c r="I335" s="643"/>
      <c r="J335" s="541" t="e">
        <f t="shared" si="1"/>
        <v>#DIV/0!</v>
      </c>
      <c r="K335" s="551"/>
      <c r="L335" s="551"/>
      <c r="M335" s="550"/>
      <c r="N335" s="550"/>
      <c r="O335" s="550"/>
    </row>
    <row r="336" spans="1:15" ht="14.25">
      <c r="A336" s="534">
        <v>329</v>
      </c>
      <c r="B336" s="550"/>
      <c r="C336" s="550"/>
      <c r="D336" s="550"/>
      <c r="E336" s="626"/>
      <c r="F336" s="626"/>
      <c r="G336" s="550"/>
      <c r="H336" s="627"/>
      <c r="I336" s="643"/>
      <c r="J336" s="541" t="e">
        <f t="shared" si="1"/>
        <v>#DIV/0!</v>
      </c>
      <c r="K336" s="551"/>
      <c r="L336" s="551"/>
      <c r="M336" s="550"/>
      <c r="N336" s="550"/>
      <c r="O336" s="550"/>
    </row>
    <row r="337" spans="1:15" ht="14.25">
      <c r="A337" s="534">
        <v>330</v>
      </c>
      <c r="B337" s="550"/>
      <c r="C337" s="550"/>
      <c r="D337" s="550"/>
      <c r="E337" s="626"/>
      <c r="F337" s="626"/>
      <c r="G337" s="550"/>
      <c r="H337" s="627"/>
      <c r="I337" s="643"/>
      <c r="J337" s="541" t="e">
        <f t="shared" si="1"/>
        <v>#DIV/0!</v>
      </c>
      <c r="K337" s="551"/>
      <c r="L337" s="551"/>
      <c r="M337" s="550"/>
      <c r="N337" s="550"/>
      <c r="O337" s="550"/>
    </row>
    <row r="338" spans="1:15" ht="14.25">
      <c r="A338" s="534">
        <v>331</v>
      </c>
      <c r="B338" s="550"/>
      <c r="C338" s="550"/>
      <c r="D338" s="550"/>
      <c r="E338" s="626"/>
      <c r="F338" s="626"/>
      <c r="G338" s="550"/>
      <c r="H338" s="627"/>
      <c r="I338" s="643"/>
      <c r="J338" s="541" t="e">
        <f t="shared" si="1"/>
        <v>#DIV/0!</v>
      </c>
      <c r="K338" s="551"/>
      <c r="L338" s="551"/>
      <c r="M338" s="550"/>
      <c r="N338" s="550"/>
      <c r="O338" s="550"/>
    </row>
    <row r="339" spans="1:15" ht="14.25">
      <c r="A339" s="534">
        <v>332</v>
      </c>
      <c r="B339" s="550"/>
      <c r="C339" s="550"/>
      <c r="D339" s="550"/>
      <c r="E339" s="626"/>
      <c r="F339" s="626"/>
      <c r="G339" s="550"/>
      <c r="H339" s="627"/>
      <c r="I339" s="643"/>
      <c r="J339" s="541" t="e">
        <f t="shared" si="1"/>
        <v>#DIV/0!</v>
      </c>
      <c r="K339" s="551"/>
      <c r="L339" s="551"/>
      <c r="M339" s="550"/>
      <c r="N339" s="550"/>
      <c r="O339" s="550"/>
    </row>
    <row r="340" spans="1:15" ht="14.25">
      <c r="A340" s="534">
        <v>333</v>
      </c>
      <c r="B340" s="550"/>
      <c r="C340" s="550"/>
      <c r="D340" s="550"/>
      <c r="E340" s="626"/>
      <c r="F340" s="626"/>
      <c r="G340" s="550"/>
      <c r="H340" s="627"/>
      <c r="I340" s="643"/>
      <c r="J340" s="541" t="e">
        <f t="shared" si="1"/>
        <v>#DIV/0!</v>
      </c>
      <c r="K340" s="551"/>
      <c r="L340" s="551"/>
      <c r="M340" s="550"/>
      <c r="N340" s="550"/>
      <c r="O340" s="550"/>
    </row>
    <row r="341" spans="1:15" ht="14.25">
      <c r="A341" s="534">
        <v>334</v>
      </c>
      <c r="B341" s="550"/>
      <c r="C341" s="550"/>
      <c r="D341" s="550"/>
      <c r="E341" s="626"/>
      <c r="F341" s="626"/>
      <c r="G341" s="550"/>
      <c r="H341" s="627"/>
      <c r="I341" s="643"/>
      <c r="J341" s="541" t="e">
        <f t="shared" si="1"/>
        <v>#DIV/0!</v>
      </c>
      <c r="K341" s="551"/>
      <c r="L341" s="551"/>
      <c r="M341" s="550"/>
      <c r="N341" s="550"/>
      <c r="O341" s="550"/>
    </row>
    <row r="342" spans="1:15" ht="14.25">
      <c r="A342" s="534">
        <v>335</v>
      </c>
      <c r="B342" s="550"/>
      <c r="C342" s="550"/>
      <c r="D342" s="550"/>
      <c r="E342" s="626"/>
      <c r="F342" s="626"/>
      <c r="G342" s="550"/>
      <c r="H342" s="627"/>
      <c r="I342" s="643"/>
      <c r="J342" s="541" t="e">
        <f t="shared" si="1"/>
        <v>#DIV/0!</v>
      </c>
      <c r="K342" s="551"/>
      <c r="L342" s="551"/>
      <c r="M342" s="550"/>
      <c r="N342" s="550"/>
      <c r="O342" s="550"/>
    </row>
    <row r="343" spans="1:15" ht="14.25">
      <c r="A343" s="534">
        <v>336</v>
      </c>
      <c r="B343" s="550"/>
      <c r="C343" s="550"/>
      <c r="D343" s="550"/>
      <c r="E343" s="626"/>
      <c r="F343" s="626"/>
      <c r="G343" s="550"/>
      <c r="H343" s="627"/>
      <c r="I343" s="643"/>
      <c r="J343" s="541" t="e">
        <f t="shared" si="1"/>
        <v>#DIV/0!</v>
      </c>
      <c r="K343" s="551"/>
      <c r="L343" s="551"/>
      <c r="M343" s="550"/>
      <c r="N343" s="550"/>
      <c r="O343" s="550"/>
    </row>
    <row r="344" spans="1:15" ht="14.25">
      <c r="A344" s="534">
        <v>337</v>
      </c>
      <c r="B344" s="550"/>
      <c r="C344" s="550"/>
      <c r="D344" s="550"/>
      <c r="E344" s="626"/>
      <c r="F344" s="626"/>
      <c r="G344" s="550"/>
      <c r="H344" s="627"/>
      <c r="I344" s="643"/>
      <c r="J344" s="541" t="e">
        <f t="shared" si="1"/>
        <v>#DIV/0!</v>
      </c>
      <c r="K344" s="551"/>
      <c r="L344" s="551"/>
      <c r="M344" s="550"/>
      <c r="N344" s="550"/>
      <c r="O344" s="550"/>
    </row>
    <row r="345" spans="1:15" ht="14.25">
      <c r="A345" s="534">
        <v>338</v>
      </c>
      <c r="B345" s="550"/>
      <c r="C345" s="550"/>
      <c r="D345" s="550"/>
      <c r="E345" s="626"/>
      <c r="F345" s="626"/>
      <c r="G345" s="550"/>
      <c r="H345" s="627"/>
      <c r="I345" s="643"/>
      <c r="J345" s="541" t="e">
        <f t="shared" si="1"/>
        <v>#DIV/0!</v>
      </c>
      <c r="K345" s="551"/>
      <c r="L345" s="551"/>
      <c r="M345" s="550"/>
      <c r="N345" s="550"/>
      <c r="O345" s="550"/>
    </row>
    <row r="346" spans="1:15" ht="14.25">
      <c r="A346" s="534">
        <v>339</v>
      </c>
      <c r="B346" s="550"/>
      <c r="C346" s="550"/>
      <c r="D346" s="550"/>
      <c r="E346" s="626"/>
      <c r="F346" s="626"/>
      <c r="G346" s="550"/>
      <c r="H346" s="627"/>
      <c r="I346" s="643"/>
      <c r="J346" s="541" t="e">
        <f t="shared" si="1"/>
        <v>#DIV/0!</v>
      </c>
      <c r="K346" s="551"/>
      <c r="L346" s="551"/>
      <c r="M346" s="550"/>
      <c r="N346" s="550"/>
      <c r="O346" s="550"/>
    </row>
    <row r="347" spans="1:15" ht="14.25">
      <c r="A347" s="534">
        <v>340</v>
      </c>
      <c r="B347" s="550"/>
      <c r="C347" s="550"/>
      <c r="D347" s="550"/>
      <c r="E347" s="626"/>
      <c r="F347" s="626"/>
      <c r="G347" s="550"/>
      <c r="H347" s="627"/>
      <c r="I347" s="643"/>
      <c r="J347" s="541" t="e">
        <f t="shared" si="1"/>
        <v>#DIV/0!</v>
      </c>
      <c r="K347" s="551"/>
      <c r="L347" s="551"/>
      <c r="M347" s="550"/>
      <c r="N347" s="550"/>
      <c r="O347" s="550"/>
    </row>
    <row r="348" spans="1:15" ht="14.25">
      <c r="A348" s="534">
        <v>341</v>
      </c>
      <c r="B348" s="550"/>
      <c r="C348" s="550"/>
      <c r="D348" s="550"/>
      <c r="E348" s="626"/>
      <c r="F348" s="626"/>
      <c r="G348" s="550"/>
      <c r="H348" s="627"/>
      <c r="I348" s="643"/>
      <c r="J348" s="541" t="e">
        <f t="shared" si="1"/>
        <v>#DIV/0!</v>
      </c>
      <c r="K348" s="551"/>
      <c r="L348" s="551"/>
      <c r="M348" s="550"/>
      <c r="N348" s="550"/>
      <c r="O348" s="550"/>
    </row>
    <row r="349" spans="1:15" ht="14.25">
      <c r="A349" s="534">
        <v>342</v>
      </c>
      <c r="B349" s="550"/>
      <c r="C349" s="550"/>
      <c r="D349" s="550"/>
      <c r="E349" s="626"/>
      <c r="F349" s="626"/>
      <c r="G349" s="550"/>
      <c r="H349" s="627"/>
      <c r="I349" s="643"/>
      <c r="J349" s="541" t="e">
        <f t="shared" si="1"/>
        <v>#DIV/0!</v>
      </c>
      <c r="K349" s="551"/>
      <c r="L349" s="551"/>
      <c r="M349" s="550"/>
      <c r="N349" s="550"/>
      <c r="O349" s="550"/>
    </row>
    <row r="350" spans="1:15" ht="14.25">
      <c r="A350" s="534">
        <v>343</v>
      </c>
      <c r="B350" s="550"/>
      <c r="C350" s="550"/>
      <c r="D350" s="550"/>
      <c r="E350" s="626"/>
      <c r="F350" s="626"/>
      <c r="G350" s="550"/>
      <c r="H350" s="627"/>
      <c r="I350" s="643"/>
      <c r="J350" s="541" t="e">
        <f t="shared" si="1"/>
        <v>#DIV/0!</v>
      </c>
      <c r="K350" s="551"/>
      <c r="L350" s="551"/>
      <c r="M350" s="550"/>
      <c r="N350" s="550"/>
      <c r="O350" s="550"/>
    </row>
    <row r="351" spans="1:15" ht="14.25">
      <c r="A351" s="534">
        <v>344</v>
      </c>
      <c r="B351" s="550"/>
      <c r="C351" s="550"/>
      <c r="D351" s="550"/>
      <c r="E351" s="626"/>
      <c r="F351" s="626"/>
      <c r="G351" s="550"/>
      <c r="H351" s="627"/>
      <c r="I351" s="643"/>
      <c r="J351" s="541" t="e">
        <f t="shared" si="1"/>
        <v>#DIV/0!</v>
      </c>
      <c r="K351" s="551"/>
      <c r="L351" s="551"/>
      <c r="M351" s="550"/>
      <c r="N351" s="550"/>
      <c r="O351" s="550"/>
    </row>
    <row r="352" spans="1:15" ht="14.25">
      <c r="A352" s="534">
        <v>345</v>
      </c>
      <c r="B352" s="550"/>
      <c r="C352" s="550"/>
      <c r="D352" s="550"/>
      <c r="E352" s="626"/>
      <c r="F352" s="626"/>
      <c r="G352" s="550"/>
      <c r="H352" s="627"/>
      <c r="I352" s="643"/>
      <c r="J352" s="541" t="e">
        <f t="shared" si="1"/>
        <v>#DIV/0!</v>
      </c>
      <c r="K352" s="551"/>
      <c r="L352" s="551"/>
      <c r="M352" s="550"/>
      <c r="N352" s="550"/>
      <c r="O352" s="550"/>
    </row>
    <row r="353" spans="1:15" ht="14.25">
      <c r="A353" s="534">
        <v>346</v>
      </c>
      <c r="B353" s="550"/>
      <c r="C353" s="550"/>
      <c r="D353" s="550"/>
      <c r="E353" s="626"/>
      <c r="F353" s="626"/>
      <c r="G353" s="550"/>
      <c r="H353" s="627"/>
      <c r="I353" s="643"/>
      <c r="J353" s="541" t="e">
        <f t="shared" si="1"/>
        <v>#DIV/0!</v>
      </c>
      <c r="K353" s="551"/>
      <c r="L353" s="551"/>
      <c r="M353" s="550"/>
      <c r="N353" s="550"/>
      <c r="O353" s="550"/>
    </row>
    <row r="354" spans="1:15" ht="14.25">
      <c r="A354" s="534">
        <v>347</v>
      </c>
      <c r="B354" s="550"/>
      <c r="C354" s="550"/>
      <c r="D354" s="550"/>
      <c r="E354" s="626"/>
      <c r="F354" s="626"/>
      <c r="G354" s="550"/>
      <c r="H354" s="627"/>
      <c r="I354" s="643"/>
      <c r="J354" s="541" t="e">
        <f t="shared" si="1"/>
        <v>#DIV/0!</v>
      </c>
      <c r="K354" s="551"/>
      <c r="L354" s="551"/>
      <c r="M354" s="550"/>
      <c r="N354" s="550"/>
      <c r="O354" s="550"/>
    </row>
    <row r="355" spans="1:15" ht="14.25">
      <c r="A355" s="534">
        <v>348</v>
      </c>
      <c r="B355" s="550"/>
      <c r="C355" s="550"/>
      <c r="D355" s="550"/>
      <c r="E355" s="626"/>
      <c r="F355" s="626"/>
      <c r="G355" s="550"/>
      <c r="H355" s="627"/>
      <c r="I355" s="643"/>
      <c r="J355" s="541" t="e">
        <f t="shared" si="1"/>
        <v>#DIV/0!</v>
      </c>
      <c r="K355" s="551"/>
      <c r="L355" s="551"/>
      <c r="M355" s="550"/>
      <c r="N355" s="550"/>
      <c r="O355" s="550"/>
    </row>
    <row r="356" spans="1:15" ht="14.25">
      <c r="A356" s="534">
        <v>349</v>
      </c>
      <c r="B356" s="550"/>
      <c r="C356" s="550"/>
      <c r="D356" s="550"/>
      <c r="E356" s="626"/>
      <c r="F356" s="626"/>
      <c r="G356" s="550"/>
      <c r="H356" s="627"/>
      <c r="I356" s="643"/>
      <c r="J356" s="541" t="e">
        <f t="shared" si="1"/>
        <v>#DIV/0!</v>
      </c>
      <c r="K356" s="551"/>
      <c r="L356" s="551"/>
      <c r="M356" s="550"/>
      <c r="N356" s="550"/>
      <c r="O356" s="550"/>
    </row>
    <row r="357" spans="1:15" ht="14.25">
      <c r="A357" s="534">
        <v>350</v>
      </c>
      <c r="B357" s="550"/>
      <c r="C357" s="550"/>
      <c r="D357" s="550"/>
      <c r="E357" s="626"/>
      <c r="F357" s="626"/>
      <c r="G357" s="550"/>
      <c r="H357" s="627"/>
      <c r="I357" s="643"/>
      <c r="J357" s="541" t="e">
        <f t="shared" si="1"/>
        <v>#DIV/0!</v>
      </c>
      <c r="K357" s="551"/>
      <c r="L357" s="551"/>
      <c r="M357" s="550"/>
      <c r="N357" s="550"/>
      <c r="O357" s="550"/>
    </row>
  </sheetData>
  <sheetProtection selectLockedCells="1" selectUnlockedCells="1"/>
  <mergeCells count="3">
    <mergeCell ref="E2:G2"/>
    <mergeCell ref="E3:G3"/>
    <mergeCell ref="E4:G4"/>
  </mergeCells>
  <phoneticPr fontId="1"/>
  <dataValidations count="1">
    <dataValidation type="list" allowBlank="1" showErrorMessage="1" sqref="E8:E357">
      <formula1>"10電力,PPS"</formula1>
      <formula2>0</formula2>
    </dataValidation>
  </dataValidations>
  <pageMargins left="0.78680555555555554" right="0.78680555555555554" top="0.59027777777777779" bottom="0.55000000000000004" header="0.51180555555555551" footer="0.51180555555555551"/>
  <pageSetup paperSize="9" scale="76" firstPageNumber="0" orientation="landscape" horizontalDpi="300" verticalDpi="300"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5"/>
  <sheetViews>
    <sheetView view="pageBreakPreview" zoomScale="60" zoomScaleNormal="100" workbookViewId="0">
      <selection activeCell="R29" sqref="R29"/>
    </sheetView>
  </sheetViews>
  <sheetFormatPr defaultColWidth="9" defaultRowHeight="13.5"/>
  <cols>
    <col min="1" max="1" width="9" style="534"/>
    <col min="2" max="2" width="20.125" style="534" customWidth="1"/>
    <col min="3" max="4" width="9" style="534"/>
    <col min="5" max="5" width="13.125" style="534" customWidth="1"/>
    <col min="6" max="6" width="9" style="534"/>
    <col min="7" max="7" width="13.25" style="534" customWidth="1"/>
    <col min="8" max="8" width="11.375" style="534" customWidth="1"/>
    <col min="9" max="9" width="10.375" style="534" customWidth="1"/>
    <col min="10" max="16384" width="9" style="534"/>
  </cols>
  <sheetData>
    <row r="1" spans="1:256" ht="14.25">
      <c r="A1" s="527" t="s">
        <v>1707</v>
      </c>
      <c r="B1" s="645" t="str">
        <f>[37]合計!C3</f>
        <v>宮崎県</v>
      </c>
      <c r="H1" s="529"/>
      <c r="I1" s="527" t="s">
        <v>1876</v>
      </c>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c r="GT1" s="529"/>
      <c r="GU1" s="529"/>
      <c r="GV1" s="529"/>
      <c r="GW1" s="529"/>
      <c r="GX1" s="529"/>
      <c r="GY1" s="529"/>
      <c r="GZ1" s="529"/>
      <c r="HA1" s="529"/>
      <c r="HB1" s="529"/>
      <c r="HC1" s="529"/>
      <c r="HD1" s="529"/>
      <c r="HE1" s="529"/>
      <c r="HF1" s="529"/>
      <c r="HG1" s="529"/>
      <c r="HH1" s="529"/>
      <c r="HI1" s="529"/>
      <c r="HJ1" s="529"/>
      <c r="HK1" s="529"/>
      <c r="HL1" s="529"/>
      <c r="HM1" s="529"/>
      <c r="HN1" s="529"/>
      <c r="HO1" s="529"/>
      <c r="HP1" s="529"/>
      <c r="HQ1" s="529"/>
      <c r="HR1" s="529"/>
      <c r="HS1" s="529"/>
      <c r="HT1" s="529"/>
      <c r="HU1" s="529"/>
      <c r="HV1" s="529"/>
      <c r="HW1" s="529"/>
      <c r="HX1" s="529"/>
      <c r="HY1" s="529"/>
      <c r="HZ1" s="529"/>
      <c r="IA1" s="529"/>
      <c r="IB1" s="529"/>
      <c r="IC1" s="529"/>
      <c r="ID1" s="529"/>
      <c r="IE1" s="529"/>
      <c r="IF1" s="529"/>
      <c r="IG1" s="529"/>
      <c r="IH1" s="529"/>
      <c r="II1" s="529"/>
      <c r="IJ1" s="529"/>
      <c r="IK1" s="529"/>
      <c r="IL1" s="529"/>
      <c r="IM1" s="529"/>
      <c r="IN1" s="529"/>
      <c r="IO1" s="529"/>
      <c r="IP1" s="529"/>
      <c r="IQ1" s="529"/>
      <c r="IR1" s="529"/>
      <c r="IS1" s="529"/>
      <c r="IT1" s="529"/>
      <c r="IU1" s="529"/>
      <c r="IV1" s="529"/>
    </row>
    <row r="2" spans="1:256" ht="49.5" customHeight="1">
      <c r="A2" s="529"/>
      <c r="B2" s="646"/>
      <c r="E2" s="924" t="s">
        <v>1877</v>
      </c>
      <c r="F2" s="924"/>
      <c r="G2" s="924"/>
      <c r="H2" s="647">
        <f>SUMIF(G6:G356,"PPS",H6:H356)</f>
        <v>0</v>
      </c>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c r="GP2" s="529"/>
      <c r="GQ2" s="529"/>
      <c r="GR2" s="529"/>
      <c r="GS2" s="529"/>
      <c r="GT2" s="529"/>
      <c r="GU2" s="529"/>
      <c r="GV2" s="529"/>
      <c r="GW2" s="529"/>
      <c r="GX2" s="529"/>
      <c r="GY2" s="529"/>
      <c r="GZ2" s="529"/>
      <c r="HA2" s="529"/>
      <c r="HB2" s="529"/>
      <c r="HC2" s="529"/>
      <c r="HD2" s="529"/>
      <c r="HE2" s="529"/>
      <c r="HF2" s="529"/>
      <c r="HG2" s="529"/>
      <c r="HH2" s="529"/>
      <c r="HI2" s="529"/>
      <c r="HJ2" s="529"/>
      <c r="HK2" s="529"/>
      <c r="HL2" s="529"/>
      <c r="HM2" s="529"/>
      <c r="HN2" s="529"/>
      <c r="HO2" s="529"/>
      <c r="HP2" s="529"/>
      <c r="HQ2" s="529"/>
      <c r="HR2" s="529"/>
      <c r="HS2" s="529"/>
      <c r="HT2" s="529"/>
      <c r="HU2" s="529"/>
      <c r="HV2" s="529"/>
      <c r="HW2" s="529"/>
      <c r="HX2" s="529"/>
      <c r="HY2" s="529"/>
      <c r="HZ2" s="529"/>
      <c r="IA2" s="529"/>
      <c r="IB2" s="529"/>
      <c r="IC2" s="529"/>
      <c r="ID2" s="529"/>
      <c r="IE2" s="529"/>
      <c r="IF2" s="529"/>
      <c r="IG2" s="529"/>
      <c r="IH2" s="529"/>
      <c r="II2" s="529"/>
      <c r="IJ2" s="529"/>
      <c r="IK2" s="529"/>
      <c r="IL2" s="529"/>
      <c r="IM2" s="529"/>
      <c r="IN2" s="529"/>
      <c r="IO2" s="529"/>
      <c r="IP2" s="529"/>
      <c r="IQ2" s="529"/>
      <c r="IR2" s="529"/>
      <c r="IS2" s="529"/>
      <c r="IT2" s="529"/>
      <c r="IU2" s="529"/>
      <c r="IV2" s="529"/>
    </row>
    <row r="3" spans="1:256" ht="16.5" customHeight="1">
      <c r="B3" s="546"/>
      <c r="E3" s="679"/>
      <c r="F3" s="679"/>
      <c r="G3" s="679"/>
      <c r="H3" s="548"/>
    </row>
    <row r="4" spans="1:256" ht="57">
      <c r="A4" s="530" t="s">
        <v>1878</v>
      </c>
      <c r="B4" s="550" t="s">
        <v>1714</v>
      </c>
      <c r="C4" s="550" t="s">
        <v>1715</v>
      </c>
      <c r="D4" s="550" t="s">
        <v>1718</v>
      </c>
      <c r="E4" s="550" t="s">
        <v>1719</v>
      </c>
      <c r="F4" s="550" t="s">
        <v>1716</v>
      </c>
      <c r="G4" s="551" t="s">
        <v>1717</v>
      </c>
      <c r="H4" s="552" t="s">
        <v>1879</v>
      </c>
      <c r="I4" s="680" t="s">
        <v>1880</v>
      </c>
      <c r="J4" s="681" t="s">
        <v>1881</v>
      </c>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c r="GT4" s="529"/>
      <c r="GU4" s="529"/>
      <c r="GV4" s="529"/>
      <c r="GW4" s="529"/>
      <c r="GX4" s="529"/>
      <c r="GY4" s="529"/>
      <c r="GZ4" s="529"/>
      <c r="HA4" s="529"/>
      <c r="HB4" s="529"/>
      <c r="HC4" s="529"/>
      <c r="HD4" s="529"/>
      <c r="HE4" s="529"/>
      <c r="HF4" s="529"/>
      <c r="HG4" s="529"/>
      <c r="HH4" s="529"/>
      <c r="HI4" s="529"/>
      <c r="HJ4" s="529"/>
      <c r="HK4" s="529"/>
      <c r="HL4" s="529"/>
      <c r="HM4" s="529"/>
      <c r="HN4" s="529"/>
      <c r="HO4" s="529"/>
      <c r="HP4" s="529"/>
      <c r="HQ4" s="529"/>
      <c r="HR4" s="529"/>
      <c r="HS4" s="529"/>
      <c r="HT4" s="529"/>
      <c r="HU4" s="529"/>
      <c r="HV4" s="529"/>
      <c r="HW4" s="529"/>
      <c r="HX4" s="529"/>
      <c r="HY4" s="529"/>
      <c r="HZ4" s="529"/>
      <c r="IA4" s="529"/>
      <c r="IB4" s="529"/>
      <c r="IC4" s="529"/>
      <c r="ID4" s="529"/>
      <c r="IE4" s="529"/>
      <c r="IF4" s="529"/>
      <c r="IG4" s="529"/>
      <c r="IH4" s="529"/>
      <c r="II4" s="529"/>
      <c r="IJ4" s="529"/>
      <c r="IK4" s="529"/>
      <c r="IL4" s="529"/>
      <c r="IM4" s="529"/>
      <c r="IN4" s="529"/>
      <c r="IO4" s="529"/>
      <c r="IP4" s="529"/>
      <c r="IQ4" s="529"/>
      <c r="IR4" s="529"/>
      <c r="IS4" s="529"/>
      <c r="IT4" s="529"/>
      <c r="IU4" s="529"/>
      <c r="IV4" s="529"/>
    </row>
    <row r="5" spans="1:256" s="554" customFormat="1" ht="15" thickBot="1">
      <c r="B5" s="555" t="s">
        <v>1726</v>
      </c>
      <c r="C5" s="555"/>
      <c r="D5" s="555"/>
      <c r="E5" s="555"/>
      <c r="F5" s="555"/>
      <c r="G5" s="555"/>
      <c r="H5" s="682">
        <f>SUM(H6:H65)</f>
        <v>0</v>
      </c>
      <c r="I5" s="682">
        <f>SUM(I6:I65)</f>
        <v>0</v>
      </c>
      <c r="J5" s="555" t="e">
        <f t="shared" ref="J5:J65" si="0">H5/I5</f>
        <v>#DIV/0!</v>
      </c>
    </row>
    <row r="6" spans="1:256" ht="15" thickTop="1">
      <c r="A6" s="534">
        <v>1</v>
      </c>
      <c r="B6" s="578" t="s">
        <v>1875</v>
      </c>
      <c r="C6" s="578"/>
      <c r="D6" s="578"/>
      <c r="E6" s="683"/>
      <c r="F6" s="578"/>
      <c r="G6" s="652"/>
      <c r="H6" s="647"/>
      <c r="I6" s="647"/>
      <c r="J6" s="550" t="e">
        <f t="shared" si="0"/>
        <v>#DIV/0!</v>
      </c>
      <c r="K6" s="529"/>
      <c r="L6" s="529"/>
      <c r="M6" s="529"/>
      <c r="N6" s="529"/>
      <c r="O6" s="529"/>
      <c r="P6" s="529"/>
      <c r="Q6" s="529"/>
      <c r="R6" s="529"/>
      <c r="S6" s="529"/>
      <c r="T6" s="529"/>
      <c r="U6" s="529"/>
      <c r="V6" s="529"/>
      <c r="W6" s="529"/>
      <c r="X6" s="529"/>
      <c r="Y6" s="529"/>
      <c r="Z6" s="529"/>
      <c r="AA6" s="529"/>
      <c r="AB6" s="529"/>
      <c r="AC6" s="529"/>
      <c r="AD6" s="529"/>
      <c r="AE6" s="529"/>
      <c r="AF6" s="529"/>
      <c r="AG6" s="529"/>
      <c r="AH6" s="529"/>
      <c r="AI6" s="529"/>
      <c r="AJ6" s="529"/>
      <c r="AK6" s="529"/>
      <c r="AL6" s="529"/>
      <c r="AM6" s="529"/>
      <c r="AN6" s="529"/>
      <c r="AO6" s="529"/>
      <c r="AP6" s="529"/>
      <c r="AQ6" s="529"/>
      <c r="AR6" s="529"/>
      <c r="AS6" s="529"/>
      <c r="AT6" s="529"/>
      <c r="AU6" s="529"/>
      <c r="AV6" s="529"/>
      <c r="AW6" s="529"/>
      <c r="AX6" s="529"/>
      <c r="AY6" s="529"/>
      <c r="AZ6" s="529"/>
      <c r="BA6" s="529"/>
      <c r="BB6" s="529"/>
      <c r="BC6" s="529"/>
      <c r="BD6" s="529"/>
      <c r="BE6" s="529"/>
      <c r="BF6" s="529"/>
      <c r="BG6" s="529"/>
      <c r="BH6" s="529"/>
      <c r="BI6" s="529"/>
      <c r="BJ6" s="529"/>
      <c r="BK6" s="529"/>
      <c r="BL6" s="529"/>
      <c r="BM6" s="529"/>
      <c r="BN6" s="529"/>
      <c r="BO6" s="529"/>
      <c r="BP6" s="529"/>
      <c r="BQ6" s="529"/>
      <c r="BR6" s="529"/>
      <c r="BS6" s="529"/>
      <c r="BT6" s="529"/>
      <c r="BU6" s="529"/>
      <c r="BV6" s="529"/>
      <c r="BW6" s="529"/>
      <c r="BX6" s="529"/>
      <c r="BY6" s="529"/>
      <c r="BZ6" s="529"/>
      <c r="CA6" s="529"/>
      <c r="CB6" s="529"/>
      <c r="CC6" s="529"/>
      <c r="CD6" s="529"/>
      <c r="CE6" s="529"/>
      <c r="CF6" s="529"/>
      <c r="CG6" s="529"/>
      <c r="CH6" s="529"/>
      <c r="CI6" s="529"/>
      <c r="CJ6" s="529"/>
      <c r="CK6" s="529"/>
      <c r="CL6" s="529"/>
      <c r="CM6" s="529"/>
      <c r="CN6" s="529"/>
      <c r="CO6" s="529"/>
      <c r="CP6" s="529"/>
      <c r="CQ6" s="529"/>
      <c r="CR6" s="529"/>
      <c r="CS6" s="529"/>
      <c r="CT6" s="529"/>
      <c r="CU6" s="529"/>
      <c r="CV6" s="529"/>
      <c r="CW6" s="529"/>
      <c r="CX6" s="529"/>
      <c r="CY6" s="529"/>
      <c r="CZ6" s="529"/>
      <c r="DA6" s="529"/>
      <c r="DB6" s="529"/>
      <c r="DC6" s="529"/>
      <c r="DD6" s="529"/>
      <c r="DE6" s="529"/>
      <c r="DF6" s="529"/>
      <c r="DG6" s="529"/>
      <c r="DH6" s="529"/>
      <c r="DI6" s="529"/>
      <c r="DJ6" s="529"/>
      <c r="DK6" s="529"/>
      <c r="DL6" s="529"/>
      <c r="DM6" s="529"/>
      <c r="DN6" s="529"/>
      <c r="DO6" s="529"/>
      <c r="DP6" s="529"/>
      <c r="DQ6" s="529"/>
      <c r="DR6" s="529"/>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29"/>
      <c r="FC6" s="529"/>
      <c r="FD6" s="529"/>
      <c r="FE6" s="529"/>
      <c r="FF6" s="529"/>
      <c r="FG6" s="529"/>
      <c r="FH6" s="529"/>
      <c r="FI6" s="529"/>
      <c r="FJ6" s="529"/>
      <c r="FK6" s="529"/>
      <c r="FL6" s="529"/>
      <c r="FM6" s="529"/>
      <c r="FN6" s="529"/>
      <c r="FO6" s="529"/>
      <c r="FP6" s="529"/>
      <c r="FQ6" s="529"/>
      <c r="FR6" s="529"/>
      <c r="FS6" s="529"/>
      <c r="FT6" s="529"/>
      <c r="FU6" s="529"/>
      <c r="FV6" s="529"/>
      <c r="FW6" s="529"/>
      <c r="FX6" s="529"/>
      <c r="FY6" s="529"/>
      <c r="FZ6" s="529"/>
      <c r="GA6" s="529"/>
      <c r="GB6" s="529"/>
      <c r="GC6" s="529"/>
      <c r="GD6" s="529"/>
      <c r="GE6" s="529"/>
      <c r="GF6" s="529"/>
      <c r="GG6" s="529"/>
      <c r="GH6" s="529"/>
      <c r="GI6" s="529"/>
      <c r="GJ6" s="529"/>
      <c r="GK6" s="529"/>
      <c r="GL6" s="529"/>
      <c r="GM6" s="529"/>
      <c r="GN6" s="529"/>
      <c r="GO6" s="529"/>
      <c r="GP6" s="529"/>
      <c r="GQ6" s="529"/>
      <c r="GR6" s="529"/>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529"/>
      <c r="HR6" s="529"/>
      <c r="HS6" s="529"/>
      <c r="HT6" s="529"/>
      <c r="HU6" s="529"/>
      <c r="HV6" s="529"/>
      <c r="HW6" s="529"/>
      <c r="HX6" s="529"/>
      <c r="HY6" s="529"/>
      <c r="HZ6" s="529"/>
      <c r="IA6" s="529"/>
      <c r="IB6" s="529"/>
      <c r="IC6" s="529"/>
      <c r="ID6" s="529"/>
      <c r="IE6" s="529"/>
      <c r="IF6" s="529"/>
      <c r="IG6" s="529"/>
      <c r="IH6" s="529"/>
      <c r="II6" s="529"/>
      <c r="IJ6" s="529"/>
      <c r="IK6" s="529"/>
      <c r="IL6" s="529"/>
      <c r="IM6" s="529"/>
      <c r="IN6" s="529"/>
      <c r="IO6" s="529"/>
      <c r="IP6" s="529"/>
      <c r="IQ6" s="529"/>
      <c r="IR6" s="529"/>
      <c r="IS6" s="529"/>
      <c r="IT6" s="529"/>
      <c r="IU6" s="529"/>
      <c r="IV6" s="529"/>
    </row>
    <row r="7" spans="1:256" ht="14.25">
      <c r="A7" s="534">
        <v>2</v>
      </c>
      <c r="B7" s="578"/>
      <c r="C7" s="578"/>
      <c r="D7" s="578"/>
      <c r="E7" s="683"/>
      <c r="F7" s="578"/>
      <c r="G7" s="652"/>
      <c r="H7" s="647"/>
      <c r="I7" s="647"/>
      <c r="J7" s="550" t="e">
        <f t="shared" si="0"/>
        <v>#DIV/0!</v>
      </c>
      <c r="K7" s="529"/>
      <c r="L7" s="529"/>
      <c r="M7" s="529"/>
      <c r="N7" s="529"/>
      <c r="O7" s="529"/>
      <c r="P7" s="529"/>
      <c r="Q7" s="529"/>
      <c r="R7" s="529"/>
      <c r="S7" s="529"/>
      <c r="T7" s="529"/>
      <c r="U7" s="529"/>
      <c r="V7" s="529"/>
      <c r="W7" s="529"/>
      <c r="X7" s="529"/>
      <c r="Y7" s="529"/>
      <c r="Z7" s="529"/>
      <c r="AA7" s="529"/>
      <c r="AB7" s="529"/>
      <c r="AC7" s="529"/>
      <c r="AD7" s="529"/>
      <c r="AE7" s="529"/>
      <c r="AF7" s="529"/>
      <c r="AG7" s="529"/>
      <c r="AH7" s="529"/>
      <c r="AI7" s="529"/>
      <c r="AJ7" s="529"/>
      <c r="AK7" s="529"/>
      <c r="AL7" s="529"/>
      <c r="AM7" s="529"/>
      <c r="AN7" s="529"/>
      <c r="AO7" s="529"/>
      <c r="AP7" s="529"/>
      <c r="AQ7" s="529"/>
      <c r="AR7" s="529"/>
      <c r="AS7" s="529"/>
      <c r="AT7" s="529"/>
      <c r="AU7" s="529"/>
      <c r="AV7" s="529"/>
      <c r="AW7" s="529"/>
      <c r="AX7" s="529"/>
      <c r="AY7" s="529"/>
      <c r="AZ7" s="529"/>
      <c r="BA7" s="529"/>
      <c r="BB7" s="529"/>
      <c r="BC7" s="529"/>
      <c r="BD7" s="529"/>
      <c r="BE7" s="529"/>
      <c r="BF7" s="529"/>
      <c r="BG7" s="529"/>
      <c r="BH7" s="529"/>
      <c r="BI7" s="529"/>
      <c r="BJ7" s="529"/>
      <c r="BK7" s="529"/>
      <c r="BL7" s="529"/>
      <c r="BM7" s="529"/>
      <c r="BN7" s="529"/>
      <c r="BO7" s="529"/>
      <c r="BP7" s="529"/>
      <c r="BQ7" s="529"/>
      <c r="BR7" s="529"/>
      <c r="BS7" s="529"/>
      <c r="BT7" s="529"/>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row>
    <row r="8" spans="1:256" ht="14.25">
      <c r="A8" s="534">
        <v>3</v>
      </c>
      <c r="B8" s="578"/>
      <c r="C8" s="578"/>
      <c r="D8" s="578"/>
      <c r="E8" s="683"/>
      <c r="F8" s="578"/>
      <c r="G8" s="652"/>
      <c r="H8" s="647"/>
      <c r="I8" s="647"/>
      <c r="J8" s="550" t="e">
        <f t="shared" si="0"/>
        <v>#DIV/0!</v>
      </c>
      <c r="K8" s="529"/>
      <c r="L8" s="529"/>
      <c r="M8" s="529"/>
      <c r="N8" s="529"/>
      <c r="O8" s="529"/>
      <c r="P8" s="529"/>
      <c r="Q8" s="529"/>
      <c r="R8" s="529"/>
      <c r="S8" s="529"/>
      <c r="T8" s="529"/>
      <c r="U8" s="529"/>
      <c r="V8" s="529"/>
      <c r="W8" s="529"/>
      <c r="X8" s="529"/>
      <c r="Y8" s="529"/>
      <c r="Z8" s="529"/>
      <c r="AA8" s="529"/>
      <c r="AB8" s="529"/>
      <c r="AC8" s="529"/>
      <c r="AD8" s="529"/>
      <c r="AE8" s="529"/>
      <c r="AF8" s="529"/>
      <c r="AG8" s="529"/>
      <c r="AH8" s="529"/>
      <c r="AI8" s="529"/>
      <c r="AJ8" s="529"/>
      <c r="AK8" s="529"/>
      <c r="AL8" s="529"/>
      <c r="AM8" s="529"/>
      <c r="AN8" s="529"/>
      <c r="AO8" s="529"/>
      <c r="AP8" s="529"/>
      <c r="AQ8" s="529"/>
      <c r="AR8" s="529"/>
      <c r="AS8" s="529"/>
      <c r="AT8" s="529"/>
      <c r="AU8" s="529"/>
      <c r="AV8" s="529"/>
      <c r="AW8" s="529"/>
      <c r="AX8" s="529"/>
      <c r="AY8" s="529"/>
      <c r="AZ8" s="529"/>
      <c r="BA8" s="529"/>
      <c r="BB8" s="529"/>
      <c r="BC8" s="529"/>
      <c r="BD8" s="529"/>
      <c r="BE8" s="529"/>
      <c r="BF8" s="529"/>
      <c r="BG8" s="529"/>
      <c r="BH8" s="529"/>
      <c r="BI8" s="529"/>
      <c r="BJ8" s="529"/>
      <c r="BK8" s="529"/>
      <c r="BL8" s="529"/>
      <c r="BM8" s="529"/>
      <c r="BN8" s="529"/>
      <c r="BO8" s="529"/>
      <c r="BP8" s="529"/>
      <c r="BQ8" s="529"/>
      <c r="BR8" s="529"/>
      <c r="BS8" s="529"/>
      <c r="BT8" s="529"/>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row>
    <row r="9" spans="1:256" ht="14.25">
      <c r="A9" s="534">
        <v>4</v>
      </c>
      <c r="B9" s="550"/>
      <c r="C9" s="550"/>
      <c r="D9" s="550"/>
      <c r="E9" s="550"/>
      <c r="F9" s="550"/>
      <c r="G9" s="626"/>
      <c r="H9" s="550"/>
      <c r="I9" s="550"/>
      <c r="J9" s="550" t="e">
        <f t="shared" si="0"/>
        <v>#DIV/0!</v>
      </c>
      <c r="K9" s="529"/>
      <c r="L9" s="529"/>
      <c r="M9" s="529"/>
      <c r="N9" s="529"/>
      <c r="O9" s="529"/>
      <c r="P9" s="529"/>
      <c r="Q9" s="529"/>
      <c r="R9" s="529"/>
      <c r="S9" s="529"/>
      <c r="T9" s="529"/>
      <c r="U9" s="529"/>
      <c r="V9" s="529"/>
      <c r="W9" s="529"/>
      <c r="X9" s="529"/>
      <c r="Y9" s="529"/>
      <c r="Z9" s="529"/>
      <c r="AA9" s="529"/>
      <c r="AB9" s="529"/>
      <c r="AC9" s="529"/>
      <c r="AD9" s="529"/>
      <c r="AE9" s="529"/>
      <c r="AF9" s="529"/>
      <c r="AG9" s="529"/>
      <c r="AH9" s="529"/>
      <c r="AI9" s="529"/>
      <c r="AJ9" s="529"/>
      <c r="AK9" s="529"/>
      <c r="AL9" s="529"/>
      <c r="AM9" s="529"/>
      <c r="AN9" s="529"/>
      <c r="AO9" s="529"/>
      <c r="AP9" s="529"/>
      <c r="AQ9" s="529"/>
      <c r="AR9" s="529"/>
      <c r="AS9" s="529"/>
      <c r="AT9" s="529"/>
      <c r="AU9" s="529"/>
      <c r="AV9" s="529"/>
      <c r="AW9" s="529"/>
      <c r="AX9" s="529"/>
      <c r="AY9" s="529"/>
      <c r="AZ9" s="529"/>
      <c r="BA9" s="529"/>
      <c r="BB9" s="529"/>
      <c r="BC9" s="529"/>
      <c r="BD9" s="529"/>
      <c r="BE9" s="529"/>
      <c r="BF9" s="529"/>
      <c r="BG9" s="529"/>
      <c r="BH9" s="529"/>
      <c r="BI9" s="529"/>
      <c r="BJ9" s="529"/>
      <c r="BK9" s="529"/>
      <c r="BL9" s="529"/>
      <c r="BM9" s="529"/>
      <c r="BN9" s="529"/>
      <c r="BO9" s="529"/>
      <c r="BP9" s="529"/>
      <c r="BQ9" s="529"/>
      <c r="BR9" s="529"/>
      <c r="BS9" s="529"/>
      <c r="BT9" s="529"/>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row>
    <row r="10" spans="1:256" ht="14.25">
      <c r="A10" s="534">
        <v>5</v>
      </c>
      <c r="B10" s="550"/>
      <c r="C10" s="550"/>
      <c r="D10" s="550"/>
      <c r="E10" s="550"/>
      <c r="F10" s="550"/>
      <c r="G10" s="626"/>
      <c r="H10" s="550"/>
      <c r="I10" s="550"/>
      <c r="J10" s="550" t="e">
        <f t="shared" si="0"/>
        <v>#DIV/0!</v>
      </c>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529"/>
      <c r="BW10" s="529"/>
      <c r="BX10" s="529"/>
      <c r="BY10" s="529"/>
      <c r="BZ10" s="529"/>
      <c r="CA10" s="529"/>
      <c r="CB10" s="529"/>
      <c r="CC10" s="529"/>
      <c r="CD10" s="529"/>
      <c r="CE10" s="529"/>
      <c r="CF10" s="529"/>
      <c r="CG10" s="529"/>
      <c r="CH10" s="529"/>
      <c r="CI10" s="529"/>
      <c r="CJ10" s="529"/>
      <c r="CK10" s="529"/>
      <c r="CL10" s="529"/>
      <c r="CM10" s="529"/>
      <c r="CN10" s="529"/>
      <c r="CO10" s="529"/>
      <c r="CP10" s="529"/>
      <c r="CQ10" s="529"/>
      <c r="CR10" s="529"/>
      <c r="CS10" s="529"/>
      <c r="CT10" s="529"/>
      <c r="CU10" s="529"/>
      <c r="CV10" s="529"/>
      <c r="CW10" s="529"/>
      <c r="CX10" s="529"/>
      <c r="CY10" s="529"/>
      <c r="CZ10" s="529"/>
      <c r="DA10" s="529"/>
      <c r="DB10" s="529"/>
      <c r="DC10" s="529"/>
      <c r="DD10" s="529"/>
      <c r="DE10" s="529"/>
      <c r="DF10" s="529"/>
      <c r="DG10" s="529"/>
      <c r="DH10" s="529"/>
      <c r="DI10" s="529"/>
      <c r="DJ10" s="529"/>
      <c r="DK10" s="529"/>
      <c r="DL10" s="529"/>
      <c r="DM10" s="529"/>
      <c r="DN10" s="529"/>
      <c r="DO10" s="529"/>
      <c r="DP10" s="529"/>
      <c r="DQ10" s="529"/>
      <c r="DR10" s="529"/>
      <c r="DS10" s="529"/>
      <c r="DT10" s="529"/>
      <c r="DU10" s="529"/>
      <c r="DV10" s="529"/>
      <c r="DW10" s="529"/>
      <c r="DX10" s="529"/>
      <c r="DY10" s="529"/>
      <c r="DZ10" s="529"/>
      <c r="EA10" s="529"/>
      <c r="EB10" s="529"/>
      <c r="EC10" s="529"/>
      <c r="ED10" s="529"/>
      <c r="EE10" s="529"/>
      <c r="EF10" s="529"/>
      <c r="EG10" s="529"/>
      <c r="EH10" s="529"/>
      <c r="EI10" s="529"/>
      <c r="EJ10" s="529"/>
      <c r="EK10" s="529"/>
      <c r="EL10" s="529"/>
      <c r="EM10" s="529"/>
      <c r="EN10" s="529"/>
      <c r="EO10" s="529"/>
      <c r="EP10" s="529"/>
      <c r="EQ10" s="529"/>
      <c r="ER10" s="529"/>
      <c r="ES10" s="529"/>
      <c r="ET10" s="529"/>
      <c r="EU10" s="529"/>
      <c r="EV10" s="529"/>
      <c r="EW10" s="529"/>
      <c r="EX10" s="529"/>
      <c r="EY10" s="529"/>
      <c r="EZ10" s="529"/>
      <c r="FA10" s="529"/>
      <c r="FB10" s="529"/>
      <c r="FC10" s="529"/>
      <c r="FD10" s="529"/>
      <c r="FE10" s="529"/>
      <c r="FF10" s="529"/>
      <c r="FG10" s="529"/>
      <c r="FH10" s="529"/>
      <c r="FI10" s="529"/>
      <c r="FJ10" s="529"/>
      <c r="FK10" s="529"/>
      <c r="FL10" s="529"/>
      <c r="FM10" s="529"/>
      <c r="FN10" s="529"/>
      <c r="FO10" s="529"/>
      <c r="FP10" s="529"/>
      <c r="FQ10" s="529"/>
      <c r="FR10" s="529"/>
      <c r="FS10" s="529"/>
      <c r="FT10" s="529"/>
      <c r="FU10" s="529"/>
      <c r="FV10" s="529"/>
      <c r="FW10" s="529"/>
      <c r="FX10" s="529"/>
      <c r="FY10" s="529"/>
      <c r="FZ10" s="529"/>
      <c r="GA10" s="529"/>
      <c r="GB10" s="529"/>
      <c r="GC10" s="529"/>
      <c r="GD10" s="529"/>
      <c r="GE10" s="529"/>
      <c r="GF10" s="529"/>
      <c r="GG10" s="529"/>
      <c r="GH10" s="529"/>
      <c r="GI10" s="529"/>
      <c r="GJ10" s="529"/>
      <c r="GK10" s="529"/>
      <c r="GL10" s="529"/>
      <c r="GM10" s="529"/>
      <c r="GN10" s="529"/>
      <c r="GO10" s="529"/>
      <c r="GP10" s="529"/>
      <c r="GQ10" s="529"/>
      <c r="GR10" s="529"/>
      <c r="GS10" s="529"/>
      <c r="GT10" s="529"/>
      <c r="GU10" s="529"/>
      <c r="GV10" s="529"/>
      <c r="GW10" s="529"/>
      <c r="GX10" s="529"/>
      <c r="GY10" s="529"/>
      <c r="GZ10" s="529"/>
      <c r="HA10" s="529"/>
      <c r="HB10" s="529"/>
      <c r="HC10" s="529"/>
      <c r="HD10" s="529"/>
      <c r="HE10" s="529"/>
      <c r="HF10" s="529"/>
      <c r="HG10" s="529"/>
      <c r="HH10" s="529"/>
      <c r="HI10" s="529"/>
      <c r="HJ10" s="529"/>
      <c r="HK10" s="529"/>
      <c r="HL10" s="529"/>
      <c r="HM10" s="529"/>
      <c r="HN10" s="529"/>
      <c r="HO10" s="529"/>
      <c r="HP10" s="529"/>
      <c r="HQ10" s="529"/>
      <c r="HR10" s="529"/>
      <c r="HS10" s="529"/>
      <c r="HT10" s="529"/>
      <c r="HU10" s="529"/>
      <c r="HV10" s="529"/>
      <c r="HW10" s="529"/>
      <c r="HX10" s="529"/>
      <c r="HY10" s="529"/>
      <c r="HZ10" s="529"/>
      <c r="IA10" s="529"/>
      <c r="IB10" s="529"/>
      <c r="IC10" s="529"/>
      <c r="ID10" s="529"/>
      <c r="IE10" s="529"/>
      <c r="IF10" s="529"/>
      <c r="IG10" s="529"/>
      <c r="IH10" s="529"/>
      <c r="II10" s="529"/>
      <c r="IJ10" s="529"/>
      <c r="IK10" s="529"/>
      <c r="IL10" s="529"/>
      <c r="IM10" s="529"/>
      <c r="IN10" s="529"/>
      <c r="IO10" s="529"/>
      <c r="IP10" s="529"/>
      <c r="IQ10" s="529"/>
      <c r="IR10" s="529"/>
      <c r="IS10" s="529"/>
      <c r="IT10" s="529"/>
      <c r="IU10" s="529"/>
      <c r="IV10" s="529"/>
    </row>
    <row r="11" spans="1:256" ht="14.25">
      <c r="A11" s="534">
        <v>6</v>
      </c>
      <c r="B11" s="550"/>
      <c r="C11" s="550"/>
      <c r="D11" s="550"/>
      <c r="E11" s="550"/>
      <c r="F11" s="550"/>
      <c r="G11" s="626"/>
      <c r="H11" s="550"/>
      <c r="I11" s="550"/>
      <c r="J11" s="550" t="e">
        <f t="shared" si="0"/>
        <v>#DIV/0!</v>
      </c>
    </row>
    <row r="12" spans="1:256" ht="14.25">
      <c r="A12" s="534">
        <v>7</v>
      </c>
      <c r="B12" s="550"/>
      <c r="C12" s="550"/>
      <c r="D12" s="550"/>
      <c r="E12" s="550"/>
      <c r="F12" s="550"/>
      <c r="G12" s="626"/>
      <c r="H12" s="550"/>
      <c r="I12" s="550"/>
      <c r="J12" s="550" t="e">
        <f t="shared" si="0"/>
        <v>#DIV/0!</v>
      </c>
    </row>
    <row r="13" spans="1:256" ht="14.25">
      <c r="A13" s="534">
        <v>8</v>
      </c>
      <c r="B13" s="550"/>
      <c r="C13" s="550"/>
      <c r="D13" s="550"/>
      <c r="E13" s="550"/>
      <c r="F13" s="550"/>
      <c r="G13" s="626"/>
      <c r="H13" s="550"/>
      <c r="I13" s="550"/>
      <c r="J13" s="550" t="e">
        <f t="shared" si="0"/>
        <v>#DIV/0!</v>
      </c>
    </row>
    <row r="14" spans="1:256" ht="14.25">
      <c r="A14" s="534">
        <v>9</v>
      </c>
      <c r="B14" s="550"/>
      <c r="C14" s="550"/>
      <c r="D14" s="550"/>
      <c r="E14" s="550"/>
      <c r="F14" s="550"/>
      <c r="G14" s="626"/>
      <c r="H14" s="550"/>
      <c r="I14" s="550"/>
      <c r="J14" s="550" t="e">
        <f t="shared" si="0"/>
        <v>#DIV/0!</v>
      </c>
    </row>
    <row r="15" spans="1:256" ht="14.25">
      <c r="A15" s="534">
        <v>10</v>
      </c>
      <c r="B15" s="550"/>
      <c r="C15" s="550"/>
      <c r="D15" s="550"/>
      <c r="E15" s="550"/>
      <c r="F15" s="550"/>
      <c r="G15" s="626"/>
      <c r="H15" s="550"/>
      <c r="I15" s="550"/>
      <c r="J15" s="550" t="e">
        <f t="shared" si="0"/>
        <v>#DIV/0!</v>
      </c>
    </row>
    <row r="16" spans="1:256" ht="14.25">
      <c r="A16" s="534">
        <v>11</v>
      </c>
      <c r="B16" s="550"/>
      <c r="C16" s="550"/>
      <c r="D16" s="550"/>
      <c r="E16" s="550"/>
      <c r="F16" s="550"/>
      <c r="G16" s="626"/>
      <c r="H16" s="550"/>
      <c r="I16" s="550"/>
      <c r="J16" s="550" t="e">
        <f t="shared" si="0"/>
        <v>#DIV/0!</v>
      </c>
    </row>
    <row r="17" spans="1:10" ht="14.25">
      <c r="A17" s="534">
        <v>12</v>
      </c>
      <c r="B17" s="550"/>
      <c r="C17" s="550"/>
      <c r="D17" s="550"/>
      <c r="E17" s="550"/>
      <c r="F17" s="550"/>
      <c r="G17" s="626"/>
      <c r="H17" s="550"/>
      <c r="I17" s="550"/>
      <c r="J17" s="550" t="e">
        <f t="shared" si="0"/>
        <v>#DIV/0!</v>
      </c>
    </row>
    <row r="18" spans="1:10" ht="14.25">
      <c r="A18" s="534">
        <v>13</v>
      </c>
      <c r="B18" s="550"/>
      <c r="C18" s="550"/>
      <c r="D18" s="550"/>
      <c r="E18" s="550"/>
      <c r="F18" s="550"/>
      <c r="G18" s="626"/>
      <c r="H18" s="550"/>
      <c r="I18" s="550"/>
      <c r="J18" s="550" t="e">
        <f t="shared" si="0"/>
        <v>#DIV/0!</v>
      </c>
    </row>
    <row r="19" spans="1:10" ht="14.25">
      <c r="A19" s="534">
        <v>14</v>
      </c>
      <c r="B19" s="550"/>
      <c r="C19" s="550"/>
      <c r="D19" s="550"/>
      <c r="E19" s="550"/>
      <c r="F19" s="550"/>
      <c r="G19" s="626"/>
      <c r="H19" s="550"/>
      <c r="I19" s="550"/>
      <c r="J19" s="550" t="e">
        <f t="shared" si="0"/>
        <v>#DIV/0!</v>
      </c>
    </row>
    <row r="20" spans="1:10" ht="14.25">
      <c r="A20" s="534">
        <v>15</v>
      </c>
      <c r="B20" s="550"/>
      <c r="C20" s="550"/>
      <c r="D20" s="550"/>
      <c r="E20" s="550"/>
      <c r="F20" s="550"/>
      <c r="G20" s="626"/>
      <c r="H20" s="550"/>
      <c r="I20" s="550"/>
      <c r="J20" s="550" t="e">
        <f t="shared" si="0"/>
        <v>#DIV/0!</v>
      </c>
    </row>
    <row r="21" spans="1:10" ht="14.25">
      <c r="A21" s="534">
        <v>16</v>
      </c>
      <c r="B21" s="550"/>
      <c r="C21" s="550"/>
      <c r="D21" s="550"/>
      <c r="E21" s="550"/>
      <c r="F21" s="550"/>
      <c r="G21" s="626"/>
      <c r="H21" s="550"/>
      <c r="I21" s="550"/>
      <c r="J21" s="550" t="e">
        <f t="shared" si="0"/>
        <v>#DIV/0!</v>
      </c>
    </row>
    <row r="22" spans="1:10" ht="14.25">
      <c r="A22" s="534">
        <v>17</v>
      </c>
      <c r="B22" s="550"/>
      <c r="C22" s="550"/>
      <c r="D22" s="550"/>
      <c r="E22" s="550"/>
      <c r="F22" s="550"/>
      <c r="G22" s="626"/>
      <c r="H22" s="550"/>
      <c r="I22" s="550"/>
      <c r="J22" s="550" t="e">
        <f t="shared" si="0"/>
        <v>#DIV/0!</v>
      </c>
    </row>
    <row r="23" spans="1:10" ht="14.25">
      <c r="A23" s="534">
        <v>18</v>
      </c>
      <c r="B23" s="550"/>
      <c r="C23" s="550"/>
      <c r="D23" s="550"/>
      <c r="E23" s="550"/>
      <c r="F23" s="550"/>
      <c r="G23" s="626"/>
      <c r="H23" s="550"/>
      <c r="I23" s="550"/>
      <c r="J23" s="550" t="e">
        <f t="shared" si="0"/>
        <v>#DIV/0!</v>
      </c>
    </row>
    <row r="24" spans="1:10" ht="14.25">
      <c r="A24" s="534">
        <v>19</v>
      </c>
      <c r="B24" s="550"/>
      <c r="C24" s="550"/>
      <c r="D24" s="550"/>
      <c r="E24" s="550"/>
      <c r="F24" s="550"/>
      <c r="G24" s="626"/>
      <c r="H24" s="550"/>
      <c r="I24" s="550"/>
      <c r="J24" s="550" t="e">
        <f t="shared" si="0"/>
        <v>#DIV/0!</v>
      </c>
    </row>
    <row r="25" spans="1:10" ht="14.25">
      <c r="A25" s="534">
        <v>20</v>
      </c>
      <c r="B25" s="550"/>
      <c r="C25" s="550"/>
      <c r="D25" s="550"/>
      <c r="E25" s="550"/>
      <c r="F25" s="550"/>
      <c r="G25" s="626"/>
      <c r="H25" s="550"/>
      <c r="I25" s="550"/>
      <c r="J25" s="550" t="e">
        <f t="shared" si="0"/>
        <v>#DIV/0!</v>
      </c>
    </row>
    <row r="26" spans="1:10" ht="14.25">
      <c r="A26" s="534">
        <v>21</v>
      </c>
      <c r="B26" s="550"/>
      <c r="C26" s="550"/>
      <c r="D26" s="550"/>
      <c r="E26" s="550"/>
      <c r="F26" s="550"/>
      <c r="G26" s="626"/>
      <c r="H26" s="550"/>
      <c r="I26" s="550"/>
      <c r="J26" s="550" t="e">
        <f t="shared" si="0"/>
        <v>#DIV/0!</v>
      </c>
    </row>
    <row r="27" spans="1:10" ht="14.25">
      <c r="A27" s="534">
        <v>22</v>
      </c>
      <c r="B27" s="550"/>
      <c r="C27" s="550"/>
      <c r="D27" s="550"/>
      <c r="E27" s="550"/>
      <c r="F27" s="550"/>
      <c r="G27" s="626"/>
      <c r="H27" s="550"/>
      <c r="I27" s="550"/>
      <c r="J27" s="550" t="e">
        <f t="shared" si="0"/>
        <v>#DIV/0!</v>
      </c>
    </row>
    <row r="28" spans="1:10" ht="14.25">
      <c r="A28" s="534">
        <v>23</v>
      </c>
      <c r="B28" s="550"/>
      <c r="C28" s="550"/>
      <c r="D28" s="550"/>
      <c r="E28" s="550"/>
      <c r="F28" s="550"/>
      <c r="G28" s="626"/>
      <c r="H28" s="550"/>
      <c r="I28" s="550"/>
      <c r="J28" s="550" t="e">
        <f t="shared" si="0"/>
        <v>#DIV/0!</v>
      </c>
    </row>
    <row r="29" spans="1:10" ht="14.25">
      <c r="A29" s="534">
        <v>24</v>
      </c>
      <c r="B29" s="550"/>
      <c r="C29" s="550"/>
      <c r="D29" s="550"/>
      <c r="E29" s="550"/>
      <c r="F29" s="550"/>
      <c r="G29" s="626"/>
      <c r="H29" s="550"/>
      <c r="I29" s="550"/>
      <c r="J29" s="550" t="e">
        <f t="shared" si="0"/>
        <v>#DIV/0!</v>
      </c>
    </row>
    <row r="30" spans="1:10" ht="14.25">
      <c r="A30" s="534">
        <v>25</v>
      </c>
      <c r="B30" s="550"/>
      <c r="C30" s="550"/>
      <c r="D30" s="550"/>
      <c r="E30" s="550"/>
      <c r="F30" s="550"/>
      <c r="G30" s="626"/>
      <c r="H30" s="550"/>
      <c r="I30" s="550"/>
      <c r="J30" s="550" t="e">
        <f t="shared" si="0"/>
        <v>#DIV/0!</v>
      </c>
    </row>
    <row r="31" spans="1:10" ht="14.25">
      <c r="A31" s="534">
        <v>26</v>
      </c>
      <c r="B31" s="550"/>
      <c r="C31" s="550"/>
      <c r="D31" s="550"/>
      <c r="E31" s="550"/>
      <c r="F31" s="550"/>
      <c r="G31" s="626"/>
      <c r="H31" s="550"/>
      <c r="I31" s="550"/>
      <c r="J31" s="550" t="e">
        <f t="shared" si="0"/>
        <v>#DIV/0!</v>
      </c>
    </row>
    <row r="32" spans="1:10" ht="14.25">
      <c r="A32" s="534">
        <v>27</v>
      </c>
      <c r="B32" s="550"/>
      <c r="C32" s="550"/>
      <c r="D32" s="550"/>
      <c r="E32" s="550"/>
      <c r="F32" s="550"/>
      <c r="G32" s="626"/>
      <c r="H32" s="550"/>
      <c r="I32" s="550"/>
      <c r="J32" s="550" t="e">
        <f t="shared" si="0"/>
        <v>#DIV/0!</v>
      </c>
    </row>
    <row r="33" spans="1:10" ht="14.25">
      <c r="A33" s="534">
        <v>28</v>
      </c>
      <c r="B33" s="550"/>
      <c r="C33" s="550"/>
      <c r="D33" s="550"/>
      <c r="E33" s="550"/>
      <c r="F33" s="550"/>
      <c r="G33" s="626"/>
      <c r="H33" s="550"/>
      <c r="I33" s="550"/>
      <c r="J33" s="550" t="e">
        <f t="shared" si="0"/>
        <v>#DIV/0!</v>
      </c>
    </row>
    <row r="34" spans="1:10" ht="14.25">
      <c r="A34" s="534">
        <v>29</v>
      </c>
      <c r="B34" s="550"/>
      <c r="C34" s="550"/>
      <c r="D34" s="550"/>
      <c r="E34" s="550"/>
      <c r="F34" s="550"/>
      <c r="G34" s="626"/>
      <c r="H34" s="550"/>
      <c r="I34" s="550"/>
      <c r="J34" s="550" t="e">
        <f t="shared" si="0"/>
        <v>#DIV/0!</v>
      </c>
    </row>
    <row r="35" spans="1:10" ht="14.25">
      <c r="A35" s="534">
        <v>30</v>
      </c>
      <c r="B35" s="550"/>
      <c r="C35" s="550"/>
      <c r="D35" s="550"/>
      <c r="E35" s="550"/>
      <c r="F35" s="550"/>
      <c r="G35" s="626"/>
      <c r="H35" s="550"/>
      <c r="I35" s="550"/>
      <c r="J35" s="550" t="e">
        <f t="shared" si="0"/>
        <v>#DIV/0!</v>
      </c>
    </row>
    <row r="36" spans="1:10" ht="14.25">
      <c r="A36" s="534">
        <v>31</v>
      </c>
      <c r="B36" s="550"/>
      <c r="C36" s="550"/>
      <c r="D36" s="550"/>
      <c r="E36" s="550"/>
      <c r="F36" s="550"/>
      <c r="G36" s="626"/>
      <c r="H36" s="550"/>
      <c r="I36" s="550"/>
      <c r="J36" s="550" t="e">
        <f t="shared" si="0"/>
        <v>#DIV/0!</v>
      </c>
    </row>
    <row r="37" spans="1:10" ht="14.25">
      <c r="A37" s="534">
        <v>32</v>
      </c>
      <c r="B37" s="550"/>
      <c r="C37" s="550"/>
      <c r="D37" s="550"/>
      <c r="E37" s="550"/>
      <c r="F37" s="550"/>
      <c r="G37" s="626"/>
      <c r="H37" s="550"/>
      <c r="I37" s="550"/>
      <c r="J37" s="550" t="e">
        <f t="shared" si="0"/>
        <v>#DIV/0!</v>
      </c>
    </row>
    <row r="38" spans="1:10" ht="14.25">
      <c r="A38" s="534">
        <v>33</v>
      </c>
      <c r="B38" s="550"/>
      <c r="C38" s="550"/>
      <c r="D38" s="550"/>
      <c r="E38" s="550"/>
      <c r="F38" s="550"/>
      <c r="G38" s="626"/>
      <c r="H38" s="550"/>
      <c r="I38" s="550"/>
      <c r="J38" s="550" t="e">
        <f t="shared" si="0"/>
        <v>#DIV/0!</v>
      </c>
    </row>
    <row r="39" spans="1:10" ht="14.25">
      <c r="A39" s="534">
        <v>34</v>
      </c>
      <c r="B39" s="550"/>
      <c r="C39" s="550"/>
      <c r="D39" s="550"/>
      <c r="E39" s="550"/>
      <c r="F39" s="550"/>
      <c r="G39" s="626"/>
      <c r="H39" s="550"/>
      <c r="I39" s="550"/>
      <c r="J39" s="550" t="e">
        <f t="shared" si="0"/>
        <v>#DIV/0!</v>
      </c>
    </row>
    <row r="40" spans="1:10" ht="14.25">
      <c r="A40" s="534">
        <v>35</v>
      </c>
      <c r="B40" s="550"/>
      <c r="C40" s="550"/>
      <c r="D40" s="550"/>
      <c r="E40" s="550"/>
      <c r="F40" s="550"/>
      <c r="G40" s="626"/>
      <c r="H40" s="550"/>
      <c r="I40" s="550"/>
      <c r="J40" s="550" t="e">
        <f t="shared" si="0"/>
        <v>#DIV/0!</v>
      </c>
    </row>
    <row r="41" spans="1:10" ht="14.25">
      <c r="A41" s="534">
        <v>36</v>
      </c>
      <c r="B41" s="550"/>
      <c r="C41" s="550"/>
      <c r="D41" s="550"/>
      <c r="E41" s="550"/>
      <c r="F41" s="550"/>
      <c r="G41" s="626"/>
      <c r="H41" s="550"/>
      <c r="I41" s="550"/>
      <c r="J41" s="550" t="e">
        <f t="shared" si="0"/>
        <v>#DIV/0!</v>
      </c>
    </row>
    <row r="42" spans="1:10" ht="14.25">
      <c r="A42" s="534">
        <v>37</v>
      </c>
      <c r="B42" s="550"/>
      <c r="C42" s="550"/>
      <c r="D42" s="550"/>
      <c r="E42" s="550"/>
      <c r="F42" s="550"/>
      <c r="G42" s="626"/>
      <c r="H42" s="550"/>
      <c r="I42" s="550"/>
      <c r="J42" s="550" t="e">
        <f t="shared" si="0"/>
        <v>#DIV/0!</v>
      </c>
    </row>
    <row r="43" spans="1:10" ht="14.25">
      <c r="A43" s="534">
        <v>38</v>
      </c>
      <c r="B43" s="550"/>
      <c r="C43" s="550"/>
      <c r="D43" s="550"/>
      <c r="E43" s="550"/>
      <c r="F43" s="550"/>
      <c r="G43" s="626"/>
      <c r="H43" s="550"/>
      <c r="I43" s="550"/>
      <c r="J43" s="550" t="e">
        <f t="shared" si="0"/>
        <v>#DIV/0!</v>
      </c>
    </row>
    <row r="44" spans="1:10" ht="14.25">
      <c r="A44" s="534">
        <v>39</v>
      </c>
      <c r="B44" s="550"/>
      <c r="C44" s="550"/>
      <c r="D44" s="550"/>
      <c r="E44" s="550"/>
      <c r="F44" s="550"/>
      <c r="G44" s="626"/>
      <c r="H44" s="550"/>
      <c r="I44" s="550"/>
      <c r="J44" s="550" t="e">
        <f t="shared" si="0"/>
        <v>#DIV/0!</v>
      </c>
    </row>
    <row r="45" spans="1:10" ht="14.25">
      <c r="A45" s="534">
        <v>40</v>
      </c>
      <c r="B45" s="550"/>
      <c r="C45" s="550"/>
      <c r="D45" s="550"/>
      <c r="E45" s="550"/>
      <c r="F45" s="550"/>
      <c r="G45" s="626"/>
      <c r="H45" s="550"/>
      <c r="I45" s="550"/>
      <c r="J45" s="550" t="e">
        <f t="shared" si="0"/>
        <v>#DIV/0!</v>
      </c>
    </row>
    <row r="46" spans="1:10" ht="14.25">
      <c r="A46" s="534">
        <v>41</v>
      </c>
      <c r="B46" s="550"/>
      <c r="C46" s="550"/>
      <c r="D46" s="550"/>
      <c r="E46" s="550"/>
      <c r="F46" s="550"/>
      <c r="G46" s="626"/>
      <c r="H46" s="550"/>
      <c r="I46" s="550"/>
      <c r="J46" s="550" t="e">
        <f t="shared" si="0"/>
        <v>#DIV/0!</v>
      </c>
    </row>
    <row r="47" spans="1:10" ht="14.25">
      <c r="A47" s="534">
        <v>42</v>
      </c>
      <c r="B47" s="550"/>
      <c r="C47" s="550"/>
      <c r="D47" s="550"/>
      <c r="E47" s="550"/>
      <c r="F47" s="550"/>
      <c r="G47" s="626"/>
      <c r="H47" s="550"/>
      <c r="I47" s="550"/>
      <c r="J47" s="550" t="e">
        <f t="shared" si="0"/>
        <v>#DIV/0!</v>
      </c>
    </row>
    <row r="48" spans="1:10" ht="14.25">
      <c r="A48" s="534">
        <v>43</v>
      </c>
      <c r="B48" s="550"/>
      <c r="C48" s="550"/>
      <c r="D48" s="550"/>
      <c r="E48" s="550"/>
      <c r="F48" s="550"/>
      <c r="G48" s="626"/>
      <c r="H48" s="550"/>
      <c r="I48" s="550"/>
      <c r="J48" s="550" t="e">
        <f t="shared" si="0"/>
        <v>#DIV/0!</v>
      </c>
    </row>
    <row r="49" spans="1:10" ht="14.25">
      <c r="A49" s="534">
        <v>44</v>
      </c>
      <c r="B49" s="550"/>
      <c r="C49" s="550"/>
      <c r="D49" s="550"/>
      <c r="E49" s="550"/>
      <c r="F49" s="550"/>
      <c r="G49" s="626"/>
      <c r="H49" s="550"/>
      <c r="I49" s="550"/>
      <c r="J49" s="550" t="e">
        <f t="shared" si="0"/>
        <v>#DIV/0!</v>
      </c>
    </row>
    <row r="50" spans="1:10" ht="14.25">
      <c r="A50" s="534">
        <v>45</v>
      </c>
      <c r="B50" s="550"/>
      <c r="C50" s="550"/>
      <c r="D50" s="550"/>
      <c r="E50" s="550"/>
      <c r="F50" s="550"/>
      <c r="G50" s="626"/>
      <c r="H50" s="550"/>
      <c r="I50" s="550"/>
      <c r="J50" s="550" t="e">
        <f t="shared" si="0"/>
        <v>#DIV/0!</v>
      </c>
    </row>
    <row r="51" spans="1:10" ht="14.25">
      <c r="A51" s="534">
        <v>46</v>
      </c>
      <c r="B51" s="550"/>
      <c r="C51" s="550"/>
      <c r="D51" s="550"/>
      <c r="E51" s="550"/>
      <c r="F51" s="550"/>
      <c r="G51" s="626"/>
      <c r="H51" s="550"/>
      <c r="I51" s="550"/>
      <c r="J51" s="550" t="e">
        <f t="shared" si="0"/>
        <v>#DIV/0!</v>
      </c>
    </row>
    <row r="52" spans="1:10" ht="14.25">
      <c r="A52" s="534">
        <v>47</v>
      </c>
      <c r="B52" s="550"/>
      <c r="C52" s="550"/>
      <c r="D52" s="550"/>
      <c r="E52" s="550"/>
      <c r="F52" s="550"/>
      <c r="G52" s="626"/>
      <c r="H52" s="550"/>
      <c r="I52" s="550"/>
      <c r="J52" s="550" t="e">
        <f t="shared" si="0"/>
        <v>#DIV/0!</v>
      </c>
    </row>
    <row r="53" spans="1:10" ht="14.25">
      <c r="A53" s="534">
        <v>48</v>
      </c>
      <c r="B53" s="550"/>
      <c r="C53" s="550"/>
      <c r="D53" s="550"/>
      <c r="E53" s="550"/>
      <c r="F53" s="550"/>
      <c r="G53" s="626"/>
      <c r="H53" s="550"/>
      <c r="I53" s="550"/>
      <c r="J53" s="550" t="e">
        <f t="shared" si="0"/>
        <v>#DIV/0!</v>
      </c>
    </row>
    <row r="54" spans="1:10" ht="14.25">
      <c r="A54" s="534">
        <v>49</v>
      </c>
      <c r="B54" s="550"/>
      <c r="C54" s="550"/>
      <c r="D54" s="550"/>
      <c r="E54" s="550"/>
      <c r="F54" s="550"/>
      <c r="G54" s="626"/>
      <c r="H54" s="550"/>
      <c r="I54" s="550"/>
      <c r="J54" s="550" t="e">
        <f t="shared" si="0"/>
        <v>#DIV/0!</v>
      </c>
    </row>
    <row r="55" spans="1:10" ht="14.25">
      <c r="A55" s="534">
        <v>50</v>
      </c>
      <c r="B55" s="550"/>
      <c r="C55" s="550"/>
      <c r="D55" s="550"/>
      <c r="E55" s="550"/>
      <c r="F55" s="550"/>
      <c r="G55" s="626"/>
      <c r="H55" s="550"/>
      <c r="I55" s="550"/>
      <c r="J55" s="550" t="e">
        <f t="shared" si="0"/>
        <v>#DIV/0!</v>
      </c>
    </row>
    <row r="56" spans="1:10" ht="14.25">
      <c r="A56" s="534">
        <v>51</v>
      </c>
      <c r="B56" s="550"/>
      <c r="C56" s="550"/>
      <c r="D56" s="550"/>
      <c r="E56" s="550"/>
      <c r="F56" s="550"/>
      <c r="G56" s="626"/>
      <c r="H56" s="550"/>
      <c r="I56" s="550"/>
      <c r="J56" s="550" t="e">
        <f t="shared" si="0"/>
        <v>#DIV/0!</v>
      </c>
    </row>
    <row r="57" spans="1:10" ht="14.25">
      <c r="A57" s="534">
        <v>52</v>
      </c>
      <c r="B57" s="550"/>
      <c r="C57" s="550"/>
      <c r="D57" s="550"/>
      <c r="E57" s="550"/>
      <c r="F57" s="550"/>
      <c r="G57" s="626"/>
      <c r="H57" s="550"/>
      <c r="I57" s="550"/>
      <c r="J57" s="550" t="e">
        <f t="shared" si="0"/>
        <v>#DIV/0!</v>
      </c>
    </row>
    <row r="58" spans="1:10" ht="14.25">
      <c r="A58" s="534">
        <v>53</v>
      </c>
      <c r="B58" s="550"/>
      <c r="C58" s="550"/>
      <c r="D58" s="550"/>
      <c r="E58" s="550"/>
      <c r="F58" s="550"/>
      <c r="G58" s="626"/>
      <c r="H58" s="550"/>
      <c r="I58" s="550"/>
      <c r="J58" s="550" t="e">
        <f t="shared" si="0"/>
        <v>#DIV/0!</v>
      </c>
    </row>
    <row r="59" spans="1:10" ht="14.25">
      <c r="A59" s="534">
        <v>54</v>
      </c>
      <c r="B59" s="550"/>
      <c r="C59" s="550"/>
      <c r="D59" s="550"/>
      <c r="E59" s="550"/>
      <c r="F59" s="550"/>
      <c r="G59" s="626"/>
      <c r="H59" s="550"/>
      <c r="I59" s="550"/>
      <c r="J59" s="550" t="e">
        <f t="shared" si="0"/>
        <v>#DIV/0!</v>
      </c>
    </row>
    <row r="60" spans="1:10" ht="14.25">
      <c r="A60" s="534">
        <v>55</v>
      </c>
      <c r="B60" s="550"/>
      <c r="C60" s="550"/>
      <c r="D60" s="550"/>
      <c r="E60" s="550"/>
      <c r="F60" s="550"/>
      <c r="G60" s="626"/>
      <c r="H60" s="550"/>
      <c r="I60" s="550"/>
      <c r="J60" s="550" t="e">
        <f t="shared" si="0"/>
        <v>#DIV/0!</v>
      </c>
    </row>
    <row r="61" spans="1:10" ht="14.25">
      <c r="A61" s="534">
        <v>56</v>
      </c>
      <c r="B61" s="550"/>
      <c r="C61" s="550"/>
      <c r="D61" s="550"/>
      <c r="E61" s="550"/>
      <c r="F61" s="550"/>
      <c r="G61" s="626"/>
      <c r="H61" s="550"/>
      <c r="I61" s="550"/>
      <c r="J61" s="550" t="e">
        <f t="shared" si="0"/>
        <v>#DIV/0!</v>
      </c>
    </row>
    <row r="62" spans="1:10" ht="14.25">
      <c r="A62" s="534">
        <v>57</v>
      </c>
      <c r="B62" s="550"/>
      <c r="C62" s="550"/>
      <c r="D62" s="550"/>
      <c r="E62" s="550"/>
      <c r="F62" s="550"/>
      <c r="G62" s="626"/>
      <c r="H62" s="550"/>
      <c r="I62" s="550"/>
      <c r="J62" s="550" t="e">
        <f t="shared" si="0"/>
        <v>#DIV/0!</v>
      </c>
    </row>
    <row r="63" spans="1:10" ht="14.25">
      <c r="A63" s="534">
        <v>58</v>
      </c>
      <c r="B63" s="550"/>
      <c r="C63" s="550"/>
      <c r="D63" s="550"/>
      <c r="E63" s="550"/>
      <c r="F63" s="550"/>
      <c r="G63" s="626"/>
      <c r="H63" s="550"/>
      <c r="I63" s="550"/>
      <c r="J63" s="550" t="e">
        <f t="shared" si="0"/>
        <v>#DIV/0!</v>
      </c>
    </row>
    <row r="64" spans="1:10" ht="14.25">
      <c r="A64" s="534">
        <v>59</v>
      </c>
      <c r="B64" s="550"/>
      <c r="C64" s="550"/>
      <c r="D64" s="550"/>
      <c r="E64" s="550"/>
      <c r="F64" s="550"/>
      <c r="G64" s="626"/>
      <c r="H64" s="550"/>
      <c r="I64" s="550"/>
      <c r="J64" s="550" t="e">
        <f t="shared" si="0"/>
        <v>#DIV/0!</v>
      </c>
    </row>
    <row r="65" spans="1:10" ht="14.25">
      <c r="A65" s="534">
        <v>60</v>
      </c>
      <c r="B65" s="550"/>
      <c r="C65" s="550"/>
      <c r="D65" s="550"/>
      <c r="E65" s="550"/>
      <c r="F65" s="550"/>
      <c r="G65" s="626"/>
      <c r="H65" s="550"/>
      <c r="I65" s="550"/>
      <c r="J65" s="550" t="e">
        <f t="shared" si="0"/>
        <v>#DIV/0!</v>
      </c>
    </row>
  </sheetData>
  <sheetProtection selectLockedCells="1" selectUnlockedCells="1"/>
  <mergeCells count="1">
    <mergeCell ref="E2:G2"/>
  </mergeCells>
  <phoneticPr fontId="1"/>
  <dataValidations count="1">
    <dataValidation type="list" allowBlank="1" showErrorMessage="1" sqref="G6:G65">
      <formula1>"10電力,PPS"</formula1>
      <formula2>0</formula2>
    </dataValidation>
  </dataValidations>
  <pageMargins left="0.78680555555555554" right="0.78680555555555554" top="0.62986111111111109" bottom="0.60972222222222228" header="0.51180555555555551" footer="0.51180555555555551"/>
  <pageSetup paperSize="9" firstPageNumber="0" orientation="landscape" horizontalDpi="300" verticalDpi="3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5"/>
  <sheetViews>
    <sheetView view="pageBreakPreview" zoomScaleNormal="100" zoomScaleSheetLayoutView="100" workbookViewId="0">
      <selection activeCell="B135" sqref="B135"/>
    </sheetView>
  </sheetViews>
  <sheetFormatPr defaultColWidth="9" defaultRowHeight="13.5"/>
  <cols>
    <col min="1" max="1" width="9" style="534"/>
    <col min="2" max="2" width="20.125" style="534" customWidth="1"/>
    <col min="3" max="4" width="9" style="534"/>
    <col min="5" max="5" width="13.125" style="534" customWidth="1"/>
    <col min="6" max="6" width="9" style="534"/>
    <col min="7" max="7" width="13.25" style="534" customWidth="1"/>
    <col min="8" max="8" width="12.25" style="534" customWidth="1"/>
    <col min="9" max="9" width="11" style="534" customWidth="1"/>
    <col min="10" max="16384" width="9" style="534"/>
  </cols>
  <sheetData>
    <row r="1" spans="1:256" ht="14.25">
      <c r="A1" s="527" t="s">
        <v>1707</v>
      </c>
      <c r="B1" s="645" t="str">
        <f>[37]合計!C3</f>
        <v>宮崎県</v>
      </c>
      <c r="H1" s="529"/>
      <c r="I1" s="527" t="s">
        <v>1882</v>
      </c>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c r="GP1" s="529"/>
      <c r="GQ1" s="529"/>
      <c r="GR1" s="529"/>
      <c r="GS1" s="529"/>
      <c r="GT1" s="529"/>
      <c r="GU1" s="529"/>
      <c r="GV1" s="529"/>
      <c r="GW1" s="529"/>
      <c r="GX1" s="529"/>
      <c r="GY1" s="529"/>
      <c r="GZ1" s="529"/>
      <c r="HA1" s="529"/>
      <c r="HB1" s="529"/>
      <c r="HC1" s="529"/>
      <c r="HD1" s="529"/>
      <c r="HE1" s="529"/>
      <c r="HF1" s="529"/>
      <c r="HG1" s="529"/>
      <c r="HH1" s="529"/>
      <c r="HI1" s="529"/>
      <c r="HJ1" s="529"/>
      <c r="HK1" s="529"/>
      <c r="HL1" s="529"/>
      <c r="HM1" s="529"/>
      <c r="HN1" s="529"/>
      <c r="HO1" s="529"/>
      <c r="HP1" s="529"/>
      <c r="HQ1" s="529"/>
      <c r="HR1" s="529"/>
      <c r="HS1" s="529"/>
      <c r="HT1" s="529"/>
      <c r="HU1" s="529"/>
      <c r="HV1" s="529"/>
      <c r="HW1" s="529"/>
      <c r="HX1" s="529"/>
      <c r="HY1" s="529"/>
      <c r="HZ1" s="529"/>
      <c r="IA1" s="529"/>
      <c r="IB1" s="529"/>
      <c r="IC1" s="529"/>
      <c r="ID1" s="529"/>
      <c r="IE1" s="529"/>
      <c r="IF1" s="529"/>
      <c r="IG1" s="529"/>
      <c r="IH1" s="529"/>
      <c r="II1" s="529"/>
      <c r="IJ1" s="529"/>
      <c r="IK1" s="529"/>
      <c r="IL1" s="529"/>
      <c r="IM1" s="529"/>
      <c r="IN1" s="529"/>
      <c r="IO1" s="529"/>
      <c r="IP1" s="529"/>
      <c r="IQ1" s="529"/>
      <c r="IR1" s="529"/>
      <c r="IS1" s="529"/>
      <c r="IT1" s="529"/>
      <c r="IU1" s="529"/>
      <c r="IV1" s="529"/>
    </row>
    <row r="2" spans="1:256" s="539" customFormat="1" ht="56.25" customHeight="1">
      <c r="B2" s="646"/>
      <c r="E2" s="924" t="s">
        <v>1883</v>
      </c>
      <c r="F2" s="924"/>
      <c r="G2" s="924"/>
      <c r="H2" s="647">
        <f>SUMIF(G6:G356,"PPS",H6:H356)</f>
        <v>0</v>
      </c>
    </row>
    <row r="3" spans="1:256" ht="16.5" customHeight="1">
      <c r="A3" s="539"/>
      <c r="B3" s="546"/>
      <c r="C3" s="529"/>
      <c r="D3" s="529"/>
      <c r="E3" s="679"/>
      <c r="F3" s="679"/>
      <c r="G3" s="679"/>
      <c r="H3" s="684"/>
      <c r="I3" s="529"/>
      <c r="J3" s="529"/>
      <c r="K3" s="529"/>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c r="GP3" s="529"/>
      <c r="GQ3" s="529"/>
      <c r="GR3" s="529"/>
      <c r="GS3" s="529"/>
      <c r="GT3" s="529"/>
      <c r="GU3" s="529"/>
      <c r="GV3" s="529"/>
      <c r="GW3" s="529"/>
      <c r="GX3" s="529"/>
      <c r="GY3" s="529"/>
      <c r="GZ3" s="529"/>
      <c r="HA3" s="529"/>
      <c r="HB3" s="529"/>
      <c r="HC3" s="529"/>
      <c r="HD3" s="529"/>
      <c r="HE3" s="529"/>
      <c r="HF3" s="529"/>
      <c r="HG3" s="529"/>
      <c r="HH3" s="529"/>
      <c r="HI3" s="529"/>
      <c r="HJ3" s="529"/>
      <c r="HK3" s="529"/>
      <c r="HL3" s="529"/>
      <c r="HM3" s="529"/>
      <c r="HN3" s="529"/>
      <c r="HO3" s="529"/>
      <c r="HP3" s="529"/>
      <c r="HQ3" s="529"/>
      <c r="HR3" s="529"/>
      <c r="HS3" s="529"/>
      <c r="HT3" s="529"/>
      <c r="HU3" s="529"/>
      <c r="HV3" s="529"/>
      <c r="HW3" s="529"/>
      <c r="HX3" s="529"/>
      <c r="HY3" s="529"/>
      <c r="HZ3" s="529"/>
      <c r="IA3" s="529"/>
      <c r="IB3" s="529"/>
      <c r="IC3" s="529"/>
      <c r="ID3" s="529"/>
      <c r="IE3" s="529"/>
      <c r="IF3" s="529"/>
      <c r="IG3" s="529"/>
      <c r="IH3" s="529"/>
      <c r="II3" s="529"/>
      <c r="IJ3" s="529"/>
      <c r="IK3" s="529"/>
      <c r="IL3" s="529"/>
      <c r="IM3" s="529"/>
      <c r="IN3" s="529"/>
      <c r="IO3" s="529"/>
      <c r="IP3" s="529"/>
      <c r="IQ3" s="529"/>
      <c r="IR3" s="529"/>
      <c r="IS3" s="529"/>
      <c r="IT3" s="529"/>
      <c r="IU3" s="529"/>
      <c r="IV3" s="529"/>
    </row>
    <row r="4" spans="1:256" ht="57">
      <c r="A4" s="552" t="s">
        <v>1884</v>
      </c>
      <c r="B4" s="550" t="s">
        <v>1714</v>
      </c>
      <c r="C4" s="550" t="s">
        <v>1715</v>
      </c>
      <c r="D4" s="550" t="s">
        <v>1885</v>
      </c>
      <c r="E4" s="550" t="s">
        <v>1870</v>
      </c>
      <c r="F4" s="550" t="s">
        <v>1886</v>
      </c>
      <c r="G4" s="551" t="s">
        <v>1717</v>
      </c>
      <c r="H4" s="685" t="s">
        <v>1887</v>
      </c>
      <c r="I4" s="680" t="s">
        <v>1888</v>
      </c>
      <c r="J4" s="681" t="s">
        <v>1881</v>
      </c>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c r="GP4" s="529"/>
      <c r="GQ4" s="529"/>
      <c r="GR4" s="529"/>
      <c r="GS4" s="529"/>
      <c r="GT4" s="529"/>
      <c r="GU4" s="529"/>
      <c r="GV4" s="529"/>
      <c r="GW4" s="529"/>
      <c r="GX4" s="529"/>
      <c r="GY4" s="529"/>
      <c r="GZ4" s="529"/>
      <c r="HA4" s="529"/>
      <c r="HB4" s="529"/>
      <c r="HC4" s="529"/>
      <c r="HD4" s="529"/>
      <c r="HE4" s="529"/>
      <c r="HF4" s="529"/>
      <c r="HG4" s="529"/>
      <c r="HH4" s="529"/>
      <c r="HI4" s="529"/>
      <c r="HJ4" s="529"/>
      <c r="HK4" s="529"/>
      <c r="HL4" s="529"/>
      <c r="HM4" s="529"/>
      <c r="HN4" s="529"/>
      <c r="HO4" s="529"/>
      <c r="HP4" s="529"/>
      <c r="HQ4" s="529"/>
      <c r="HR4" s="529"/>
      <c r="HS4" s="529"/>
      <c r="HT4" s="529"/>
      <c r="HU4" s="529"/>
      <c r="HV4" s="529"/>
      <c r="HW4" s="529"/>
      <c r="HX4" s="529"/>
      <c r="HY4" s="529"/>
      <c r="HZ4" s="529"/>
      <c r="IA4" s="529"/>
      <c r="IB4" s="529"/>
      <c r="IC4" s="529"/>
      <c r="ID4" s="529"/>
      <c r="IE4" s="529"/>
      <c r="IF4" s="529"/>
      <c r="IG4" s="529"/>
      <c r="IH4" s="529"/>
      <c r="II4" s="529"/>
      <c r="IJ4" s="529"/>
      <c r="IK4" s="529"/>
      <c r="IL4" s="529"/>
      <c r="IM4" s="529"/>
      <c r="IN4" s="529"/>
      <c r="IO4" s="529"/>
      <c r="IP4" s="529"/>
      <c r="IQ4" s="529"/>
      <c r="IR4" s="529"/>
      <c r="IS4" s="529"/>
      <c r="IT4" s="529"/>
      <c r="IU4" s="529"/>
      <c r="IV4" s="529"/>
    </row>
    <row r="5" spans="1:256" s="554" customFormat="1" ht="15" thickBot="1">
      <c r="B5" s="555" t="s">
        <v>1726</v>
      </c>
      <c r="C5" s="555"/>
      <c r="D5" s="555"/>
      <c r="E5" s="555"/>
      <c r="F5" s="555"/>
      <c r="G5" s="555"/>
      <c r="H5" s="682">
        <f>SUM(H6:H65)</f>
        <v>4406507193</v>
      </c>
      <c r="I5" s="682">
        <f>SUM(I6:I65)</f>
        <v>543567879</v>
      </c>
      <c r="J5" s="555">
        <f t="shared" ref="J5:J65" si="0">H5/I5</f>
        <v>8.1066364721672599</v>
      </c>
    </row>
    <row r="6" spans="1:256" ht="15" thickTop="1">
      <c r="A6" s="534">
        <v>1</v>
      </c>
      <c r="B6" s="678" t="s">
        <v>1889</v>
      </c>
      <c r="C6" s="678" t="s">
        <v>1759</v>
      </c>
      <c r="D6" s="578" t="s">
        <v>137</v>
      </c>
      <c r="E6" s="683"/>
      <c r="F6" s="578" t="s">
        <v>166</v>
      </c>
      <c r="G6" s="652" t="s">
        <v>117</v>
      </c>
      <c r="H6" s="686">
        <v>831356</v>
      </c>
      <c r="I6" s="686">
        <v>20784</v>
      </c>
      <c r="J6" s="550">
        <f t="shared" si="0"/>
        <v>39.999807544264819</v>
      </c>
    </row>
    <row r="7" spans="1:256" ht="14.25">
      <c r="A7" s="534">
        <v>2</v>
      </c>
      <c r="B7" s="678" t="s">
        <v>1890</v>
      </c>
      <c r="C7" s="678" t="s">
        <v>165</v>
      </c>
      <c r="D7" s="578" t="s">
        <v>137</v>
      </c>
      <c r="E7" s="683"/>
      <c r="F7" s="578" t="s">
        <v>166</v>
      </c>
      <c r="G7" s="652" t="s">
        <v>117</v>
      </c>
      <c r="H7" s="686">
        <v>4327930544</v>
      </c>
      <c r="I7" s="686">
        <v>540805942</v>
      </c>
      <c r="J7" s="550">
        <f t="shared" si="0"/>
        <v>8.0027422183907877</v>
      </c>
    </row>
    <row r="8" spans="1:256" ht="14.25">
      <c r="A8" s="534">
        <v>3</v>
      </c>
      <c r="B8" s="678" t="s">
        <v>1891</v>
      </c>
      <c r="C8" s="678" t="s">
        <v>165</v>
      </c>
      <c r="D8" s="578" t="s">
        <v>137</v>
      </c>
      <c r="E8" s="683"/>
      <c r="F8" s="578" t="s">
        <v>166</v>
      </c>
      <c r="G8" s="652" t="s">
        <v>117</v>
      </c>
      <c r="H8" s="686">
        <v>2242615</v>
      </c>
      <c r="I8" s="686">
        <v>136858</v>
      </c>
      <c r="J8" s="550">
        <f t="shared" si="0"/>
        <v>16.386437036928786</v>
      </c>
    </row>
    <row r="9" spans="1:256" ht="14.25">
      <c r="A9" s="534">
        <v>4</v>
      </c>
      <c r="B9" s="678" t="s">
        <v>1892</v>
      </c>
      <c r="C9" s="678" t="s">
        <v>165</v>
      </c>
      <c r="D9" s="578" t="s">
        <v>137</v>
      </c>
      <c r="E9" s="578"/>
      <c r="F9" s="578" t="s">
        <v>166</v>
      </c>
      <c r="G9" s="652" t="s">
        <v>117</v>
      </c>
      <c r="H9" s="687">
        <v>75502678</v>
      </c>
      <c r="I9" s="687">
        <v>2604295</v>
      </c>
      <c r="J9" s="550">
        <f t="shared" si="0"/>
        <v>28.991599645969448</v>
      </c>
    </row>
    <row r="10" spans="1:256" ht="14.25">
      <c r="A10" s="534">
        <v>5</v>
      </c>
      <c r="B10" s="578"/>
      <c r="C10" s="578"/>
      <c r="D10" s="578"/>
      <c r="E10" s="578"/>
      <c r="F10" s="578"/>
      <c r="G10" s="652"/>
      <c r="H10" s="688"/>
      <c r="I10" s="688"/>
      <c r="J10" s="550" t="e">
        <f t="shared" si="0"/>
        <v>#DIV/0!</v>
      </c>
    </row>
    <row r="11" spans="1:256" ht="14.25">
      <c r="A11" s="534">
        <v>6</v>
      </c>
      <c r="B11" s="578"/>
      <c r="C11" s="578"/>
      <c r="D11" s="578"/>
      <c r="E11" s="578"/>
      <c r="F11" s="578"/>
      <c r="G11" s="652"/>
      <c r="H11" s="688"/>
      <c r="I11" s="688"/>
      <c r="J11" s="550" t="e">
        <f t="shared" si="0"/>
        <v>#DIV/0!</v>
      </c>
    </row>
    <row r="12" spans="1:256" ht="14.25">
      <c r="A12" s="534">
        <v>7</v>
      </c>
      <c r="B12" s="578"/>
      <c r="C12" s="578"/>
      <c r="D12" s="578"/>
      <c r="E12" s="578"/>
      <c r="F12" s="578"/>
      <c r="G12" s="652"/>
      <c r="H12" s="688"/>
      <c r="I12" s="688"/>
      <c r="J12" s="550" t="e">
        <f t="shared" si="0"/>
        <v>#DIV/0!</v>
      </c>
    </row>
    <row r="13" spans="1:256" ht="14.25">
      <c r="A13" s="534">
        <v>8</v>
      </c>
      <c r="B13" s="578"/>
      <c r="C13" s="578"/>
      <c r="D13" s="578"/>
      <c r="E13" s="578"/>
      <c r="F13" s="578"/>
      <c r="G13" s="652"/>
      <c r="H13" s="688"/>
      <c r="I13" s="688"/>
      <c r="J13" s="550" t="e">
        <f t="shared" si="0"/>
        <v>#DIV/0!</v>
      </c>
    </row>
    <row r="14" spans="1:256" ht="14.25">
      <c r="A14" s="534">
        <v>9</v>
      </c>
      <c r="B14" s="578"/>
      <c r="C14" s="578"/>
      <c r="D14" s="578"/>
      <c r="E14" s="578"/>
      <c r="F14" s="578"/>
      <c r="G14" s="652"/>
      <c r="H14" s="688"/>
      <c r="I14" s="688"/>
      <c r="J14" s="550" t="e">
        <f t="shared" si="0"/>
        <v>#DIV/0!</v>
      </c>
    </row>
    <row r="15" spans="1:256" ht="14.25">
      <c r="A15" s="534">
        <v>10</v>
      </c>
      <c r="B15" s="578"/>
      <c r="C15" s="578"/>
      <c r="D15" s="578"/>
      <c r="E15" s="578"/>
      <c r="F15" s="578"/>
      <c r="G15" s="652"/>
      <c r="H15" s="688"/>
      <c r="I15" s="688"/>
      <c r="J15" s="550" t="e">
        <f t="shared" si="0"/>
        <v>#DIV/0!</v>
      </c>
    </row>
    <row r="16" spans="1:256" ht="14.25">
      <c r="A16" s="534">
        <v>11</v>
      </c>
      <c r="B16" s="578"/>
      <c r="C16" s="578"/>
      <c r="D16" s="578"/>
      <c r="E16" s="578"/>
      <c r="F16" s="578"/>
      <c r="G16" s="652"/>
      <c r="H16" s="688"/>
      <c r="I16" s="688"/>
      <c r="J16" s="550" t="e">
        <f t="shared" si="0"/>
        <v>#DIV/0!</v>
      </c>
    </row>
    <row r="17" spans="1:10" ht="14.25">
      <c r="A17" s="534">
        <v>12</v>
      </c>
      <c r="B17" s="578"/>
      <c r="C17" s="578"/>
      <c r="D17" s="578"/>
      <c r="E17" s="578"/>
      <c r="F17" s="578"/>
      <c r="G17" s="652"/>
      <c r="H17" s="688"/>
      <c r="I17" s="688"/>
      <c r="J17" s="550" t="e">
        <f t="shared" si="0"/>
        <v>#DIV/0!</v>
      </c>
    </row>
    <row r="18" spans="1:10" ht="14.25">
      <c r="A18" s="534">
        <v>13</v>
      </c>
      <c r="B18" s="578"/>
      <c r="C18" s="578"/>
      <c r="D18" s="578"/>
      <c r="E18" s="578"/>
      <c r="F18" s="578"/>
      <c r="G18" s="652"/>
      <c r="H18" s="688"/>
      <c r="I18" s="688"/>
      <c r="J18" s="550" t="e">
        <f t="shared" si="0"/>
        <v>#DIV/0!</v>
      </c>
    </row>
    <row r="19" spans="1:10" ht="14.25">
      <c r="A19" s="534">
        <v>14</v>
      </c>
      <c r="B19" s="578"/>
      <c r="C19" s="578"/>
      <c r="D19" s="578"/>
      <c r="E19" s="578"/>
      <c r="F19" s="578"/>
      <c r="G19" s="652"/>
      <c r="H19" s="688"/>
      <c r="I19" s="688"/>
      <c r="J19" s="550" t="e">
        <f t="shared" si="0"/>
        <v>#DIV/0!</v>
      </c>
    </row>
    <row r="20" spans="1:10" ht="14.25">
      <c r="A20" s="534">
        <v>15</v>
      </c>
      <c r="B20" s="578"/>
      <c r="C20" s="578"/>
      <c r="D20" s="578"/>
      <c r="E20" s="578"/>
      <c r="F20" s="578"/>
      <c r="G20" s="652"/>
      <c r="H20" s="688"/>
      <c r="I20" s="688"/>
      <c r="J20" s="550" t="e">
        <f t="shared" si="0"/>
        <v>#DIV/0!</v>
      </c>
    </row>
    <row r="21" spans="1:10" ht="14.25">
      <c r="A21" s="534">
        <v>16</v>
      </c>
      <c r="B21" s="578"/>
      <c r="C21" s="578"/>
      <c r="D21" s="578"/>
      <c r="E21" s="578"/>
      <c r="F21" s="578"/>
      <c r="G21" s="652"/>
      <c r="H21" s="688"/>
      <c r="I21" s="688"/>
      <c r="J21" s="550" t="e">
        <f t="shared" si="0"/>
        <v>#DIV/0!</v>
      </c>
    </row>
    <row r="22" spans="1:10" ht="14.25">
      <c r="A22" s="534">
        <v>17</v>
      </c>
      <c r="B22" s="578"/>
      <c r="C22" s="578"/>
      <c r="D22" s="578"/>
      <c r="E22" s="578"/>
      <c r="F22" s="578"/>
      <c r="G22" s="652"/>
      <c r="H22" s="688"/>
      <c r="I22" s="688"/>
      <c r="J22" s="550" t="e">
        <f t="shared" si="0"/>
        <v>#DIV/0!</v>
      </c>
    </row>
    <row r="23" spans="1:10" ht="14.25">
      <c r="A23" s="534">
        <v>18</v>
      </c>
      <c r="B23" s="578"/>
      <c r="C23" s="578"/>
      <c r="D23" s="578"/>
      <c r="E23" s="578"/>
      <c r="F23" s="578"/>
      <c r="G23" s="652"/>
      <c r="H23" s="688"/>
      <c r="I23" s="688"/>
      <c r="J23" s="550" t="e">
        <f t="shared" si="0"/>
        <v>#DIV/0!</v>
      </c>
    </row>
    <row r="24" spans="1:10" ht="14.25">
      <c r="A24" s="534">
        <v>19</v>
      </c>
      <c r="B24" s="578"/>
      <c r="C24" s="578"/>
      <c r="D24" s="578"/>
      <c r="E24" s="578"/>
      <c r="F24" s="578"/>
      <c r="G24" s="652"/>
      <c r="H24" s="688"/>
      <c r="I24" s="688"/>
      <c r="J24" s="550" t="e">
        <f t="shared" si="0"/>
        <v>#DIV/0!</v>
      </c>
    </row>
    <row r="25" spans="1:10" ht="14.25">
      <c r="A25" s="534">
        <v>20</v>
      </c>
      <c r="B25" s="578"/>
      <c r="C25" s="578"/>
      <c r="D25" s="578"/>
      <c r="E25" s="578"/>
      <c r="F25" s="578"/>
      <c r="G25" s="652"/>
      <c r="H25" s="688"/>
      <c r="I25" s="688"/>
      <c r="J25" s="550" t="e">
        <f t="shared" si="0"/>
        <v>#DIV/0!</v>
      </c>
    </row>
    <row r="26" spans="1:10" ht="14.25">
      <c r="A26" s="534">
        <v>21</v>
      </c>
      <c r="B26" s="578"/>
      <c r="C26" s="578"/>
      <c r="D26" s="578"/>
      <c r="E26" s="578"/>
      <c r="F26" s="578"/>
      <c r="G26" s="652"/>
      <c r="H26" s="688"/>
      <c r="I26" s="688"/>
      <c r="J26" s="550" t="e">
        <f t="shared" si="0"/>
        <v>#DIV/0!</v>
      </c>
    </row>
    <row r="27" spans="1:10" ht="14.25">
      <c r="A27" s="534">
        <v>22</v>
      </c>
      <c r="B27" s="578"/>
      <c r="C27" s="578"/>
      <c r="D27" s="578"/>
      <c r="E27" s="578"/>
      <c r="F27" s="578"/>
      <c r="G27" s="652"/>
      <c r="H27" s="688"/>
      <c r="I27" s="688"/>
      <c r="J27" s="550" t="e">
        <f t="shared" si="0"/>
        <v>#DIV/0!</v>
      </c>
    </row>
    <row r="28" spans="1:10" ht="14.25">
      <c r="A28" s="534">
        <v>23</v>
      </c>
      <c r="B28" s="578"/>
      <c r="C28" s="578"/>
      <c r="D28" s="578"/>
      <c r="E28" s="578"/>
      <c r="F28" s="578"/>
      <c r="G28" s="652"/>
      <c r="H28" s="688"/>
      <c r="I28" s="688"/>
      <c r="J28" s="550" t="e">
        <f t="shared" si="0"/>
        <v>#DIV/0!</v>
      </c>
    </row>
    <row r="29" spans="1:10" ht="14.25">
      <c r="A29" s="534">
        <v>24</v>
      </c>
      <c r="B29" s="578"/>
      <c r="C29" s="578"/>
      <c r="D29" s="578"/>
      <c r="E29" s="578"/>
      <c r="F29" s="578"/>
      <c r="G29" s="652"/>
      <c r="H29" s="688"/>
      <c r="I29" s="688"/>
      <c r="J29" s="550" t="e">
        <f t="shared" si="0"/>
        <v>#DIV/0!</v>
      </c>
    </row>
    <row r="30" spans="1:10" ht="14.25">
      <c r="A30" s="534">
        <v>25</v>
      </c>
      <c r="B30" s="578"/>
      <c r="C30" s="578"/>
      <c r="D30" s="578"/>
      <c r="E30" s="578"/>
      <c r="F30" s="578"/>
      <c r="G30" s="652"/>
      <c r="H30" s="688"/>
      <c r="I30" s="688"/>
      <c r="J30" s="550" t="e">
        <f t="shared" si="0"/>
        <v>#DIV/0!</v>
      </c>
    </row>
    <row r="31" spans="1:10" ht="14.25">
      <c r="A31" s="534">
        <v>26</v>
      </c>
      <c r="B31" s="550"/>
      <c r="C31" s="550"/>
      <c r="D31" s="550"/>
      <c r="E31" s="550"/>
      <c r="F31" s="550"/>
      <c r="G31" s="626"/>
      <c r="H31" s="550"/>
      <c r="I31" s="550"/>
      <c r="J31" s="550" t="e">
        <f t="shared" si="0"/>
        <v>#DIV/0!</v>
      </c>
    </row>
    <row r="32" spans="1:10" ht="14.25">
      <c r="A32" s="534">
        <v>27</v>
      </c>
      <c r="B32" s="550"/>
      <c r="C32" s="550"/>
      <c r="D32" s="550"/>
      <c r="E32" s="550"/>
      <c r="F32" s="550"/>
      <c r="G32" s="626"/>
      <c r="H32" s="550"/>
      <c r="I32" s="550"/>
      <c r="J32" s="550" t="e">
        <f t="shared" si="0"/>
        <v>#DIV/0!</v>
      </c>
    </row>
    <row r="33" spans="1:10" ht="14.25">
      <c r="A33" s="534">
        <v>28</v>
      </c>
      <c r="B33" s="550"/>
      <c r="C33" s="550"/>
      <c r="D33" s="550"/>
      <c r="E33" s="550"/>
      <c r="F33" s="550"/>
      <c r="G33" s="626"/>
      <c r="H33" s="550"/>
      <c r="I33" s="550"/>
      <c r="J33" s="550" t="e">
        <f t="shared" si="0"/>
        <v>#DIV/0!</v>
      </c>
    </row>
    <row r="34" spans="1:10" ht="14.25">
      <c r="A34" s="534">
        <v>29</v>
      </c>
      <c r="B34" s="550"/>
      <c r="C34" s="550"/>
      <c r="D34" s="550"/>
      <c r="E34" s="550"/>
      <c r="F34" s="550"/>
      <c r="G34" s="626"/>
      <c r="H34" s="550"/>
      <c r="I34" s="550"/>
      <c r="J34" s="550" t="e">
        <f t="shared" si="0"/>
        <v>#DIV/0!</v>
      </c>
    </row>
    <row r="35" spans="1:10" ht="14.25">
      <c r="A35" s="534">
        <v>30</v>
      </c>
      <c r="B35" s="550"/>
      <c r="C35" s="550"/>
      <c r="D35" s="550"/>
      <c r="E35" s="550"/>
      <c r="F35" s="550"/>
      <c r="G35" s="626"/>
      <c r="H35" s="550"/>
      <c r="I35" s="550"/>
      <c r="J35" s="550" t="e">
        <f t="shared" si="0"/>
        <v>#DIV/0!</v>
      </c>
    </row>
    <row r="36" spans="1:10" ht="14.25">
      <c r="A36" s="534">
        <v>31</v>
      </c>
      <c r="B36" s="550"/>
      <c r="C36" s="550"/>
      <c r="D36" s="550"/>
      <c r="E36" s="550"/>
      <c r="F36" s="550"/>
      <c r="G36" s="626"/>
      <c r="H36" s="550"/>
      <c r="I36" s="550"/>
      <c r="J36" s="550" t="e">
        <f t="shared" si="0"/>
        <v>#DIV/0!</v>
      </c>
    </row>
    <row r="37" spans="1:10" ht="14.25">
      <c r="A37" s="534">
        <v>32</v>
      </c>
      <c r="B37" s="550"/>
      <c r="C37" s="550"/>
      <c r="D37" s="550"/>
      <c r="E37" s="550"/>
      <c r="F37" s="550"/>
      <c r="G37" s="626"/>
      <c r="H37" s="550"/>
      <c r="I37" s="550"/>
      <c r="J37" s="550" t="e">
        <f t="shared" si="0"/>
        <v>#DIV/0!</v>
      </c>
    </row>
    <row r="38" spans="1:10" ht="14.25">
      <c r="A38" s="534">
        <v>33</v>
      </c>
      <c r="B38" s="550"/>
      <c r="C38" s="550"/>
      <c r="D38" s="550"/>
      <c r="E38" s="550"/>
      <c r="F38" s="550"/>
      <c r="G38" s="626"/>
      <c r="H38" s="550"/>
      <c r="I38" s="550"/>
      <c r="J38" s="550" t="e">
        <f t="shared" si="0"/>
        <v>#DIV/0!</v>
      </c>
    </row>
    <row r="39" spans="1:10" ht="14.25">
      <c r="A39" s="534">
        <v>34</v>
      </c>
      <c r="B39" s="550"/>
      <c r="C39" s="550"/>
      <c r="D39" s="550"/>
      <c r="E39" s="550"/>
      <c r="F39" s="550"/>
      <c r="G39" s="626"/>
      <c r="H39" s="550"/>
      <c r="I39" s="550"/>
      <c r="J39" s="550" t="e">
        <f t="shared" si="0"/>
        <v>#DIV/0!</v>
      </c>
    </row>
    <row r="40" spans="1:10" ht="14.25">
      <c r="A40" s="534">
        <v>35</v>
      </c>
      <c r="B40" s="550"/>
      <c r="C40" s="550"/>
      <c r="D40" s="550"/>
      <c r="E40" s="550"/>
      <c r="F40" s="550"/>
      <c r="G40" s="626"/>
      <c r="H40" s="550"/>
      <c r="I40" s="550"/>
      <c r="J40" s="550" t="e">
        <f t="shared" si="0"/>
        <v>#DIV/0!</v>
      </c>
    </row>
    <row r="41" spans="1:10" ht="14.25">
      <c r="A41" s="534">
        <v>36</v>
      </c>
      <c r="B41" s="550"/>
      <c r="C41" s="550"/>
      <c r="D41" s="550"/>
      <c r="E41" s="550"/>
      <c r="F41" s="550"/>
      <c r="G41" s="626"/>
      <c r="H41" s="550"/>
      <c r="I41" s="550"/>
      <c r="J41" s="550" t="e">
        <f t="shared" si="0"/>
        <v>#DIV/0!</v>
      </c>
    </row>
    <row r="42" spans="1:10" ht="14.25">
      <c r="A42" s="534">
        <v>37</v>
      </c>
      <c r="B42" s="550"/>
      <c r="C42" s="550"/>
      <c r="D42" s="550"/>
      <c r="E42" s="550"/>
      <c r="F42" s="550"/>
      <c r="G42" s="626"/>
      <c r="H42" s="550"/>
      <c r="I42" s="550"/>
      <c r="J42" s="550" t="e">
        <f t="shared" si="0"/>
        <v>#DIV/0!</v>
      </c>
    </row>
    <row r="43" spans="1:10" ht="14.25">
      <c r="A43" s="534">
        <v>38</v>
      </c>
      <c r="B43" s="550"/>
      <c r="C43" s="550"/>
      <c r="D43" s="550"/>
      <c r="E43" s="550"/>
      <c r="F43" s="550"/>
      <c r="G43" s="626"/>
      <c r="H43" s="550"/>
      <c r="I43" s="550"/>
      <c r="J43" s="550" t="e">
        <f t="shared" si="0"/>
        <v>#DIV/0!</v>
      </c>
    </row>
    <row r="44" spans="1:10" ht="14.25">
      <c r="A44" s="534">
        <v>39</v>
      </c>
      <c r="B44" s="550"/>
      <c r="C44" s="550"/>
      <c r="D44" s="550"/>
      <c r="E44" s="550"/>
      <c r="F44" s="550"/>
      <c r="G44" s="626"/>
      <c r="H44" s="550"/>
      <c r="I44" s="550"/>
      <c r="J44" s="550" t="e">
        <f t="shared" si="0"/>
        <v>#DIV/0!</v>
      </c>
    </row>
    <row r="45" spans="1:10" ht="14.25">
      <c r="A45" s="534">
        <v>40</v>
      </c>
      <c r="B45" s="550"/>
      <c r="C45" s="550"/>
      <c r="D45" s="550"/>
      <c r="E45" s="550"/>
      <c r="F45" s="550"/>
      <c r="G45" s="626"/>
      <c r="H45" s="550"/>
      <c r="I45" s="550"/>
      <c r="J45" s="550" t="e">
        <f t="shared" si="0"/>
        <v>#DIV/0!</v>
      </c>
    </row>
    <row r="46" spans="1:10" ht="14.25">
      <c r="A46" s="534">
        <v>41</v>
      </c>
      <c r="B46" s="550"/>
      <c r="C46" s="550"/>
      <c r="D46" s="550"/>
      <c r="E46" s="550"/>
      <c r="F46" s="550"/>
      <c r="G46" s="626"/>
      <c r="H46" s="550"/>
      <c r="I46" s="550"/>
      <c r="J46" s="550" t="e">
        <f t="shared" si="0"/>
        <v>#DIV/0!</v>
      </c>
    </row>
    <row r="47" spans="1:10" ht="14.25">
      <c r="A47" s="534">
        <v>42</v>
      </c>
      <c r="B47" s="550"/>
      <c r="C47" s="550"/>
      <c r="D47" s="550"/>
      <c r="E47" s="550"/>
      <c r="F47" s="550"/>
      <c r="G47" s="626"/>
      <c r="H47" s="550"/>
      <c r="I47" s="550"/>
      <c r="J47" s="550" t="e">
        <f t="shared" si="0"/>
        <v>#DIV/0!</v>
      </c>
    </row>
    <row r="48" spans="1:10" ht="14.25">
      <c r="A48" s="534">
        <v>43</v>
      </c>
      <c r="B48" s="550"/>
      <c r="C48" s="550"/>
      <c r="D48" s="550"/>
      <c r="E48" s="550"/>
      <c r="F48" s="550"/>
      <c r="G48" s="626"/>
      <c r="H48" s="550"/>
      <c r="I48" s="550"/>
      <c r="J48" s="550" t="e">
        <f t="shared" si="0"/>
        <v>#DIV/0!</v>
      </c>
    </row>
    <row r="49" spans="1:10" ht="14.25">
      <c r="A49" s="534">
        <v>44</v>
      </c>
      <c r="B49" s="550"/>
      <c r="C49" s="550"/>
      <c r="D49" s="550"/>
      <c r="E49" s="550"/>
      <c r="F49" s="550"/>
      <c r="G49" s="626"/>
      <c r="H49" s="550"/>
      <c r="I49" s="550"/>
      <c r="J49" s="550" t="e">
        <f t="shared" si="0"/>
        <v>#DIV/0!</v>
      </c>
    </row>
    <row r="50" spans="1:10" ht="14.25">
      <c r="A50" s="534">
        <v>45</v>
      </c>
      <c r="B50" s="550"/>
      <c r="C50" s="550"/>
      <c r="D50" s="550"/>
      <c r="E50" s="550"/>
      <c r="F50" s="550"/>
      <c r="G50" s="626"/>
      <c r="H50" s="550"/>
      <c r="I50" s="550"/>
      <c r="J50" s="550" t="e">
        <f t="shared" si="0"/>
        <v>#DIV/0!</v>
      </c>
    </row>
    <row r="51" spans="1:10" ht="14.25">
      <c r="A51" s="534">
        <v>46</v>
      </c>
      <c r="B51" s="550"/>
      <c r="C51" s="550"/>
      <c r="D51" s="550"/>
      <c r="E51" s="550"/>
      <c r="F51" s="550"/>
      <c r="G51" s="626"/>
      <c r="H51" s="550"/>
      <c r="I51" s="550"/>
      <c r="J51" s="550" t="e">
        <f t="shared" si="0"/>
        <v>#DIV/0!</v>
      </c>
    </row>
    <row r="52" spans="1:10" ht="14.25">
      <c r="A52" s="534">
        <v>47</v>
      </c>
      <c r="B52" s="550"/>
      <c r="C52" s="550"/>
      <c r="D52" s="550"/>
      <c r="E52" s="550"/>
      <c r="F52" s="550"/>
      <c r="G52" s="626"/>
      <c r="H52" s="550"/>
      <c r="I52" s="550"/>
      <c r="J52" s="550" t="e">
        <f t="shared" si="0"/>
        <v>#DIV/0!</v>
      </c>
    </row>
    <row r="53" spans="1:10" ht="14.25">
      <c r="A53" s="534">
        <v>48</v>
      </c>
      <c r="B53" s="550"/>
      <c r="C53" s="550"/>
      <c r="D53" s="550"/>
      <c r="E53" s="550"/>
      <c r="F53" s="550"/>
      <c r="G53" s="626"/>
      <c r="H53" s="550"/>
      <c r="I53" s="550"/>
      <c r="J53" s="550" t="e">
        <f t="shared" si="0"/>
        <v>#DIV/0!</v>
      </c>
    </row>
    <row r="54" spans="1:10" ht="14.25">
      <c r="A54" s="534">
        <v>49</v>
      </c>
      <c r="B54" s="550"/>
      <c r="C54" s="550"/>
      <c r="D54" s="550"/>
      <c r="E54" s="550"/>
      <c r="F54" s="550"/>
      <c r="G54" s="626"/>
      <c r="H54" s="550"/>
      <c r="I54" s="550"/>
      <c r="J54" s="550" t="e">
        <f t="shared" si="0"/>
        <v>#DIV/0!</v>
      </c>
    </row>
    <row r="55" spans="1:10" ht="14.25">
      <c r="A55" s="534">
        <v>50</v>
      </c>
      <c r="B55" s="550"/>
      <c r="C55" s="550"/>
      <c r="D55" s="550"/>
      <c r="E55" s="550"/>
      <c r="F55" s="550"/>
      <c r="G55" s="626"/>
      <c r="H55" s="550"/>
      <c r="I55" s="550"/>
      <c r="J55" s="550" t="e">
        <f t="shared" si="0"/>
        <v>#DIV/0!</v>
      </c>
    </row>
    <row r="56" spans="1:10" ht="14.25">
      <c r="A56" s="534">
        <v>51</v>
      </c>
      <c r="B56" s="550"/>
      <c r="C56" s="550"/>
      <c r="D56" s="550"/>
      <c r="E56" s="550"/>
      <c r="F56" s="550"/>
      <c r="G56" s="626"/>
      <c r="H56" s="550"/>
      <c r="I56" s="550"/>
      <c r="J56" s="550" t="e">
        <f t="shared" si="0"/>
        <v>#DIV/0!</v>
      </c>
    </row>
    <row r="57" spans="1:10" ht="14.25">
      <c r="A57" s="534">
        <v>52</v>
      </c>
      <c r="B57" s="550"/>
      <c r="C57" s="550"/>
      <c r="D57" s="550"/>
      <c r="E57" s="550"/>
      <c r="F57" s="550"/>
      <c r="G57" s="626"/>
      <c r="H57" s="550"/>
      <c r="I57" s="550"/>
      <c r="J57" s="550" t="e">
        <f t="shared" si="0"/>
        <v>#DIV/0!</v>
      </c>
    </row>
    <row r="58" spans="1:10" ht="14.25">
      <c r="A58" s="534">
        <v>53</v>
      </c>
      <c r="B58" s="550"/>
      <c r="C58" s="550"/>
      <c r="D58" s="550"/>
      <c r="E58" s="550"/>
      <c r="F58" s="550"/>
      <c r="G58" s="626"/>
      <c r="H58" s="550"/>
      <c r="I58" s="550"/>
      <c r="J58" s="550" t="e">
        <f t="shared" si="0"/>
        <v>#DIV/0!</v>
      </c>
    </row>
    <row r="59" spans="1:10" ht="14.25">
      <c r="A59" s="534">
        <v>54</v>
      </c>
      <c r="B59" s="550"/>
      <c r="C59" s="550"/>
      <c r="D59" s="550"/>
      <c r="E59" s="550"/>
      <c r="F59" s="550"/>
      <c r="G59" s="626"/>
      <c r="H59" s="550"/>
      <c r="I59" s="550"/>
      <c r="J59" s="550" t="e">
        <f t="shared" si="0"/>
        <v>#DIV/0!</v>
      </c>
    </row>
    <row r="60" spans="1:10" ht="14.25">
      <c r="A60" s="534">
        <v>55</v>
      </c>
      <c r="B60" s="550"/>
      <c r="C60" s="550"/>
      <c r="D60" s="550"/>
      <c r="E60" s="550"/>
      <c r="F60" s="550"/>
      <c r="G60" s="626"/>
      <c r="H60" s="550"/>
      <c r="I60" s="550"/>
      <c r="J60" s="550" t="e">
        <f t="shared" si="0"/>
        <v>#DIV/0!</v>
      </c>
    </row>
    <row r="61" spans="1:10" ht="14.25">
      <c r="A61" s="534">
        <v>56</v>
      </c>
      <c r="B61" s="550"/>
      <c r="C61" s="550"/>
      <c r="D61" s="550"/>
      <c r="E61" s="550"/>
      <c r="F61" s="550"/>
      <c r="G61" s="626"/>
      <c r="H61" s="550"/>
      <c r="I61" s="550"/>
      <c r="J61" s="550" t="e">
        <f t="shared" si="0"/>
        <v>#DIV/0!</v>
      </c>
    </row>
    <row r="62" spans="1:10" ht="14.25">
      <c r="A62" s="534">
        <v>57</v>
      </c>
      <c r="B62" s="550"/>
      <c r="C62" s="550"/>
      <c r="D62" s="550"/>
      <c r="E62" s="550"/>
      <c r="F62" s="550"/>
      <c r="G62" s="626"/>
      <c r="H62" s="550"/>
      <c r="I62" s="550"/>
      <c r="J62" s="550" t="e">
        <f t="shared" si="0"/>
        <v>#DIV/0!</v>
      </c>
    </row>
    <row r="63" spans="1:10" ht="14.25">
      <c r="A63" s="534">
        <v>58</v>
      </c>
      <c r="B63" s="550"/>
      <c r="C63" s="550"/>
      <c r="D63" s="550"/>
      <c r="E63" s="550"/>
      <c r="F63" s="550"/>
      <c r="G63" s="626"/>
      <c r="H63" s="550"/>
      <c r="I63" s="550"/>
      <c r="J63" s="550" t="e">
        <f t="shared" si="0"/>
        <v>#DIV/0!</v>
      </c>
    </row>
    <row r="64" spans="1:10" ht="14.25">
      <c r="A64" s="534">
        <v>59</v>
      </c>
      <c r="B64" s="550"/>
      <c r="C64" s="550"/>
      <c r="D64" s="550"/>
      <c r="E64" s="550"/>
      <c r="F64" s="550"/>
      <c r="G64" s="626"/>
      <c r="H64" s="550"/>
      <c r="I64" s="550"/>
      <c r="J64" s="550" t="e">
        <f t="shared" si="0"/>
        <v>#DIV/0!</v>
      </c>
    </row>
    <row r="65" spans="1:10" ht="14.25">
      <c r="A65" s="534">
        <v>60</v>
      </c>
      <c r="B65" s="550"/>
      <c r="C65" s="550"/>
      <c r="D65" s="550"/>
      <c r="E65" s="550"/>
      <c r="F65" s="550"/>
      <c r="G65" s="626"/>
      <c r="H65" s="550"/>
      <c r="I65" s="550"/>
      <c r="J65" s="550" t="e">
        <f t="shared" si="0"/>
        <v>#DIV/0!</v>
      </c>
    </row>
  </sheetData>
  <sheetProtection selectLockedCells="1" selectUnlockedCells="1"/>
  <mergeCells count="1">
    <mergeCell ref="E2:G2"/>
  </mergeCells>
  <phoneticPr fontId="1"/>
  <dataValidations count="1">
    <dataValidation type="list" allowBlank="1" showErrorMessage="1" sqref="G6:G65">
      <formula1>"10電力,PPS"</formula1>
      <formula2>0</formula2>
    </dataValidation>
  </dataValidations>
  <pageMargins left="0.78680555555555554" right="0.78680555555555554" top="0.62986111111111109" bottom="0.60972222222222228" header="0.51180555555555551" footer="0.51180555555555551"/>
  <pageSetup paperSize="9" firstPageNumber="0"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59"/>
  <sheetViews>
    <sheetView zoomScaleNormal="100" workbookViewId="0">
      <selection activeCell="E11" sqref="E1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[5]合計!C3</f>
        <v>秋田県</v>
      </c>
      <c r="I1" s="24" t="s">
        <v>70</v>
      </c>
      <c r="K1" s="27" t="s">
        <v>71</v>
      </c>
    </row>
    <row r="2" spans="1:13" ht="54" customHeight="1">
      <c r="B2" s="28"/>
      <c r="E2" s="856" t="s">
        <v>72</v>
      </c>
      <c r="F2" s="856"/>
      <c r="G2" s="856"/>
      <c r="H2" s="29">
        <f>SUMIF(E8:E357,"PPS",H8:H357)</f>
        <v>0</v>
      </c>
      <c r="I2" s="30"/>
      <c r="J2" s="27"/>
    </row>
    <row r="3" spans="1:13" ht="57" customHeight="1">
      <c r="B3" s="26"/>
      <c r="E3" s="856" t="s">
        <v>73</v>
      </c>
      <c r="F3" s="856"/>
      <c r="G3" s="856"/>
      <c r="H3" s="29">
        <f>M7</f>
        <v>0</v>
      </c>
      <c r="I3" s="30"/>
      <c r="J3" s="31"/>
    </row>
    <row r="4" spans="1:13" s="31" customFormat="1" ht="55.5" customHeight="1">
      <c r="B4" s="32"/>
      <c r="E4" s="856" t="s">
        <v>74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0</v>
      </c>
      <c r="I7" s="48">
        <f>SUM(I8:I357)</f>
        <v>0</v>
      </c>
      <c r="J7" s="49" t="e">
        <f>H7/I7</f>
        <v>#DIV/0!</v>
      </c>
      <c r="K7" s="50">
        <f>SUM(K8:K357)</f>
        <v>0</v>
      </c>
      <c r="L7" s="51">
        <f>SUM(L8:L357)</f>
        <v>0</v>
      </c>
      <c r="M7" s="52">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Normal="100" zoomScaleSheetLayoutView="100" workbookViewId="0">
      <selection activeCell="H3" sqref="H3"/>
    </sheetView>
  </sheetViews>
  <sheetFormatPr defaultColWidth="9" defaultRowHeight="13.5"/>
  <cols>
    <col min="1" max="1" width="9" style="24"/>
    <col min="2" max="2" width="23.5" style="24" bestFit="1"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15" width="9.5" style="24" bestFit="1" customWidth="1"/>
    <col min="16" max="257" width="9" style="24"/>
    <col min="258" max="258" width="23.5" style="24" bestFit="1"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271" width="9.5" style="24" bestFit="1" customWidth="1"/>
    <col min="272" max="513" width="9" style="24"/>
    <col min="514" max="514" width="23.5" style="24" bestFit="1"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527" width="9.5" style="24" bestFit="1" customWidth="1"/>
    <col min="528" max="769" width="9" style="24"/>
    <col min="770" max="770" width="23.5" style="24" bestFit="1"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783" width="9.5" style="24" bestFit="1" customWidth="1"/>
    <col min="784" max="1025" width="9" style="24"/>
    <col min="1026" max="1026" width="23.5" style="24" bestFit="1"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039" width="9.5" style="24" bestFit="1" customWidth="1"/>
    <col min="1040" max="1281" width="9" style="24"/>
    <col min="1282" max="1282" width="23.5" style="24" bestFit="1"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295" width="9.5" style="24" bestFit="1" customWidth="1"/>
    <col min="1296" max="1537" width="9" style="24"/>
    <col min="1538" max="1538" width="23.5" style="24" bestFit="1"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551" width="9.5" style="24" bestFit="1" customWidth="1"/>
    <col min="1552" max="1793" width="9" style="24"/>
    <col min="1794" max="1794" width="23.5" style="24" bestFit="1"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1807" width="9.5" style="24" bestFit="1" customWidth="1"/>
    <col min="1808" max="2049" width="9" style="24"/>
    <col min="2050" max="2050" width="23.5" style="24" bestFit="1"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063" width="9.5" style="24" bestFit="1" customWidth="1"/>
    <col min="2064" max="2305" width="9" style="24"/>
    <col min="2306" max="2306" width="23.5" style="24" bestFit="1"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319" width="9.5" style="24" bestFit="1" customWidth="1"/>
    <col min="2320" max="2561" width="9" style="24"/>
    <col min="2562" max="2562" width="23.5" style="24" bestFit="1"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575" width="9.5" style="24" bestFit="1" customWidth="1"/>
    <col min="2576" max="2817" width="9" style="24"/>
    <col min="2818" max="2818" width="23.5" style="24" bestFit="1"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2831" width="9.5" style="24" bestFit="1" customWidth="1"/>
    <col min="2832" max="3073" width="9" style="24"/>
    <col min="3074" max="3074" width="23.5" style="24" bestFit="1"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087" width="9.5" style="24" bestFit="1" customWidth="1"/>
    <col min="3088" max="3329" width="9" style="24"/>
    <col min="3330" max="3330" width="23.5" style="24" bestFit="1"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343" width="9.5" style="24" bestFit="1" customWidth="1"/>
    <col min="3344" max="3585" width="9" style="24"/>
    <col min="3586" max="3586" width="23.5" style="24" bestFit="1"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599" width="9.5" style="24" bestFit="1" customWidth="1"/>
    <col min="3600" max="3841" width="9" style="24"/>
    <col min="3842" max="3842" width="23.5" style="24" bestFit="1"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3855" width="9.5" style="24" bestFit="1" customWidth="1"/>
    <col min="3856" max="4097" width="9" style="24"/>
    <col min="4098" max="4098" width="23.5" style="24" bestFit="1"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111" width="9.5" style="24" bestFit="1" customWidth="1"/>
    <col min="4112" max="4353" width="9" style="24"/>
    <col min="4354" max="4354" width="23.5" style="24" bestFit="1"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367" width="9.5" style="24" bestFit="1" customWidth="1"/>
    <col min="4368" max="4609" width="9" style="24"/>
    <col min="4610" max="4610" width="23.5" style="24" bestFit="1"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623" width="9.5" style="24" bestFit="1" customWidth="1"/>
    <col min="4624" max="4865" width="9" style="24"/>
    <col min="4866" max="4866" width="23.5" style="24" bestFit="1"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4879" width="9.5" style="24" bestFit="1" customWidth="1"/>
    <col min="4880" max="5121" width="9" style="24"/>
    <col min="5122" max="5122" width="23.5" style="24" bestFit="1"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135" width="9.5" style="24" bestFit="1" customWidth="1"/>
    <col min="5136" max="5377" width="9" style="24"/>
    <col min="5378" max="5378" width="23.5" style="24" bestFit="1"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391" width="9.5" style="24" bestFit="1" customWidth="1"/>
    <col min="5392" max="5633" width="9" style="24"/>
    <col min="5634" max="5634" width="23.5" style="24" bestFit="1"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647" width="9.5" style="24" bestFit="1" customWidth="1"/>
    <col min="5648" max="5889" width="9" style="24"/>
    <col min="5890" max="5890" width="23.5" style="24" bestFit="1"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5903" width="9.5" style="24" bestFit="1" customWidth="1"/>
    <col min="5904" max="6145" width="9" style="24"/>
    <col min="6146" max="6146" width="23.5" style="24" bestFit="1"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159" width="9.5" style="24" bestFit="1" customWidth="1"/>
    <col min="6160" max="6401" width="9" style="24"/>
    <col min="6402" max="6402" width="23.5" style="24" bestFit="1"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415" width="9.5" style="24" bestFit="1" customWidth="1"/>
    <col min="6416" max="6657" width="9" style="24"/>
    <col min="6658" max="6658" width="23.5" style="24" bestFit="1"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671" width="9.5" style="24" bestFit="1" customWidth="1"/>
    <col min="6672" max="6913" width="9" style="24"/>
    <col min="6914" max="6914" width="23.5" style="24" bestFit="1"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6927" width="9.5" style="24" bestFit="1" customWidth="1"/>
    <col min="6928" max="7169" width="9" style="24"/>
    <col min="7170" max="7170" width="23.5" style="24" bestFit="1"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183" width="9.5" style="24" bestFit="1" customWidth="1"/>
    <col min="7184" max="7425" width="9" style="24"/>
    <col min="7426" max="7426" width="23.5" style="24" bestFit="1"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439" width="9.5" style="24" bestFit="1" customWidth="1"/>
    <col min="7440" max="7681" width="9" style="24"/>
    <col min="7682" max="7682" width="23.5" style="24" bestFit="1"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695" width="9.5" style="24" bestFit="1" customWidth="1"/>
    <col min="7696" max="7937" width="9" style="24"/>
    <col min="7938" max="7938" width="23.5" style="24" bestFit="1"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7951" width="9.5" style="24" bestFit="1" customWidth="1"/>
    <col min="7952" max="8193" width="9" style="24"/>
    <col min="8194" max="8194" width="23.5" style="24" bestFit="1"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207" width="9.5" style="24" bestFit="1" customWidth="1"/>
    <col min="8208" max="8449" width="9" style="24"/>
    <col min="8450" max="8450" width="23.5" style="24" bestFit="1"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463" width="9.5" style="24" bestFit="1" customWidth="1"/>
    <col min="8464" max="8705" width="9" style="24"/>
    <col min="8706" max="8706" width="23.5" style="24" bestFit="1"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719" width="9.5" style="24" bestFit="1" customWidth="1"/>
    <col min="8720" max="8961" width="9" style="24"/>
    <col min="8962" max="8962" width="23.5" style="24" bestFit="1"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8975" width="9.5" style="24" bestFit="1" customWidth="1"/>
    <col min="8976" max="9217" width="9" style="24"/>
    <col min="9218" max="9218" width="23.5" style="24" bestFit="1"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231" width="9.5" style="24" bestFit="1" customWidth="1"/>
    <col min="9232" max="9473" width="9" style="24"/>
    <col min="9474" max="9474" width="23.5" style="24" bestFit="1"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487" width="9.5" style="24" bestFit="1" customWidth="1"/>
    <col min="9488" max="9729" width="9" style="24"/>
    <col min="9730" max="9730" width="23.5" style="24" bestFit="1"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743" width="9.5" style="24" bestFit="1" customWidth="1"/>
    <col min="9744" max="9985" width="9" style="24"/>
    <col min="9986" max="9986" width="23.5" style="24" bestFit="1"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9999" width="9.5" style="24" bestFit="1" customWidth="1"/>
    <col min="10000" max="10241" width="9" style="24"/>
    <col min="10242" max="10242" width="23.5" style="24" bestFit="1"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255" width="9.5" style="24" bestFit="1" customWidth="1"/>
    <col min="10256" max="10497" width="9" style="24"/>
    <col min="10498" max="10498" width="23.5" style="24" bestFit="1"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511" width="9.5" style="24" bestFit="1" customWidth="1"/>
    <col min="10512" max="10753" width="9" style="24"/>
    <col min="10754" max="10754" width="23.5" style="24" bestFit="1"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0767" width="9.5" style="24" bestFit="1" customWidth="1"/>
    <col min="10768" max="11009" width="9" style="24"/>
    <col min="11010" max="11010" width="23.5" style="24" bestFit="1"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023" width="9.5" style="24" bestFit="1" customWidth="1"/>
    <col min="11024" max="11265" width="9" style="24"/>
    <col min="11266" max="11266" width="23.5" style="24" bestFit="1"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279" width="9.5" style="24" bestFit="1" customWidth="1"/>
    <col min="11280" max="11521" width="9" style="24"/>
    <col min="11522" max="11522" width="23.5" style="24" bestFit="1"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535" width="9.5" style="24" bestFit="1" customWidth="1"/>
    <col min="11536" max="11777" width="9" style="24"/>
    <col min="11778" max="11778" width="23.5" style="24" bestFit="1"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1791" width="9.5" style="24" bestFit="1" customWidth="1"/>
    <col min="11792" max="12033" width="9" style="24"/>
    <col min="12034" max="12034" width="23.5" style="24" bestFit="1"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047" width="9.5" style="24" bestFit="1" customWidth="1"/>
    <col min="12048" max="12289" width="9" style="24"/>
    <col min="12290" max="12290" width="23.5" style="24" bestFit="1"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303" width="9.5" style="24" bestFit="1" customWidth="1"/>
    <col min="12304" max="12545" width="9" style="24"/>
    <col min="12546" max="12546" width="23.5" style="24" bestFit="1"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559" width="9.5" style="24" bestFit="1" customWidth="1"/>
    <col min="12560" max="12801" width="9" style="24"/>
    <col min="12802" max="12802" width="23.5" style="24" bestFit="1"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2815" width="9.5" style="24" bestFit="1" customWidth="1"/>
    <col min="12816" max="13057" width="9" style="24"/>
    <col min="13058" max="13058" width="23.5" style="24" bestFit="1"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071" width="9.5" style="24" bestFit="1" customWidth="1"/>
    <col min="13072" max="13313" width="9" style="24"/>
    <col min="13314" max="13314" width="23.5" style="24" bestFit="1"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327" width="9.5" style="24" bestFit="1" customWidth="1"/>
    <col min="13328" max="13569" width="9" style="24"/>
    <col min="13570" max="13570" width="23.5" style="24" bestFit="1"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583" width="9.5" style="24" bestFit="1" customWidth="1"/>
    <col min="13584" max="13825" width="9" style="24"/>
    <col min="13826" max="13826" width="23.5" style="24" bestFit="1"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3839" width="9.5" style="24" bestFit="1" customWidth="1"/>
    <col min="13840" max="14081" width="9" style="24"/>
    <col min="14082" max="14082" width="23.5" style="24" bestFit="1"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095" width="9.5" style="24" bestFit="1" customWidth="1"/>
    <col min="14096" max="14337" width="9" style="24"/>
    <col min="14338" max="14338" width="23.5" style="24" bestFit="1"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351" width="9.5" style="24" bestFit="1" customWidth="1"/>
    <col min="14352" max="14593" width="9" style="24"/>
    <col min="14594" max="14594" width="23.5" style="24" bestFit="1"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607" width="9.5" style="24" bestFit="1" customWidth="1"/>
    <col min="14608" max="14849" width="9" style="24"/>
    <col min="14850" max="14850" width="23.5" style="24" bestFit="1"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4863" width="9.5" style="24" bestFit="1" customWidth="1"/>
    <col min="14864" max="15105" width="9" style="24"/>
    <col min="15106" max="15106" width="23.5" style="24" bestFit="1"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119" width="9.5" style="24" bestFit="1" customWidth="1"/>
    <col min="15120" max="15361" width="9" style="24"/>
    <col min="15362" max="15362" width="23.5" style="24" bestFit="1"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375" width="9.5" style="24" bestFit="1" customWidth="1"/>
    <col min="15376" max="15617" width="9" style="24"/>
    <col min="15618" max="15618" width="23.5" style="24" bestFit="1"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631" width="9.5" style="24" bestFit="1" customWidth="1"/>
    <col min="15632" max="15873" width="9" style="24"/>
    <col min="15874" max="15874" width="23.5" style="24" bestFit="1"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5887" width="9.5" style="24" bestFit="1" customWidth="1"/>
    <col min="15888" max="16129" width="9" style="24"/>
    <col min="16130" max="16130" width="23.5" style="24" bestFit="1"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143" width="9.5" style="24" bestFit="1" customWidth="1"/>
    <col min="16144" max="16384" width="9" style="24"/>
  </cols>
  <sheetData>
    <row r="1" spans="1:13">
      <c r="A1" s="24" t="s">
        <v>0</v>
      </c>
      <c r="B1" s="25" t="str">
        <f>[38]合計!C3</f>
        <v>鹿児島県</v>
      </c>
      <c r="I1" s="24" t="s">
        <v>70</v>
      </c>
      <c r="K1" s="27" t="s">
        <v>71</v>
      </c>
    </row>
    <row r="2" spans="1:13" ht="54" customHeight="1">
      <c r="B2" s="141"/>
      <c r="E2" s="856" t="s">
        <v>72</v>
      </c>
      <c r="F2" s="856"/>
      <c r="G2" s="856"/>
      <c r="H2" s="142">
        <f>SUMIF(E8:E357,"PPS",H8:H357)</f>
        <v>36061</v>
      </c>
      <c r="I2" s="143"/>
      <c r="J2" s="27"/>
    </row>
    <row r="3" spans="1:13" ht="57" customHeight="1">
      <c r="B3" s="26"/>
      <c r="E3" s="856" t="s">
        <v>73</v>
      </c>
      <c r="F3" s="856"/>
      <c r="G3" s="856"/>
      <c r="H3" s="142">
        <f>M7</f>
        <v>949608</v>
      </c>
      <c r="I3" s="143"/>
      <c r="J3" s="31"/>
    </row>
    <row r="4" spans="1:13" s="31" customFormat="1" ht="55.5" customHeight="1">
      <c r="B4" s="144"/>
      <c r="E4" s="856" t="s">
        <v>815</v>
      </c>
      <c r="F4" s="856"/>
      <c r="G4" s="856"/>
      <c r="H4" s="145">
        <f>H3/I7</f>
        <v>0.98320408353436939</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949608</v>
      </c>
      <c r="I7" s="150">
        <f>SUM(I8:I357)</f>
        <v>965830</v>
      </c>
      <c r="J7" s="151">
        <f>H7/I7</f>
        <v>0.98320408353436939</v>
      </c>
      <c r="K7" s="152">
        <f>SUM(K8:K357)</f>
        <v>30713</v>
      </c>
      <c r="L7" s="153">
        <f>SUM(L8:L357)</f>
        <v>72970730</v>
      </c>
      <c r="M7" s="154">
        <f>SUM(M8:M357)</f>
        <v>949608</v>
      </c>
    </row>
    <row r="8" spans="1:13" ht="14.25" thickTop="1">
      <c r="A8" s="24">
        <v>1</v>
      </c>
      <c r="B8" s="155" t="s">
        <v>582</v>
      </c>
      <c r="C8" s="54" t="s">
        <v>917</v>
      </c>
      <c r="D8" s="55" t="s">
        <v>918</v>
      </c>
      <c r="E8" s="55" t="s">
        <v>117</v>
      </c>
      <c r="F8" s="54" t="s">
        <v>124</v>
      </c>
      <c r="G8" s="156">
        <v>6</v>
      </c>
      <c r="H8" s="157">
        <v>149047</v>
      </c>
      <c r="I8" s="58">
        <v>149047</v>
      </c>
      <c r="J8" s="158">
        <f t="shared" ref="J8:J71" si="0">H8/I8</f>
        <v>1</v>
      </c>
      <c r="K8" s="58">
        <v>3500</v>
      </c>
      <c r="L8" s="58">
        <v>13270687</v>
      </c>
      <c r="M8" s="60">
        <v>149047</v>
      </c>
    </row>
    <row r="9" spans="1:13">
      <c r="A9" s="24">
        <v>2</v>
      </c>
      <c r="B9" s="159" t="s">
        <v>919</v>
      </c>
      <c r="C9" s="54" t="s">
        <v>920</v>
      </c>
      <c r="D9" s="62" t="s">
        <v>918</v>
      </c>
      <c r="E9" s="55" t="s">
        <v>117</v>
      </c>
      <c r="F9" s="54" t="s">
        <v>124</v>
      </c>
      <c r="G9" s="156">
        <v>9</v>
      </c>
      <c r="H9" s="157">
        <v>34593</v>
      </c>
      <c r="I9" s="58">
        <v>34593</v>
      </c>
      <c r="J9" s="145">
        <f t="shared" si="0"/>
        <v>1</v>
      </c>
      <c r="K9" s="58">
        <v>1350</v>
      </c>
      <c r="L9" s="58">
        <v>2874026</v>
      </c>
      <c r="M9" s="63">
        <v>34593</v>
      </c>
    </row>
    <row r="10" spans="1:13">
      <c r="A10" s="24">
        <v>3</v>
      </c>
      <c r="B10" s="159" t="s">
        <v>921</v>
      </c>
      <c r="C10" s="64" t="s">
        <v>922</v>
      </c>
      <c r="D10" s="62" t="s">
        <v>918</v>
      </c>
      <c r="E10" s="55" t="s">
        <v>117</v>
      </c>
      <c r="F10" s="54" t="s">
        <v>124</v>
      </c>
      <c r="G10" s="156">
        <v>3</v>
      </c>
      <c r="H10" s="157">
        <v>15989</v>
      </c>
      <c r="I10" s="58">
        <v>15989</v>
      </c>
      <c r="J10" s="145">
        <f t="shared" si="0"/>
        <v>1</v>
      </c>
      <c r="K10" s="58">
        <v>430</v>
      </c>
      <c r="L10" s="58">
        <v>1229000</v>
      </c>
      <c r="M10" s="63">
        <v>15989</v>
      </c>
    </row>
    <row r="11" spans="1:13">
      <c r="A11" s="24">
        <v>4</v>
      </c>
      <c r="B11" s="159" t="s">
        <v>923</v>
      </c>
      <c r="C11" s="54" t="s">
        <v>922</v>
      </c>
      <c r="D11" s="62" t="s">
        <v>918</v>
      </c>
      <c r="E11" s="55" t="s">
        <v>117</v>
      </c>
      <c r="F11" s="54" t="s">
        <v>124</v>
      </c>
      <c r="G11" s="156">
        <v>3</v>
      </c>
      <c r="H11" s="157">
        <v>19321</v>
      </c>
      <c r="I11" s="58">
        <v>19321</v>
      </c>
      <c r="J11" s="145">
        <f t="shared" si="0"/>
        <v>1</v>
      </c>
      <c r="K11" s="58">
        <v>460</v>
      </c>
      <c r="L11" s="58">
        <v>1604000</v>
      </c>
      <c r="M11" s="63">
        <v>19321</v>
      </c>
    </row>
    <row r="12" spans="1:13">
      <c r="A12" s="24">
        <v>5</v>
      </c>
      <c r="B12" s="159" t="s">
        <v>924</v>
      </c>
      <c r="C12" s="54" t="s">
        <v>922</v>
      </c>
      <c r="D12" s="62" t="s">
        <v>925</v>
      </c>
      <c r="E12" s="55" t="s">
        <v>128</v>
      </c>
      <c r="F12" s="54" t="s">
        <v>124</v>
      </c>
      <c r="G12" s="156">
        <v>3</v>
      </c>
      <c r="H12" s="157">
        <v>4116</v>
      </c>
      <c r="I12" s="58">
        <v>5680</v>
      </c>
      <c r="J12" s="145">
        <f t="shared" si="0"/>
        <v>0.7246478873239437</v>
      </c>
      <c r="K12" s="58">
        <v>140</v>
      </c>
      <c r="L12" s="58">
        <v>279500</v>
      </c>
      <c r="M12" s="63">
        <v>4116</v>
      </c>
    </row>
    <row r="13" spans="1:13" s="65" customFormat="1">
      <c r="A13" s="65">
        <v>6</v>
      </c>
      <c r="B13" s="159" t="s">
        <v>926</v>
      </c>
      <c r="C13" s="54"/>
      <c r="D13" s="55" t="s">
        <v>927</v>
      </c>
      <c r="E13" s="55" t="s">
        <v>128</v>
      </c>
      <c r="F13" s="54" t="s">
        <v>124</v>
      </c>
      <c r="G13" s="156">
        <v>4</v>
      </c>
      <c r="H13" s="157">
        <v>13024</v>
      </c>
      <c r="I13" s="58">
        <v>19887</v>
      </c>
      <c r="J13" s="158">
        <f t="shared" si="0"/>
        <v>0.65490018605118927</v>
      </c>
      <c r="K13" s="58">
        <v>520</v>
      </c>
      <c r="L13" s="58">
        <v>788000</v>
      </c>
      <c r="M13" s="63">
        <v>13024</v>
      </c>
    </row>
    <row r="14" spans="1:13" s="65" customFormat="1">
      <c r="A14" s="65">
        <v>7</v>
      </c>
      <c r="B14" s="159" t="s">
        <v>928</v>
      </c>
      <c r="C14" s="54"/>
      <c r="D14" s="64" t="s">
        <v>929</v>
      </c>
      <c r="E14" s="55" t="s">
        <v>128</v>
      </c>
      <c r="F14" s="54" t="s">
        <v>124</v>
      </c>
      <c r="G14" s="156">
        <v>4</v>
      </c>
      <c r="H14" s="157">
        <v>5774</v>
      </c>
      <c r="I14" s="58">
        <v>9264</v>
      </c>
      <c r="J14" s="158">
        <f t="shared" si="0"/>
        <v>0.62327288428324701</v>
      </c>
      <c r="K14" s="58">
        <v>214</v>
      </c>
      <c r="L14" s="58">
        <v>380000</v>
      </c>
      <c r="M14" s="63">
        <v>5774</v>
      </c>
    </row>
    <row r="15" spans="1:13">
      <c r="A15" s="24">
        <v>8</v>
      </c>
      <c r="B15" s="159" t="s">
        <v>930</v>
      </c>
      <c r="C15" s="54"/>
      <c r="D15" s="64" t="s">
        <v>927</v>
      </c>
      <c r="E15" s="55" t="s">
        <v>128</v>
      </c>
      <c r="F15" s="54" t="s">
        <v>124</v>
      </c>
      <c r="G15" s="156">
        <v>5</v>
      </c>
      <c r="H15" s="157">
        <v>4671</v>
      </c>
      <c r="I15" s="58">
        <v>7439</v>
      </c>
      <c r="J15" s="145">
        <f t="shared" si="0"/>
        <v>0.62790697674418605</v>
      </c>
      <c r="K15" s="58">
        <v>260</v>
      </c>
      <c r="L15" s="58">
        <v>275650</v>
      </c>
      <c r="M15" s="63">
        <v>4671</v>
      </c>
    </row>
    <row r="16" spans="1:13">
      <c r="A16" s="24">
        <v>9</v>
      </c>
      <c r="B16" s="62" t="s">
        <v>931</v>
      </c>
      <c r="C16" s="62" t="s">
        <v>932</v>
      </c>
      <c r="D16" s="62" t="s">
        <v>933</v>
      </c>
      <c r="E16" s="55" t="s">
        <v>128</v>
      </c>
      <c r="F16" s="54" t="s">
        <v>124</v>
      </c>
      <c r="G16" s="67">
        <v>6</v>
      </c>
      <c r="H16" s="68">
        <v>8476</v>
      </c>
      <c r="I16" s="69">
        <v>10013</v>
      </c>
      <c r="J16" s="158">
        <f t="shared" si="0"/>
        <v>0.84649955058424053</v>
      </c>
      <c r="K16" s="58">
        <v>250</v>
      </c>
      <c r="L16" s="58">
        <v>576000</v>
      </c>
      <c r="M16" s="63">
        <v>8476</v>
      </c>
    </row>
    <row r="17" spans="1:13">
      <c r="A17" s="24">
        <v>10</v>
      </c>
      <c r="B17" s="62" t="s">
        <v>934</v>
      </c>
      <c r="C17" s="62" t="s">
        <v>935</v>
      </c>
      <c r="D17" s="62" t="s">
        <v>918</v>
      </c>
      <c r="E17" s="55" t="s">
        <v>117</v>
      </c>
      <c r="F17" s="54" t="s">
        <v>124</v>
      </c>
      <c r="G17" s="67">
        <v>3</v>
      </c>
      <c r="H17" s="68">
        <v>37265</v>
      </c>
      <c r="I17" s="69">
        <v>37265</v>
      </c>
      <c r="J17" s="158">
        <f t="shared" si="0"/>
        <v>1</v>
      </c>
      <c r="K17" s="58">
        <v>700</v>
      </c>
      <c r="L17" s="58">
        <v>2979000</v>
      </c>
      <c r="M17" s="63">
        <v>37265</v>
      </c>
    </row>
    <row r="18" spans="1:13">
      <c r="A18" s="24">
        <v>11</v>
      </c>
      <c r="B18" s="62" t="s">
        <v>936</v>
      </c>
      <c r="C18" s="62" t="s">
        <v>935</v>
      </c>
      <c r="D18" s="62" t="s">
        <v>918</v>
      </c>
      <c r="E18" s="55" t="s">
        <v>117</v>
      </c>
      <c r="F18" s="54" t="s">
        <v>124</v>
      </c>
      <c r="G18" s="67">
        <v>2</v>
      </c>
      <c r="H18" s="68">
        <v>24076</v>
      </c>
      <c r="I18" s="69">
        <v>24076</v>
      </c>
      <c r="J18" s="145">
        <f t="shared" si="0"/>
        <v>1</v>
      </c>
      <c r="K18" s="58">
        <v>600</v>
      </c>
      <c r="L18" s="58">
        <v>1871220</v>
      </c>
      <c r="M18" s="63">
        <v>24076</v>
      </c>
    </row>
    <row r="19" spans="1:13">
      <c r="A19" s="24">
        <v>12</v>
      </c>
      <c r="B19" s="62" t="s">
        <v>937</v>
      </c>
      <c r="C19" s="62" t="s">
        <v>935</v>
      </c>
      <c r="D19" s="62" t="s">
        <v>918</v>
      </c>
      <c r="E19" s="55" t="s">
        <v>117</v>
      </c>
      <c r="F19" s="54" t="s">
        <v>124</v>
      </c>
      <c r="G19" s="67">
        <v>3</v>
      </c>
      <c r="H19" s="68">
        <v>19999</v>
      </c>
      <c r="I19" s="69">
        <v>19999</v>
      </c>
      <c r="J19" s="145">
        <f t="shared" si="0"/>
        <v>1</v>
      </c>
      <c r="K19" s="58">
        <v>490</v>
      </c>
      <c r="L19" s="58">
        <v>1557400</v>
      </c>
      <c r="M19" s="63">
        <v>19999</v>
      </c>
    </row>
    <row r="20" spans="1:13">
      <c r="A20" s="24">
        <v>13</v>
      </c>
      <c r="B20" s="62" t="s">
        <v>938</v>
      </c>
      <c r="C20" s="62" t="s">
        <v>935</v>
      </c>
      <c r="D20" s="62" t="s">
        <v>918</v>
      </c>
      <c r="E20" s="55" t="s">
        <v>117</v>
      </c>
      <c r="F20" s="54" t="s">
        <v>124</v>
      </c>
      <c r="G20" s="67">
        <v>2</v>
      </c>
      <c r="H20" s="68">
        <v>19236</v>
      </c>
      <c r="I20" s="69">
        <v>19236</v>
      </c>
      <c r="J20" s="145">
        <f t="shared" si="0"/>
        <v>1</v>
      </c>
      <c r="K20" s="58">
        <v>416</v>
      </c>
      <c r="L20" s="58">
        <v>1520000</v>
      </c>
      <c r="M20" s="63">
        <v>19236</v>
      </c>
    </row>
    <row r="21" spans="1:13">
      <c r="A21" s="24">
        <v>14</v>
      </c>
      <c r="B21" s="62" t="s">
        <v>939</v>
      </c>
      <c r="C21" s="62"/>
      <c r="D21" s="62" t="s">
        <v>918</v>
      </c>
      <c r="E21" s="55" t="s">
        <v>117</v>
      </c>
      <c r="F21" s="54" t="s">
        <v>124</v>
      </c>
      <c r="G21" s="67">
        <v>12</v>
      </c>
      <c r="H21" s="68">
        <v>55896</v>
      </c>
      <c r="I21" s="69">
        <v>55896</v>
      </c>
      <c r="J21" s="145">
        <f t="shared" si="0"/>
        <v>1</v>
      </c>
      <c r="K21" s="58">
        <v>1959</v>
      </c>
      <c r="L21" s="58">
        <v>4074120</v>
      </c>
      <c r="M21" s="63">
        <v>55896</v>
      </c>
    </row>
    <row r="22" spans="1:13">
      <c r="A22" s="24">
        <v>15</v>
      </c>
      <c r="B22" s="62" t="s">
        <v>940</v>
      </c>
      <c r="C22" s="62"/>
      <c r="D22" s="62" t="s">
        <v>918</v>
      </c>
      <c r="E22" s="55" t="s">
        <v>117</v>
      </c>
      <c r="F22" s="54" t="s">
        <v>124</v>
      </c>
      <c r="G22" s="67">
        <v>12</v>
      </c>
      <c r="H22" s="68">
        <v>74129</v>
      </c>
      <c r="I22" s="69">
        <v>74129</v>
      </c>
      <c r="J22" s="158">
        <f t="shared" si="0"/>
        <v>1</v>
      </c>
      <c r="K22" s="58">
        <v>2159</v>
      </c>
      <c r="L22" s="58">
        <v>5548962</v>
      </c>
      <c r="M22" s="63">
        <v>74129</v>
      </c>
    </row>
    <row r="23" spans="1:13">
      <c r="A23" s="65">
        <v>16</v>
      </c>
      <c r="B23" s="62" t="s">
        <v>941</v>
      </c>
      <c r="C23" s="62"/>
      <c r="D23" s="62" t="s">
        <v>918</v>
      </c>
      <c r="E23" s="55" t="s">
        <v>117</v>
      </c>
      <c r="F23" s="54" t="s">
        <v>124</v>
      </c>
      <c r="G23" s="67">
        <v>11</v>
      </c>
      <c r="H23" s="68">
        <v>63215</v>
      </c>
      <c r="I23" s="69">
        <v>63215</v>
      </c>
      <c r="J23" s="158">
        <f t="shared" si="0"/>
        <v>1</v>
      </c>
      <c r="K23" s="58">
        <v>2199</v>
      </c>
      <c r="L23" s="58">
        <v>4934386</v>
      </c>
      <c r="M23" s="63">
        <v>63215</v>
      </c>
    </row>
    <row r="24" spans="1:13">
      <c r="A24" s="65">
        <v>17</v>
      </c>
      <c r="B24" s="62" t="s">
        <v>942</v>
      </c>
      <c r="C24" s="62"/>
      <c r="D24" s="62" t="s">
        <v>918</v>
      </c>
      <c r="E24" s="55" t="s">
        <v>117</v>
      </c>
      <c r="F24" s="54" t="s">
        <v>124</v>
      </c>
      <c r="G24" s="67">
        <v>12</v>
      </c>
      <c r="H24" s="68">
        <v>44564</v>
      </c>
      <c r="I24" s="69">
        <v>44564</v>
      </c>
      <c r="J24" s="145">
        <f t="shared" si="0"/>
        <v>1</v>
      </c>
      <c r="K24" s="58">
        <v>1733</v>
      </c>
      <c r="L24" s="58">
        <v>3196382</v>
      </c>
      <c r="M24" s="63">
        <v>44564</v>
      </c>
    </row>
    <row r="25" spans="1:13">
      <c r="A25" s="24">
        <v>18</v>
      </c>
      <c r="B25" s="62" t="s">
        <v>943</v>
      </c>
      <c r="C25" s="62"/>
      <c r="D25" s="62" t="s">
        <v>918</v>
      </c>
      <c r="E25" s="55" t="s">
        <v>117</v>
      </c>
      <c r="F25" s="54" t="s">
        <v>124</v>
      </c>
      <c r="G25" s="67">
        <v>12</v>
      </c>
      <c r="H25" s="68">
        <v>53044</v>
      </c>
      <c r="I25" s="69">
        <v>53044</v>
      </c>
      <c r="J25" s="158">
        <f t="shared" si="0"/>
        <v>1</v>
      </c>
      <c r="K25" s="58">
        <v>2710</v>
      </c>
      <c r="L25" s="58">
        <v>3602102</v>
      </c>
      <c r="M25" s="63">
        <v>53044</v>
      </c>
    </row>
    <row r="26" spans="1:13">
      <c r="A26" s="24">
        <v>19</v>
      </c>
      <c r="B26" s="62" t="s">
        <v>944</v>
      </c>
      <c r="C26" s="62"/>
      <c r="D26" s="62" t="s">
        <v>918</v>
      </c>
      <c r="E26" s="55" t="s">
        <v>117</v>
      </c>
      <c r="F26" s="54" t="s">
        <v>124</v>
      </c>
      <c r="G26" s="67">
        <v>12</v>
      </c>
      <c r="H26" s="68">
        <v>63967</v>
      </c>
      <c r="I26" s="69">
        <v>63967</v>
      </c>
      <c r="J26" s="158">
        <f t="shared" si="0"/>
        <v>1</v>
      </c>
      <c r="K26" s="58">
        <v>2679</v>
      </c>
      <c r="L26" s="58">
        <v>4541202</v>
      </c>
      <c r="M26" s="63">
        <v>63967</v>
      </c>
    </row>
    <row r="27" spans="1:13">
      <c r="A27" s="24">
        <v>20</v>
      </c>
      <c r="B27" s="62" t="s">
        <v>945</v>
      </c>
      <c r="C27" s="62"/>
      <c r="D27" s="62" t="s">
        <v>918</v>
      </c>
      <c r="E27" s="55" t="s">
        <v>117</v>
      </c>
      <c r="F27" s="54" t="s">
        <v>124</v>
      </c>
      <c r="G27" s="67">
        <v>12</v>
      </c>
      <c r="H27" s="68">
        <v>75576</v>
      </c>
      <c r="I27" s="69">
        <v>75576</v>
      </c>
      <c r="J27" s="145">
        <f t="shared" si="0"/>
        <v>1</v>
      </c>
      <c r="K27" s="58">
        <v>2856</v>
      </c>
      <c r="L27" s="58">
        <v>5483054</v>
      </c>
      <c r="M27" s="63">
        <v>75576</v>
      </c>
    </row>
    <row r="28" spans="1:13">
      <c r="A28" s="24">
        <v>21</v>
      </c>
      <c r="B28" s="62" t="s">
        <v>946</v>
      </c>
      <c r="C28" s="62"/>
      <c r="D28" s="62" t="s">
        <v>918</v>
      </c>
      <c r="E28" s="55" t="s">
        <v>117</v>
      </c>
      <c r="F28" s="54" t="s">
        <v>124</v>
      </c>
      <c r="G28" s="67">
        <v>12</v>
      </c>
      <c r="H28" s="68">
        <v>88166</v>
      </c>
      <c r="I28" s="69">
        <v>88166</v>
      </c>
      <c r="J28" s="145">
        <f t="shared" si="0"/>
        <v>1</v>
      </c>
      <c r="K28" s="58">
        <v>2594</v>
      </c>
      <c r="L28" s="58">
        <v>6590829</v>
      </c>
      <c r="M28" s="63">
        <v>88166</v>
      </c>
    </row>
    <row r="29" spans="1:13">
      <c r="A29" s="24">
        <v>22</v>
      </c>
      <c r="B29" s="62" t="s">
        <v>947</v>
      </c>
      <c r="C29" s="62"/>
      <c r="D29" s="62" t="s">
        <v>918</v>
      </c>
      <c r="E29" s="55" t="s">
        <v>117</v>
      </c>
      <c r="F29" s="54" t="s">
        <v>124</v>
      </c>
      <c r="G29" s="67">
        <v>12</v>
      </c>
      <c r="H29" s="68">
        <v>57980</v>
      </c>
      <c r="I29" s="69">
        <v>57980</v>
      </c>
      <c r="J29" s="145">
        <f t="shared" si="0"/>
        <v>1</v>
      </c>
      <c r="K29" s="58">
        <v>1795</v>
      </c>
      <c r="L29" s="58">
        <v>4431097</v>
      </c>
      <c r="M29" s="63">
        <v>57980</v>
      </c>
    </row>
    <row r="30" spans="1:13">
      <c r="A30" s="24">
        <v>23</v>
      </c>
      <c r="B30" s="62" t="s">
        <v>948</v>
      </c>
      <c r="C30" s="62"/>
      <c r="D30" s="62" t="s">
        <v>918</v>
      </c>
      <c r="E30" s="55" t="s">
        <v>117</v>
      </c>
      <c r="F30" s="66" t="s">
        <v>949</v>
      </c>
      <c r="G30" s="67">
        <v>3</v>
      </c>
      <c r="H30" s="68">
        <v>12461</v>
      </c>
      <c r="I30" s="69">
        <v>12461</v>
      </c>
      <c r="J30" s="145">
        <f t="shared" si="0"/>
        <v>1</v>
      </c>
      <c r="K30" s="58">
        <v>527</v>
      </c>
      <c r="L30" s="58">
        <v>962039</v>
      </c>
      <c r="M30" s="63">
        <v>12461</v>
      </c>
    </row>
    <row r="31" spans="1:13">
      <c r="A31" s="24">
        <v>24</v>
      </c>
      <c r="B31" s="62" t="s">
        <v>950</v>
      </c>
      <c r="C31" s="62"/>
      <c r="D31" s="62" t="s">
        <v>918</v>
      </c>
      <c r="E31" s="55" t="s">
        <v>117</v>
      </c>
      <c r="F31" s="66" t="s">
        <v>949</v>
      </c>
      <c r="G31" s="67">
        <v>3</v>
      </c>
      <c r="H31" s="68">
        <v>5023</v>
      </c>
      <c r="I31" s="69">
        <v>5023</v>
      </c>
      <c r="J31" s="158">
        <f t="shared" si="0"/>
        <v>1</v>
      </c>
      <c r="K31" s="58">
        <v>172</v>
      </c>
      <c r="L31" s="58">
        <v>402074</v>
      </c>
      <c r="M31" s="63">
        <v>5023</v>
      </c>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J28" sqref="J2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[38]合計!C3</f>
        <v>鹿児島県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878</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28" sqref="J2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[38]合計!C3</f>
        <v>鹿児島県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28" sqref="J2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[38]合計!C3</f>
        <v>鹿児島県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73"/>
      <c r="I6" s="173"/>
      <c r="J6" s="41" t="e">
        <f t="shared" ref="J6:J65" si="0">H6/I6</f>
        <v>#DIV/0!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A3" sqref="A3"/>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[39]合計!C3</f>
        <v>沖縄県</v>
      </c>
      <c r="I1" s="24" t="s">
        <v>70</v>
      </c>
      <c r="K1" s="27" t="s">
        <v>71</v>
      </c>
    </row>
    <row r="2" spans="1:13" ht="54" customHeight="1">
      <c r="B2" s="28"/>
      <c r="E2" s="856" t="s">
        <v>72</v>
      </c>
      <c r="F2" s="856"/>
      <c r="G2" s="856"/>
      <c r="H2" s="29">
        <f>SUMIF(E8:E357,"PPS",H8:H357)</f>
        <v>0</v>
      </c>
      <c r="I2" s="30"/>
      <c r="J2" s="27"/>
    </row>
    <row r="3" spans="1:13" ht="57" customHeight="1">
      <c r="B3" s="26"/>
      <c r="E3" s="856" t="s">
        <v>73</v>
      </c>
      <c r="F3" s="856"/>
      <c r="G3" s="856"/>
      <c r="H3" s="29">
        <f>M7</f>
        <v>0</v>
      </c>
      <c r="I3" s="30"/>
      <c r="J3" s="31"/>
    </row>
    <row r="4" spans="1:13" s="31" customFormat="1" ht="55.5" customHeight="1">
      <c r="B4" s="32"/>
      <c r="E4" s="856" t="s">
        <v>74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0</v>
      </c>
      <c r="I7" s="127">
        <f>SUM(I8:I357)</f>
        <v>0</v>
      </c>
      <c r="J7" s="128" t="e">
        <f>H7/I7</f>
        <v>#DIV/0!</v>
      </c>
      <c r="K7" s="129">
        <f>SUM(K8:K357)</f>
        <v>0</v>
      </c>
      <c r="L7" s="130">
        <f>SUM(L8:L357)</f>
        <v>0</v>
      </c>
      <c r="M7" s="131">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85" orientation="portrait" blackAndWhite="1"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A3" sqref="A3"/>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[39]合計!C3</f>
        <v>沖縄県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7" orientation="portrait" blackAndWhite="1"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A3" sqref="A3"/>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[39]合計!C3</f>
        <v>沖縄県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A3" sqref="A3"/>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2.125" style="24" bestFit="1" customWidth="1"/>
    <col min="9" max="9" width="11"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2.125" style="24" bestFit="1" customWidth="1"/>
    <col min="265" max="265" width="11"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2.125" style="24" bestFit="1" customWidth="1"/>
    <col min="521" max="521" width="11"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2.125" style="24" bestFit="1" customWidth="1"/>
    <col min="777" max="777" width="11"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2.125" style="24" bestFit="1" customWidth="1"/>
    <col min="1033" max="1033" width="11"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2.125" style="24" bestFit="1" customWidth="1"/>
    <col min="1289" max="1289" width="11"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2.125" style="24" bestFit="1" customWidth="1"/>
    <col min="1545" max="1545" width="11"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2.125" style="24" bestFit="1" customWidth="1"/>
    <col min="1801" max="1801" width="11"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2.125" style="24" bestFit="1" customWidth="1"/>
    <col min="2057" max="2057" width="11"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2.125" style="24" bestFit="1" customWidth="1"/>
    <col min="2313" max="2313" width="11"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2.125" style="24" bestFit="1" customWidth="1"/>
    <col min="2569" max="2569" width="11"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2.125" style="24" bestFit="1" customWidth="1"/>
    <col min="2825" max="2825" width="11"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2.125" style="24" bestFit="1" customWidth="1"/>
    <col min="3081" max="3081" width="11"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2.125" style="24" bestFit="1" customWidth="1"/>
    <col min="3337" max="3337" width="11"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2.125" style="24" bestFit="1" customWidth="1"/>
    <col min="3593" max="3593" width="11"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2.125" style="24" bestFit="1" customWidth="1"/>
    <col min="3849" max="3849" width="11"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2.125" style="24" bestFit="1" customWidth="1"/>
    <col min="4105" max="4105" width="11"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2.125" style="24" bestFit="1" customWidth="1"/>
    <col min="4361" max="4361" width="11"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2.125" style="24" bestFit="1" customWidth="1"/>
    <col min="4617" max="4617" width="11"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2.125" style="24" bestFit="1" customWidth="1"/>
    <col min="4873" max="4873" width="11"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2.125" style="24" bestFit="1" customWidth="1"/>
    <col min="5129" max="5129" width="11"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2.125" style="24" bestFit="1" customWidth="1"/>
    <col min="5385" max="5385" width="11"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2.125" style="24" bestFit="1" customWidth="1"/>
    <col min="5641" max="5641" width="11"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2.125" style="24" bestFit="1" customWidth="1"/>
    <col min="5897" max="5897" width="11"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2.125" style="24" bestFit="1" customWidth="1"/>
    <col min="6153" max="6153" width="11"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2.125" style="24" bestFit="1" customWidth="1"/>
    <col min="6409" max="6409" width="11"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2.125" style="24" bestFit="1" customWidth="1"/>
    <col min="6665" max="6665" width="11"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2.125" style="24" bestFit="1" customWidth="1"/>
    <col min="6921" max="6921" width="11"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2.125" style="24" bestFit="1" customWidth="1"/>
    <col min="7177" max="7177" width="11"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2.125" style="24" bestFit="1" customWidth="1"/>
    <col min="7433" max="7433" width="11"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2.125" style="24" bestFit="1" customWidth="1"/>
    <col min="7689" max="7689" width="11"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2.125" style="24" bestFit="1" customWidth="1"/>
    <col min="7945" max="7945" width="11"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2.125" style="24" bestFit="1" customWidth="1"/>
    <col min="8201" max="8201" width="11"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2.125" style="24" bestFit="1" customWidth="1"/>
    <col min="8457" max="8457" width="11"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2.125" style="24" bestFit="1" customWidth="1"/>
    <col min="8713" max="8713" width="11"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2.125" style="24" bestFit="1" customWidth="1"/>
    <col min="8969" max="8969" width="11"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2.125" style="24" bestFit="1" customWidth="1"/>
    <col min="9225" max="9225" width="11"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2.125" style="24" bestFit="1" customWidth="1"/>
    <col min="9481" max="9481" width="11"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2.125" style="24" bestFit="1" customWidth="1"/>
    <col min="9737" max="9737" width="11"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2.125" style="24" bestFit="1" customWidth="1"/>
    <col min="9993" max="9993" width="11"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2.125" style="24" bestFit="1" customWidth="1"/>
    <col min="10249" max="10249" width="11"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2.125" style="24" bestFit="1" customWidth="1"/>
    <col min="10505" max="10505" width="11"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2.125" style="24" bestFit="1" customWidth="1"/>
    <col min="10761" max="10761" width="11"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2.125" style="24" bestFit="1" customWidth="1"/>
    <col min="11017" max="11017" width="11"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2.125" style="24" bestFit="1" customWidth="1"/>
    <col min="11273" max="11273" width="11"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2.125" style="24" bestFit="1" customWidth="1"/>
    <col min="11529" max="11529" width="11"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2.125" style="24" bestFit="1" customWidth="1"/>
    <col min="11785" max="11785" width="11"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2.125" style="24" bestFit="1" customWidth="1"/>
    <col min="12041" max="12041" width="11"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2.125" style="24" bestFit="1" customWidth="1"/>
    <col min="12297" max="12297" width="11"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2.125" style="24" bestFit="1" customWidth="1"/>
    <col min="12553" max="12553" width="11"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2.125" style="24" bestFit="1" customWidth="1"/>
    <col min="12809" max="12809" width="11"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2.125" style="24" bestFit="1" customWidth="1"/>
    <col min="13065" max="13065" width="11"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2.125" style="24" bestFit="1" customWidth="1"/>
    <col min="13321" max="13321" width="11"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2.125" style="24" bestFit="1" customWidth="1"/>
    <col min="13577" max="13577" width="11"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2.125" style="24" bestFit="1" customWidth="1"/>
    <col min="13833" max="13833" width="11"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2.125" style="24" bestFit="1" customWidth="1"/>
    <col min="14089" max="14089" width="11"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2.125" style="24" bestFit="1" customWidth="1"/>
    <col min="14345" max="14345" width="11"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2.125" style="24" bestFit="1" customWidth="1"/>
    <col min="14601" max="14601" width="11"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2.125" style="24" bestFit="1" customWidth="1"/>
    <col min="14857" max="14857" width="11"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2.125" style="24" bestFit="1" customWidth="1"/>
    <col min="15113" max="15113" width="11"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2.125" style="24" bestFit="1" customWidth="1"/>
    <col min="15369" max="15369" width="11"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2.125" style="24" bestFit="1" customWidth="1"/>
    <col min="15625" max="15625" width="11"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2.125" style="24" bestFit="1" customWidth="1"/>
    <col min="15881" max="15881" width="11"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[39]合計!C3</f>
        <v>沖縄県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50251896</v>
      </c>
      <c r="I5" s="138">
        <f>SUM(I6:I65)</f>
        <v>1732824</v>
      </c>
      <c r="J5" s="126">
        <f>H5/I5</f>
        <v>29</v>
      </c>
    </row>
    <row r="6" spans="1:10" ht="14.25" thickTop="1">
      <c r="A6" s="24">
        <v>1</v>
      </c>
      <c r="B6" s="62" t="s">
        <v>1073</v>
      </c>
      <c r="C6" s="62" t="s">
        <v>1074</v>
      </c>
      <c r="D6" s="62" t="s">
        <v>1075</v>
      </c>
      <c r="E6" s="112"/>
      <c r="F6" s="62" t="s">
        <v>1076</v>
      </c>
      <c r="G6" s="66" t="s">
        <v>117</v>
      </c>
      <c r="H6" s="140">
        <v>50251896</v>
      </c>
      <c r="I6" s="140">
        <v>1732824</v>
      </c>
      <c r="J6" s="41">
        <f t="shared" ref="J6:J65" si="0">H6/I6</f>
        <v>29</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verticalCentered="1"/>
  <pageMargins left="0.78700000000000003" right="0.78700000000000003" top="0.63" bottom="0.61" header="0.51200000000000001" footer="0.51200000000000001"/>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357"/>
  <sheetViews>
    <sheetView view="pageBreakPreview" zoomScale="60" zoomScaleNormal="100" workbookViewId="0">
      <selection activeCell="E11" sqref="E1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[5]合計!C3</f>
        <v>秋田県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5"/>
  <sheetViews>
    <sheetView view="pageBreakPreview" zoomScale="60" zoomScaleNormal="100" workbookViewId="0">
      <selection activeCell="E11" sqref="E11"/>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[5]合計!C3</f>
        <v>秋田県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7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5"/>
  <sheetViews>
    <sheetView view="pageBreakPreview" topLeftCell="A2" zoomScaleNormal="100" zoomScaleSheetLayoutView="100" workbookViewId="0">
      <selection activeCell="L22" sqref="L22"/>
    </sheetView>
  </sheetViews>
  <sheetFormatPr defaultColWidth="9" defaultRowHeight="13.5"/>
  <cols>
    <col min="1" max="1" width="9" style="24"/>
    <col min="2" max="2" width="20" style="24" customWidth="1"/>
    <col min="3" max="4" width="9" style="24"/>
    <col min="5" max="5" width="9.25" style="24" customWidth="1"/>
    <col min="6" max="6" width="12.75" style="24" customWidth="1"/>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9.25" style="24" customWidth="1"/>
    <col min="262" max="262" width="12.75" style="24" customWidth="1"/>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9.25" style="24" customWidth="1"/>
    <col min="518" max="518" width="12.75" style="24" customWidth="1"/>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9.25" style="24" customWidth="1"/>
    <col min="774" max="774" width="12.75" style="24" customWidth="1"/>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9.25" style="24" customWidth="1"/>
    <col min="1030" max="1030" width="12.75" style="24" customWidth="1"/>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9.25" style="24" customWidth="1"/>
    <col min="1286" max="1286" width="12.75" style="24" customWidth="1"/>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9.25" style="24" customWidth="1"/>
    <col min="1542" max="1542" width="12.75" style="24" customWidth="1"/>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9.25" style="24" customWidth="1"/>
    <col min="1798" max="1798" width="12.75" style="24" customWidth="1"/>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9.25" style="24" customWidth="1"/>
    <col min="2054" max="2054" width="12.75" style="24" customWidth="1"/>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9.25" style="24" customWidth="1"/>
    <col min="2310" max="2310" width="12.75" style="24" customWidth="1"/>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9.25" style="24" customWidth="1"/>
    <col min="2566" max="2566" width="12.75" style="24" customWidth="1"/>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9.25" style="24" customWidth="1"/>
    <col min="2822" max="2822" width="12.75" style="24" customWidth="1"/>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9.25" style="24" customWidth="1"/>
    <col min="3078" max="3078" width="12.75" style="24" customWidth="1"/>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9.25" style="24" customWidth="1"/>
    <col min="3334" max="3334" width="12.75" style="24" customWidth="1"/>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9.25" style="24" customWidth="1"/>
    <col min="3590" max="3590" width="12.75" style="24" customWidth="1"/>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9.25" style="24" customWidth="1"/>
    <col min="3846" max="3846" width="12.75" style="24" customWidth="1"/>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9.25" style="24" customWidth="1"/>
    <col min="4102" max="4102" width="12.75" style="24" customWidth="1"/>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9.25" style="24" customWidth="1"/>
    <col min="4358" max="4358" width="12.75" style="24" customWidth="1"/>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9.25" style="24" customWidth="1"/>
    <col min="4614" max="4614" width="12.75" style="24" customWidth="1"/>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9.25" style="24" customWidth="1"/>
    <col min="4870" max="4870" width="12.75" style="24" customWidth="1"/>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9.25" style="24" customWidth="1"/>
    <col min="5126" max="5126" width="12.75" style="24" customWidth="1"/>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9.25" style="24" customWidth="1"/>
    <col min="5382" max="5382" width="12.75" style="24" customWidth="1"/>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9.25" style="24" customWidth="1"/>
    <col min="5638" max="5638" width="12.75" style="24" customWidth="1"/>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9.25" style="24" customWidth="1"/>
    <col min="5894" max="5894" width="12.75" style="24" customWidth="1"/>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9.25" style="24" customWidth="1"/>
    <col min="6150" max="6150" width="12.75" style="24" customWidth="1"/>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9.25" style="24" customWidth="1"/>
    <col min="6406" max="6406" width="12.75" style="24" customWidth="1"/>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9.25" style="24" customWidth="1"/>
    <col min="6662" max="6662" width="12.75" style="24" customWidth="1"/>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9.25" style="24" customWidth="1"/>
    <col min="6918" max="6918" width="12.75" style="24" customWidth="1"/>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9.25" style="24" customWidth="1"/>
    <col min="7174" max="7174" width="12.75" style="24" customWidth="1"/>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9.25" style="24" customWidth="1"/>
    <col min="7430" max="7430" width="12.75" style="24" customWidth="1"/>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9.25" style="24" customWidth="1"/>
    <col min="7686" max="7686" width="12.75" style="24" customWidth="1"/>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9.25" style="24" customWidth="1"/>
    <col min="7942" max="7942" width="12.75" style="24" customWidth="1"/>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9.25" style="24" customWidth="1"/>
    <col min="8198" max="8198" width="12.75" style="24" customWidth="1"/>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9.25" style="24" customWidth="1"/>
    <col min="8454" max="8454" width="12.75" style="24" customWidth="1"/>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9.25" style="24" customWidth="1"/>
    <col min="8710" max="8710" width="12.75" style="24" customWidth="1"/>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9.25" style="24" customWidth="1"/>
    <col min="8966" max="8966" width="12.75" style="24" customWidth="1"/>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9.25" style="24" customWidth="1"/>
    <col min="9222" max="9222" width="12.75" style="24" customWidth="1"/>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9.25" style="24" customWidth="1"/>
    <col min="9478" max="9478" width="12.75" style="24" customWidth="1"/>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9.25" style="24" customWidth="1"/>
    <col min="9734" max="9734" width="12.75" style="24" customWidth="1"/>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9.25" style="24" customWidth="1"/>
    <col min="9990" max="9990" width="12.75" style="24" customWidth="1"/>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9.25" style="24" customWidth="1"/>
    <col min="10246" max="10246" width="12.75" style="24" customWidth="1"/>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9.25" style="24" customWidth="1"/>
    <col min="10502" max="10502" width="12.75" style="24" customWidth="1"/>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9.25" style="24" customWidth="1"/>
    <col min="10758" max="10758" width="12.75" style="24" customWidth="1"/>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9.25" style="24" customWidth="1"/>
    <col min="11014" max="11014" width="12.75" style="24" customWidth="1"/>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9.25" style="24" customWidth="1"/>
    <col min="11270" max="11270" width="12.75" style="24" customWidth="1"/>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9.25" style="24" customWidth="1"/>
    <col min="11526" max="11526" width="12.75" style="24" customWidth="1"/>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9.25" style="24" customWidth="1"/>
    <col min="11782" max="11782" width="12.75" style="24" customWidth="1"/>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9.25" style="24" customWidth="1"/>
    <col min="12038" max="12038" width="12.75" style="24" customWidth="1"/>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9.25" style="24" customWidth="1"/>
    <col min="12294" max="12294" width="12.75" style="24" customWidth="1"/>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9.25" style="24" customWidth="1"/>
    <col min="12550" max="12550" width="12.75" style="24" customWidth="1"/>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9.25" style="24" customWidth="1"/>
    <col min="12806" max="12806" width="12.75" style="24" customWidth="1"/>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9.25" style="24" customWidth="1"/>
    <col min="13062" max="13062" width="12.75" style="24" customWidth="1"/>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9.25" style="24" customWidth="1"/>
    <col min="13318" max="13318" width="12.75" style="24" customWidth="1"/>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9.25" style="24" customWidth="1"/>
    <col min="13574" max="13574" width="12.75" style="24" customWidth="1"/>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9.25" style="24" customWidth="1"/>
    <col min="13830" max="13830" width="12.75" style="24" customWidth="1"/>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9.25" style="24" customWidth="1"/>
    <col min="14086" max="14086" width="12.75" style="24" customWidth="1"/>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9.25" style="24" customWidth="1"/>
    <col min="14342" max="14342" width="12.75" style="24" customWidth="1"/>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9.25" style="24" customWidth="1"/>
    <col min="14598" max="14598" width="12.75" style="24" customWidth="1"/>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9.25" style="24" customWidth="1"/>
    <col min="14854" max="14854" width="12.75" style="24" customWidth="1"/>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9.25" style="24" customWidth="1"/>
    <col min="15110" max="15110" width="12.75" style="24" customWidth="1"/>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9.25" style="24" customWidth="1"/>
    <col min="15366" max="15366" width="12.75" style="24" customWidth="1"/>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9.25" style="24" customWidth="1"/>
    <col min="15622" max="15622" width="12.75" style="24" customWidth="1"/>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9.25" style="24" customWidth="1"/>
    <col min="15878" max="15878" width="12.75" style="24" customWidth="1"/>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9.25" style="24" customWidth="1"/>
    <col min="16134" max="16134" width="12.75"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[6]合計!C3</f>
        <v>秋田県(H29年度)【公営企業課】</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5">
        <f>SUM(H6:H65)</f>
        <v>3366901447</v>
      </c>
      <c r="I5" s="115">
        <f>SUM(I6:I65)</f>
        <v>437716537</v>
      </c>
      <c r="J5" s="116">
        <f>H5/I5</f>
        <v>7.6919676603399614</v>
      </c>
    </row>
    <row r="6" spans="1:10" ht="41.25" thickTop="1">
      <c r="A6" s="24">
        <v>1</v>
      </c>
      <c r="B6" s="8" t="s">
        <v>114</v>
      </c>
      <c r="C6" s="62" t="s">
        <v>4</v>
      </c>
      <c r="D6" s="117" t="s">
        <v>115</v>
      </c>
      <c r="E6" s="112">
        <v>1</v>
      </c>
      <c r="F6" s="118" t="s">
        <v>116</v>
      </c>
      <c r="G6" s="66" t="s">
        <v>117</v>
      </c>
      <c r="H6" s="119">
        <v>3358556507</v>
      </c>
      <c r="I6" s="119">
        <v>437290637</v>
      </c>
      <c r="J6" s="120">
        <f>H6/I6</f>
        <v>7.6803759852740683</v>
      </c>
    </row>
    <row r="7" spans="1:10" ht="40.5">
      <c r="A7" s="24">
        <v>2</v>
      </c>
      <c r="B7" s="8" t="s">
        <v>118</v>
      </c>
      <c r="C7" s="62" t="s">
        <v>4</v>
      </c>
      <c r="D7" s="117" t="s">
        <v>115</v>
      </c>
      <c r="E7" s="112">
        <v>1</v>
      </c>
      <c r="F7" s="118" t="s">
        <v>119</v>
      </c>
      <c r="G7" s="66"/>
      <c r="H7" s="121">
        <v>8344940</v>
      </c>
      <c r="I7" s="119">
        <v>425900</v>
      </c>
      <c r="J7" s="120">
        <f>H7/I7</f>
        <v>19.593660483681614</v>
      </c>
    </row>
    <row r="8" spans="1:10">
      <c r="A8" s="24">
        <v>3</v>
      </c>
      <c r="B8" s="8"/>
      <c r="C8" s="62"/>
      <c r="D8" s="117"/>
      <c r="E8" s="112"/>
      <c r="F8" s="62"/>
      <c r="G8" s="66"/>
      <c r="H8" s="119"/>
      <c r="I8" s="119"/>
      <c r="J8" s="41" t="e">
        <f t="shared" ref="J8:J65" si="0">H8/I8</f>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7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workbookViewId="0">
      <pane ySplit="1350" activePane="bottomLeft"/>
      <selection pane="bottomLeft" activeCell="C12" sqref="C12"/>
    </sheetView>
  </sheetViews>
  <sheetFormatPr defaultColWidth="38.375" defaultRowHeight="13.5"/>
  <cols>
    <col min="1" max="1" width="9" style="807" bestFit="1" customWidth="1"/>
    <col min="2" max="2" width="12.875" style="781" bestFit="1" customWidth="1"/>
    <col min="3" max="3" width="11" style="781" bestFit="1" customWidth="1"/>
    <col min="4" max="4" width="11.375" style="781" bestFit="1" customWidth="1"/>
    <col min="5" max="5" width="17.375" style="781" bestFit="1" customWidth="1"/>
    <col min="6" max="6" width="13" style="781" bestFit="1" customWidth="1"/>
    <col min="7" max="7" width="15.625" style="781" customWidth="1"/>
    <col min="8" max="8" width="13" style="792" customWidth="1"/>
    <col min="9" max="9" width="14.375" style="762" customWidth="1"/>
    <col min="10" max="10" width="21.75" style="762" customWidth="1"/>
    <col min="11" max="11" width="21.75" style="792" customWidth="1"/>
    <col min="12" max="12" width="12.625" style="762" customWidth="1"/>
    <col min="13" max="13" width="15.625" style="762" customWidth="1"/>
    <col min="14" max="14" width="12.75" style="792" customWidth="1"/>
  </cols>
  <sheetData>
    <row r="1" spans="1:14" ht="54">
      <c r="A1" s="822" t="s">
        <v>0</v>
      </c>
      <c r="B1" s="823" t="s">
        <v>32</v>
      </c>
      <c r="C1" s="823" t="s">
        <v>33</v>
      </c>
      <c r="D1" s="766" t="s">
        <v>34</v>
      </c>
      <c r="E1" s="766" t="s">
        <v>35</v>
      </c>
      <c r="F1" s="767" t="s">
        <v>36</v>
      </c>
      <c r="G1" s="767" t="s">
        <v>37</v>
      </c>
      <c r="H1" s="787" t="s">
        <v>38</v>
      </c>
      <c r="I1" s="757" t="s">
        <v>39</v>
      </c>
      <c r="J1" s="757" t="s">
        <v>40</v>
      </c>
      <c r="K1" s="787" t="s">
        <v>41</v>
      </c>
      <c r="L1" s="756" t="s">
        <v>42</v>
      </c>
      <c r="M1" s="756" t="s">
        <v>43</v>
      </c>
      <c r="N1" s="795" t="s">
        <v>44</v>
      </c>
    </row>
    <row r="2" spans="1:14" s="812" customFormat="1" ht="14.25" customHeight="1">
      <c r="A2" s="808" t="s">
        <v>1</v>
      </c>
      <c r="B2" s="809"/>
      <c r="C2" s="809"/>
      <c r="D2" s="809"/>
      <c r="E2" s="809"/>
      <c r="F2" s="809"/>
      <c r="G2" s="809"/>
      <c r="H2" s="810"/>
      <c r="I2" s="811"/>
      <c r="J2" s="811"/>
      <c r="K2" s="810"/>
      <c r="L2" s="811"/>
      <c r="M2" s="811"/>
      <c r="N2" s="810"/>
    </row>
    <row r="3" spans="1:14" s="23" customFormat="1" ht="14.25" customHeight="1">
      <c r="A3" s="806" t="s">
        <v>610</v>
      </c>
      <c r="B3" s="819">
        <v>1067474.246</v>
      </c>
      <c r="C3" s="819">
        <v>76415</v>
      </c>
      <c r="D3" s="819">
        <v>398041</v>
      </c>
      <c r="E3" s="819">
        <v>1541930.246</v>
      </c>
      <c r="F3" s="824">
        <v>0</v>
      </c>
      <c r="G3" s="819">
        <v>0</v>
      </c>
      <c r="H3" s="820">
        <f>F3/E3</f>
        <v>0</v>
      </c>
      <c r="I3" s="819">
        <v>0</v>
      </c>
      <c r="J3" s="819">
        <v>0</v>
      </c>
      <c r="K3" s="820">
        <v>0</v>
      </c>
      <c r="L3" s="819">
        <v>0</v>
      </c>
      <c r="M3" s="819">
        <f>I3+L3</f>
        <v>0</v>
      </c>
      <c r="N3" s="820">
        <f>M3/E3</f>
        <v>0</v>
      </c>
    </row>
    <row r="4" spans="1:14" s="23" customFormat="1" ht="14.25" customHeight="1">
      <c r="A4" s="825" t="s">
        <v>2</v>
      </c>
      <c r="B4" s="819">
        <v>1512073</v>
      </c>
      <c r="C4" s="819">
        <v>479343</v>
      </c>
      <c r="D4" s="819">
        <v>1430139</v>
      </c>
      <c r="E4" s="819">
        <v>3421555</v>
      </c>
      <c r="F4" s="824">
        <v>115994</v>
      </c>
      <c r="G4" s="819">
        <v>97110</v>
      </c>
      <c r="H4" s="820">
        <f t="shared" ref="H4:H6" si="0">F4/E4</f>
        <v>3.3900960235916128E-2</v>
      </c>
      <c r="I4" s="819">
        <v>74295</v>
      </c>
      <c r="J4" s="819">
        <v>89940</v>
      </c>
      <c r="K4" s="820">
        <f t="shared" ref="K4:K47" si="1">J4/G4</f>
        <v>0.92616620327463706</v>
      </c>
      <c r="L4" s="819">
        <v>0</v>
      </c>
      <c r="M4" s="819">
        <f t="shared" ref="M4:M6" si="2">I4+L4</f>
        <v>74295</v>
      </c>
      <c r="N4" s="820">
        <f t="shared" ref="N4:N6" si="3">M4/E4</f>
        <v>2.1713811410309057E-2</v>
      </c>
    </row>
    <row r="5" spans="1:14" ht="14.25" customHeight="1">
      <c r="A5" s="805" t="s">
        <v>3</v>
      </c>
      <c r="B5" s="813">
        <v>1612578</v>
      </c>
      <c r="C5" s="813">
        <v>3746</v>
      </c>
      <c r="D5" s="813">
        <v>126551</v>
      </c>
      <c r="E5" s="814">
        <v>1742875</v>
      </c>
      <c r="F5" s="814">
        <v>496872</v>
      </c>
      <c r="G5" s="814">
        <v>389676</v>
      </c>
      <c r="H5" s="820">
        <f t="shared" si="0"/>
        <v>0.28508757082406944</v>
      </c>
      <c r="I5" s="814">
        <v>332390</v>
      </c>
      <c r="J5" s="814">
        <v>379232</v>
      </c>
      <c r="K5" s="820">
        <f t="shared" si="1"/>
        <v>0.97319824674858091</v>
      </c>
      <c r="L5" s="814">
        <v>1566</v>
      </c>
      <c r="M5" s="819">
        <f t="shared" si="2"/>
        <v>333956</v>
      </c>
      <c r="N5" s="820">
        <f t="shared" si="3"/>
        <v>0.19161213512156638</v>
      </c>
    </row>
    <row r="6" spans="1:14" s="23" customFormat="1" ht="14.25" customHeight="1">
      <c r="A6" s="825" t="s">
        <v>69</v>
      </c>
      <c r="B6" s="819">
        <v>1744709</v>
      </c>
      <c r="C6" s="819">
        <v>31811</v>
      </c>
      <c r="D6" s="819">
        <v>180804</v>
      </c>
      <c r="E6" s="819">
        <v>1957324</v>
      </c>
      <c r="F6" s="824">
        <v>0</v>
      </c>
      <c r="G6" s="819">
        <v>0</v>
      </c>
      <c r="H6" s="820">
        <f t="shared" si="0"/>
        <v>0</v>
      </c>
      <c r="I6" s="819">
        <v>0</v>
      </c>
      <c r="J6" s="819">
        <v>0</v>
      </c>
      <c r="K6" s="820">
        <v>0</v>
      </c>
      <c r="L6" s="819">
        <v>0</v>
      </c>
      <c r="M6" s="819">
        <f t="shared" si="2"/>
        <v>0</v>
      </c>
      <c r="N6" s="820">
        <f t="shared" si="3"/>
        <v>0</v>
      </c>
    </row>
    <row r="7" spans="1:14" s="812" customFormat="1" ht="14.25" customHeight="1">
      <c r="A7" s="808" t="s">
        <v>5</v>
      </c>
      <c r="B7" s="816"/>
      <c r="C7" s="816"/>
      <c r="D7" s="816"/>
      <c r="E7" s="816"/>
      <c r="F7" s="816"/>
      <c r="G7" s="816"/>
      <c r="H7" s="817"/>
      <c r="I7" s="816"/>
      <c r="J7" s="816"/>
      <c r="K7" s="851"/>
      <c r="L7" s="816"/>
      <c r="M7" s="816"/>
      <c r="N7" s="817"/>
    </row>
    <row r="8" spans="1:14" s="23" customFormat="1" ht="14.25" customHeight="1">
      <c r="A8" s="825" t="s">
        <v>6</v>
      </c>
      <c r="B8" s="819">
        <v>128399</v>
      </c>
      <c r="C8" s="826"/>
      <c r="D8" s="826"/>
      <c r="E8" s="819">
        <f>SUM(B8:D8)</f>
        <v>128399</v>
      </c>
      <c r="F8" s="824">
        <v>73295</v>
      </c>
      <c r="G8" s="819">
        <v>0</v>
      </c>
      <c r="H8" s="820">
        <f>F8/E8</f>
        <v>0.57083777911042921</v>
      </c>
      <c r="I8" s="819">
        <v>73295</v>
      </c>
      <c r="J8" s="819">
        <v>0</v>
      </c>
      <c r="K8" s="820">
        <v>0</v>
      </c>
      <c r="L8" s="819">
        <v>0</v>
      </c>
      <c r="M8" s="819">
        <f>L8+I8</f>
        <v>73295</v>
      </c>
      <c r="N8" s="820">
        <f>M8/E8</f>
        <v>0.57083777911042921</v>
      </c>
    </row>
    <row r="9" spans="1:14" s="812" customFormat="1" ht="14.25" customHeight="1">
      <c r="A9" s="808" t="s">
        <v>7</v>
      </c>
      <c r="B9" s="816"/>
      <c r="C9" s="816"/>
      <c r="D9" s="816"/>
      <c r="E9" s="816"/>
      <c r="F9" s="816"/>
      <c r="G9" s="816"/>
      <c r="H9" s="817"/>
      <c r="I9" s="816"/>
      <c r="J9" s="816"/>
      <c r="K9" s="851"/>
      <c r="L9" s="816"/>
      <c r="M9" s="816"/>
      <c r="N9" s="817"/>
    </row>
    <row r="10" spans="1:14" ht="14.25" customHeight="1">
      <c r="A10" s="805" t="s">
        <v>2315</v>
      </c>
      <c r="B10" s="814">
        <v>1514142</v>
      </c>
      <c r="C10" s="814">
        <v>432449</v>
      </c>
      <c r="D10" s="814">
        <v>158356</v>
      </c>
      <c r="E10" s="814">
        <v>2104947</v>
      </c>
      <c r="F10" s="814">
        <v>32499</v>
      </c>
      <c r="G10" s="814">
        <v>0</v>
      </c>
      <c r="H10" s="815">
        <f>F10/E10</f>
        <v>1.5439343603425644E-2</v>
      </c>
      <c r="I10" s="814">
        <v>62400</v>
      </c>
      <c r="J10" s="814">
        <v>5696</v>
      </c>
      <c r="K10" s="820">
        <v>0</v>
      </c>
      <c r="L10" s="814">
        <v>2228</v>
      </c>
      <c r="M10" s="814">
        <f>L10+I10</f>
        <v>64628</v>
      </c>
      <c r="N10" s="815">
        <f>M10/E10</f>
        <v>3.0702910809630838E-2</v>
      </c>
    </row>
    <row r="11" spans="1:14" s="812" customFormat="1" ht="14.25" customHeight="1">
      <c r="A11" s="808" t="s">
        <v>8</v>
      </c>
      <c r="B11" s="816"/>
      <c r="C11" s="816"/>
      <c r="D11" s="816"/>
      <c r="E11" s="816"/>
      <c r="F11" s="816"/>
      <c r="G11" s="816"/>
      <c r="H11" s="817"/>
      <c r="I11" s="816"/>
      <c r="J11" s="816"/>
      <c r="K11" s="851"/>
      <c r="L11" s="816"/>
      <c r="M11" s="816"/>
      <c r="N11" s="817"/>
    </row>
    <row r="12" spans="1:14" s="23" customFormat="1" ht="14.25" customHeight="1">
      <c r="A12" s="825" t="s">
        <v>30</v>
      </c>
      <c r="B12" s="819">
        <v>3425671</v>
      </c>
      <c r="C12" s="819">
        <v>583</v>
      </c>
      <c r="D12" s="819">
        <v>8159475</v>
      </c>
      <c r="E12" s="819">
        <v>11585729</v>
      </c>
      <c r="F12" s="824">
        <v>5565866</v>
      </c>
      <c r="G12" s="819">
        <v>5241852</v>
      </c>
      <c r="H12" s="820">
        <f>F12/E12</f>
        <v>0.48040705940903677</v>
      </c>
      <c r="I12" s="819">
        <v>1047341</v>
      </c>
      <c r="J12" s="819">
        <v>5223970</v>
      </c>
      <c r="K12" s="820">
        <f t="shared" si="1"/>
        <v>0.99658861028506718</v>
      </c>
      <c r="L12" s="819">
        <v>0</v>
      </c>
      <c r="M12" s="819">
        <f>L12+I12</f>
        <v>1047341</v>
      </c>
      <c r="N12" s="820">
        <f>M12/E12</f>
        <v>9.0399231675451761E-2</v>
      </c>
    </row>
    <row r="13" spans="1:14" ht="14.25" customHeight="1">
      <c r="A13" s="805" t="s">
        <v>9</v>
      </c>
      <c r="B13" s="814">
        <v>5073599</v>
      </c>
      <c r="C13" s="814"/>
      <c r="D13" s="814">
        <v>2649120</v>
      </c>
      <c r="E13" s="814">
        <v>7722719</v>
      </c>
      <c r="F13" s="814">
        <v>7047362.5203703707</v>
      </c>
      <c r="G13" s="814">
        <v>5933461</v>
      </c>
      <c r="H13" s="820">
        <f t="shared" ref="H13:H18" si="4">F13/E13</f>
        <v>0.91254939100728261</v>
      </c>
      <c r="I13" s="814">
        <v>1870344.5203703705</v>
      </c>
      <c r="J13" s="814">
        <v>5651424</v>
      </c>
      <c r="K13" s="820">
        <f t="shared" si="1"/>
        <v>0.95246669692444264</v>
      </c>
      <c r="L13" s="814">
        <v>0</v>
      </c>
      <c r="M13" s="819">
        <f t="shared" ref="M13:M17" si="5">L13+I13</f>
        <v>1870344.5203703705</v>
      </c>
      <c r="N13" s="820">
        <f t="shared" ref="N13:N18" si="6">M13/E13</f>
        <v>0.24218730739398525</v>
      </c>
    </row>
    <row r="14" spans="1:14" ht="14.25" customHeight="1">
      <c r="A14" s="805" t="s">
        <v>822</v>
      </c>
      <c r="B14" s="814">
        <v>3523210</v>
      </c>
      <c r="C14" s="814">
        <v>104720</v>
      </c>
      <c r="D14" s="814">
        <v>36554076</v>
      </c>
      <c r="E14" s="814">
        <v>40182006</v>
      </c>
      <c r="F14" s="813">
        <v>3775252.8449259261</v>
      </c>
      <c r="G14" s="813">
        <v>3474610.4917777777</v>
      </c>
      <c r="H14" s="820">
        <f t="shared" si="4"/>
        <v>9.3953817161988529E-2</v>
      </c>
      <c r="I14" s="813">
        <v>1778984.7851111109</v>
      </c>
      <c r="J14" s="813">
        <v>3248025.088925926</v>
      </c>
      <c r="K14" s="820">
        <f t="shared" si="1"/>
        <v>0.93478825802545717</v>
      </c>
      <c r="L14" s="813">
        <v>151576.06299999999</v>
      </c>
      <c r="M14" s="819">
        <f t="shared" si="5"/>
        <v>1930560.848111111</v>
      </c>
      <c r="N14" s="820">
        <f t="shared" si="6"/>
        <v>4.8045407392331554E-2</v>
      </c>
    </row>
    <row r="15" spans="1:14" ht="14.25" customHeight="1">
      <c r="A15" s="805" t="s">
        <v>10</v>
      </c>
      <c r="B15" s="816"/>
      <c r="C15" s="816"/>
      <c r="D15" s="816"/>
      <c r="E15" s="816"/>
      <c r="F15" s="813">
        <v>5184776.0026617991</v>
      </c>
      <c r="G15" s="813">
        <v>5586875.9381584013</v>
      </c>
      <c r="H15" s="851"/>
      <c r="I15" s="813">
        <v>3188400.4808245995</v>
      </c>
      <c r="J15" s="813">
        <v>4233813.6234301003</v>
      </c>
      <c r="K15" s="820">
        <f t="shared" si="1"/>
        <v>0.75781414699279859</v>
      </c>
      <c r="L15" s="814">
        <v>0</v>
      </c>
      <c r="M15" s="819">
        <f t="shared" si="5"/>
        <v>3188400.4808245995</v>
      </c>
      <c r="N15" s="851"/>
    </row>
    <row r="16" spans="1:14" ht="14.25" customHeight="1">
      <c r="A16" s="805" t="s">
        <v>11</v>
      </c>
      <c r="B16" s="814">
        <v>3234328</v>
      </c>
      <c r="C16" s="814">
        <v>3801</v>
      </c>
      <c r="D16" s="814">
        <v>727193</v>
      </c>
      <c r="E16" s="814">
        <v>3965322</v>
      </c>
      <c r="F16" s="814">
        <v>0</v>
      </c>
      <c r="G16" s="814">
        <v>0</v>
      </c>
      <c r="H16" s="820">
        <f t="shared" si="4"/>
        <v>0</v>
      </c>
      <c r="I16" s="814">
        <v>0</v>
      </c>
      <c r="J16" s="814">
        <v>0</v>
      </c>
      <c r="K16" s="820">
        <v>0</v>
      </c>
      <c r="L16" s="814">
        <v>0</v>
      </c>
      <c r="M16" s="819">
        <f>L16+I16</f>
        <v>0</v>
      </c>
      <c r="N16" s="820">
        <f t="shared" si="6"/>
        <v>0</v>
      </c>
    </row>
    <row r="17" spans="1:14" ht="14.25" customHeight="1">
      <c r="A17" s="805" t="s">
        <v>12</v>
      </c>
      <c r="B17" s="813">
        <v>2024066</v>
      </c>
      <c r="C17" s="813"/>
      <c r="D17" s="813"/>
      <c r="E17" s="814">
        <v>2024066</v>
      </c>
      <c r="F17" s="814">
        <v>0</v>
      </c>
      <c r="G17" s="814">
        <v>0</v>
      </c>
      <c r="H17" s="820">
        <f t="shared" si="4"/>
        <v>0</v>
      </c>
      <c r="I17" s="814">
        <v>0</v>
      </c>
      <c r="J17" s="814">
        <v>0</v>
      </c>
      <c r="K17" s="820">
        <v>0</v>
      </c>
      <c r="L17" s="814">
        <v>0</v>
      </c>
      <c r="M17" s="819">
        <f t="shared" si="5"/>
        <v>0</v>
      </c>
      <c r="N17" s="820">
        <f t="shared" si="6"/>
        <v>0</v>
      </c>
    </row>
    <row r="18" spans="1:14" s="23" customFormat="1" ht="14.25" customHeight="1">
      <c r="A18" s="825" t="s">
        <v>13</v>
      </c>
      <c r="B18" s="819">
        <v>1604284</v>
      </c>
      <c r="C18" s="819">
        <v>71437</v>
      </c>
      <c r="D18" s="819">
        <v>404113</v>
      </c>
      <c r="E18" s="819">
        <v>2079834</v>
      </c>
      <c r="F18" s="824">
        <v>0</v>
      </c>
      <c r="G18" s="819">
        <v>0</v>
      </c>
      <c r="H18" s="820">
        <f t="shared" si="4"/>
        <v>0</v>
      </c>
      <c r="I18" s="819">
        <v>0</v>
      </c>
      <c r="J18" s="819">
        <v>0</v>
      </c>
      <c r="K18" s="820">
        <v>0</v>
      </c>
      <c r="L18" s="819">
        <v>0</v>
      </c>
      <c r="M18" s="819">
        <v>0</v>
      </c>
      <c r="N18" s="820">
        <f t="shared" si="6"/>
        <v>0</v>
      </c>
    </row>
    <row r="19" spans="1:14" s="812" customFormat="1" ht="14.25" customHeight="1">
      <c r="A19" s="808" t="s">
        <v>14</v>
      </c>
      <c r="B19" s="816"/>
      <c r="C19" s="816"/>
      <c r="D19" s="816"/>
      <c r="E19" s="816"/>
      <c r="F19" s="816"/>
      <c r="G19" s="816"/>
      <c r="H19" s="817"/>
      <c r="I19" s="816"/>
      <c r="J19" s="816"/>
      <c r="K19" s="851"/>
      <c r="L19" s="816"/>
      <c r="M19" s="816"/>
      <c r="N19" s="817"/>
    </row>
    <row r="20" spans="1:14" s="23" customFormat="1" ht="14.25" customHeight="1">
      <c r="A20" s="825" t="s">
        <v>704</v>
      </c>
      <c r="B20" s="819">
        <v>1053997</v>
      </c>
      <c r="C20" s="819">
        <v>1217</v>
      </c>
      <c r="D20" s="819">
        <v>31419</v>
      </c>
      <c r="E20" s="819">
        <v>1086633</v>
      </c>
      <c r="F20" s="824">
        <v>726510</v>
      </c>
      <c r="G20" s="819">
        <v>724498</v>
      </c>
      <c r="H20" s="820">
        <f>F20/E20</f>
        <v>0.66858819859142871</v>
      </c>
      <c r="I20" s="819">
        <v>2013</v>
      </c>
      <c r="J20" s="819">
        <v>724498</v>
      </c>
      <c r="K20" s="820">
        <f t="shared" si="1"/>
        <v>1</v>
      </c>
      <c r="L20" s="819">
        <v>0</v>
      </c>
      <c r="M20" s="819">
        <f>L20+I20</f>
        <v>2013</v>
      </c>
      <c r="N20" s="820">
        <f>M20/E20</f>
        <v>1.8525113814875859E-3</v>
      </c>
    </row>
    <row r="21" spans="1:14" s="812" customFormat="1" ht="14.25" customHeight="1">
      <c r="A21" s="808" t="s">
        <v>15</v>
      </c>
      <c r="B21" s="816"/>
      <c r="C21" s="816"/>
      <c r="D21" s="816"/>
      <c r="E21" s="816"/>
      <c r="F21" s="816"/>
      <c r="G21" s="816"/>
      <c r="H21" s="817"/>
      <c r="I21" s="816"/>
      <c r="J21" s="816"/>
      <c r="K21" s="851"/>
      <c r="L21" s="816"/>
      <c r="M21" s="816"/>
      <c r="N21" s="817"/>
    </row>
    <row r="22" spans="1:14" s="1" customFormat="1" ht="14.25" customHeight="1">
      <c r="A22" s="805" t="s">
        <v>16</v>
      </c>
      <c r="B22" s="813">
        <v>951408</v>
      </c>
      <c r="C22" s="813"/>
      <c r="D22" s="813">
        <v>584304</v>
      </c>
      <c r="E22" s="813">
        <v>1535712</v>
      </c>
      <c r="F22" s="813">
        <v>1364876</v>
      </c>
      <c r="G22" s="813">
        <v>862419</v>
      </c>
      <c r="H22" s="818">
        <f>F22/E22</f>
        <v>0.88875778791856808</v>
      </c>
      <c r="I22" s="813">
        <v>970678</v>
      </c>
      <c r="J22" s="813">
        <v>813931</v>
      </c>
      <c r="K22" s="820">
        <f t="shared" si="1"/>
        <v>0.94377674888888119</v>
      </c>
      <c r="L22" s="813">
        <v>0</v>
      </c>
      <c r="M22" s="813">
        <f>L22+I22</f>
        <v>970678</v>
      </c>
      <c r="N22" s="818">
        <f>M22/E22</f>
        <v>0.63207033610468633</v>
      </c>
    </row>
    <row r="23" spans="1:14" s="23" customFormat="1" ht="14.25" customHeight="1">
      <c r="A23" s="825" t="s">
        <v>382</v>
      </c>
      <c r="B23" s="819">
        <v>2777374</v>
      </c>
      <c r="C23" s="819">
        <v>147761</v>
      </c>
      <c r="D23" s="819">
        <v>1885135</v>
      </c>
      <c r="E23" s="819">
        <v>4810270</v>
      </c>
      <c r="F23" s="824">
        <v>1042628.3760000002</v>
      </c>
      <c r="G23" s="819">
        <v>882214.70400000014</v>
      </c>
      <c r="H23" s="818">
        <f t="shared" ref="H23:H50" si="7">F23/E23</f>
        <v>0.21675048926567536</v>
      </c>
      <c r="I23" s="819">
        <v>160413.67199999999</v>
      </c>
      <c r="J23" s="819">
        <v>882214.70400000014</v>
      </c>
      <c r="K23" s="820">
        <f t="shared" si="1"/>
        <v>1</v>
      </c>
      <c r="L23" s="819">
        <v>0</v>
      </c>
      <c r="M23" s="813">
        <f t="shared" ref="M23:M48" si="8">L23+I23</f>
        <v>160413.67199999999</v>
      </c>
      <c r="N23" s="818">
        <f t="shared" ref="N23:N50" si="9">M23/E23</f>
        <v>3.3348163824483863E-2</v>
      </c>
    </row>
    <row r="24" spans="1:14" ht="14.25" customHeight="1">
      <c r="A24" s="805" t="s">
        <v>17</v>
      </c>
      <c r="B24" s="816"/>
      <c r="C24" s="816"/>
      <c r="D24" s="816"/>
      <c r="E24" s="816"/>
      <c r="F24" s="816" t="s">
        <v>2321</v>
      </c>
      <c r="G24" s="816"/>
      <c r="H24" s="817"/>
      <c r="I24" s="816"/>
      <c r="J24" s="816"/>
      <c r="K24" s="851"/>
      <c r="L24" s="816">
        <v>0</v>
      </c>
      <c r="M24" s="816" t="s">
        <v>2320</v>
      </c>
      <c r="N24" s="817"/>
    </row>
    <row r="25" spans="1:14" s="23" customFormat="1" ht="14.25" customHeight="1">
      <c r="A25" s="806" t="s">
        <v>537</v>
      </c>
      <c r="B25" s="819">
        <v>729129</v>
      </c>
      <c r="C25" s="819">
        <v>27025</v>
      </c>
      <c r="D25" s="819">
        <v>901564</v>
      </c>
      <c r="E25" s="819">
        <v>1657718</v>
      </c>
      <c r="F25" s="819">
        <v>294282</v>
      </c>
      <c r="G25" s="819">
        <v>35355</v>
      </c>
      <c r="H25" s="818">
        <f t="shared" si="7"/>
        <v>0.17752235301782329</v>
      </c>
      <c r="I25" s="819">
        <v>269339</v>
      </c>
      <c r="J25" s="819">
        <v>34452</v>
      </c>
      <c r="K25" s="820">
        <f t="shared" si="1"/>
        <v>0.97445905812473488</v>
      </c>
      <c r="L25" s="819">
        <v>0</v>
      </c>
      <c r="M25" s="813">
        <f t="shared" si="8"/>
        <v>269339</v>
      </c>
      <c r="N25" s="818">
        <f t="shared" si="9"/>
        <v>0.1624757648767764</v>
      </c>
    </row>
    <row r="26" spans="1:14" s="1" customFormat="1" ht="14.25" customHeight="1">
      <c r="A26" s="805" t="s">
        <v>18</v>
      </c>
      <c r="B26" s="813">
        <v>1114527</v>
      </c>
      <c r="C26" s="813">
        <v>86794</v>
      </c>
      <c r="D26" s="813">
        <v>890553</v>
      </c>
      <c r="E26" s="813">
        <v>2091874</v>
      </c>
      <c r="F26" s="813">
        <v>471569.78300000005</v>
      </c>
      <c r="G26" s="813">
        <v>471569.78300000005</v>
      </c>
      <c r="H26" s="837">
        <f t="shared" si="7"/>
        <v>0.22542934373676429</v>
      </c>
      <c r="I26" s="813">
        <v>0</v>
      </c>
      <c r="J26" s="813">
        <v>471569.78300000005</v>
      </c>
      <c r="K26" s="820">
        <f t="shared" si="1"/>
        <v>1</v>
      </c>
      <c r="L26" s="813">
        <v>0</v>
      </c>
      <c r="M26" s="813">
        <f t="shared" si="8"/>
        <v>0</v>
      </c>
      <c r="N26" s="818">
        <f t="shared" si="9"/>
        <v>0</v>
      </c>
    </row>
    <row r="27" spans="1:14" ht="14.25" customHeight="1">
      <c r="A27" s="805" t="s">
        <v>19</v>
      </c>
      <c r="B27" s="814">
        <v>1352060</v>
      </c>
      <c r="C27" s="814">
        <v>15051</v>
      </c>
      <c r="D27" s="814">
        <v>196046</v>
      </c>
      <c r="E27" s="813">
        <v>1563157</v>
      </c>
      <c r="F27" s="813">
        <v>968106</v>
      </c>
      <c r="G27" s="813">
        <v>989730</v>
      </c>
      <c r="H27" s="837">
        <f t="shared" si="7"/>
        <v>0.6193274252042501</v>
      </c>
      <c r="I27" s="813">
        <v>386914</v>
      </c>
      <c r="J27" s="813">
        <v>968106</v>
      </c>
      <c r="K27" s="820">
        <f t="shared" si="1"/>
        <v>0.97815161710769605</v>
      </c>
      <c r="L27" s="813">
        <v>0</v>
      </c>
      <c r="M27" s="813">
        <f t="shared" si="8"/>
        <v>386914</v>
      </c>
      <c r="N27" s="818">
        <f t="shared" si="9"/>
        <v>0.24752088241936029</v>
      </c>
    </row>
    <row r="28" spans="1:14" ht="14.25" customHeight="1">
      <c r="A28" s="805" t="s">
        <v>20</v>
      </c>
      <c r="B28" s="814">
        <v>2961969</v>
      </c>
      <c r="C28" s="814">
        <v>5213484</v>
      </c>
      <c r="D28" s="814">
        <v>34</v>
      </c>
      <c r="E28" s="813">
        <v>8175487</v>
      </c>
      <c r="F28" s="813">
        <v>2110456</v>
      </c>
      <c r="G28" s="813">
        <v>0</v>
      </c>
      <c r="H28" s="837">
        <f t="shared" si="7"/>
        <v>0.25814437720957784</v>
      </c>
      <c r="I28" s="813">
        <v>2110456</v>
      </c>
      <c r="J28" s="813">
        <v>0</v>
      </c>
      <c r="K28" s="820">
        <v>0</v>
      </c>
      <c r="L28" s="813">
        <v>1273</v>
      </c>
      <c r="M28" s="813">
        <f t="shared" si="8"/>
        <v>2111729</v>
      </c>
      <c r="N28" s="818">
        <f t="shared" si="9"/>
        <v>0.25830008658811393</v>
      </c>
    </row>
    <row r="29" spans="1:14" s="1" customFormat="1" ht="14.25" customHeight="1">
      <c r="A29" s="805" t="s">
        <v>21</v>
      </c>
      <c r="B29" s="813">
        <v>20539199</v>
      </c>
      <c r="C29" s="813">
        <v>2456</v>
      </c>
      <c r="D29" s="813">
        <v>1859681.4109999998</v>
      </c>
      <c r="E29" s="813">
        <v>22401336.410999998</v>
      </c>
      <c r="F29" s="813">
        <v>2010434.8299999998</v>
      </c>
      <c r="G29" s="813">
        <v>683188</v>
      </c>
      <c r="H29" s="837">
        <f t="shared" si="7"/>
        <v>8.9746200544213589E-2</v>
      </c>
      <c r="I29" s="813">
        <v>1944077.8299999998</v>
      </c>
      <c r="J29" s="813">
        <v>617851</v>
      </c>
      <c r="K29" s="820">
        <f t="shared" si="1"/>
        <v>0.90436453801881767</v>
      </c>
      <c r="L29" s="813">
        <v>5975848</v>
      </c>
      <c r="M29" s="813">
        <f>L29+I29</f>
        <v>7919925.8300000001</v>
      </c>
      <c r="N29" s="818">
        <f t="shared" si="9"/>
        <v>0.35354702436909002</v>
      </c>
    </row>
    <row r="30" spans="1:14" s="1" customFormat="1" ht="14.25" customHeight="1">
      <c r="A30" s="805" t="s">
        <v>22</v>
      </c>
      <c r="B30" s="813">
        <v>1120308</v>
      </c>
      <c r="C30" s="813">
        <v>913597</v>
      </c>
      <c r="D30" s="813">
        <v>318175</v>
      </c>
      <c r="E30" s="813">
        <v>2352080</v>
      </c>
      <c r="F30" s="813">
        <v>1506381</v>
      </c>
      <c r="G30" s="813">
        <v>1260124.1600000001</v>
      </c>
      <c r="H30" s="837">
        <f t="shared" si="7"/>
        <v>0.64044632835617832</v>
      </c>
      <c r="I30" s="813">
        <v>501304</v>
      </c>
      <c r="J30" s="813">
        <v>1241268.1600000001</v>
      </c>
      <c r="K30" s="820">
        <f t="shared" si="1"/>
        <v>0.98503639514379282</v>
      </c>
      <c r="L30" s="813">
        <v>2332</v>
      </c>
      <c r="M30" s="813">
        <f t="shared" si="8"/>
        <v>503636</v>
      </c>
      <c r="N30" s="818">
        <f t="shared" si="9"/>
        <v>0.21412366926295023</v>
      </c>
    </row>
    <row r="31" spans="1:14" s="23" customFormat="1" ht="14.25" customHeight="1">
      <c r="A31" s="825" t="s">
        <v>171</v>
      </c>
      <c r="B31" s="819">
        <v>1328062</v>
      </c>
      <c r="C31" s="819">
        <v>50538</v>
      </c>
      <c r="D31" s="819">
        <v>42521</v>
      </c>
      <c r="E31" s="819">
        <v>1421121</v>
      </c>
      <c r="F31" s="824">
        <v>154442</v>
      </c>
      <c r="G31" s="819">
        <v>196422</v>
      </c>
      <c r="H31" s="837">
        <f t="shared" si="7"/>
        <v>0.10867617887569039</v>
      </c>
      <c r="I31" s="819">
        <v>133554</v>
      </c>
      <c r="J31" s="819">
        <v>20888</v>
      </c>
      <c r="K31" s="820">
        <f t="shared" si="1"/>
        <v>0.10634246672979605</v>
      </c>
      <c r="L31" s="819">
        <v>0</v>
      </c>
      <c r="M31" s="813">
        <f t="shared" si="8"/>
        <v>133554</v>
      </c>
      <c r="N31" s="818">
        <f t="shared" si="9"/>
        <v>9.3977923062146015E-2</v>
      </c>
    </row>
    <row r="32" spans="1:14" s="23" customFormat="1" ht="14.25" customHeight="1">
      <c r="A32" s="825" t="s">
        <v>23</v>
      </c>
      <c r="B32" s="819">
        <v>892492</v>
      </c>
      <c r="C32" s="819" t="s">
        <v>678</v>
      </c>
      <c r="D32" s="819">
        <v>196938</v>
      </c>
      <c r="E32" s="819">
        <v>1089430</v>
      </c>
      <c r="F32" s="824">
        <v>428591</v>
      </c>
      <c r="G32" s="819">
        <v>432117</v>
      </c>
      <c r="H32" s="837">
        <f t="shared" si="7"/>
        <v>0.39340847966367731</v>
      </c>
      <c r="I32" s="819">
        <v>165984</v>
      </c>
      <c r="J32" s="819">
        <v>414416</v>
      </c>
      <c r="K32" s="820">
        <f t="shared" si="1"/>
        <v>0.9590365572287135</v>
      </c>
      <c r="L32" s="819">
        <v>0</v>
      </c>
      <c r="M32" s="813">
        <f t="shared" si="8"/>
        <v>165984</v>
      </c>
      <c r="N32" s="818">
        <f t="shared" si="9"/>
        <v>0.15235857283166426</v>
      </c>
    </row>
    <row r="33" spans="1:14" s="23" customFormat="1" ht="14.25" customHeight="1">
      <c r="A33" s="806" t="s">
        <v>120</v>
      </c>
      <c r="B33" s="819">
        <v>312470</v>
      </c>
      <c r="C33" s="819">
        <v>930794</v>
      </c>
      <c r="D33" s="819">
        <v>300065</v>
      </c>
      <c r="E33" s="819">
        <v>1543329</v>
      </c>
      <c r="F33" s="824">
        <v>262667.79200000002</v>
      </c>
      <c r="G33" s="819">
        <v>267051.10700000002</v>
      </c>
      <c r="H33" s="837">
        <f t="shared" si="7"/>
        <v>0.17019559147790264</v>
      </c>
      <c r="I33" s="819">
        <v>70553.792000000001</v>
      </c>
      <c r="J33" s="819">
        <v>262667.79200000002</v>
      </c>
      <c r="K33" s="820">
        <f t="shared" si="1"/>
        <v>0.98358623167961623</v>
      </c>
      <c r="L33" s="819">
        <v>0</v>
      </c>
      <c r="M33" s="813">
        <f t="shared" si="8"/>
        <v>70553.792000000001</v>
      </c>
      <c r="N33" s="818">
        <f t="shared" si="9"/>
        <v>4.5715328358373358E-2</v>
      </c>
    </row>
    <row r="34" spans="1:14" s="23" customFormat="1" ht="14.25" customHeight="1">
      <c r="A34" s="825" t="s">
        <v>443</v>
      </c>
      <c r="B34" s="819">
        <v>1452323.4814814813</v>
      </c>
      <c r="C34" s="819">
        <v>66957</v>
      </c>
      <c r="D34" s="819">
        <v>331563</v>
      </c>
      <c r="E34" s="819">
        <v>1850843.4814814813</v>
      </c>
      <c r="F34" s="824">
        <v>1366638</v>
      </c>
      <c r="G34" s="819">
        <v>848922</v>
      </c>
      <c r="H34" s="837">
        <f t="shared" si="7"/>
        <v>0.73838658626395248</v>
      </c>
      <c r="I34" s="819">
        <v>948256</v>
      </c>
      <c r="J34" s="819">
        <v>835070</v>
      </c>
      <c r="K34" s="820">
        <f t="shared" si="1"/>
        <v>0.98368283540772883</v>
      </c>
      <c r="L34" s="819">
        <v>0</v>
      </c>
      <c r="M34" s="813">
        <f t="shared" si="8"/>
        <v>948256</v>
      </c>
      <c r="N34" s="818">
        <f t="shared" si="9"/>
        <v>0.51233721786187014</v>
      </c>
    </row>
    <row r="35" spans="1:14" ht="14.25" customHeight="1">
      <c r="A35" s="805" t="s">
        <v>25</v>
      </c>
      <c r="B35" s="813">
        <v>1284790.3459999999</v>
      </c>
      <c r="C35" s="813"/>
      <c r="D35" s="813">
        <v>809229.63</v>
      </c>
      <c r="E35" s="813">
        <v>2094019.976</v>
      </c>
      <c r="F35" s="813">
        <v>280107.27</v>
      </c>
      <c r="G35" s="813">
        <v>293344.16899999999</v>
      </c>
      <c r="H35" s="837">
        <f t="shared" si="7"/>
        <v>0.13376532851184225</v>
      </c>
      <c r="I35" s="813">
        <v>280107.27</v>
      </c>
      <c r="J35" s="813">
        <v>280107.27</v>
      </c>
      <c r="K35" s="820">
        <f t="shared" si="1"/>
        <v>0.95487587482947389</v>
      </c>
      <c r="L35" s="813">
        <v>0</v>
      </c>
      <c r="M35" s="813">
        <f t="shared" si="8"/>
        <v>280107.27</v>
      </c>
      <c r="N35" s="818">
        <f t="shared" si="9"/>
        <v>0.13376532851184225</v>
      </c>
    </row>
    <row r="36" spans="1:14" ht="14.25" customHeight="1">
      <c r="A36" s="805" t="s">
        <v>2310</v>
      </c>
      <c r="B36" s="813">
        <v>1060161</v>
      </c>
      <c r="C36" s="813">
        <v>41541</v>
      </c>
      <c r="D36" s="813">
        <v>252565</v>
      </c>
      <c r="E36" s="813">
        <v>1354267</v>
      </c>
      <c r="F36" s="813">
        <v>564859.04010025063</v>
      </c>
      <c r="G36" s="813">
        <v>574657.63408521307</v>
      </c>
      <c r="H36" s="837">
        <f t="shared" si="7"/>
        <v>0.41709577217804955</v>
      </c>
      <c r="I36" s="813">
        <v>139432.37343358394</v>
      </c>
      <c r="J36" s="813">
        <v>560417.04010025063</v>
      </c>
      <c r="K36" s="820">
        <f t="shared" si="1"/>
        <v>0.97521899451030214</v>
      </c>
      <c r="L36" s="813">
        <v>0</v>
      </c>
      <c r="M36" s="813">
        <f t="shared" si="8"/>
        <v>139432.37343358394</v>
      </c>
      <c r="N36" s="818">
        <f t="shared" si="9"/>
        <v>0.10295781661488018</v>
      </c>
    </row>
    <row r="37" spans="1:14" ht="14.25" customHeight="1">
      <c r="A37" s="805" t="s">
        <v>2311</v>
      </c>
      <c r="B37" s="813">
        <v>1127268</v>
      </c>
      <c r="C37" s="813">
        <v>11555</v>
      </c>
      <c r="D37" s="813">
        <v>378978</v>
      </c>
      <c r="E37" s="813">
        <v>1517801</v>
      </c>
      <c r="F37" s="813">
        <v>568827</v>
      </c>
      <c r="G37" s="813">
        <v>170786</v>
      </c>
      <c r="H37" s="837">
        <f t="shared" si="7"/>
        <v>0.37477047386317441</v>
      </c>
      <c r="I37" s="813">
        <v>568827</v>
      </c>
      <c r="J37" s="813">
        <v>130451</v>
      </c>
      <c r="K37" s="820">
        <f t="shared" si="1"/>
        <v>0.76382724579298067</v>
      </c>
      <c r="L37" s="813">
        <v>0</v>
      </c>
      <c r="M37" s="813">
        <f t="shared" si="8"/>
        <v>568827</v>
      </c>
      <c r="N37" s="818">
        <f t="shared" si="9"/>
        <v>0.37477047386317441</v>
      </c>
    </row>
    <row r="38" spans="1:14" s="23" customFormat="1" ht="14.25" customHeight="1">
      <c r="A38" s="825" t="s">
        <v>202</v>
      </c>
      <c r="B38" s="819">
        <v>1167506</v>
      </c>
      <c r="C38" s="819">
        <v>88206</v>
      </c>
      <c r="D38" s="819">
        <v>517436</v>
      </c>
      <c r="E38" s="819">
        <v>1773148</v>
      </c>
      <c r="F38" s="824">
        <v>540990</v>
      </c>
      <c r="G38" s="819">
        <v>590201</v>
      </c>
      <c r="H38" s="837">
        <f t="shared" si="7"/>
        <v>0.30510143541317475</v>
      </c>
      <c r="I38" s="819">
        <v>314327</v>
      </c>
      <c r="J38" s="819">
        <v>540990</v>
      </c>
      <c r="K38" s="820">
        <f t="shared" si="1"/>
        <v>0.91661993117598917</v>
      </c>
      <c r="L38" s="819">
        <v>0</v>
      </c>
      <c r="M38" s="813">
        <f t="shared" si="8"/>
        <v>314327</v>
      </c>
      <c r="N38" s="818">
        <f t="shared" si="9"/>
        <v>0.17727059444558491</v>
      </c>
    </row>
    <row r="39" spans="1:14" ht="14.25" customHeight="1">
      <c r="A39" s="805" t="s">
        <v>26</v>
      </c>
      <c r="B39" s="813">
        <v>1329044</v>
      </c>
      <c r="C39" s="813">
        <v>13</v>
      </c>
      <c r="D39" s="813">
        <v>554706</v>
      </c>
      <c r="E39" s="813">
        <v>1883763</v>
      </c>
      <c r="F39" s="813">
        <v>11271.522999999999</v>
      </c>
      <c r="G39" s="813">
        <v>13107.4</v>
      </c>
      <c r="H39" s="837">
        <f t="shared" si="7"/>
        <v>5.9835143805245135E-3</v>
      </c>
      <c r="I39" s="813">
        <v>11271.522999999999</v>
      </c>
      <c r="J39" s="813">
        <v>11271.522999999999</v>
      </c>
      <c r="K39" s="820">
        <f t="shared" si="1"/>
        <v>0.85993583777103011</v>
      </c>
      <c r="L39" s="813">
        <v>0</v>
      </c>
      <c r="M39" s="813">
        <f t="shared" si="8"/>
        <v>11271.522999999999</v>
      </c>
      <c r="N39" s="818">
        <f t="shared" si="9"/>
        <v>5.9835143805245135E-3</v>
      </c>
    </row>
    <row r="40" spans="1:14" s="23" customFormat="1" ht="14.25" customHeight="1">
      <c r="A40" s="825" t="s">
        <v>220</v>
      </c>
      <c r="B40" s="819">
        <v>1045108</v>
      </c>
      <c r="C40" s="819"/>
      <c r="D40" s="819">
        <v>200785</v>
      </c>
      <c r="E40" s="819">
        <v>1245893</v>
      </c>
      <c r="F40" s="824">
        <v>461072</v>
      </c>
      <c r="G40" s="819">
        <v>42085</v>
      </c>
      <c r="H40" s="837">
        <f t="shared" si="7"/>
        <v>0.37007351353607415</v>
      </c>
      <c r="I40" s="819">
        <v>461072</v>
      </c>
      <c r="J40" s="819">
        <v>38159</v>
      </c>
      <c r="K40" s="820">
        <f t="shared" si="1"/>
        <v>0.90671260544136867</v>
      </c>
      <c r="L40" s="819">
        <v>0</v>
      </c>
      <c r="M40" s="813">
        <f t="shared" si="8"/>
        <v>461072</v>
      </c>
      <c r="N40" s="818">
        <f t="shared" si="9"/>
        <v>0.37007351353607415</v>
      </c>
    </row>
    <row r="41" spans="1:14" ht="14.25" customHeight="1">
      <c r="A41" s="805" t="s">
        <v>27</v>
      </c>
      <c r="B41" s="813">
        <v>2235549</v>
      </c>
      <c r="C41" s="813">
        <v>14607</v>
      </c>
      <c r="D41" s="813">
        <v>44670</v>
      </c>
      <c r="E41" s="813">
        <v>2294826</v>
      </c>
      <c r="F41" s="813">
        <v>981788</v>
      </c>
      <c r="G41" s="813">
        <v>0</v>
      </c>
      <c r="H41" s="837">
        <f t="shared" si="7"/>
        <v>0.42782677205156294</v>
      </c>
      <c r="I41" s="813">
        <v>981788</v>
      </c>
      <c r="J41" s="813">
        <v>0</v>
      </c>
      <c r="K41" s="820">
        <v>0</v>
      </c>
      <c r="L41" s="813">
        <v>2355</v>
      </c>
      <c r="M41" s="813">
        <f t="shared" si="8"/>
        <v>984143</v>
      </c>
      <c r="N41" s="818">
        <f t="shared" si="9"/>
        <v>0.42885299364744867</v>
      </c>
    </row>
    <row r="42" spans="1:14" s="23" customFormat="1" ht="14.25" customHeight="1">
      <c r="A42" s="825" t="s">
        <v>141</v>
      </c>
      <c r="B42" s="819">
        <v>736291</v>
      </c>
      <c r="C42" s="819">
        <v>0</v>
      </c>
      <c r="D42" s="819">
        <v>71358</v>
      </c>
      <c r="E42" s="827">
        <v>807649</v>
      </c>
      <c r="F42" s="824">
        <v>102684</v>
      </c>
      <c r="G42" s="819">
        <v>117038</v>
      </c>
      <c r="H42" s="837">
        <f t="shared" si="7"/>
        <v>0.12713938852149881</v>
      </c>
      <c r="I42" s="819">
        <v>58471</v>
      </c>
      <c r="J42" s="819">
        <v>102684</v>
      </c>
      <c r="K42" s="820">
        <f t="shared" si="1"/>
        <v>0.87735607238674618</v>
      </c>
      <c r="L42" s="819">
        <v>0</v>
      </c>
      <c r="M42" s="813">
        <f t="shared" si="8"/>
        <v>58471</v>
      </c>
      <c r="N42" s="818">
        <f t="shared" si="9"/>
        <v>7.2396548500648181E-2</v>
      </c>
    </row>
    <row r="43" spans="1:14" s="1" customFormat="1" ht="14.25" customHeight="1">
      <c r="A43" s="805" t="s">
        <v>813</v>
      </c>
      <c r="B43" s="813">
        <v>340454</v>
      </c>
      <c r="C43" s="816"/>
      <c r="D43" s="816"/>
      <c r="E43" s="813">
        <v>340454</v>
      </c>
      <c r="F43" s="813">
        <v>32396</v>
      </c>
      <c r="G43" s="813">
        <v>44445</v>
      </c>
      <c r="H43" s="837">
        <f t="shared" si="7"/>
        <v>9.5155292638653091E-2</v>
      </c>
      <c r="I43" s="813">
        <v>32396</v>
      </c>
      <c r="J43" s="813">
        <v>32396</v>
      </c>
      <c r="K43" s="820">
        <f t="shared" si="1"/>
        <v>0.72890088873889081</v>
      </c>
      <c r="L43" s="813">
        <v>0</v>
      </c>
      <c r="M43" s="813">
        <f t="shared" si="8"/>
        <v>32396</v>
      </c>
      <c r="N43" s="818">
        <f t="shared" si="9"/>
        <v>9.5155292638653091E-2</v>
      </c>
    </row>
    <row r="44" spans="1:14" s="23" customFormat="1" ht="14.25" customHeight="1">
      <c r="A44" s="825" t="s">
        <v>28</v>
      </c>
      <c r="B44" s="819">
        <v>1163123</v>
      </c>
      <c r="C44" s="819">
        <v>25118</v>
      </c>
      <c r="D44" s="819">
        <v>141148</v>
      </c>
      <c r="E44" s="819">
        <v>1329389</v>
      </c>
      <c r="F44" s="824">
        <v>577184.36600000004</v>
      </c>
      <c r="G44" s="819">
        <v>301486</v>
      </c>
      <c r="H44" s="837">
        <f t="shared" si="7"/>
        <v>0.43417266578856906</v>
      </c>
      <c r="I44" s="819">
        <v>285774.36600000004</v>
      </c>
      <c r="J44" s="819">
        <v>299997</v>
      </c>
      <c r="K44" s="820">
        <f t="shared" si="1"/>
        <v>0.99506113053342449</v>
      </c>
      <c r="L44" s="819">
        <v>0</v>
      </c>
      <c r="M44" s="813">
        <f t="shared" si="8"/>
        <v>285774.36600000004</v>
      </c>
      <c r="N44" s="818">
        <f t="shared" si="9"/>
        <v>0.21496669973950441</v>
      </c>
    </row>
    <row r="45" spans="1:14" s="23" customFormat="1" ht="14.25" customHeight="1">
      <c r="A45" s="825" t="s">
        <v>155</v>
      </c>
      <c r="B45" s="819">
        <v>70397</v>
      </c>
      <c r="C45" s="828"/>
      <c r="D45" s="828"/>
      <c r="E45" s="819">
        <v>70397</v>
      </c>
      <c r="F45" s="824">
        <v>65090</v>
      </c>
      <c r="G45" s="819">
        <v>109099</v>
      </c>
      <c r="H45" s="837">
        <f t="shared" si="7"/>
        <v>0.92461326476980554</v>
      </c>
      <c r="I45" s="819">
        <v>65090</v>
      </c>
      <c r="J45" s="819">
        <v>65090</v>
      </c>
      <c r="K45" s="820">
        <f t="shared" si="1"/>
        <v>0.59661408445540287</v>
      </c>
      <c r="L45" s="819">
        <v>0</v>
      </c>
      <c r="M45" s="813">
        <f t="shared" si="8"/>
        <v>65090</v>
      </c>
      <c r="N45" s="818">
        <f t="shared" si="9"/>
        <v>0.92461326476980554</v>
      </c>
    </row>
    <row r="46" spans="1:14" ht="14.25" customHeight="1">
      <c r="A46" s="805" t="s">
        <v>2309</v>
      </c>
      <c r="B46" s="814">
        <v>1114470</v>
      </c>
      <c r="C46" s="814">
        <v>26369</v>
      </c>
      <c r="D46" s="814">
        <v>379108</v>
      </c>
      <c r="E46" s="813">
        <v>1519947</v>
      </c>
      <c r="F46" s="813">
        <v>1027103</v>
      </c>
      <c r="G46" s="813">
        <v>246092</v>
      </c>
      <c r="H46" s="837">
        <f t="shared" si="7"/>
        <v>0.67574922020307282</v>
      </c>
      <c r="I46" s="813">
        <v>1027103</v>
      </c>
      <c r="J46" s="813">
        <v>216466</v>
      </c>
      <c r="K46" s="820">
        <f t="shared" si="1"/>
        <v>0.87961412804967243</v>
      </c>
      <c r="L46" s="813">
        <v>0</v>
      </c>
      <c r="M46" s="813">
        <f t="shared" si="8"/>
        <v>1027103</v>
      </c>
      <c r="N46" s="818">
        <f t="shared" si="9"/>
        <v>0.67574922020307282</v>
      </c>
    </row>
    <row r="47" spans="1:14" ht="14.25" customHeight="1">
      <c r="A47" s="805" t="s">
        <v>29</v>
      </c>
      <c r="B47" s="814">
        <v>1144653</v>
      </c>
      <c r="C47" s="814">
        <v>136194</v>
      </c>
      <c r="D47" s="814">
        <v>229987</v>
      </c>
      <c r="E47" s="813">
        <v>1510834</v>
      </c>
      <c r="F47" s="813">
        <v>949608</v>
      </c>
      <c r="G47" s="813">
        <v>965830</v>
      </c>
      <c r="H47" s="837">
        <f t="shared" si="7"/>
        <v>0.62853232055937314</v>
      </c>
      <c r="I47" s="813">
        <v>36061</v>
      </c>
      <c r="J47" s="813">
        <v>949608</v>
      </c>
      <c r="K47" s="820">
        <f t="shared" si="1"/>
        <v>0.98320408353436939</v>
      </c>
      <c r="L47" s="813">
        <v>0</v>
      </c>
      <c r="M47" s="813">
        <f t="shared" si="8"/>
        <v>36061</v>
      </c>
      <c r="N47" s="818">
        <f t="shared" si="9"/>
        <v>2.3868274079084796E-2</v>
      </c>
    </row>
    <row r="48" spans="1:14" ht="14.25" customHeight="1" thickBot="1">
      <c r="A48" s="832" t="s">
        <v>31</v>
      </c>
      <c r="B48" s="833">
        <v>3270150</v>
      </c>
      <c r="C48" s="833">
        <v>653977</v>
      </c>
      <c r="D48" s="833">
        <v>2468329</v>
      </c>
      <c r="E48" s="833">
        <v>6392456</v>
      </c>
      <c r="F48" s="833">
        <v>0</v>
      </c>
      <c r="G48" s="833">
        <v>0</v>
      </c>
      <c r="H48" s="834">
        <f t="shared" si="7"/>
        <v>0</v>
      </c>
      <c r="I48" s="833">
        <v>0</v>
      </c>
      <c r="J48" s="833">
        <v>0</v>
      </c>
      <c r="K48" s="820">
        <v>0</v>
      </c>
      <c r="L48" s="833">
        <v>0</v>
      </c>
      <c r="M48" s="835">
        <f t="shared" si="8"/>
        <v>0</v>
      </c>
      <c r="N48" s="834">
        <f t="shared" si="9"/>
        <v>0</v>
      </c>
    </row>
    <row r="49" spans="2:14" ht="14.25" thickTop="1">
      <c r="B49" s="829"/>
      <c r="C49" s="853" t="s">
        <v>2317</v>
      </c>
      <c r="D49" s="853"/>
      <c r="E49" s="836">
        <f>SUM(E2:E48)</f>
        <v>154170541.11448145</v>
      </c>
      <c r="F49" s="836">
        <f t="shared" ref="F49:G49" si="10">SUM(F2:F48)</f>
        <v>41162480.34805835</v>
      </c>
      <c r="G49" s="836">
        <f t="shared" si="10"/>
        <v>31845367.387021389</v>
      </c>
      <c r="H49" s="830">
        <f t="shared" si="7"/>
        <v>0.2669931625750252</v>
      </c>
      <c r="I49" s="836">
        <f>SUM(I2:I48)</f>
        <v>20352714.612739664</v>
      </c>
      <c r="J49" s="836">
        <f>SUM(J2:J48)</f>
        <v>29346669.984456275</v>
      </c>
      <c r="K49" s="830">
        <f t="shared" ref="K49:K50" si="11">J49/G49</f>
        <v>0.9215365496589164</v>
      </c>
      <c r="L49" s="836">
        <f>SUM(L2:L48)</f>
        <v>6137178.0630000001</v>
      </c>
      <c r="M49" s="836">
        <f>SUM(M2:M48)</f>
        <v>26489892.675739661</v>
      </c>
      <c r="N49" s="830">
        <f t="shared" si="9"/>
        <v>0.17182201271557598</v>
      </c>
    </row>
    <row r="50" spans="2:14">
      <c r="B50" s="854" t="s">
        <v>2318</v>
      </c>
      <c r="C50" s="854"/>
      <c r="D50" s="854"/>
      <c r="E50" s="855">
        <f>E49-E8-E15-E24-E43-E45</f>
        <v>153631291.11448145</v>
      </c>
      <c r="F50" s="855">
        <f>F49-F8-F15-F43-F45</f>
        <v>35806923.345396549</v>
      </c>
      <c r="G50" s="855">
        <f>G49-G8-G15-G43-G45</f>
        <v>26104947.448862989</v>
      </c>
      <c r="H50" s="852">
        <f t="shared" si="7"/>
        <v>0.23307050982676633</v>
      </c>
      <c r="I50" s="855">
        <f t="shared" ref="I50:L50" si="12">I49-I8-I15-I24-I43-I45</f>
        <v>16993533.131915063</v>
      </c>
      <c r="J50" s="855">
        <f t="shared" si="12"/>
        <v>25015370.361026175</v>
      </c>
      <c r="K50" s="852">
        <f t="shared" si="11"/>
        <v>0.95826166323563045</v>
      </c>
      <c r="L50" s="855">
        <f t="shared" si="12"/>
        <v>6137178.0630000001</v>
      </c>
      <c r="M50" s="855">
        <f>M49-M8-M15-M43-M45</f>
        <v>23130711.19491506</v>
      </c>
      <c r="N50" s="852">
        <f t="shared" si="9"/>
        <v>0.15055989588526431</v>
      </c>
    </row>
    <row r="51" spans="2:14">
      <c r="B51" s="854"/>
      <c r="C51" s="854"/>
      <c r="D51" s="854"/>
      <c r="E51" s="855"/>
      <c r="F51" s="855"/>
      <c r="G51" s="855"/>
      <c r="H51" s="852"/>
      <c r="I51" s="855"/>
      <c r="J51" s="855"/>
      <c r="K51" s="852"/>
      <c r="L51" s="855"/>
      <c r="M51" s="855"/>
      <c r="N51" s="852"/>
    </row>
    <row r="52" spans="2:14">
      <c r="J52" s="838" t="s">
        <v>2319</v>
      </c>
    </row>
  </sheetData>
  <mergeCells count="12">
    <mergeCell ref="N50:N51"/>
    <mergeCell ref="C49:D49"/>
    <mergeCell ref="B50:D51"/>
    <mergeCell ref="E50:E51"/>
    <mergeCell ref="F50:F51"/>
    <mergeCell ref="G50:G51"/>
    <mergeCell ref="H50:H51"/>
    <mergeCell ref="I50:I51"/>
    <mergeCell ref="J50:J51"/>
    <mergeCell ref="K50:K51"/>
    <mergeCell ref="L50:L51"/>
    <mergeCell ref="M50:M51"/>
  </mergeCells>
  <phoneticPr fontId="1"/>
  <pageMargins left="0.70866141732283472" right="0.70866141732283472" top="0.55118110236220474" bottom="0.55118110236220474" header="0.31496062992125984" footer="0.31496062992125984"/>
  <pageSetup paperSize="9" scale="65" orientation="landscape" r:id="rId1"/>
  <headerFooter>
    <oddHeader>&amp;C自治体における平成29年度の電力の購入額&amp;R単位：千円　税抜き</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Normal="100" zoomScaleSheetLayoutView="100" workbookViewId="0">
      <selection activeCell="H2" sqref="H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16384" width="9" style="24"/>
  </cols>
  <sheetData>
    <row r="1" spans="1:13">
      <c r="A1" s="24" t="s">
        <v>0</v>
      </c>
      <c r="B1" s="25" t="str">
        <f>[1]合計!C3</f>
        <v>福島県</v>
      </c>
      <c r="I1" s="24" t="s">
        <v>70</v>
      </c>
      <c r="K1" s="27" t="s">
        <v>71</v>
      </c>
    </row>
    <row r="2" spans="1:13" ht="54" customHeight="1">
      <c r="B2" s="28"/>
      <c r="E2" s="856" t="s">
        <v>72</v>
      </c>
      <c r="F2" s="856"/>
      <c r="G2" s="856"/>
      <c r="H2" s="29">
        <f>SUMIF(E8:E357,"PPS",H8:H357)</f>
        <v>73295</v>
      </c>
      <c r="I2" s="30"/>
      <c r="J2" s="27"/>
    </row>
    <row r="3" spans="1:13" ht="57" customHeight="1">
      <c r="B3" s="26"/>
      <c r="E3" s="856" t="s">
        <v>73</v>
      </c>
      <c r="F3" s="856"/>
      <c r="G3" s="856"/>
      <c r="H3" s="29">
        <f>M7</f>
        <v>0</v>
      </c>
      <c r="I3" s="30"/>
      <c r="J3" s="31"/>
    </row>
    <row r="4" spans="1:13" s="31" customFormat="1" ht="55.5" customHeight="1">
      <c r="B4" s="32"/>
      <c r="E4" s="856" t="s">
        <v>734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73295</v>
      </c>
      <c r="I7" s="127">
        <f>SUM(I8:I357)</f>
        <v>0</v>
      </c>
      <c r="J7" s="128" t="e">
        <f>H7/I7</f>
        <v>#DIV/0!</v>
      </c>
      <c r="K7" s="129">
        <f>SUM(K8:K357)</f>
        <v>2065</v>
      </c>
      <c r="L7" s="130">
        <f>SUM(L8:L357)</f>
        <v>4220463</v>
      </c>
      <c r="M7" s="131">
        <f>SUM(M8:M357)</f>
        <v>0</v>
      </c>
    </row>
    <row r="8" spans="1:13" ht="14.25" thickTop="1">
      <c r="A8" s="24">
        <v>1</v>
      </c>
      <c r="B8" s="858" t="s">
        <v>735</v>
      </c>
      <c r="C8" s="55" t="s">
        <v>736</v>
      </c>
      <c r="D8" s="861" t="s">
        <v>737</v>
      </c>
      <c r="E8" s="861" t="s">
        <v>128</v>
      </c>
      <c r="F8" s="864" t="s">
        <v>124</v>
      </c>
      <c r="G8" s="867">
        <v>8</v>
      </c>
      <c r="H8" s="870">
        <v>72147</v>
      </c>
      <c r="I8" s="873">
        <v>0</v>
      </c>
      <c r="J8" s="59" t="e">
        <f>H8/I8</f>
        <v>#DIV/0!</v>
      </c>
      <c r="K8" s="58">
        <v>46</v>
      </c>
      <c r="L8" s="58">
        <v>86700</v>
      </c>
      <c r="M8" s="60"/>
    </row>
    <row r="9" spans="1:13">
      <c r="A9" s="24">
        <v>2</v>
      </c>
      <c r="B9" s="859"/>
      <c r="C9" s="55" t="s">
        <v>738</v>
      </c>
      <c r="D9" s="862"/>
      <c r="E9" s="862"/>
      <c r="F9" s="865"/>
      <c r="G9" s="868"/>
      <c r="H9" s="871"/>
      <c r="I9" s="874"/>
      <c r="J9" s="33" t="e">
        <f t="shared" ref="J9:J72" si="0">H9/I9</f>
        <v>#DIV/0!</v>
      </c>
      <c r="K9" s="58">
        <v>305</v>
      </c>
      <c r="L9" s="58">
        <v>753800</v>
      </c>
      <c r="M9" s="63"/>
    </row>
    <row r="10" spans="1:13">
      <c r="A10" s="24">
        <v>3</v>
      </c>
      <c r="B10" s="859"/>
      <c r="C10" s="55" t="s">
        <v>739</v>
      </c>
      <c r="D10" s="862"/>
      <c r="E10" s="862"/>
      <c r="F10" s="865"/>
      <c r="G10" s="868"/>
      <c r="H10" s="871"/>
      <c r="I10" s="874"/>
      <c r="J10" s="33" t="e">
        <f t="shared" si="0"/>
        <v>#DIV/0!</v>
      </c>
      <c r="K10" s="58">
        <v>44</v>
      </c>
      <c r="L10" s="58">
        <v>68100</v>
      </c>
      <c r="M10" s="63"/>
    </row>
    <row r="11" spans="1:13">
      <c r="A11" s="24">
        <v>4</v>
      </c>
      <c r="B11" s="859"/>
      <c r="C11" s="55" t="s">
        <v>740</v>
      </c>
      <c r="D11" s="862"/>
      <c r="E11" s="862"/>
      <c r="F11" s="865"/>
      <c r="G11" s="868"/>
      <c r="H11" s="871"/>
      <c r="I11" s="874"/>
      <c r="J11" s="33" t="e">
        <f t="shared" si="0"/>
        <v>#DIV/0!</v>
      </c>
      <c r="K11" s="58">
        <v>43</v>
      </c>
      <c r="L11" s="58">
        <v>93400</v>
      </c>
      <c r="M11" s="63"/>
    </row>
    <row r="12" spans="1:13">
      <c r="A12" s="24">
        <v>5</v>
      </c>
      <c r="B12" s="859"/>
      <c r="C12" s="55" t="s">
        <v>741</v>
      </c>
      <c r="D12" s="862"/>
      <c r="E12" s="862"/>
      <c r="F12" s="865"/>
      <c r="G12" s="868"/>
      <c r="H12" s="871"/>
      <c r="I12" s="874"/>
      <c r="J12" s="33" t="e">
        <f t="shared" si="0"/>
        <v>#DIV/0!</v>
      </c>
      <c r="K12" s="58">
        <v>42</v>
      </c>
      <c r="L12" s="58">
        <v>70900</v>
      </c>
      <c r="M12" s="63"/>
    </row>
    <row r="13" spans="1:13" s="65" customFormat="1">
      <c r="A13" s="65">
        <v>6</v>
      </c>
      <c r="B13" s="859"/>
      <c r="C13" s="55" t="s">
        <v>742</v>
      </c>
      <c r="D13" s="862"/>
      <c r="E13" s="862"/>
      <c r="F13" s="865"/>
      <c r="G13" s="868"/>
      <c r="H13" s="871"/>
      <c r="I13" s="874"/>
      <c r="J13" s="59" t="e">
        <f t="shared" si="0"/>
        <v>#DIV/0!</v>
      </c>
      <c r="K13" s="58">
        <v>32</v>
      </c>
      <c r="L13" s="58">
        <v>67100</v>
      </c>
      <c r="M13" s="63"/>
    </row>
    <row r="14" spans="1:13" s="65" customFormat="1">
      <c r="A14" s="65">
        <v>7</v>
      </c>
      <c r="B14" s="859"/>
      <c r="C14" s="55" t="s">
        <v>743</v>
      </c>
      <c r="D14" s="862"/>
      <c r="E14" s="862"/>
      <c r="F14" s="865"/>
      <c r="G14" s="868"/>
      <c r="H14" s="871"/>
      <c r="I14" s="874"/>
      <c r="J14" s="59" t="e">
        <f t="shared" si="0"/>
        <v>#DIV/0!</v>
      </c>
      <c r="K14" s="58">
        <v>191</v>
      </c>
      <c r="L14" s="58">
        <v>319900</v>
      </c>
      <c r="M14" s="63"/>
    </row>
    <row r="15" spans="1:13">
      <c r="A15" s="24">
        <v>8</v>
      </c>
      <c r="B15" s="859"/>
      <c r="C15" s="55" t="s">
        <v>744</v>
      </c>
      <c r="D15" s="862"/>
      <c r="E15" s="862"/>
      <c r="F15" s="865"/>
      <c r="G15" s="868"/>
      <c r="H15" s="871"/>
      <c r="I15" s="874"/>
      <c r="J15" s="33" t="e">
        <f t="shared" si="0"/>
        <v>#DIV/0!</v>
      </c>
      <c r="K15" s="58">
        <v>51</v>
      </c>
      <c r="L15" s="58">
        <v>104700</v>
      </c>
      <c r="M15" s="63"/>
    </row>
    <row r="16" spans="1:13">
      <c r="A16" s="24">
        <v>9</v>
      </c>
      <c r="B16" s="859"/>
      <c r="C16" s="55" t="s">
        <v>745</v>
      </c>
      <c r="D16" s="862"/>
      <c r="E16" s="862"/>
      <c r="F16" s="865"/>
      <c r="G16" s="868"/>
      <c r="H16" s="871"/>
      <c r="I16" s="874"/>
      <c r="J16" s="59" t="e">
        <f t="shared" si="0"/>
        <v>#DIV/0!</v>
      </c>
      <c r="K16" s="58">
        <v>161</v>
      </c>
      <c r="L16" s="58">
        <v>336500</v>
      </c>
      <c r="M16" s="63"/>
    </row>
    <row r="17" spans="1:13">
      <c r="A17" s="24">
        <v>10</v>
      </c>
      <c r="B17" s="859"/>
      <c r="C17" s="55" t="s">
        <v>746</v>
      </c>
      <c r="D17" s="862"/>
      <c r="E17" s="862"/>
      <c r="F17" s="865"/>
      <c r="G17" s="868"/>
      <c r="H17" s="871"/>
      <c r="I17" s="874"/>
      <c r="J17" s="59" t="e">
        <f t="shared" si="0"/>
        <v>#DIV/0!</v>
      </c>
      <c r="K17" s="58">
        <v>28</v>
      </c>
      <c r="L17" s="58">
        <v>67400</v>
      </c>
      <c r="M17" s="63"/>
    </row>
    <row r="18" spans="1:13">
      <c r="A18" s="24">
        <v>11</v>
      </c>
      <c r="B18" s="859"/>
      <c r="C18" s="55" t="s">
        <v>747</v>
      </c>
      <c r="D18" s="862"/>
      <c r="E18" s="862"/>
      <c r="F18" s="865"/>
      <c r="G18" s="868"/>
      <c r="H18" s="871"/>
      <c r="I18" s="874"/>
      <c r="J18" s="33" t="e">
        <f t="shared" si="0"/>
        <v>#DIV/0!</v>
      </c>
      <c r="K18" s="58">
        <v>261</v>
      </c>
      <c r="L18" s="58">
        <v>473700</v>
      </c>
      <c r="M18" s="63"/>
    </row>
    <row r="19" spans="1:13">
      <c r="A19" s="24">
        <v>12</v>
      </c>
      <c r="B19" s="859"/>
      <c r="C19" s="55" t="s">
        <v>748</v>
      </c>
      <c r="D19" s="862"/>
      <c r="E19" s="862"/>
      <c r="F19" s="865"/>
      <c r="G19" s="868"/>
      <c r="H19" s="871"/>
      <c r="I19" s="874"/>
      <c r="J19" s="33" t="e">
        <f t="shared" si="0"/>
        <v>#DIV/0!</v>
      </c>
      <c r="K19" s="58">
        <v>59</v>
      </c>
      <c r="L19" s="58">
        <v>210500</v>
      </c>
      <c r="M19" s="63"/>
    </row>
    <row r="20" spans="1:13">
      <c r="A20" s="24">
        <v>13</v>
      </c>
      <c r="B20" s="859"/>
      <c r="C20" s="55" t="s">
        <v>749</v>
      </c>
      <c r="D20" s="862"/>
      <c r="E20" s="862"/>
      <c r="F20" s="865"/>
      <c r="G20" s="868"/>
      <c r="H20" s="871"/>
      <c r="I20" s="874"/>
      <c r="J20" s="33" t="e">
        <f t="shared" si="0"/>
        <v>#DIV/0!</v>
      </c>
      <c r="K20" s="58">
        <v>99</v>
      </c>
      <c r="L20" s="58">
        <v>237100</v>
      </c>
      <c r="M20" s="63"/>
    </row>
    <row r="21" spans="1:13">
      <c r="A21" s="24">
        <v>14</v>
      </c>
      <c r="B21" s="859"/>
      <c r="C21" s="55" t="s">
        <v>750</v>
      </c>
      <c r="D21" s="862"/>
      <c r="E21" s="862"/>
      <c r="F21" s="865"/>
      <c r="G21" s="868"/>
      <c r="H21" s="871"/>
      <c r="I21" s="874"/>
      <c r="J21" s="33" t="e">
        <f t="shared" si="0"/>
        <v>#DIV/0!</v>
      </c>
      <c r="K21" s="58">
        <v>266</v>
      </c>
      <c r="L21" s="58">
        <v>547700</v>
      </c>
      <c r="M21" s="63"/>
    </row>
    <row r="22" spans="1:13">
      <c r="A22" s="24">
        <v>15</v>
      </c>
      <c r="B22" s="859"/>
      <c r="C22" s="55" t="s">
        <v>751</v>
      </c>
      <c r="D22" s="862"/>
      <c r="E22" s="862"/>
      <c r="F22" s="865"/>
      <c r="G22" s="868"/>
      <c r="H22" s="871"/>
      <c r="I22" s="874"/>
      <c r="J22" s="59" t="e">
        <f t="shared" si="0"/>
        <v>#DIV/0!</v>
      </c>
      <c r="K22" s="58">
        <v>39</v>
      </c>
      <c r="L22" s="58">
        <v>113900</v>
      </c>
      <c r="M22" s="63"/>
    </row>
    <row r="23" spans="1:13">
      <c r="A23" s="65">
        <v>16</v>
      </c>
      <c r="B23" s="860"/>
      <c r="C23" s="55" t="s">
        <v>752</v>
      </c>
      <c r="D23" s="863"/>
      <c r="E23" s="863"/>
      <c r="F23" s="866"/>
      <c r="G23" s="869"/>
      <c r="H23" s="872"/>
      <c r="I23" s="875"/>
      <c r="J23" s="59" t="e">
        <f t="shared" si="0"/>
        <v>#DIV/0!</v>
      </c>
      <c r="K23" s="58">
        <v>386</v>
      </c>
      <c r="L23" s="58">
        <v>629100</v>
      </c>
      <c r="M23" s="63"/>
    </row>
    <row r="24" spans="1:13">
      <c r="A24" s="65">
        <v>17</v>
      </c>
      <c r="B24" s="876" t="s">
        <v>753</v>
      </c>
      <c r="C24" s="107" t="s">
        <v>754</v>
      </c>
      <c r="D24" s="879" t="s">
        <v>755</v>
      </c>
      <c r="E24" s="879" t="s">
        <v>128</v>
      </c>
      <c r="F24" s="879" t="s">
        <v>124</v>
      </c>
      <c r="G24" s="882">
        <v>2</v>
      </c>
      <c r="H24" s="885">
        <v>1148</v>
      </c>
      <c r="I24" s="885">
        <v>0</v>
      </c>
      <c r="J24" s="33" t="e">
        <f t="shared" si="0"/>
        <v>#DIV/0!</v>
      </c>
      <c r="K24" s="58" t="s">
        <v>756</v>
      </c>
      <c r="L24" s="58">
        <v>158</v>
      </c>
      <c r="M24" s="63"/>
    </row>
    <row r="25" spans="1:13">
      <c r="A25" s="24">
        <v>18</v>
      </c>
      <c r="B25" s="877"/>
      <c r="C25" s="107" t="s">
        <v>757</v>
      </c>
      <c r="D25" s="880"/>
      <c r="E25" s="880"/>
      <c r="F25" s="880"/>
      <c r="G25" s="883"/>
      <c r="H25" s="886"/>
      <c r="I25" s="886"/>
      <c r="J25" s="59" t="e">
        <f t="shared" si="0"/>
        <v>#DIV/0!</v>
      </c>
      <c r="K25" s="58" t="s">
        <v>758</v>
      </c>
      <c r="L25" s="58">
        <v>243</v>
      </c>
      <c r="M25" s="63"/>
    </row>
    <row r="26" spans="1:13">
      <c r="A26" s="24">
        <v>19</v>
      </c>
      <c r="B26" s="877"/>
      <c r="C26" s="107" t="s">
        <v>759</v>
      </c>
      <c r="D26" s="880"/>
      <c r="E26" s="880"/>
      <c r="F26" s="880"/>
      <c r="G26" s="883"/>
      <c r="H26" s="886"/>
      <c r="I26" s="886"/>
      <c r="J26" s="59" t="e">
        <f t="shared" si="0"/>
        <v>#DIV/0!</v>
      </c>
      <c r="K26" s="58" t="s">
        <v>760</v>
      </c>
      <c r="L26" s="58">
        <v>62</v>
      </c>
      <c r="M26" s="63"/>
    </row>
    <row r="27" spans="1:13">
      <c r="A27" s="24">
        <v>20</v>
      </c>
      <c r="B27" s="877"/>
      <c r="C27" s="107" t="s">
        <v>761</v>
      </c>
      <c r="D27" s="880"/>
      <c r="E27" s="880"/>
      <c r="F27" s="880"/>
      <c r="G27" s="883"/>
      <c r="H27" s="886"/>
      <c r="I27" s="886"/>
      <c r="J27" s="33" t="e">
        <f t="shared" si="0"/>
        <v>#DIV/0!</v>
      </c>
      <c r="K27" s="58" t="s">
        <v>762</v>
      </c>
      <c r="L27" s="58">
        <v>3950</v>
      </c>
      <c r="M27" s="63"/>
    </row>
    <row r="28" spans="1:13">
      <c r="A28" s="24">
        <v>21</v>
      </c>
      <c r="B28" s="877"/>
      <c r="C28" s="107" t="s">
        <v>763</v>
      </c>
      <c r="D28" s="880"/>
      <c r="E28" s="880"/>
      <c r="F28" s="880"/>
      <c r="G28" s="883"/>
      <c r="H28" s="886"/>
      <c r="I28" s="886"/>
      <c r="J28" s="33" t="e">
        <f t="shared" si="0"/>
        <v>#DIV/0!</v>
      </c>
      <c r="K28" s="58" t="s">
        <v>764</v>
      </c>
      <c r="L28" s="58">
        <v>1760</v>
      </c>
      <c r="M28" s="63"/>
    </row>
    <row r="29" spans="1:13">
      <c r="A29" s="24">
        <v>22</v>
      </c>
      <c r="B29" s="877"/>
      <c r="C29" s="107" t="s">
        <v>765</v>
      </c>
      <c r="D29" s="880"/>
      <c r="E29" s="880"/>
      <c r="F29" s="880"/>
      <c r="G29" s="883"/>
      <c r="H29" s="886"/>
      <c r="I29" s="886"/>
      <c r="J29" s="33" t="e">
        <f t="shared" si="0"/>
        <v>#DIV/0!</v>
      </c>
      <c r="K29" s="58" t="s">
        <v>766</v>
      </c>
      <c r="L29" s="58">
        <v>1240</v>
      </c>
      <c r="M29" s="63"/>
    </row>
    <row r="30" spans="1:13">
      <c r="A30" s="24">
        <v>23</v>
      </c>
      <c r="B30" s="877"/>
      <c r="C30" s="107" t="s">
        <v>767</v>
      </c>
      <c r="D30" s="880"/>
      <c r="E30" s="880"/>
      <c r="F30" s="880"/>
      <c r="G30" s="883"/>
      <c r="H30" s="886"/>
      <c r="I30" s="886"/>
      <c r="J30" s="33" t="e">
        <f t="shared" si="0"/>
        <v>#DIV/0!</v>
      </c>
      <c r="K30" s="58">
        <v>12</v>
      </c>
      <c r="L30" s="58">
        <v>8440</v>
      </c>
      <c r="M30" s="63"/>
    </row>
    <row r="31" spans="1:13">
      <c r="A31" s="24">
        <v>24</v>
      </c>
      <c r="B31" s="877"/>
      <c r="C31" s="107" t="s">
        <v>768</v>
      </c>
      <c r="D31" s="880"/>
      <c r="E31" s="880"/>
      <c r="F31" s="880"/>
      <c r="G31" s="883"/>
      <c r="H31" s="886"/>
      <c r="I31" s="886"/>
      <c r="J31" s="59" t="e">
        <f t="shared" si="0"/>
        <v>#DIV/0!</v>
      </c>
      <c r="K31" s="58" t="s">
        <v>769</v>
      </c>
      <c r="L31" s="58">
        <v>20090</v>
      </c>
      <c r="M31" s="63"/>
    </row>
    <row r="32" spans="1:13">
      <c r="A32" s="24">
        <v>25</v>
      </c>
      <c r="B32" s="878"/>
      <c r="C32" s="107" t="s">
        <v>770</v>
      </c>
      <c r="D32" s="881"/>
      <c r="E32" s="881"/>
      <c r="F32" s="881"/>
      <c r="G32" s="884"/>
      <c r="H32" s="887"/>
      <c r="I32" s="887"/>
      <c r="J32" s="59" t="e">
        <f t="shared" si="0"/>
        <v>#DIV/0!</v>
      </c>
      <c r="K32" s="58" t="s">
        <v>756</v>
      </c>
      <c r="L32" s="58">
        <v>4020</v>
      </c>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si="0"/>
        <v>#DIV/0!</v>
      </c>
      <c r="K72" s="42"/>
      <c r="L72" s="42"/>
      <c r="M72" s="41"/>
    </row>
    <row r="73" spans="1:13">
      <c r="A73" s="65">
        <v>66</v>
      </c>
      <c r="B73" s="41"/>
      <c r="C73" s="41"/>
      <c r="D73" s="41"/>
      <c r="E73" s="70"/>
      <c r="F73" s="70"/>
      <c r="G73" s="43"/>
      <c r="H73" s="71"/>
      <c r="I73" s="72"/>
      <c r="J73" s="33" t="e">
        <f t="shared" ref="J73:J136" si="1">H73/I73</f>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si="1"/>
        <v>#DIV/0!</v>
      </c>
      <c r="K136" s="42"/>
      <c r="L136" s="42"/>
      <c r="M136" s="41"/>
    </row>
    <row r="137" spans="1:13">
      <c r="A137" s="24">
        <v>130</v>
      </c>
      <c r="B137" s="41"/>
      <c r="C137" s="41"/>
      <c r="D137" s="41"/>
      <c r="E137" s="70"/>
      <c r="F137" s="70"/>
      <c r="G137" s="43"/>
      <c r="H137" s="71"/>
      <c r="I137" s="72"/>
      <c r="J137" s="33" t="e">
        <f t="shared" ref="J137:J200" si="2">H137/I137</f>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si="2"/>
        <v>#DIV/0!</v>
      </c>
      <c r="K200" s="42"/>
      <c r="L200" s="42"/>
      <c r="M200" s="41"/>
    </row>
    <row r="201" spans="1:13">
      <c r="A201" s="24">
        <v>194</v>
      </c>
      <c r="B201" s="41"/>
      <c r="C201" s="41"/>
      <c r="D201" s="41"/>
      <c r="E201" s="70"/>
      <c r="F201" s="70"/>
      <c r="G201" s="43"/>
      <c r="H201" s="71"/>
      <c r="I201" s="72"/>
      <c r="J201" s="33" t="e">
        <f t="shared" ref="J201:J264" si="3">H201/I201</f>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si="3"/>
        <v>#DIV/0!</v>
      </c>
      <c r="K264" s="42"/>
      <c r="L264" s="42"/>
      <c r="M264" s="41"/>
    </row>
    <row r="265" spans="1:13">
      <c r="A265" s="24">
        <v>258</v>
      </c>
      <c r="B265" s="41"/>
      <c r="C265" s="41"/>
      <c r="D265" s="41"/>
      <c r="E265" s="70"/>
      <c r="F265" s="70"/>
      <c r="G265" s="43"/>
      <c r="H265" s="71"/>
      <c r="I265" s="72"/>
      <c r="J265" s="59" t="e">
        <f t="shared" ref="J265:J328" si="4">H265/I265</f>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si="4"/>
        <v>#DIV/0!</v>
      </c>
      <c r="K328" s="42"/>
      <c r="L328" s="42"/>
      <c r="M328" s="41"/>
    </row>
    <row r="329" spans="1:13">
      <c r="A329" s="24">
        <v>322</v>
      </c>
      <c r="B329" s="41"/>
      <c r="C329" s="41"/>
      <c r="D329" s="41"/>
      <c r="E329" s="70"/>
      <c r="F329" s="70"/>
      <c r="G329" s="43"/>
      <c r="H329" s="71"/>
      <c r="I329" s="72"/>
      <c r="J329" s="59" t="e">
        <f t="shared" ref="J329:J357" si="5">H329/I329</f>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17">
    <mergeCell ref="H8:H23"/>
    <mergeCell ref="I8:I23"/>
    <mergeCell ref="B24:B32"/>
    <mergeCell ref="D24:D32"/>
    <mergeCell ref="E24:E32"/>
    <mergeCell ref="F24:F32"/>
    <mergeCell ref="G24:G32"/>
    <mergeCell ref="H24:H32"/>
    <mergeCell ref="I24:I32"/>
    <mergeCell ref="E2:G2"/>
    <mergeCell ref="E3:G3"/>
    <mergeCell ref="E4:G4"/>
    <mergeCell ref="B8:B23"/>
    <mergeCell ref="D8:D23"/>
    <mergeCell ref="E8:E23"/>
    <mergeCell ref="F8:F23"/>
    <mergeCell ref="G8:G23"/>
  </mergeCells>
  <phoneticPr fontId="1"/>
  <dataValidations count="1">
    <dataValidation type="list" allowBlank="1" showInputMessage="1" showErrorMessage="1" sqref="E8 E24 E33: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Normal="100" zoomScaleSheetLayoutView="100" workbookViewId="0">
      <selection activeCell="E8" sqref="E8:E2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16384" width="9" style="24"/>
  </cols>
  <sheetData>
    <row r="1" spans="1:15">
      <c r="A1" s="24" t="s">
        <v>0</v>
      </c>
      <c r="B1" s="75" t="str">
        <f>[1]合計!C3</f>
        <v>福島県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576</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5"/>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80" zoomScaleNormal="100" zoomScaleSheetLayoutView="80" workbookViewId="0">
      <selection activeCell="L47" sqref="L4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16384" width="9" style="24"/>
  </cols>
  <sheetData>
    <row r="1" spans="1:10">
      <c r="A1" s="24" t="s">
        <v>0</v>
      </c>
      <c r="B1" s="75" t="str">
        <f>[1]合計!C3</f>
        <v>福島県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80" zoomScaleNormal="100" zoomScaleSheetLayoutView="80" workbookViewId="0">
      <selection activeCell="E8" sqref="E8:E23"/>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16384" width="9" style="24"/>
  </cols>
  <sheetData>
    <row r="1" spans="1:10">
      <c r="A1" s="24" t="s">
        <v>0</v>
      </c>
      <c r="B1" s="75" t="str">
        <f>[1]合計!C3</f>
        <v>福島県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140"/>
      <c r="I6" s="140"/>
      <c r="J6" s="41" t="e">
        <f t="shared" ref="J6:J65" si="0">H6/I6</f>
        <v>#DIV/0!</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view="pageBreakPreview" topLeftCell="A37" zoomScale="75" zoomScaleNormal="100" zoomScaleSheetLayoutView="75" workbookViewId="0">
      <selection activeCell="H4" sqref="H4"/>
    </sheetView>
  </sheetViews>
  <sheetFormatPr defaultColWidth="9" defaultRowHeight="13.5"/>
  <cols>
    <col min="1" max="1" width="9" style="24"/>
    <col min="2" max="2" width="20" style="24" customWidth="1"/>
    <col min="3" max="3" width="11" style="24" bestFit="1" customWidth="1"/>
    <col min="4" max="4" width="18.375" style="228"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124" t="s">
        <v>1556</v>
      </c>
      <c r="I1" s="24" t="s">
        <v>70</v>
      </c>
      <c r="K1" s="27" t="s">
        <v>71</v>
      </c>
    </row>
    <row r="2" spans="1:13" ht="54" customHeight="1">
      <c r="B2" s="141"/>
      <c r="E2" s="856" t="s">
        <v>72</v>
      </c>
      <c r="F2" s="856"/>
      <c r="G2" s="856"/>
      <c r="H2" s="142">
        <f>SUMIF(E8:E357,"PPS",H8:H357)</f>
        <v>296152</v>
      </c>
      <c r="I2" s="143"/>
      <c r="J2" s="27"/>
    </row>
    <row r="3" spans="1:13" ht="57" customHeight="1">
      <c r="B3" s="26"/>
      <c r="E3" s="856" t="s">
        <v>73</v>
      </c>
      <c r="F3" s="856"/>
      <c r="G3" s="856"/>
      <c r="H3" s="142">
        <f>M7</f>
        <v>1399540</v>
      </c>
      <c r="I3" s="143"/>
      <c r="J3" s="31"/>
    </row>
    <row r="4" spans="1:13" s="31" customFormat="1" ht="55.5" customHeight="1">
      <c r="B4" s="144"/>
      <c r="D4" s="232"/>
      <c r="E4" s="856" t="s">
        <v>1234</v>
      </c>
      <c r="F4" s="856"/>
      <c r="G4" s="856"/>
      <c r="H4" s="145">
        <f>H3/I7</f>
        <v>0.99838707491291556</v>
      </c>
      <c r="I4" s="143"/>
      <c r="K4" s="34"/>
      <c r="L4" s="34"/>
    </row>
    <row r="5" spans="1:13" s="26" customFormat="1" ht="17.25" customHeight="1">
      <c r="B5" s="35"/>
      <c r="D5" s="230"/>
      <c r="E5" s="36"/>
      <c r="F5" s="36"/>
      <c r="G5" s="36"/>
      <c r="H5" s="146"/>
      <c r="I5" s="147"/>
      <c r="J5" s="35"/>
      <c r="K5" s="39"/>
      <c r="L5" s="39"/>
    </row>
    <row r="6" spans="1:13" ht="54">
      <c r="A6" s="40" t="s">
        <v>75</v>
      </c>
      <c r="B6" s="41" t="s">
        <v>76</v>
      </c>
      <c r="C6" s="41" t="s">
        <v>77</v>
      </c>
      <c r="D6" s="235"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501"/>
      <c r="E7" s="149"/>
      <c r="F7" s="149"/>
      <c r="G7" s="149"/>
      <c r="H7" s="150">
        <f>SUM(H8:H357)</f>
        <v>1560055</v>
      </c>
      <c r="I7" s="150">
        <f>SUM(I8:I357)</f>
        <v>1401801</v>
      </c>
      <c r="J7" s="151">
        <f>H7/I7</f>
        <v>1.1128933422076315</v>
      </c>
      <c r="K7" s="152">
        <f>SUM(K8:K357)</f>
        <v>128845</v>
      </c>
      <c r="L7" s="153">
        <f>SUM(L8:L357)</f>
        <v>91436286</v>
      </c>
      <c r="M7" s="405">
        <f>SUM(M8:M357)</f>
        <v>1399540</v>
      </c>
    </row>
    <row r="8" spans="1:13" ht="22.5" customHeight="1" thickTop="1">
      <c r="A8" s="24">
        <v>1</v>
      </c>
      <c r="B8" s="155" t="s">
        <v>1557</v>
      </c>
      <c r="C8" s="54" t="s">
        <v>396</v>
      </c>
      <c r="D8" s="55" t="s">
        <v>793</v>
      </c>
      <c r="E8" s="55" t="s">
        <v>117</v>
      </c>
      <c r="F8" s="54" t="s">
        <v>124</v>
      </c>
      <c r="G8" s="156">
        <v>3</v>
      </c>
      <c r="H8" s="157">
        <v>98780</v>
      </c>
      <c r="I8" s="58">
        <v>98780</v>
      </c>
      <c r="J8" s="158">
        <f>H8/I8</f>
        <v>1</v>
      </c>
      <c r="K8" s="58">
        <v>1700</v>
      </c>
      <c r="L8" s="58">
        <v>6596000</v>
      </c>
      <c r="M8" s="60">
        <v>98780</v>
      </c>
    </row>
    <row r="9" spans="1:13" ht="32.25" customHeight="1">
      <c r="A9" s="24">
        <v>2</v>
      </c>
      <c r="B9" s="159" t="s">
        <v>1558</v>
      </c>
      <c r="C9" s="54" t="s">
        <v>1559</v>
      </c>
      <c r="D9" s="107" t="s">
        <v>1560</v>
      </c>
      <c r="E9" s="55" t="s">
        <v>117</v>
      </c>
      <c r="F9" s="54" t="s">
        <v>1561</v>
      </c>
      <c r="G9" s="156">
        <v>3</v>
      </c>
      <c r="H9" s="157">
        <v>62400</v>
      </c>
      <c r="I9" s="58">
        <v>62400</v>
      </c>
      <c r="J9" s="145">
        <f>H9/I9</f>
        <v>1</v>
      </c>
      <c r="K9" s="58">
        <v>2016</v>
      </c>
      <c r="L9" s="58">
        <v>3408000</v>
      </c>
      <c r="M9" s="63">
        <v>62400</v>
      </c>
    </row>
    <row r="10" spans="1:13" ht="27" customHeight="1">
      <c r="A10" s="24">
        <v>3</v>
      </c>
      <c r="B10" s="159" t="s">
        <v>1562</v>
      </c>
      <c r="C10" s="64" t="s">
        <v>1563</v>
      </c>
      <c r="D10" s="55" t="s">
        <v>1564</v>
      </c>
      <c r="E10" s="55" t="s">
        <v>128</v>
      </c>
      <c r="F10" s="54" t="s">
        <v>1565</v>
      </c>
      <c r="G10" s="156">
        <v>2</v>
      </c>
      <c r="H10" s="157">
        <v>5696</v>
      </c>
      <c r="I10" s="58"/>
      <c r="J10" s="145" t="e">
        <f>H10/I10</f>
        <v>#DIV/0!</v>
      </c>
      <c r="K10" s="58">
        <v>144</v>
      </c>
      <c r="L10" s="58">
        <v>295329</v>
      </c>
      <c r="M10" s="63"/>
    </row>
    <row r="11" spans="1:13" ht="29.25" customHeight="1">
      <c r="A11" s="24">
        <v>4</v>
      </c>
      <c r="B11" s="159" t="s">
        <v>1566</v>
      </c>
      <c r="C11" s="54" t="s">
        <v>1563</v>
      </c>
      <c r="D11" s="55" t="s">
        <v>1567</v>
      </c>
      <c r="E11" s="55" t="s">
        <v>128</v>
      </c>
      <c r="F11" s="54" t="s">
        <v>1565</v>
      </c>
      <c r="G11" s="156">
        <v>6</v>
      </c>
      <c r="H11" s="157">
        <v>12122</v>
      </c>
      <c r="I11" s="58">
        <v>0</v>
      </c>
      <c r="J11" s="145" t="e">
        <f>H11/I11</f>
        <v>#DIV/0!</v>
      </c>
      <c r="K11" s="58">
        <v>307</v>
      </c>
      <c r="L11" s="58">
        <v>671000</v>
      </c>
      <c r="M11" s="63"/>
    </row>
    <row r="12" spans="1:13" ht="29.25" customHeight="1">
      <c r="A12" s="24">
        <v>5</v>
      </c>
      <c r="B12" s="159" t="s">
        <v>1568</v>
      </c>
      <c r="C12" s="54" t="s">
        <v>1563</v>
      </c>
      <c r="D12" s="55" t="s">
        <v>160</v>
      </c>
      <c r="E12" s="55" t="s">
        <v>128</v>
      </c>
      <c r="F12" s="54" t="s">
        <v>1565</v>
      </c>
      <c r="G12" s="156">
        <v>4</v>
      </c>
      <c r="H12" s="157">
        <v>17520</v>
      </c>
      <c r="I12" s="58" t="s">
        <v>142</v>
      </c>
      <c r="J12" s="145" t="e">
        <v>#VALUE!</v>
      </c>
      <c r="K12" s="58">
        <v>419</v>
      </c>
      <c r="L12" s="58">
        <v>910300</v>
      </c>
      <c r="M12" s="63" t="s">
        <v>142</v>
      </c>
    </row>
    <row r="13" spans="1:13" s="65" customFormat="1" ht="38.25" customHeight="1">
      <c r="A13" s="65">
        <v>6</v>
      </c>
      <c r="B13" s="159" t="s">
        <v>1569</v>
      </c>
      <c r="C13" s="54" t="s">
        <v>1563</v>
      </c>
      <c r="D13" s="55" t="s">
        <v>160</v>
      </c>
      <c r="E13" s="55" t="s">
        <v>128</v>
      </c>
      <c r="F13" s="54" t="s">
        <v>1565</v>
      </c>
      <c r="G13" s="156">
        <v>3</v>
      </c>
      <c r="H13" s="157">
        <v>1579</v>
      </c>
      <c r="I13" s="58" t="s">
        <v>142</v>
      </c>
      <c r="J13" s="158" t="e">
        <v>#VALUE!</v>
      </c>
      <c r="K13" s="58">
        <v>59</v>
      </c>
      <c r="L13" s="58">
        <v>74600</v>
      </c>
      <c r="M13" s="63" t="s">
        <v>142</v>
      </c>
    </row>
    <row r="14" spans="1:13" s="65" customFormat="1" ht="20.25" customHeight="1">
      <c r="A14" s="65">
        <v>7</v>
      </c>
      <c r="B14" s="159" t="s">
        <v>1570</v>
      </c>
      <c r="C14" s="54" t="s">
        <v>1571</v>
      </c>
      <c r="D14" s="55" t="s">
        <v>557</v>
      </c>
      <c r="E14" s="55" t="s">
        <v>128</v>
      </c>
      <c r="F14" s="54" t="s">
        <v>452</v>
      </c>
      <c r="G14" s="156">
        <v>1</v>
      </c>
      <c r="H14" s="157">
        <v>32499</v>
      </c>
      <c r="I14" s="58"/>
      <c r="J14" s="158" t="e">
        <f t="shared" ref="J14:J22" si="0">H14/I14</f>
        <v>#DIV/0!</v>
      </c>
      <c r="K14" s="58">
        <v>445</v>
      </c>
      <c r="L14" s="58">
        <v>1690000</v>
      </c>
      <c r="M14" s="63"/>
    </row>
    <row r="15" spans="1:13">
      <c r="A15" s="24">
        <v>8</v>
      </c>
      <c r="B15" s="159" t="s">
        <v>1572</v>
      </c>
      <c r="C15" s="54" t="s">
        <v>1571</v>
      </c>
      <c r="D15" s="55" t="s">
        <v>1573</v>
      </c>
      <c r="E15" s="55" t="s">
        <v>128</v>
      </c>
      <c r="F15" s="54" t="s">
        <v>1565</v>
      </c>
      <c r="G15" s="156">
        <v>2</v>
      </c>
      <c r="H15" s="157">
        <v>1024</v>
      </c>
      <c r="I15" s="58"/>
      <c r="J15" s="145" t="e">
        <f t="shared" si="0"/>
        <v>#DIV/0!</v>
      </c>
      <c r="K15" s="58">
        <v>35</v>
      </c>
      <c r="L15" s="58">
        <v>48983</v>
      </c>
      <c r="M15" s="63"/>
    </row>
    <row r="16" spans="1:13">
      <c r="A16" s="24">
        <v>9</v>
      </c>
      <c r="B16" s="62" t="s">
        <v>1574</v>
      </c>
      <c r="C16" s="62" t="s">
        <v>1571</v>
      </c>
      <c r="D16" s="107" t="s">
        <v>1573</v>
      </c>
      <c r="E16" s="66" t="s">
        <v>128</v>
      </c>
      <c r="F16" s="66" t="s">
        <v>1565</v>
      </c>
      <c r="G16" s="502">
        <v>5</v>
      </c>
      <c r="H16" s="68">
        <v>2432</v>
      </c>
      <c r="I16" s="69">
        <v>3005</v>
      </c>
      <c r="J16" s="158">
        <f t="shared" si="0"/>
        <v>0.80931780366056572</v>
      </c>
      <c r="K16" s="58">
        <v>55</v>
      </c>
      <c r="L16" s="58">
        <v>125629</v>
      </c>
      <c r="M16" s="63">
        <v>2432</v>
      </c>
    </row>
    <row r="17" spans="1:13">
      <c r="A17" s="24">
        <v>10</v>
      </c>
      <c r="B17" s="62" t="s">
        <v>1575</v>
      </c>
      <c r="C17" s="62" t="s">
        <v>1571</v>
      </c>
      <c r="D17" s="107" t="s">
        <v>1576</v>
      </c>
      <c r="E17" s="66" t="s">
        <v>128</v>
      </c>
      <c r="F17" s="66" t="s">
        <v>1565</v>
      </c>
      <c r="G17" s="502">
        <v>3</v>
      </c>
      <c r="H17" s="68">
        <v>986</v>
      </c>
      <c r="I17" s="69"/>
      <c r="J17" s="158" t="e">
        <f t="shared" si="0"/>
        <v>#DIV/0!</v>
      </c>
      <c r="K17" s="58">
        <v>18</v>
      </c>
      <c r="L17" s="58">
        <v>52000</v>
      </c>
      <c r="M17" s="63"/>
    </row>
    <row r="18" spans="1:13" ht="33.75" customHeight="1">
      <c r="A18" s="24">
        <v>11</v>
      </c>
      <c r="B18" s="8" t="s">
        <v>1577</v>
      </c>
      <c r="C18" s="62" t="s">
        <v>1571</v>
      </c>
      <c r="D18" s="107" t="s">
        <v>897</v>
      </c>
      <c r="E18" s="66" t="s">
        <v>117</v>
      </c>
      <c r="F18" s="66" t="s">
        <v>452</v>
      </c>
      <c r="G18" s="502">
        <v>4</v>
      </c>
      <c r="H18" s="68">
        <v>95583</v>
      </c>
      <c r="I18" s="69">
        <v>95583</v>
      </c>
      <c r="J18" s="145">
        <f t="shared" si="0"/>
        <v>1</v>
      </c>
      <c r="K18" s="58">
        <v>1700</v>
      </c>
      <c r="L18" s="58">
        <v>5600000</v>
      </c>
      <c r="M18" s="63">
        <v>95583</v>
      </c>
    </row>
    <row r="19" spans="1:13">
      <c r="A19" s="24">
        <v>12</v>
      </c>
      <c r="B19" s="62" t="s">
        <v>1578</v>
      </c>
      <c r="C19" s="62" t="s">
        <v>1571</v>
      </c>
      <c r="D19" s="107" t="s">
        <v>1579</v>
      </c>
      <c r="E19" s="66" t="s">
        <v>128</v>
      </c>
      <c r="F19" s="66" t="s">
        <v>1565</v>
      </c>
      <c r="G19" s="502">
        <v>2</v>
      </c>
      <c r="H19" s="68">
        <v>3084</v>
      </c>
      <c r="I19" s="69"/>
      <c r="J19" s="145" t="e">
        <f t="shared" si="0"/>
        <v>#DIV/0!</v>
      </c>
      <c r="K19" s="58"/>
      <c r="L19" s="58">
        <v>153611</v>
      </c>
      <c r="M19" s="63"/>
    </row>
    <row r="20" spans="1:13">
      <c r="A20" s="24">
        <v>13</v>
      </c>
      <c r="B20" s="62" t="s">
        <v>1580</v>
      </c>
      <c r="C20" s="62" t="s">
        <v>1571</v>
      </c>
      <c r="D20" s="107" t="s">
        <v>1581</v>
      </c>
      <c r="E20" s="66" t="s">
        <v>128</v>
      </c>
      <c r="F20" s="66" t="s">
        <v>1565</v>
      </c>
      <c r="G20" s="502">
        <v>4</v>
      </c>
      <c r="H20" s="68">
        <v>1404</v>
      </c>
      <c r="I20" s="69"/>
      <c r="J20" s="145" t="e">
        <f t="shared" si="0"/>
        <v>#DIV/0!</v>
      </c>
      <c r="K20" s="58">
        <v>26</v>
      </c>
      <c r="L20" s="58">
        <v>74000</v>
      </c>
      <c r="M20" s="63"/>
    </row>
    <row r="21" spans="1:13" ht="30.75" customHeight="1">
      <c r="A21" s="24">
        <v>14</v>
      </c>
      <c r="B21" s="363" t="s">
        <v>1582</v>
      </c>
      <c r="C21" s="107" t="s">
        <v>1583</v>
      </c>
      <c r="D21" s="107" t="s">
        <v>1584</v>
      </c>
      <c r="E21" s="66" t="s">
        <v>117</v>
      </c>
      <c r="F21" s="66" t="s">
        <v>452</v>
      </c>
      <c r="G21" s="502">
        <v>3</v>
      </c>
      <c r="H21" s="68">
        <v>42410</v>
      </c>
      <c r="I21" s="69">
        <v>42410</v>
      </c>
      <c r="J21" s="145">
        <f t="shared" si="0"/>
        <v>1</v>
      </c>
      <c r="K21" s="58">
        <v>650</v>
      </c>
      <c r="L21" s="58">
        <v>2539500</v>
      </c>
      <c r="M21" s="122">
        <v>42410</v>
      </c>
    </row>
    <row r="22" spans="1:13" ht="40.5">
      <c r="A22" s="24">
        <v>15</v>
      </c>
      <c r="B22" s="363" t="s">
        <v>1585</v>
      </c>
      <c r="C22" s="107" t="s">
        <v>1583</v>
      </c>
      <c r="D22" s="107" t="s">
        <v>1586</v>
      </c>
      <c r="E22" s="66" t="s">
        <v>128</v>
      </c>
      <c r="F22" s="66" t="s">
        <v>452</v>
      </c>
      <c r="G22" s="502">
        <v>1</v>
      </c>
      <c r="H22" s="68">
        <v>6303</v>
      </c>
      <c r="I22" s="69">
        <v>0</v>
      </c>
      <c r="J22" s="158" t="e">
        <f t="shared" si="0"/>
        <v>#DIV/0!</v>
      </c>
      <c r="K22" s="58">
        <v>180</v>
      </c>
      <c r="L22" s="58">
        <v>269800</v>
      </c>
      <c r="M22" s="63">
        <v>0</v>
      </c>
    </row>
    <row r="23" spans="1:13">
      <c r="A23" s="65">
        <v>16</v>
      </c>
      <c r="B23" s="62" t="s">
        <v>1587</v>
      </c>
      <c r="C23" s="62" t="s">
        <v>1588</v>
      </c>
      <c r="D23" s="107" t="s">
        <v>1589</v>
      </c>
      <c r="E23" s="66" t="s">
        <v>128</v>
      </c>
      <c r="F23" s="66" t="s">
        <v>1565</v>
      </c>
      <c r="G23" s="502">
        <v>2</v>
      </c>
      <c r="H23" s="68">
        <v>3217</v>
      </c>
      <c r="I23" s="69">
        <v>0</v>
      </c>
      <c r="J23" s="158" t="e">
        <f>H23/I23</f>
        <v>#DIV/0!</v>
      </c>
      <c r="K23" s="58">
        <v>82</v>
      </c>
      <c r="L23" s="58">
        <v>163532</v>
      </c>
      <c r="M23" s="63"/>
    </row>
    <row r="24" spans="1:13" ht="57.75" customHeight="1">
      <c r="A24" s="65">
        <v>17</v>
      </c>
      <c r="B24" s="8" t="s">
        <v>1590</v>
      </c>
      <c r="C24" s="62" t="s">
        <v>1588</v>
      </c>
      <c r="D24" s="363" t="s">
        <v>1591</v>
      </c>
      <c r="E24" s="66" t="s">
        <v>117</v>
      </c>
      <c r="F24" s="66" t="s">
        <v>452</v>
      </c>
      <c r="G24" s="502">
        <v>2</v>
      </c>
      <c r="H24" s="68">
        <v>47314</v>
      </c>
      <c r="I24" s="69">
        <v>47314</v>
      </c>
      <c r="J24" s="145">
        <f>H24/I24</f>
        <v>1</v>
      </c>
      <c r="K24" s="58">
        <v>945</v>
      </c>
      <c r="L24" s="58">
        <v>2728000</v>
      </c>
      <c r="M24" s="63">
        <v>47314</v>
      </c>
    </row>
    <row r="25" spans="1:13">
      <c r="A25" s="24">
        <v>18</v>
      </c>
      <c r="B25" s="62" t="s">
        <v>1592</v>
      </c>
      <c r="C25" s="62" t="s">
        <v>1588</v>
      </c>
      <c r="D25" s="107" t="s">
        <v>1581</v>
      </c>
      <c r="E25" s="66" t="s">
        <v>128</v>
      </c>
      <c r="F25" s="66" t="s">
        <v>1565</v>
      </c>
      <c r="G25" s="502">
        <v>3</v>
      </c>
      <c r="H25" s="68">
        <v>1331</v>
      </c>
      <c r="I25" s="69"/>
      <c r="J25" s="158" t="e">
        <f>H25/I25</f>
        <v>#DIV/0!</v>
      </c>
      <c r="K25" s="58">
        <v>40</v>
      </c>
      <c r="L25" s="58">
        <v>68700</v>
      </c>
      <c r="M25" s="63"/>
    </row>
    <row r="26" spans="1:13">
      <c r="A26" s="24">
        <v>19</v>
      </c>
      <c r="B26" s="62" t="s">
        <v>1593</v>
      </c>
      <c r="C26" s="62" t="s">
        <v>1588</v>
      </c>
      <c r="D26" s="107" t="s">
        <v>1576</v>
      </c>
      <c r="E26" s="66" t="s">
        <v>128</v>
      </c>
      <c r="F26" s="66" t="s">
        <v>1565</v>
      </c>
      <c r="G26" s="502">
        <v>2</v>
      </c>
      <c r="H26" s="68">
        <v>2267</v>
      </c>
      <c r="I26" s="69"/>
      <c r="J26" s="158" t="e">
        <f>H26/I26</f>
        <v>#DIV/0!</v>
      </c>
      <c r="K26" s="58">
        <v>38</v>
      </c>
      <c r="L26" s="58">
        <v>127411</v>
      </c>
      <c r="M26" s="63"/>
    </row>
    <row r="27" spans="1:13" ht="30.75" customHeight="1">
      <c r="A27" s="24">
        <v>20</v>
      </c>
      <c r="B27" s="363" t="s">
        <v>1594</v>
      </c>
      <c r="C27" s="62" t="s">
        <v>1595</v>
      </c>
      <c r="D27" s="107" t="s">
        <v>1573</v>
      </c>
      <c r="E27" s="66" t="s">
        <v>128</v>
      </c>
      <c r="F27" s="66" t="s">
        <v>452</v>
      </c>
      <c r="G27" s="502">
        <v>1</v>
      </c>
      <c r="H27" s="68">
        <v>6607</v>
      </c>
      <c r="I27" s="69"/>
      <c r="J27" s="145" t="e">
        <f t="shared" ref="J27:J40" si="1">H27/I27</f>
        <v>#DIV/0!</v>
      </c>
      <c r="K27" s="58">
        <v>195</v>
      </c>
      <c r="L27" s="58">
        <v>335000</v>
      </c>
      <c r="M27" s="63"/>
    </row>
    <row r="28" spans="1:13" ht="38.25" customHeight="1">
      <c r="A28" s="24">
        <v>21</v>
      </c>
      <c r="B28" s="363" t="s">
        <v>1596</v>
      </c>
      <c r="C28" s="62" t="s">
        <v>1595</v>
      </c>
      <c r="D28" s="107" t="s">
        <v>1597</v>
      </c>
      <c r="E28" s="66" t="s">
        <v>128</v>
      </c>
      <c r="F28" s="66" t="s">
        <v>1565</v>
      </c>
      <c r="G28" s="502">
        <v>3</v>
      </c>
      <c r="H28" s="68">
        <v>1105</v>
      </c>
      <c r="I28" s="69"/>
      <c r="J28" s="145" t="e">
        <f t="shared" si="1"/>
        <v>#DIV/0!</v>
      </c>
      <c r="K28" s="58">
        <v>44</v>
      </c>
      <c r="L28" s="58">
        <v>50086</v>
      </c>
      <c r="M28" s="63"/>
    </row>
    <row r="29" spans="1:13" ht="33.75" customHeight="1">
      <c r="A29" s="24">
        <v>22</v>
      </c>
      <c r="B29" s="363" t="s">
        <v>1598</v>
      </c>
      <c r="C29" s="62" t="s">
        <v>1595</v>
      </c>
      <c r="D29" s="107" t="s">
        <v>1599</v>
      </c>
      <c r="E29" s="66" t="s">
        <v>128</v>
      </c>
      <c r="F29" s="66" t="s">
        <v>1565</v>
      </c>
      <c r="G29" s="502">
        <v>4</v>
      </c>
      <c r="H29" s="68">
        <v>2594</v>
      </c>
      <c r="I29" s="69"/>
      <c r="J29" s="145" t="e">
        <f t="shared" si="1"/>
        <v>#DIV/0!</v>
      </c>
      <c r="K29" s="58">
        <v>68</v>
      </c>
      <c r="L29" s="58">
        <v>131226</v>
      </c>
      <c r="M29" s="63"/>
    </row>
    <row r="30" spans="1:13" ht="40.5">
      <c r="A30" s="24">
        <v>23</v>
      </c>
      <c r="B30" s="363" t="s">
        <v>1600</v>
      </c>
      <c r="C30" s="62" t="s">
        <v>1595</v>
      </c>
      <c r="D30" s="107" t="s">
        <v>1601</v>
      </c>
      <c r="E30" s="66" t="s">
        <v>128</v>
      </c>
      <c r="F30" s="66" t="s">
        <v>1565</v>
      </c>
      <c r="G30" s="502">
        <v>3</v>
      </c>
      <c r="H30" s="68">
        <v>4249</v>
      </c>
      <c r="I30" s="69"/>
      <c r="J30" s="145" t="e">
        <f t="shared" si="1"/>
        <v>#DIV/0!</v>
      </c>
      <c r="K30" s="58">
        <v>164</v>
      </c>
      <c r="L30" s="58">
        <v>210115</v>
      </c>
      <c r="M30" s="63"/>
    </row>
    <row r="31" spans="1:13">
      <c r="A31" s="24">
        <v>24</v>
      </c>
      <c r="B31" s="107" t="s">
        <v>1602</v>
      </c>
      <c r="C31" s="62" t="s">
        <v>1595</v>
      </c>
      <c r="D31" s="107" t="s">
        <v>1603</v>
      </c>
      <c r="E31" s="66" t="s">
        <v>128</v>
      </c>
      <c r="F31" s="66" t="s">
        <v>1604</v>
      </c>
      <c r="G31" s="502">
        <v>3</v>
      </c>
      <c r="H31" s="68">
        <v>1496</v>
      </c>
      <c r="I31" s="69"/>
      <c r="J31" s="158" t="e">
        <f t="shared" si="1"/>
        <v>#DIV/0!</v>
      </c>
      <c r="K31" s="58">
        <v>25</v>
      </c>
      <c r="L31" s="58">
        <v>80500</v>
      </c>
      <c r="M31" s="63"/>
    </row>
    <row r="32" spans="1:13" ht="30.75" customHeight="1">
      <c r="A32" s="24">
        <v>25</v>
      </c>
      <c r="B32" s="363" t="s">
        <v>1605</v>
      </c>
      <c r="C32" s="62" t="s">
        <v>1595</v>
      </c>
      <c r="D32" s="107" t="s">
        <v>1606</v>
      </c>
      <c r="E32" s="66" t="s">
        <v>117</v>
      </c>
      <c r="F32" s="66" t="s">
        <v>452</v>
      </c>
      <c r="G32" s="502">
        <v>1</v>
      </c>
      <c r="H32" s="68">
        <v>51048</v>
      </c>
      <c r="I32" s="69">
        <v>51048</v>
      </c>
      <c r="J32" s="158">
        <f t="shared" si="1"/>
        <v>1</v>
      </c>
      <c r="K32" s="58" t="s">
        <v>1607</v>
      </c>
      <c r="L32" s="58">
        <v>3141510</v>
      </c>
      <c r="M32" s="63">
        <v>51048</v>
      </c>
    </row>
    <row r="33" spans="1:13">
      <c r="A33" s="65">
        <v>26</v>
      </c>
      <c r="B33" s="107" t="s">
        <v>1608</v>
      </c>
      <c r="C33" s="62" t="s">
        <v>1595</v>
      </c>
      <c r="D33" s="107" t="s">
        <v>1606</v>
      </c>
      <c r="E33" s="66" t="s">
        <v>117</v>
      </c>
      <c r="F33" s="66" t="s">
        <v>452</v>
      </c>
      <c r="G33" s="502">
        <v>1</v>
      </c>
      <c r="H33" s="68">
        <v>57453</v>
      </c>
      <c r="I33" s="69">
        <v>57453</v>
      </c>
      <c r="J33" s="145">
        <f t="shared" si="1"/>
        <v>1</v>
      </c>
      <c r="K33" s="58" t="s">
        <v>1609</v>
      </c>
      <c r="L33" s="58">
        <v>3571020</v>
      </c>
      <c r="M33" s="63">
        <v>57453</v>
      </c>
    </row>
    <row r="34" spans="1:13">
      <c r="A34" s="65">
        <v>27</v>
      </c>
      <c r="B34" s="107" t="s">
        <v>1610</v>
      </c>
      <c r="C34" s="62" t="s">
        <v>1595</v>
      </c>
      <c r="D34" s="107" t="s">
        <v>1606</v>
      </c>
      <c r="E34" s="66" t="s">
        <v>117</v>
      </c>
      <c r="F34" s="66" t="s">
        <v>452</v>
      </c>
      <c r="G34" s="502">
        <v>1</v>
      </c>
      <c r="H34" s="68">
        <v>41736</v>
      </c>
      <c r="I34" s="69">
        <v>41736</v>
      </c>
      <c r="J34" s="158">
        <f t="shared" si="1"/>
        <v>1</v>
      </c>
      <c r="K34" s="58" t="s">
        <v>1611</v>
      </c>
      <c r="L34" s="58">
        <v>2655040</v>
      </c>
      <c r="M34" s="63">
        <v>41736</v>
      </c>
    </row>
    <row r="35" spans="1:13">
      <c r="A35" s="24">
        <v>28</v>
      </c>
      <c r="B35" s="107" t="s">
        <v>1612</v>
      </c>
      <c r="C35" s="62" t="s">
        <v>1595</v>
      </c>
      <c r="D35" s="107" t="s">
        <v>1606</v>
      </c>
      <c r="E35" s="66" t="s">
        <v>117</v>
      </c>
      <c r="F35" s="66" t="s">
        <v>452</v>
      </c>
      <c r="G35" s="67">
        <v>1</v>
      </c>
      <c r="H35" s="68">
        <v>127208</v>
      </c>
      <c r="I35" s="69">
        <v>127208</v>
      </c>
      <c r="J35" s="158">
        <f t="shared" si="1"/>
        <v>1</v>
      </c>
      <c r="K35" s="58" t="s">
        <v>1613</v>
      </c>
      <c r="L35" s="58">
        <v>7983340</v>
      </c>
      <c r="M35" s="63">
        <v>127208</v>
      </c>
    </row>
    <row r="36" spans="1:13">
      <c r="A36" s="24">
        <v>29</v>
      </c>
      <c r="B36" s="107" t="s">
        <v>1614</v>
      </c>
      <c r="C36" s="62" t="s">
        <v>1595</v>
      </c>
      <c r="D36" s="107" t="s">
        <v>1606</v>
      </c>
      <c r="E36" s="66" t="s">
        <v>117</v>
      </c>
      <c r="F36" s="66" t="s">
        <v>452</v>
      </c>
      <c r="G36" s="67">
        <v>1</v>
      </c>
      <c r="H36" s="68">
        <v>45185</v>
      </c>
      <c r="I36" s="69">
        <v>45185</v>
      </c>
      <c r="J36" s="145">
        <f t="shared" si="1"/>
        <v>1</v>
      </c>
      <c r="K36" s="58" t="s">
        <v>1615</v>
      </c>
      <c r="L36" s="58">
        <v>2850800</v>
      </c>
      <c r="M36" s="63">
        <v>45185</v>
      </c>
    </row>
    <row r="37" spans="1:13">
      <c r="A37" s="24">
        <v>30</v>
      </c>
      <c r="B37" s="107" t="s">
        <v>1616</v>
      </c>
      <c r="C37" s="62" t="s">
        <v>1595</v>
      </c>
      <c r="D37" s="107" t="s">
        <v>1606</v>
      </c>
      <c r="E37" s="66" t="s">
        <v>117</v>
      </c>
      <c r="F37" s="66" t="s">
        <v>452</v>
      </c>
      <c r="G37" s="67">
        <v>1</v>
      </c>
      <c r="H37" s="68">
        <v>40473</v>
      </c>
      <c r="I37" s="69">
        <v>40473</v>
      </c>
      <c r="J37" s="145">
        <f t="shared" si="1"/>
        <v>1</v>
      </c>
      <c r="K37" s="58" t="s">
        <v>1617</v>
      </c>
      <c r="L37" s="58">
        <v>2537500</v>
      </c>
      <c r="M37" s="63">
        <v>40473</v>
      </c>
    </row>
    <row r="38" spans="1:13">
      <c r="A38" s="24">
        <v>31</v>
      </c>
      <c r="B38" s="107" t="s">
        <v>1618</v>
      </c>
      <c r="C38" s="62" t="s">
        <v>1595</v>
      </c>
      <c r="D38" s="107" t="s">
        <v>1606</v>
      </c>
      <c r="E38" s="66" t="s">
        <v>117</v>
      </c>
      <c r="F38" s="66" t="s">
        <v>452</v>
      </c>
      <c r="G38" s="67">
        <v>1</v>
      </c>
      <c r="H38" s="68">
        <v>102992</v>
      </c>
      <c r="I38" s="69">
        <v>102992</v>
      </c>
      <c r="J38" s="145">
        <f t="shared" si="1"/>
        <v>1</v>
      </c>
      <c r="K38" s="58" t="s">
        <v>1619</v>
      </c>
      <c r="L38" s="58">
        <v>6539200</v>
      </c>
      <c r="M38" s="63">
        <v>102992</v>
      </c>
    </row>
    <row r="39" spans="1:13">
      <c r="A39" s="24">
        <v>32</v>
      </c>
      <c r="B39" s="107" t="s">
        <v>1620</v>
      </c>
      <c r="C39" s="62" t="s">
        <v>1595</v>
      </c>
      <c r="D39" s="107" t="s">
        <v>1621</v>
      </c>
      <c r="E39" s="66" t="s">
        <v>128</v>
      </c>
      <c r="F39" s="66" t="s">
        <v>452</v>
      </c>
      <c r="G39" s="67">
        <v>2</v>
      </c>
      <c r="H39" s="68">
        <v>1373</v>
      </c>
      <c r="I39" s="69"/>
      <c r="J39" s="145" t="e">
        <f t="shared" si="1"/>
        <v>#DIV/0!</v>
      </c>
      <c r="K39" s="58">
        <v>83</v>
      </c>
      <c r="L39" s="58">
        <v>73700</v>
      </c>
      <c r="M39" s="63"/>
    </row>
    <row r="40" spans="1:13">
      <c r="A40" s="24">
        <v>33</v>
      </c>
      <c r="B40" s="62" t="s">
        <v>1622</v>
      </c>
      <c r="C40" s="62" t="s">
        <v>1074</v>
      </c>
      <c r="D40" s="107" t="s">
        <v>1623</v>
      </c>
      <c r="E40" s="66" t="s">
        <v>128</v>
      </c>
      <c r="F40" s="66" t="s">
        <v>452</v>
      </c>
      <c r="G40" s="502">
        <v>4</v>
      </c>
      <c r="H40" s="68">
        <v>12292</v>
      </c>
      <c r="I40" s="69">
        <v>0</v>
      </c>
      <c r="J40" s="158" t="e">
        <f t="shared" si="1"/>
        <v>#DIV/0!</v>
      </c>
      <c r="K40" s="58">
        <v>268</v>
      </c>
      <c r="L40" s="58">
        <v>722845</v>
      </c>
      <c r="M40" s="63">
        <v>0</v>
      </c>
    </row>
    <row r="41" spans="1:13">
      <c r="A41" s="24">
        <v>34</v>
      </c>
      <c r="B41" s="107" t="s">
        <v>1624</v>
      </c>
      <c r="C41" s="62" t="s">
        <v>1074</v>
      </c>
      <c r="D41" s="107" t="s">
        <v>1625</v>
      </c>
      <c r="E41" s="66" t="s">
        <v>128</v>
      </c>
      <c r="F41" s="66" t="s">
        <v>452</v>
      </c>
      <c r="G41" s="888">
        <v>2</v>
      </c>
      <c r="H41" s="503">
        <v>59215</v>
      </c>
      <c r="I41" s="504">
        <v>59833</v>
      </c>
      <c r="J41" s="374">
        <f>H41/I41</f>
        <v>0.98967125165042702</v>
      </c>
      <c r="K41" s="91">
        <v>283</v>
      </c>
      <c r="L41" s="91">
        <v>1429136</v>
      </c>
      <c r="M41" s="63">
        <v>59215</v>
      </c>
    </row>
    <row r="42" spans="1:13">
      <c r="A42" s="24">
        <v>35</v>
      </c>
      <c r="B42" s="107" t="s">
        <v>1626</v>
      </c>
      <c r="C42" s="62" t="s">
        <v>1074</v>
      </c>
      <c r="D42" s="107" t="s">
        <v>1625</v>
      </c>
      <c r="E42" s="66" t="s">
        <v>128</v>
      </c>
      <c r="F42" s="66" t="s">
        <v>452</v>
      </c>
      <c r="G42" s="889"/>
      <c r="H42" s="505"/>
      <c r="I42" s="506"/>
      <c r="J42" s="507"/>
      <c r="K42" s="91">
        <v>373</v>
      </c>
      <c r="L42" s="91">
        <v>2275692</v>
      </c>
      <c r="M42" s="67"/>
    </row>
    <row r="43" spans="1:13" ht="27">
      <c r="A43" s="65">
        <v>36</v>
      </c>
      <c r="B43" s="62" t="s">
        <v>413</v>
      </c>
      <c r="C43" s="62" t="s">
        <v>1627</v>
      </c>
      <c r="D43" s="363" t="s">
        <v>1628</v>
      </c>
      <c r="E43" s="66" t="s">
        <v>128</v>
      </c>
      <c r="F43" s="81" t="s">
        <v>1629</v>
      </c>
      <c r="G43" s="502">
        <v>2</v>
      </c>
      <c r="H43" s="68">
        <v>24143</v>
      </c>
      <c r="I43" s="69"/>
      <c r="J43" s="158" t="e">
        <f t="shared" ref="J43:J106" si="2">H43/I43</f>
        <v>#DIV/0!</v>
      </c>
      <c r="K43" s="58">
        <v>200</v>
      </c>
      <c r="L43" s="58">
        <v>432592</v>
      </c>
      <c r="M43" s="63"/>
    </row>
    <row r="44" spans="1:13" ht="40.5">
      <c r="A44" s="65">
        <v>37</v>
      </c>
      <c r="B44" s="8" t="s">
        <v>1630</v>
      </c>
      <c r="C44" s="62" t="s">
        <v>1627</v>
      </c>
      <c r="D44" s="363" t="s">
        <v>1631</v>
      </c>
      <c r="E44" s="66" t="s">
        <v>117</v>
      </c>
      <c r="F44" s="81" t="s">
        <v>1632</v>
      </c>
      <c r="G44" s="502">
        <v>4</v>
      </c>
      <c r="H44" s="68">
        <v>343252</v>
      </c>
      <c r="I44" s="69">
        <v>343252</v>
      </c>
      <c r="J44" s="158">
        <f t="shared" si="2"/>
        <v>1</v>
      </c>
      <c r="K44" s="58">
        <v>114533</v>
      </c>
      <c r="L44" s="58">
        <v>19648000</v>
      </c>
      <c r="M44" s="63">
        <v>343252</v>
      </c>
    </row>
    <row r="45" spans="1:13" ht="27">
      <c r="A45" s="24">
        <v>38</v>
      </c>
      <c r="B45" s="8" t="s">
        <v>1633</v>
      </c>
      <c r="C45" s="62" t="s">
        <v>1627</v>
      </c>
      <c r="D45" s="363" t="s">
        <v>1634</v>
      </c>
      <c r="E45" s="66" t="s">
        <v>128</v>
      </c>
      <c r="F45" s="81" t="s">
        <v>1635</v>
      </c>
      <c r="G45" s="502">
        <v>2</v>
      </c>
      <c r="H45" s="68">
        <v>1910</v>
      </c>
      <c r="I45" s="69" t="s">
        <v>1636</v>
      </c>
      <c r="J45" s="145" t="e">
        <f t="shared" si="2"/>
        <v>#VALUE!</v>
      </c>
      <c r="K45" s="58">
        <v>62</v>
      </c>
      <c r="L45" s="58">
        <v>96943</v>
      </c>
      <c r="M45" s="63"/>
    </row>
    <row r="46" spans="1:13" ht="27">
      <c r="A46" s="24">
        <v>39</v>
      </c>
      <c r="B46" s="8" t="s">
        <v>1637</v>
      </c>
      <c r="C46" s="62" t="s">
        <v>1627</v>
      </c>
      <c r="D46" s="363" t="s">
        <v>1638</v>
      </c>
      <c r="E46" s="66" t="s">
        <v>128</v>
      </c>
      <c r="F46" s="81" t="s">
        <v>1639</v>
      </c>
      <c r="G46" s="502">
        <v>2</v>
      </c>
      <c r="H46" s="68">
        <v>4488</v>
      </c>
      <c r="I46" s="69" t="s">
        <v>1636</v>
      </c>
      <c r="J46" s="145" t="e">
        <f t="shared" si="2"/>
        <v>#VALUE!</v>
      </c>
      <c r="K46" s="58">
        <v>35</v>
      </c>
      <c r="L46" s="58">
        <v>75209</v>
      </c>
      <c r="M46" s="63"/>
    </row>
    <row r="47" spans="1:13" ht="27">
      <c r="A47" s="24">
        <v>40</v>
      </c>
      <c r="B47" s="62" t="s">
        <v>1640</v>
      </c>
      <c r="C47" s="62" t="s">
        <v>1627</v>
      </c>
      <c r="D47" s="363" t="s">
        <v>1641</v>
      </c>
      <c r="E47" s="66" t="s">
        <v>128</v>
      </c>
      <c r="F47" s="81" t="s">
        <v>1642</v>
      </c>
      <c r="G47" s="502">
        <v>3</v>
      </c>
      <c r="H47" s="68">
        <v>5486</v>
      </c>
      <c r="I47" s="69"/>
      <c r="J47" s="145" t="e">
        <f t="shared" si="2"/>
        <v>#DIV/0!</v>
      </c>
      <c r="K47" s="58">
        <v>231</v>
      </c>
      <c r="L47" s="58">
        <v>257</v>
      </c>
      <c r="M47" s="63"/>
    </row>
    <row r="48" spans="1:13" ht="54">
      <c r="A48" s="24">
        <v>41</v>
      </c>
      <c r="B48" s="42" t="s">
        <v>1643</v>
      </c>
      <c r="C48" s="41" t="s">
        <v>1627</v>
      </c>
      <c r="D48" s="348" t="s">
        <v>1644</v>
      </c>
      <c r="E48" s="70" t="s">
        <v>128</v>
      </c>
      <c r="F48" s="508" t="s">
        <v>1645</v>
      </c>
      <c r="G48" s="509">
        <v>3</v>
      </c>
      <c r="H48" s="510">
        <v>5740</v>
      </c>
      <c r="I48" s="511">
        <v>0</v>
      </c>
      <c r="J48" s="145" t="e">
        <f t="shared" si="2"/>
        <v>#DIV/0!</v>
      </c>
      <c r="K48" s="512">
        <v>134</v>
      </c>
      <c r="L48" s="512">
        <v>181259</v>
      </c>
      <c r="M48" s="513"/>
    </row>
    <row r="49" spans="1:13" ht="20.25" customHeight="1">
      <c r="A49" s="24">
        <v>42</v>
      </c>
      <c r="B49" s="155" t="s">
        <v>1646</v>
      </c>
      <c r="C49" s="117" t="s">
        <v>1647</v>
      </c>
      <c r="D49" s="55" t="s">
        <v>876</v>
      </c>
      <c r="E49" s="55" t="s">
        <v>128</v>
      </c>
      <c r="F49" s="54" t="s">
        <v>124</v>
      </c>
      <c r="G49" s="156">
        <v>3</v>
      </c>
      <c r="H49" s="157">
        <v>73990</v>
      </c>
      <c r="I49" s="58">
        <v>75060</v>
      </c>
      <c r="J49" s="158">
        <f t="shared" si="2"/>
        <v>0.98574473754329872</v>
      </c>
      <c r="K49" s="58">
        <v>1100</v>
      </c>
      <c r="L49" s="58">
        <v>4424284</v>
      </c>
      <c r="M49" s="60">
        <v>73990</v>
      </c>
    </row>
    <row r="50" spans="1:13" ht="24" customHeight="1">
      <c r="A50" s="24">
        <v>43</v>
      </c>
      <c r="B50" s="514" t="s">
        <v>1648</v>
      </c>
      <c r="C50" s="117" t="s">
        <v>1647</v>
      </c>
      <c r="D50" s="515" t="s">
        <v>776</v>
      </c>
      <c r="E50" s="55" t="s">
        <v>117</v>
      </c>
      <c r="F50" s="54" t="s">
        <v>124</v>
      </c>
      <c r="G50" s="156">
        <v>3</v>
      </c>
      <c r="H50" s="157">
        <v>108069</v>
      </c>
      <c r="I50" s="58">
        <v>108069</v>
      </c>
      <c r="J50" s="145">
        <f t="shared" si="2"/>
        <v>1</v>
      </c>
      <c r="K50" s="58">
        <v>2188</v>
      </c>
      <c r="L50" s="58">
        <v>6394637</v>
      </c>
      <c r="M50" s="63">
        <v>108069</v>
      </c>
    </row>
    <row r="51" spans="1:13">
      <c r="A51" s="24">
        <v>44</v>
      </c>
      <c r="B51" s="41"/>
      <c r="C51" s="41"/>
      <c r="D51" s="235"/>
      <c r="E51" s="70"/>
      <c r="F51" s="70"/>
      <c r="G51" s="43"/>
      <c r="H51" s="71"/>
      <c r="I51" s="72"/>
      <c r="J51" s="145" t="e">
        <f t="shared" si="2"/>
        <v>#DIV/0!</v>
      </c>
      <c r="K51" s="42"/>
      <c r="L51" s="42"/>
      <c r="M51" s="41"/>
    </row>
    <row r="52" spans="1:13">
      <c r="A52" s="24">
        <v>45</v>
      </c>
      <c r="B52" s="41"/>
      <c r="C52" s="41"/>
      <c r="D52" s="235"/>
      <c r="E52" s="70"/>
      <c r="F52" s="70"/>
      <c r="G52" s="43"/>
      <c r="H52" s="71"/>
      <c r="I52" s="72"/>
      <c r="J52" s="158" t="e">
        <f t="shared" si="2"/>
        <v>#DIV/0!</v>
      </c>
      <c r="K52" s="42"/>
      <c r="L52" s="42"/>
      <c r="M52" s="41"/>
    </row>
    <row r="53" spans="1:13">
      <c r="A53" s="65">
        <v>46</v>
      </c>
      <c r="B53" s="41"/>
      <c r="C53" s="41"/>
      <c r="D53" s="235"/>
      <c r="E53" s="70"/>
      <c r="F53" s="70"/>
      <c r="G53" s="43"/>
      <c r="H53" s="71"/>
      <c r="I53" s="72"/>
      <c r="J53" s="158" t="e">
        <f t="shared" si="2"/>
        <v>#DIV/0!</v>
      </c>
      <c r="K53" s="42"/>
      <c r="L53" s="42"/>
      <c r="M53" s="41"/>
    </row>
    <row r="54" spans="1:13">
      <c r="A54" s="65">
        <v>47</v>
      </c>
      <c r="B54" s="41"/>
      <c r="C54" s="41"/>
      <c r="D54" s="235"/>
      <c r="E54" s="70"/>
      <c r="F54" s="70"/>
      <c r="G54" s="43"/>
      <c r="H54" s="71"/>
      <c r="I54" s="72"/>
      <c r="J54" s="145" t="e">
        <f t="shared" si="2"/>
        <v>#DIV/0!</v>
      </c>
      <c r="K54" s="42"/>
      <c r="L54" s="42"/>
      <c r="M54" s="41"/>
    </row>
    <row r="55" spans="1:13">
      <c r="A55" s="24">
        <v>48</v>
      </c>
      <c r="B55" s="41"/>
      <c r="C55" s="41"/>
      <c r="D55" s="235"/>
      <c r="E55" s="70"/>
      <c r="F55" s="70"/>
      <c r="G55" s="43"/>
      <c r="H55" s="71"/>
      <c r="I55" s="72"/>
      <c r="J55" s="145" t="e">
        <f t="shared" si="2"/>
        <v>#DIV/0!</v>
      </c>
      <c r="K55" s="42"/>
      <c r="L55" s="42"/>
      <c r="M55" s="41"/>
    </row>
    <row r="56" spans="1:13">
      <c r="A56" s="24">
        <v>49</v>
      </c>
      <c r="B56" s="41"/>
      <c r="C56" s="41"/>
      <c r="D56" s="235"/>
      <c r="E56" s="70"/>
      <c r="F56" s="70"/>
      <c r="G56" s="43"/>
      <c r="H56" s="71"/>
      <c r="I56" s="72"/>
      <c r="J56" s="145" t="e">
        <f t="shared" si="2"/>
        <v>#DIV/0!</v>
      </c>
      <c r="K56" s="42"/>
      <c r="L56" s="42"/>
      <c r="M56" s="41"/>
    </row>
    <row r="57" spans="1:13">
      <c r="A57" s="24">
        <v>50</v>
      </c>
      <c r="B57" s="41"/>
      <c r="C57" s="41"/>
      <c r="D57" s="235"/>
      <c r="E57" s="70"/>
      <c r="F57" s="70"/>
      <c r="G57" s="43"/>
      <c r="H57" s="71"/>
      <c r="I57" s="72"/>
      <c r="J57" s="145" t="e">
        <f t="shared" si="2"/>
        <v>#DIV/0!</v>
      </c>
      <c r="K57" s="42"/>
      <c r="L57" s="42"/>
      <c r="M57" s="41"/>
    </row>
    <row r="58" spans="1:13">
      <c r="A58" s="24">
        <v>51</v>
      </c>
      <c r="B58" s="41"/>
      <c r="C58" s="41"/>
      <c r="D58" s="235"/>
      <c r="E58" s="70"/>
      <c r="F58" s="70"/>
      <c r="G58" s="43"/>
      <c r="H58" s="71"/>
      <c r="I58" s="72"/>
      <c r="J58" s="158" t="e">
        <f t="shared" si="2"/>
        <v>#DIV/0!</v>
      </c>
      <c r="K58" s="42"/>
      <c r="L58" s="42"/>
      <c r="M58" s="41"/>
    </row>
    <row r="59" spans="1:13">
      <c r="A59" s="24">
        <v>52</v>
      </c>
      <c r="B59" s="41"/>
      <c r="C59" s="41"/>
      <c r="D59" s="235"/>
      <c r="E59" s="70"/>
      <c r="F59" s="70"/>
      <c r="G59" s="43"/>
      <c r="H59" s="71"/>
      <c r="I59" s="72"/>
      <c r="J59" s="158" t="e">
        <f t="shared" si="2"/>
        <v>#DIV/0!</v>
      </c>
      <c r="K59" s="42"/>
      <c r="L59" s="42"/>
      <c r="M59" s="41"/>
    </row>
    <row r="60" spans="1:13">
      <c r="A60" s="24">
        <v>53</v>
      </c>
      <c r="B60" s="41"/>
      <c r="C60" s="41"/>
      <c r="D60" s="235"/>
      <c r="E60" s="70"/>
      <c r="F60" s="70"/>
      <c r="G60" s="43"/>
      <c r="H60" s="71"/>
      <c r="I60" s="72"/>
      <c r="J60" s="145" t="e">
        <f t="shared" si="2"/>
        <v>#DIV/0!</v>
      </c>
      <c r="K60" s="42"/>
      <c r="L60" s="42"/>
      <c r="M60" s="41"/>
    </row>
    <row r="61" spans="1:13">
      <c r="A61" s="24">
        <v>54</v>
      </c>
      <c r="B61" s="41"/>
      <c r="C61" s="41"/>
      <c r="D61" s="235"/>
      <c r="E61" s="70"/>
      <c r="F61" s="70"/>
      <c r="G61" s="43"/>
      <c r="H61" s="71"/>
      <c r="I61" s="72"/>
      <c r="J61" s="158" t="e">
        <f t="shared" si="2"/>
        <v>#DIV/0!</v>
      </c>
      <c r="K61" s="42"/>
      <c r="L61" s="42"/>
      <c r="M61" s="41"/>
    </row>
    <row r="62" spans="1:13">
      <c r="A62" s="24">
        <v>55</v>
      </c>
      <c r="B62" s="41"/>
      <c r="C62" s="41"/>
      <c r="D62" s="235"/>
      <c r="E62" s="70"/>
      <c r="F62" s="70"/>
      <c r="G62" s="43"/>
      <c r="H62" s="71"/>
      <c r="I62" s="72"/>
      <c r="J62" s="158" t="e">
        <f t="shared" si="2"/>
        <v>#DIV/0!</v>
      </c>
      <c r="K62" s="42"/>
      <c r="L62" s="42"/>
      <c r="M62" s="41"/>
    </row>
    <row r="63" spans="1:13">
      <c r="A63" s="65">
        <v>56</v>
      </c>
      <c r="B63" s="41"/>
      <c r="C63" s="41"/>
      <c r="D63" s="235"/>
      <c r="E63" s="70"/>
      <c r="F63" s="70"/>
      <c r="G63" s="43"/>
      <c r="H63" s="71"/>
      <c r="I63" s="72"/>
      <c r="J63" s="145" t="e">
        <f t="shared" si="2"/>
        <v>#DIV/0!</v>
      </c>
      <c r="K63" s="42"/>
      <c r="L63" s="42"/>
      <c r="M63" s="41"/>
    </row>
    <row r="64" spans="1:13">
      <c r="A64" s="65">
        <v>57</v>
      </c>
      <c r="B64" s="41"/>
      <c r="C64" s="41"/>
      <c r="D64" s="235"/>
      <c r="E64" s="70"/>
      <c r="F64" s="70"/>
      <c r="G64" s="43"/>
      <c r="H64" s="71"/>
      <c r="I64" s="72"/>
      <c r="J64" s="145" t="e">
        <f t="shared" si="2"/>
        <v>#DIV/0!</v>
      </c>
      <c r="K64" s="42"/>
      <c r="L64" s="42"/>
      <c r="M64" s="41"/>
    </row>
    <row r="65" spans="1:13">
      <c r="A65" s="24">
        <v>58</v>
      </c>
      <c r="B65" s="41"/>
      <c r="C65" s="41"/>
      <c r="D65" s="235"/>
      <c r="E65" s="70"/>
      <c r="F65" s="70"/>
      <c r="G65" s="43"/>
      <c r="H65" s="71"/>
      <c r="I65" s="72"/>
      <c r="J65" s="145" t="e">
        <f t="shared" si="2"/>
        <v>#DIV/0!</v>
      </c>
      <c r="K65" s="42"/>
      <c r="L65" s="42"/>
      <c r="M65" s="41"/>
    </row>
    <row r="66" spans="1:13">
      <c r="A66" s="24">
        <v>59</v>
      </c>
      <c r="B66" s="41"/>
      <c r="C66" s="41"/>
      <c r="D66" s="235"/>
      <c r="E66" s="70"/>
      <c r="F66" s="70"/>
      <c r="G66" s="43"/>
      <c r="H66" s="71"/>
      <c r="I66" s="72"/>
      <c r="J66" s="145" t="e">
        <f t="shared" si="2"/>
        <v>#DIV/0!</v>
      </c>
      <c r="K66" s="42"/>
      <c r="L66" s="42"/>
      <c r="M66" s="41"/>
    </row>
    <row r="67" spans="1:13">
      <c r="A67" s="24">
        <v>60</v>
      </c>
      <c r="B67" s="41"/>
      <c r="C67" s="41"/>
      <c r="D67" s="235"/>
      <c r="E67" s="70"/>
      <c r="F67" s="70"/>
      <c r="G67" s="43"/>
      <c r="H67" s="71"/>
      <c r="I67" s="72"/>
      <c r="J67" s="158" t="e">
        <f t="shared" si="2"/>
        <v>#DIV/0!</v>
      </c>
      <c r="K67" s="42"/>
      <c r="L67" s="42"/>
      <c r="M67" s="41"/>
    </row>
    <row r="68" spans="1:13">
      <c r="A68" s="24">
        <v>61</v>
      </c>
      <c r="B68" s="41"/>
      <c r="C68" s="41"/>
      <c r="D68" s="235"/>
      <c r="E68" s="70"/>
      <c r="F68" s="70"/>
      <c r="G68" s="43"/>
      <c r="H68" s="71"/>
      <c r="I68" s="72"/>
      <c r="J68" s="158" t="e">
        <f t="shared" si="2"/>
        <v>#DIV/0!</v>
      </c>
      <c r="K68" s="42"/>
      <c r="L68" s="42"/>
      <c r="M68" s="41"/>
    </row>
    <row r="69" spans="1:13">
      <c r="A69" s="24">
        <v>62</v>
      </c>
      <c r="B69" s="41"/>
      <c r="C69" s="41"/>
      <c r="D69" s="235"/>
      <c r="E69" s="70"/>
      <c r="F69" s="70"/>
      <c r="G69" s="43"/>
      <c r="H69" s="71"/>
      <c r="I69" s="72"/>
      <c r="J69" s="145" t="e">
        <f t="shared" si="2"/>
        <v>#DIV/0!</v>
      </c>
      <c r="K69" s="42"/>
      <c r="L69" s="42"/>
      <c r="M69" s="41"/>
    </row>
    <row r="70" spans="1:13">
      <c r="A70" s="24">
        <v>63</v>
      </c>
      <c r="B70" s="41"/>
      <c r="C70" s="41"/>
      <c r="D70" s="235"/>
      <c r="E70" s="70"/>
      <c r="F70" s="70"/>
      <c r="G70" s="43"/>
      <c r="H70" s="71"/>
      <c r="I70" s="72"/>
      <c r="J70" s="158" t="e">
        <f t="shared" si="2"/>
        <v>#DIV/0!</v>
      </c>
      <c r="K70" s="42"/>
      <c r="L70" s="42"/>
      <c r="M70" s="41"/>
    </row>
    <row r="71" spans="1:13">
      <c r="A71" s="24">
        <v>64</v>
      </c>
      <c r="B71" s="41"/>
      <c r="C71" s="41"/>
      <c r="D71" s="235"/>
      <c r="E71" s="70"/>
      <c r="F71" s="70"/>
      <c r="G71" s="43"/>
      <c r="H71" s="71"/>
      <c r="I71" s="72"/>
      <c r="J71" s="158" t="e">
        <f t="shared" si="2"/>
        <v>#DIV/0!</v>
      </c>
      <c r="K71" s="42"/>
      <c r="L71" s="42"/>
      <c r="M71" s="41"/>
    </row>
    <row r="72" spans="1:13">
      <c r="A72" s="24">
        <v>65</v>
      </c>
      <c r="B72" s="41"/>
      <c r="C72" s="41"/>
      <c r="D72" s="235"/>
      <c r="E72" s="70"/>
      <c r="F72" s="70"/>
      <c r="G72" s="43"/>
      <c r="H72" s="71"/>
      <c r="I72" s="72"/>
      <c r="J72" s="145" t="e">
        <f t="shared" si="2"/>
        <v>#DIV/0!</v>
      </c>
      <c r="K72" s="42"/>
      <c r="L72" s="42"/>
      <c r="M72" s="41"/>
    </row>
    <row r="73" spans="1:13">
      <c r="A73" s="65">
        <v>66</v>
      </c>
      <c r="B73" s="41"/>
      <c r="C73" s="41"/>
      <c r="D73" s="235"/>
      <c r="E73" s="70"/>
      <c r="F73" s="70"/>
      <c r="G73" s="43"/>
      <c r="H73" s="71"/>
      <c r="I73" s="72"/>
      <c r="J73" s="145" t="e">
        <f t="shared" si="2"/>
        <v>#DIV/0!</v>
      </c>
      <c r="K73" s="42"/>
      <c r="L73" s="42"/>
      <c r="M73" s="41"/>
    </row>
    <row r="74" spans="1:13">
      <c r="A74" s="65">
        <v>67</v>
      </c>
      <c r="B74" s="41"/>
      <c r="C74" s="41"/>
      <c r="D74" s="235"/>
      <c r="E74" s="70"/>
      <c r="F74" s="70"/>
      <c r="G74" s="43"/>
      <c r="H74" s="71"/>
      <c r="I74" s="72"/>
      <c r="J74" s="145" t="e">
        <f t="shared" si="2"/>
        <v>#DIV/0!</v>
      </c>
      <c r="K74" s="42"/>
      <c r="L74" s="42"/>
      <c r="M74" s="41"/>
    </row>
    <row r="75" spans="1:13">
      <c r="A75" s="24">
        <v>68</v>
      </c>
      <c r="B75" s="41"/>
      <c r="C75" s="41"/>
      <c r="D75" s="235"/>
      <c r="E75" s="70"/>
      <c r="F75" s="70"/>
      <c r="G75" s="43"/>
      <c r="H75" s="71"/>
      <c r="I75" s="72"/>
      <c r="J75" s="145" t="e">
        <f t="shared" si="2"/>
        <v>#DIV/0!</v>
      </c>
      <c r="K75" s="42"/>
      <c r="L75" s="42"/>
      <c r="M75" s="41"/>
    </row>
    <row r="76" spans="1:13">
      <c r="A76" s="24">
        <v>69</v>
      </c>
      <c r="B76" s="41"/>
      <c r="C76" s="41"/>
      <c r="D76" s="235"/>
      <c r="E76" s="70"/>
      <c r="F76" s="70"/>
      <c r="G76" s="43"/>
      <c r="H76" s="71"/>
      <c r="I76" s="72"/>
      <c r="J76" s="158" t="e">
        <f t="shared" si="2"/>
        <v>#DIV/0!</v>
      </c>
      <c r="K76" s="42"/>
      <c r="L76" s="42"/>
      <c r="M76" s="41"/>
    </row>
    <row r="77" spans="1:13">
      <c r="A77" s="24">
        <v>70</v>
      </c>
      <c r="B77" s="41"/>
      <c r="C77" s="41"/>
      <c r="D77" s="235"/>
      <c r="E77" s="70"/>
      <c r="F77" s="70"/>
      <c r="G77" s="43"/>
      <c r="H77" s="71"/>
      <c r="I77" s="72"/>
      <c r="J77" s="158" t="e">
        <f t="shared" si="2"/>
        <v>#DIV/0!</v>
      </c>
      <c r="K77" s="42"/>
      <c r="L77" s="42"/>
      <c r="M77" s="41"/>
    </row>
    <row r="78" spans="1:13">
      <c r="A78" s="24">
        <v>71</v>
      </c>
      <c r="B78" s="41"/>
      <c r="C78" s="41"/>
      <c r="D78" s="235"/>
      <c r="E78" s="70"/>
      <c r="F78" s="70"/>
      <c r="G78" s="43"/>
      <c r="H78" s="71"/>
      <c r="I78" s="72"/>
      <c r="J78" s="145" t="e">
        <f t="shared" si="2"/>
        <v>#DIV/0!</v>
      </c>
      <c r="K78" s="42"/>
      <c r="L78" s="42"/>
      <c r="M78" s="41"/>
    </row>
    <row r="79" spans="1:13">
      <c r="A79" s="24">
        <v>72</v>
      </c>
      <c r="B79" s="41"/>
      <c r="C79" s="41"/>
      <c r="D79" s="235"/>
      <c r="E79" s="70"/>
      <c r="F79" s="70"/>
      <c r="G79" s="43"/>
      <c r="H79" s="71"/>
      <c r="I79" s="72"/>
      <c r="J79" s="158" t="e">
        <f t="shared" si="2"/>
        <v>#DIV/0!</v>
      </c>
      <c r="K79" s="42"/>
      <c r="L79" s="42"/>
      <c r="M79" s="41"/>
    </row>
    <row r="80" spans="1:13">
      <c r="A80" s="24">
        <v>73</v>
      </c>
      <c r="B80" s="41"/>
      <c r="C80" s="41"/>
      <c r="D80" s="235"/>
      <c r="E80" s="70"/>
      <c r="F80" s="70"/>
      <c r="G80" s="43"/>
      <c r="H80" s="71"/>
      <c r="I80" s="72"/>
      <c r="J80" s="158" t="e">
        <f t="shared" si="2"/>
        <v>#DIV/0!</v>
      </c>
      <c r="K80" s="42"/>
      <c r="L80" s="42"/>
      <c r="M80" s="41"/>
    </row>
    <row r="81" spans="1:13">
      <c r="A81" s="24">
        <v>74</v>
      </c>
      <c r="B81" s="41"/>
      <c r="C81" s="41"/>
      <c r="D81" s="235"/>
      <c r="E81" s="70"/>
      <c r="F81" s="70"/>
      <c r="G81" s="43"/>
      <c r="H81" s="71"/>
      <c r="I81" s="72"/>
      <c r="J81" s="145" t="e">
        <f t="shared" si="2"/>
        <v>#DIV/0!</v>
      </c>
      <c r="K81" s="42"/>
      <c r="L81" s="42"/>
      <c r="M81" s="41"/>
    </row>
    <row r="82" spans="1:13">
      <c r="A82" s="24">
        <v>75</v>
      </c>
      <c r="B82" s="41"/>
      <c r="C82" s="41"/>
      <c r="D82" s="235"/>
      <c r="E82" s="70"/>
      <c r="F82" s="70"/>
      <c r="G82" s="43"/>
      <c r="H82" s="71"/>
      <c r="I82" s="72"/>
      <c r="J82" s="145" t="e">
        <f t="shared" si="2"/>
        <v>#DIV/0!</v>
      </c>
      <c r="K82" s="42"/>
      <c r="L82" s="42"/>
      <c r="M82" s="41"/>
    </row>
    <row r="83" spans="1:13">
      <c r="A83" s="65">
        <v>76</v>
      </c>
      <c r="B83" s="41"/>
      <c r="C83" s="41"/>
      <c r="D83" s="235"/>
      <c r="E83" s="70"/>
      <c r="F83" s="70"/>
      <c r="G83" s="43"/>
      <c r="H83" s="71"/>
      <c r="I83" s="72"/>
      <c r="J83" s="145" t="e">
        <f t="shared" si="2"/>
        <v>#DIV/0!</v>
      </c>
      <c r="K83" s="42"/>
      <c r="L83" s="42"/>
      <c r="M83" s="41"/>
    </row>
    <row r="84" spans="1:13">
      <c r="A84" s="65">
        <v>77</v>
      </c>
      <c r="B84" s="41"/>
      <c r="C84" s="41"/>
      <c r="D84" s="235"/>
      <c r="E84" s="70"/>
      <c r="F84" s="70"/>
      <c r="G84" s="43"/>
      <c r="H84" s="71"/>
      <c r="I84" s="72"/>
      <c r="J84" s="145" t="e">
        <f t="shared" si="2"/>
        <v>#DIV/0!</v>
      </c>
      <c r="K84" s="42"/>
      <c r="L84" s="42"/>
      <c r="M84" s="41"/>
    </row>
    <row r="85" spans="1:13">
      <c r="A85" s="24">
        <v>78</v>
      </c>
      <c r="B85" s="41"/>
      <c r="C85" s="41"/>
      <c r="D85" s="235"/>
      <c r="E85" s="70"/>
      <c r="F85" s="70"/>
      <c r="G85" s="43"/>
      <c r="H85" s="71"/>
      <c r="I85" s="72"/>
      <c r="J85" s="158" t="e">
        <f t="shared" si="2"/>
        <v>#DIV/0!</v>
      </c>
      <c r="K85" s="42"/>
      <c r="L85" s="42"/>
      <c r="M85" s="41"/>
    </row>
    <row r="86" spans="1:13">
      <c r="A86" s="24">
        <v>79</v>
      </c>
      <c r="B86" s="41"/>
      <c r="C86" s="41"/>
      <c r="D86" s="235"/>
      <c r="E86" s="70"/>
      <c r="F86" s="70"/>
      <c r="G86" s="43"/>
      <c r="H86" s="71"/>
      <c r="I86" s="72"/>
      <c r="J86" s="158" t="e">
        <f t="shared" si="2"/>
        <v>#DIV/0!</v>
      </c>
      <c r="K86" s="42"/>
      <c r="L86" s="42"/>
      <c r="M86" s="41"/>
    </row>
    <row r="87" spans="1:13">
      <c r="A87" s="24">
        <v>80</v>
      </c>
      <c r="B87" s="41"/>
      <c r="C87" s="41"/>
      <c r="D87" s="235"/>
      <c r="E87" s="70"/>
      <c r="F87" s="70"/>
      <c r="G87" s="43"/>
      <c r="H87" s="71"/>
      <c r="I87" s="72"/>
      <c r="J87" s="145" t="e">
        <f t="shared" si="2"/>
        <v>#DIV/0!</v>
      </c>
      <c r="K87" s="42"/>
      <c r="L87" s="42"/>
      <c r="M87" s="41"/>
    </row>
    <row r="88" spans="1:13">
      <c r="A88" s="24">
        <v>81</v>
      </c>
      <c r="B88" s="41"/>
      <c r="C88" s="41"/>
      <c r="D88" s="235"/>
      <c r="E88" s="70"/>
      <c r="F88" s="70"/>
      <c r="G88" s="43"/>
      <c r="H88" s="71"/>
      <c r="I88" s="72"/>
      <c r="J88" s="158" t="e">
        <f t="shared" si="2"/>
        <v>#DIV/0!</v>
      </c>
      <c r="K88" s="42"/>
      <c r="L88" s="42"/>
      <c r="M88" s="41"/>
    </row>
    <row r="89" spans="1:13">
      <c r="A89" s="24">
        <v>82</v>
      </c>
      <c r="B89" s="41"/>
      <c r="C89" s="41"/>
      <c r="D89" s="235"/>
      <c r="E89" s="70"/>
      <c r="F89" s="70"/>
      <c r="G89" s="43"/>
      <c r="H89" s="71"/>
      <c r="I89" s="72"/>
      <c r="J89" s="158" t="e">
        <f t="shared" si="2"/>
        <v>#DIV/0!</v>
      </c>
      <c r="K89" s="42"/>
      <c r="L89" s="42"/>
      <c r="M89" s="41"/>
    </row>
    <row r="90" spans="1:13">
      <c r="A90" s="24">
        <v>83</v>
      </c>
      <c r="B90" s="41"/>
      <c r="C90" s="41"/>
      <c r="D90" s="235"/>
      <c r="E90" s="70"/>
      <c r="F90" s="70"/>
      <c r="G90" s="43"/>
      <c r="H90" s="71"/>
      <c r="I90" s="72"/>
      <c r="J90" s="145" t="e">
        <f t="shared" si="2"/>
        <v>#DIV/0!</v>
      </c>
      <c r="K90" s="42"/>
      <c r="L90" s="42"/>
      <c r="M90" s="41"/>
    </row>
    <row r="91" spans="1:13">
      <c r="A91" s="24">
        <v>84</v>
      </c>
      <c r="B91" s="41"/>
      <c r="C91" s="41"/>
      <c r="D91" s="235"/>
      <c r="E91" s="70"/>
      <c r="F91" s="70"/>
      <c r="G91" s="43"/>
      <c r="H91" s="71"/>
      <c r="I91" s="72"/>
      <c r="J91" s="145" t="e">
        <f t="shared" si="2"/>
        <v>#DIV/0!</v>
      </c>
      <c r="K91" s="42"/>
      <c r="L91" s="42"/>
      <c r="M91" s="41"/>
    </row>
    <row r="92" spans="1:13">
      <c r="A92" s="24">
        <v>85</v>
      </c>
      <c r="B92" s="41"/>
      <c r="C92" s="41"/>
      <c r="D92" s="235"/>
      <c r="E92" s="70"/>
      <c r="F92" s="70"/>
      <c r="G92" s="43"/>
      <c r="H92" s="71"/>
      <c r="I92" s="72"/>
      <c r="J92" s="145" t="e">
        <f t="shared" si="2"/>
        <v>#DIV/0!</v>
      </c>
      <c r="K92" s="42"/>
      <c r="L92" s="42"/>
      <c r="M92" s="41"/>
    </row>
    <row r="93" spans="1:13">
      <c r="A93" s="65">
        <v>86</v>
      </c>
      <c r="B93" s="41"/>
      <c r="C93" s="41"/>
      <c r="D93" s="235"/>
      <c r="E93" s="70"/>
      <c r="F93" s="70"/>
      <c r="G93" s="43"/>
      <c r="H93" s="71"/>
      <c r="I93" s="72"/>
      <c r="J93" s="145" t="e">
        <f t="shared" si="2"/>
        <v>#DIV/0!</v>
      </c>
      <c r="K93" s="42"/>
      <c r="L93" s="42"/>
      <c r="M93" s="41"/>
    </row>
    <row r="94" spans="1:13">
      <c r="A94" s="65">
        <v>87</v>
      </c>
      <c r="B94" s="41"/>
      <c r="C94" s="41"/>
      <c r="D94" s="235"/>
      <c r="E94" s="70"/>
      <c r="F94" s="70"/>
      <c r="G94" s="43"/>
      <c r="H94" s="71"/>
      <c r="I94" s="72"/>
      <c r="J94" s="158" t="e">
        <f t="shared" si="2"/>
        <v>#DIV/0!</v>
      </c>
      <c r="K94" s="42"/>
      <c r="L94" s="42"/>
      <c r="M94" s="41"/>
    </row>
    <row r="95" spans="1:13">
      <c r="A95" s="24">
        <v>88</v>
      </c>
      <c r="B95" s="41"/>
      <c r="C95" s="41"/>
      <c r="D95" s="235"/>
      <c r="E95" s="70"/>
      <c r="F95" s="70"/>
      <c r="G95" s="43"/>
      <c r="H95" s="71"/>
      <c r="I95" s="72"/>
      <c r="J95" s="158" t="e">
        <f t="shared" si="2"/>
        <v>#DIV/0!</v>
      </c>
      <c r="K95" s="42"/>
      <c r="L95" s="42"/>
      <c r="M95" s="41"/>
    </row>
    <row r="96" spans="1:13">
      <c r="A96" s="24">
        <v>89</v>
      </c>
      <c r="B96" s="41"/>
      <c r="C96" s="41"/>
      <c r="D96" s="235"/>
      <c r="E96" s="70"/>
      <c r="F96" s="70"/>
      <c r="G96" s="43"/>
      <c r="H96" s="71"/>
      <c r="I96" s="72"/>
      <c r="J96" s="145" t="e">
        <f t="shared" si="2"/>
        <v>#DIV/0!</v>
      </c>
      <c r="K96" s="42"/>
      <c r="L96" s="42"/>
      <c r="M96" s="41"/>
    </row>
    <row r="97" spans="1:13">
      <c r="A97" s="24">
        <v>90</v>
      </c>
      <c r="B97" s="41"/>
      <c r="C97" s="41"/>
      <c r="D97" s="235"/>
      <c r="E97" s="70"/>
      <c r="F97" s="70"/>
      <c r="G97" s="43"/>
      <c r="H97" s="71"/>
      <c r="I97" s="72"/>
      <c r="J97" s="158" t="e">
        <f t="shared" si="2"/>
        <v>#DIV/0!</v>
      </c>
      <c r="K97" s="42"/>
      <c r="L97" s="42"/>
      <c r="M97" s="41"/>
    </row>
    <row r="98" spans="1:13">
      <c r="A98" s="24">
        <v>91</v>
      </c>
      <c r="B98" s="41"/>
      <c r="C98" s="41"/>
      <c r="D98" s="235"/>
      <c r="E98" s="70"/>
      <c r="F98" s="70"/>
      <c r="G98" s="43"/>
      <c r="H98" s="71"/>
      <c r="I98" s="72"/>
      <c r="J98" s="158" t="e">
        <f t="shared" si="2"/>
        <v>#DIV/0!</v>
      </c>
      <c r="K98" s="42"/>
      <c r="L98" s="42"/>
      <c r="M98" s="41"/>
    </row>
    <row r="99" spans="1:13">
      <c r="A99" s="24">
        <v>92</v>
      </c>
      <c r="B99" s="41"/>
      <c r="C99" s="41"/>
      <c r="D99" s="235"/>
      <c r="E99" s="70"/>
      <c r="F99" s="70"/>
      <c r="G99" s="43"/>
      <c r="H99" s="71"/>
      <c r="I99" s="72"/>
      <c r="J99" s="145" t="e">
        <f t="shared" si="2"/>
        <v>#DIV/0!</v>
      </c>
      <c r="K99" s="42"/>
      <c r="L99" s="42"/>
      <c r="M99" s="41"/>
    </row>
    <row r="100" spans="1:13">
      <c r="A100" s="24">
        <v>93</v>
      </c>
      <c r="B100" s="41"/>
      <c r="C100" s="41"/>
      <c r="D100" s="235"/>
      <c r="E100" s="70"/>
      <c r="F100" s="70"/>
      <c r="G100" s="43"/>
      <c r="H100" s="71"/>
      <c r="I100" s="72"/>
      <c r="J100" s="145" t="e">
        <f t="shared" si="2"/>
        <v>#DIV/0!</v>
      </c>
      <c r="K100" s="42"/>
      <c r="L100" s="42"/>
      <c r="M100" s="41"/>
    </row>
    <row r="101" spans="1:13">
      <c r="A101" s="24">
        <v>94</v>
      </c>
      <c r="B101" s="41"/>
      <c r="C101" s="41"/>
      <c r="D101" s="235"/>
      <c r="E101" s="70"/>
      <c r="F101" s="70"/>
      <c r="G101" s="43"/>
      <c r="H101" s="71"/>
      <c r="I101" s="72"/>
      <c r="J101" s="145" t="e">
        <f t="shared" si="2"/>
        <v>#DIV/0!</v>
      </c>
      <c r="K101" s="42"/>
      <c r="L101" s="42"/>
      <c r="M101" s="41"/>
    </row>
    <row r="102" spans="1:13">
      <c r="A102" s="24">
        <v>95</v>
      </c>
      <c r="B102" s="41"/>
      <c r="C102" s="41"/>
      <c r="D102" s="235"/>
      <c r="E102" s="70"/>
      <c r="F102" s="70"/>
      <c r="G102" s="43"/>
      <c r="H102" s="71"/>
      <c r="I102" s="72"/>
      <c r="J102" s="145" t="e">
        <f t="shared" si="2"/>
        <v>#DIV/0!</v>
      </c>
      <c r="K102" s="42"/>
      <c r="L102" s="42"/>
      <c r="M102" s="41"/>
    </row>
    <row r="103" spans="1:13">
      <c r="A103" s="65">
        <v>96</v>
      </c>
      <c r="B103" s="41"/>
      <c r="C103" s="41"/>
      <c r="D103" s="235"/>
      <c r="E103" s="70"/>
      <c r="F103" s="70"/>
      <c r="G103" s="43"/>
      <c r="H103" s="71"/>
      <c r="I103" s="72"/>
      <c r="J103" s="158" t="e">
        <f t="shared" si="2"/>
        <v>#DIV/0!</v>
      </c>
      <c r="K103" s="42"/>
      <c r="L103" s="42"/>
      <c r="M103" s="41"/>
    </row>
    <row r="104" spans="1:13">
      <c r="A104" s="65">
        <v>97</v>
      </c>
      <c r="B104" s="41"/>
      <c r="C104" s="41"/>
      <c r="D104" s="235"/>
      <c r="E104" s="70"/>
      <c r="F104" s="70"/>
      <c r="G104" s="43"/>
      <c r="H104" s="71"/>
      <c r="I104" s="72"/>
      <c r="J104" s="158" t="e">
        <f t="shared" si="2"/>
        <v>#DIV/0!</v>
      </c>
      <c r="K104" s="42"/>
      <c r="L104" s="42"/>
      <c r="M104" s="41"/>
    </row>
    <row r="105" spans="1:13">
      <c r="A105" s="24">
        <v>98</v>
      </c>
      <c r="B105" s="41"/>
      <c r="C105" s="41"/>
      <c r="D105" s="235"/>
      <c r="E105" s="70"/>
      <c r="F105" s="70"/>
      <c r="G105" s="43"/>
      <c r="H105" s="71"/>
      <c r="I105" s="72"/>
      <c r="J105" s="145" t="e">
        <f t="shared" si="2"/>
        <v>#DIV/0!</v>
      </c>
      <c r="K105" s="42"/>
      <c r="L105" s="42"/>
      <c r="M105" s="41"/>
    </row>
    <row r="106" spans="1:13">
      <c r="A106" s="24">
        <v>99</v>
      </c>
      <c r="B106" s="41"/>
      <c r="C106" s="41"/>
      <c r="D106" s="235"/>
      <c r="E106" s="70"/>
      <c r="F106" s="70"/>
      <c r="G106" s="43"/>
      <c r="H106" s="71"/>
      <c r="I106" s="72"/>
      <c r="J106" s="158" t="e">
        <f t="shared" si="2"/>
        <v>#DIV/0!</v>
      </c>
      <c r="K106" s="42"/>
      <c r="L106" s="42"/>
      <c r="M106" s="41"/>
    </row>
    <row r="107" spans="1:13">
      <c r="A107" s="24">
        <v>100</v>
      </c>
      <c r="B107" s="41"/>
      <c r="C107" s="41"/>
      <c r="D107" s="235"/>
      <c r="E107" s="70"/>
      <c r="F107" s="70"/>
      <c r="G107" s="43"/>
      <c r="H107" s="71"/>
      <c r="I107" s="72"/>
      <c r="J107" s="158" t="e">
        <f t="shared" ref="J107:J170" si="3">H107/I107</f>
        <v>#DIV/0!</v>
      </c>
      <c r="K107" s="42"/>
      <c r="L107" s="42"/>
      <c r="M107" s="41"/>
    </row>
    <row r="108" spans="1:13">
      <c r="A108" s="24">
        <v>101</v>
      </c>
      <c r="B108" s="41"/>
      <c r="C108" s="41"/>
      <c r="D108" s="235"/>
      <c r="E108" s="70"/>
      <c r="F108" s="70"/>
      <c r="G108" s="43"/>
      <c r="H108" s="71"/>
      <c r="I108" s="72"/>
      <c r="J108" s="145" t="e">
        <f t="shared" si="3"/>
        <v>#DIV/0!</v>
      </c>
      <c r="K108" s="42"/>
      <c r="L108" s="42"/>
      <c r="M108" s="41"/>
    </row>
    <row r="109" spans="1:13">
      <c r="A109" s="24">
        <v>102</v>
      </c>
      <c r="B109" s="41"/>
      <c r="C109" s="41"/>
      <c r="D109" s="235"/>
      <c r="E109" s="70"/>
      <c r="F109" s="70"/>
      <c r="G109" s="43"/>
      <c r="H109" s="71"/>
      <c r="I109" s="72"/>
      <c r="J109" s="145" t="e">
        <f t="shared" si="3"/>
        <v>#DIV/0!</v>
      </c>
      <c r="K109" s="42"/>
      <c r="L109" s="42"/>
      <c r="M109" s="41"/>
    </row>
    <row r="110" spans="1:13">
      <c r="A110" s="24">
        <v>103</v>
      </c>
      <c r="B110" s="41"/>
      <c r="C110" s="41"/>
      <c r="D110" s="235"/>
      <c r="E110" s="70"/>
      <c r="F110" s="70"/>
      <c r="G110" s="43"/>
      <c r="H110" s="71"/>
      <c r="I110" s="72"/>
      <c r="J110" s="145" t="e">
        <f t="shared" si="3"/>
        <v>#DIV/0!</v>
      </c>
      <c r="K110" s="42"/>
      <c r="L110" s="42"/>
      <c r="M110" s="41"/>
    </row>
    <row r="111" spans="1:13">
      <c r="A111" s="24">
        <v>104</v>
      </c>
      <c r="B111" s="41"/>
      <c r="C111" s="41"/>
      <c r="D111" s="235"/>
      <c r="E111" s="70"/>
      <c r="F111" s="70"/>
      <c r="G111" s="43"/>
      <c r="H111" s="71"/>
      <c r="I111" s="72"/>
      <c r="J111" s="145" t="e">
        <f t="shared" si="3"/>
        <v>#DIV/0!</v>
      </c>
      <c r="K111" s="42"/>
      <c r="L111" s="42"/>
      <c r="M111" s="41"/>
    </row>
    <row r="112" spans="1:13">
      <c r="A112" s="24">
        <v>105</v>
      </c>
      <c r="B112" s="41"/>
      <c r="C112" s="41"/>
      <c r="D112" s="235"/>
      <c r="E112" s="70"/>
      <c r="F112" s="70"/>
      <c r="G112" s="43"/>
      <c r="H112" s="71"/>
      <c r="I112" s="72"/>
      <c r="J112" s="158" t="e">
        <f t="shared" si="3"/>
        <v>#DIV/0!</v>
      </c>
      <c r="K112" s="42"/>
      <c r="L112" s="42"/>
      <c r="M112" s="41"/>
    </row>
    <row r="113" spans="1:13">
      <c r="A113" s="65">
        <v>106</v>
      </c>
      <c r="B113" s="41"/>
      <c r="C113" s="41"/>
      <c r="D113" s="235"/>
      <c r="E113" s="70"/>
      <c r="F113" s="70"/>
      <c r="G113" s="43"/>
      <c r="H113" s="71"/>
      <c r="I113" s="72"/>
      <c r="J113" s="158" t="e">
        <f t="shared" si="3"/>
        <v>#DIV/0!</v>
      </c>
      <c r="K113" s="42"/>
      <c r="L113" s="42"/>
      <c r="M113" s="41"/>
    </row>
    <row r="114" spans="1:13">
      <c r="A114" s="65">
        <v>107</v>
      </c>
      <c r="B114" s="41"/>
      <c r="C114" s="41"/>
      <c r="D114" s="235"/>
      <c r="E114" s="70"/>
      <c r="F114" s="70"/>
      <c r="G114" s="43"/>
      <c r="H114" s="71"/>
      <c r="I114" s="72"/>
      <c r="J114" s="145" t="e">
        <f t="shared" si="3"/>
        <v>#DIV/0!</v>
      </c>
      <c r="K114" s="42"/>
      <c r="L114" s="42"/>
      <c r="M114" s="41"/>
    </row>
    <row r="115" spans="1:13">
      <c r="A115" s="24">
        <v>108</v>
      </c>
      <c r="B115" s="41"/>
      <c r="C115" s="41"/>
      <c r="D115" s="235"/>
      <c r="E115" s="70"/>
      <c r="F115" s="70"/>
      <c r="G115" s="43"/>
      <c r="H115" s="71"/>
      <c r="I115" s="72"/>
      <c r="J115" s="158" t="e">
        <f t="shared" si="3"/>
        <v>#DIV/0!</v>
      </c>
      <c r="K115" s="42"/>
      <c r="L115" s="42"/>
      <c r="M115" s="41"/>
    </row>
    <row r="116" spans="1:13">
      <c r="A116" s="24">
        <v>109</v>
      </c>
      <c r="B116" s="41"/>
      <c r="C116" s="41"/>
      <c r="D116" s="235"/>
      <c r="E116" s="70"/>
      <c r="F116" s="70"/>
      <c r="G116" s="43"/>
      <c r="H116" s="71"/>
      <c r="I116" s="72"/>
      <c r="J116" s="158" t="e">
        <f t="shared" si="3"/>
        <v>#DIV/0!</v>
      </c>
      <c r="K116" s="42"/>
      <c r="L116" s="42"/>
      <c r="M116" s="41"/>
    </row>
    <row r="117" spans="1:13">
      <c r="A117" s="24">
        <v>110</v>
      </c>
      <c r="B117" s="41"/>
      <c r="C117" s="41"/>
      <c r="D117" s="235"/>
      <c r="E117" s="70"/>
      <c r="F117" s="70"/>
      <c r="G117" s="43"/>
      <c r="H117" s="71"/>
      <c r="I117" s="72"/>
      <c r="J117" s="145" t="e">
        <f t="shared" si="3"/>
        <v>#DIV/0!</v>
      </c>
      <c r="K117" s="42"/>
      <c r="L117" s="42"/>
      <c r="M117" s="41"/>
    </row>
    <row r="118" spans="1:13">
      <c r="A118" s="24">
        <v>111</v>
      </c>
      <c r="B118" s="41"/>
      <c r="C118" s="41"/>
      <c r="D118" s="235"/>
      <c r="E118" s="70"/>
      <c r="F118" s="70"/>
      <c r="G118" s="43"/>
      <c r="H118" s="71"/>
      <c r="I118" s="72"/>
      <c r="J118" s="145" t="e">
        <f t="shared" si="3"/>
        <v>#DIV/0!</v>
      </c>
      <c r="K118" s="42"/>
      <c r="L118" s="42"/>
      <c r="M118" s="41"/>
    </row>
    <row r="119" spans="1:13">
      <c r="A119" s="24">
        <v>112</v>
      </c>
      <c r="B119" s="41"/>
      <c r="C119" s="41"/>
      <c r="D119" s="235"/>
      <c r="E119" s="70"/>
      <c r="F119" s="70"/>
      <c r="G119" s="43"/>
      <c r="H119" s="71"/>
      <c r="I119" s="72"/>
      <c r="J119" s="145" t="e">
        <f t="shared" si="3"/>
        <v>#DIV/0!</v>
      </c>
      <c r="K119" s="42"/>
      <c r="L119" s="42"/>
      <c r="M119" s="41"/>
    </row>
    <row r="120" spans="1:13">
      <c r="A120" s="24">
        <v>113</v>
      </c>
      <c r="B120" s="41"/>
      <c r="C120" s="41"/>
      <c r="D120" s="235"/>
      <c r="E120" s="70"/>
      <c r="F120" s="70"/>
      <c r="G120" s="43"/>
      <c r="H120" s="71"/>
      <c r="I120" s="72"/>
      <c r="J120" s="145" t="e">
        <f t="shared" si="3"/>
        <v>#DIV/0!</v>
      </c>
      <c r="K120" s="42"/>
      <c r="L120" s="42"/>
      <c r="M120" s="41"/>
    </row>
    <row r="121" spans="1:13">
      <c r="A121" s="24">
        <v>114</v>
      </c>
      <c r="B121" s="41"/>
      <c r="C121" s="41"/>
      <c r="D121" s="235"/>
      <c r="E121" s="70"/>
      <c r="F121" s="70"/>
      <c r="G121" s="43"/>
      <c r="H121" s="71"/>
      <c r="I121" s="72"/>
      <c r="J121" s="158" t="e">
        <f t="shared" si="3"/>
        <v>#DIV/0!</v>
      </c>
      <c r="K121" s="42"/>
      <c r="L121" s="42"/>
      <c r="M121" s="41"/>
    </row>
    <row r="122" spans="1:13">
      <c r="A122" s="24">
        <v>115</v>
      </c>
      <c r="B122" s="41"/>
      <c r="C122" s="41"/>
      <c r="D122" s="235"/>
      <c r="E122" s="70"/>
      <c r="F122" s="70"/>
      <c r="G122" s="43"/>
      <c r="H122" s="71"/>
      <c r="I122" s="72"/>
      <c r="J122" s="158" t="e">
        <f t="shared" si="3"/>
        <v>#DIV/0!</v>
      </c>
      <c r="K122" s="42"/>
      <c r="L122" s="42"/>
      <c r="M122" s="41"/>
    </row>
    <row r="123" spans="1:13">
      <c r="A123" s="65">
        <v>116</v>
      </c>
      <c r="B123" s="41"/>
      <c r="C123" s="41"/>
      <c r="D123" s="235"/>
      <c r="E123" s="70"/>
      <c r="F123" s="70"/>
      <c r="G123" s="43"/>
      <c r="H123" s="71"/>
      <c r="I123" s="72"/>
      <c r="J123" s="145" t="e">
        <f t="shared" si="3"/>
        <v>#DIV/0!</v>
      </c>
      <c r="K123" s="42"/>
      <c r="L123" s="42"/>
      <c r="M123" s="41"/>
    </row>
    <row r="124" spans="1:13">
      <c r="A124" s="65">
        <v>117</v>
      </c>
      <c r="B124" s="41"/>
      <c r="C124" s="41"/>
      <c r="D124" s="235"/>
      <c r="E124" s="70"/>
      <c r="F124" s="70"/>
      <c r="G124" s="43"/>
      <c r="H124" s="71"/>
      <c r="I124" s="72"/>
      <c r="J124" s="158" t="e">
        <f t="shared" si="3"/>
        <v>#DIV/0!</v>
      </c>
      <c r="K124" s="42"/>
      <c r="L124" s="42"/>
      <c r="M124" s="41"/>
    </row>
    <row r="125" spans="1:13">
      <c r="A125" s="24">
        <v>118</v>
      </c>
      <c r="B125" s="41"/>
      <c r="C125" s="41"/>
      <c r="D125" s="235"/>
      <c r="E125" s="70"/>
      <c r="F125" s="70"/>
      <c r="G125" s="43"/>
      <c r="H125" s="71"/>
      <c r="I125" s="72"/>
      <c r="J125" s="158" t="e">
        <f t="shared" si="3"/>
        <v>#DIV/0!</v>
      </c>
      <c r="K125" s="42"/>
      <c r="L125" s="42"/>
      <c r="M125" s="41"/>
    </row>
    <row r="126" spans="1:13">
      <c r="A126" s="24">
        <v>119</v>
      </c>
      <c r="B126" s="41"/>
      <c r="C126" s="41"/>
      <c r="D126" s="235"/>
      <c r="E126" s="70"/>
      <c r="F126" s="70"/>
      <c r="G126" s="43"/>
      <c r="H126" s="71"/>
      <c r="I126" s="72"/>
      <c r="J126" s="145" t="e">
        <f t="shared" si="3"/>
        <v>#DIV/0!</v>
      </c>
      <c r="K126" s="42"/>
      <c r="L126" s="42"/>
      <c r="M126" s="41"/>
    </row>
    <row r="127" spans="1:13">
      <c r="A127" s="24">
        <v>120</v>
      </c>
      <c r="B127" s="41"/>
      <c r="C127" s="41"/>
      <c r="D127" s="235"/>
      <c r="E127" s="70"/>
      <c r="F127" s="70"/>
      <c r="G127" s="43"/>
      <c r="H127" s="71"/>
      <c r="I127" s="72"/>
      <c r="J127" s="145" t="e">
        <f t="shared" si="3"/>
        <v>#DIV/0!</v>
      </c>
      <c r="K127" s="42"/>
      <c r="L127" s="42"/>
      <c r="M127" s="41"/>
    </row>
    <row r="128" spans="1:13">
      <c r="A128" s="24">
        <v>121</v>
      </c>
      <c r="B128" s="41"/>
      <c r="C128" s="41"/>
      <c r="D128" s="235"/>
      <c r="E128" s="70"/>
      <c r="F128" s="70"/>
      <c r="G128" s="43"/>
      <c r="H128" s="71"/>
      <c r="I128" s="72"/>
      <c r="J128" s="145" t="e">
        <f t="shared" si="3"/>
        <v>#DIV/0!</v>
      </c>
      <c r="K128" s="42"/>
      <c r="L128" s="42"/>
      <c r="M128" s="41"/>
    </row>
    <row r="129" spans="1:13">
      <c r="A129" s="24">
        <v>122</v>
      </c>
      <c r="B129" s="41"/>
      <c r="C129" s="41"/>
      <c r="D129" s="235"/>
      <c r="E129" s="70"/>
      <c r="F129" s="70"/>
      <c r="G129" s="43"/>
      <c r="H129" s="71"/>
      <c r="I129" s="72"/>
      <c r="J129" s="145" t="e">
        <f t="shared" si="3"/>
        <v>#DIV/0!</v>
      </c>
      <c r="K129" s="42"/>
      <c r="L129" s="42"/>
      <c r="M129" s="41"/>
    </row>
    <row r="130" spans="1:13">
      <c r="A130" s="24">
        <v>123</v>
      </c>
      <c r="B130" s="41"/>
      <c r="C130" s="41"/>
      <c r="D130" s="235"/>
      <c r="E130" s="70"/>
      <c r="F130" s="70"/>
      <c r="G130" s="43"/>
      <c r="H130" s="71"/>
      <c r="I130" s="72"/>
      <c r="J130" s="158" t="e">
        <f t="shared" si="3"/>
        <v>#DIV/0!</v>
      </c>
      <c r="K130" s="42"/>
      <c r="L130" s="42"/>
      <c r="M130" s="41"/>
    </row>
    <row r="131" spans="1:13">
      <c r="A131" s="24">
        <v>124</v>
      </c>
      <c r="B131" s="41"/>
      <c r="C131" s="41"/>
      <c r="D131" s="235"/>
      <c r="E131" s="70"/>
      <c r="F131" s="70"/>
      <c r="G131" s="43"/>
      <c r="H131" s="71"/>
      <c r="I131" s="72"/>
      <c r="J131" s="158" t="e">
        <f t="shared" si="3"/>
        <v>#DIV/0!</v>
      </c>
      <c r="K131" s="42"/>
      <c r="L131" s="42"/>
      <c r="M131" s="41"/>
    </row>
    <row r="132" spans="1:13">
      <c r="A132" s="24">
        <v>125</v>
      </c>
      <c r="B132" s="41"/>
      <c r="C132" s="41"/>
      <c r="D132" s="235"/>
      <c r="E132" s="70"/>
      <c r="F132" s="70"/>
      <c r="G132" s="43"/>
      <c r="H132" s="71"/>
      <c r="I132" s="72"/>
      <c r="J132" s="145" t="e">
        <f t="shared" si="3"/>
        <v>#DIV/0!</v>
      </c>
      <c r="K132" s="42"/>
      <c r="L132" s="42"/>
      <c r="M132" s="41"/>
    </row>
    <row r="133" spans="1:13">
      <c r="A133" s="65">
        <v>126</v>
      </c>
      <c r="B133" s="41"/>
      <c r="C133" s="41"/>
      <c r="D133" s="235"/>
      <c r="E133" s="70"/>
      <c r="F133" s="70"/>
      <c r="G133" s="43"/>
      <c r="H133" s="71"/>
      <c r="I133" s="72"/>
      <c r="J133" s="158" t="e">
        <f t="shared" si="3"/>
        <v>#DIV/0!</v>
      </c>
      <c r="K133" s="42"/>
      <c r="L133" s="42"/>
      <c r="M133" s="41"/>
    </row>
    <row r="134" spans="1:13">
      <c r="A134" s="65">
        <v>127</v>
      </c>
      <c r="B134" s="41"/>
      <c r="C134" s="41"/>
      <c r="D134" s="235"/>
      <c r="E134" s="70"/>
      <c r="F134" s="70"/>
      <c r="G134" s="43"/>
      <c r="H134" s="71"/>
      <c r="I134" s="72"/>
      <c r="J134" s="158" t="e">
        <f t="shared" si="3"/>
        <v>#DIV/0!</v>
      </c>
      <c r="K134" s="42"/>
      <c r="L134" s="42"/>
      <c r="M134" s="41"/>
    </row>
    <row r="135" spans="1:13">
      <c r="A135" s="24">
        <v>128</v>
      </c>
      <c r="B135" s="41"/>
      <c r="C135" s="41"/>
      <c r="D135" s="235"/>
      <c r="E135" s="70"/>
      <c r="F135" s="70"/>
      <c r="G135" s="43"/>
      <c r="H135" s="71"/>
      <c r="I135" s="72"/>
      <c r="J135" s="145" t="e">
        <f t="shared" si="3"/>
        <v>#DIV/0!</v>
      </c>
      <c r="K135" s="42"/>
      <c r="L135" s="42"/>
      <c r="M135" s="41"/>
    </row>
    <row r="136" spans="1:13">
      <c r="A136" s="24">
        <v>129</v>
      </c>
      <c r="B136" s="41"/>
      <c r="C136" s="41"/>
      <c r="D136" s="235"/>
      <c r="E136" s="70"/>
      <c r="F136" s="70"/>
      <c r="G136" s="43"/>
      <c r="H136" s="71"/>
      <c r="I136" s="72"/>
      <c r="J136" s="145" t="e">
        <f t="shared" si="3"/>
        <v>#DIV/0!</v>
      </c>
      <c r="K136" s="42"/>
      <c r="L136" s="42"/>
      <c r="M136" s="41"/>
    </row>
    <row r="137" spans="1:13">
      <c r="A137" s="24">
        <v>130</v>
      </c>
      <c r="B137" s="41"/>
      <c r="C137" s="41"/>
      <c r="D137" s="235"/>
      <c r="E137" s="70"/>
      <c r="F137" s="70"/>
      <c r="G137" s="43"/>
      <c r="H137" s="71"/>
      <c r="I137" s="72"/>
      <c r="J137" s="145" t="e">
        <f t="shared" si="3"/>
        <v>#DIV/0!</v>
      </c>
      <c r="K137" s="42"/>
      <c r="L137" s="42"/>
      <c r="M137" s="41"/>
    </row>
    <row r="138" spans="1:13">
      <c r="A138" s="24">
        <v>131</v>
      </c>
      <c r="B138" s="41"/>
      <c r="C138" s="41"/>
      <c r="D138" s="235"/>
      <c r="E138" s="70"/>
      <c r="F138" s="70"/>
      <c r="G138" s="43"/>
      <c r="H138" s="71"/>
      <c r="I138" s="72"/>
      <c r="J138" s="145" t="e">
        <f t="shared" si="3"/>
        <v>#DIV/0!</v>
      </c>
      <c r="K138" s="42"/>
      <c r="L138" s="42"/>
      <c r="M138" s="41"/>
    </row>
    <row r="139" spans="1:13">
      <c r="A139" s="24">
        <v>132</v>
      </c>
      <c r="B139" s="41"/>
      <c r="C139" s="41"/>
      <c r="D139" s="235"/>
      <c r="E139" s="70"/>
      <c r="F139" s="70"/>
      <c r="G139" s="43"/>
      <c r="H139" s="71"/>
      <c r="I139" s="72"/>
      <c r="J139" s="158" t="e">
        <f t="shared" si="3"/>
        <v>#DIV/0!</v>
      </c>
      <c r="K139" s="42"/>
      <c r="L139" s="42"/>
      <c r="M139" s="41"/>
    </row>
    <row r="140" spans="1:13">
      <c r="A140" s="24">
        <v>133</v>
      </c>
      <c r="B140" s="41"/>
      <c r="C140" s="41"/>
      <c r="D140" s="235"/>
      <c r="E140" s="70"/>
      <c r="F140" s="70"/>
      <c r="G140" s="43"/>
      <c r="H140" s="71"/>
      <c r="I140" s="72"/>
      <c r="J140" s="158" t="e">
        <f t="shared" si="3"/>
        <v>#DIV/0!</v>
      </c>
      <c r="K140" s="42"/>
      <c r="L140" s="42"/>
      <c r="M140" s="41"/>
    </row>
    <row r="141" spans="1:13">
      <c r="A141" s="24">
        <v>134</v>
      </c>
      <c r="B141" s="41"/>
      <c r="C141" s="41"/>
      <c r="D141" s="235"/>
      <c r="E141" s="70"/>
      <c r="F141" s="70"/>
      <c r="G141" s="43"/>
      <c r="H141" s="71"/>
      <c r="I141" s="72"/>
      <c r="J141" s="145" t="e">
        <f t="shared" si="3"/>
        <v>#DIV/0!</v>
      </c>
      <c r="K141" s="42"/>
      <c r="L141" s="42"/>
      <c r="M141" s="41"/>
    </row>
    <row r="142" spans="1:13">
      <c r="A142" s="24">
        <v>135</v>
      </c>
      <c r="B142" s="41"/>
      <c r="C142" s="41"/>
      <c r="D142" s="235"/>
      <c r="E142" s="70"/>
      <c r="F142" s="70"/>
      <c r="G142" s="43"/>
      <c r="H142" s="71"/>
      <c r="I142" s="72"/>
      <c r="J142" s="158" t="e">
        <f t="shared" si="3"/>
        <v>#DIV/0!</v>
      </c>
      <c r="K142" s="42"/>
      <c r="L142" s="42"/>
      <c r="M142" s="41"/>
    </row>
    <row r="143" spans="1:13">
      <c r="A143" s="65">
        <v>136</v>
      </c>
      <c r="B143" s="41"/>
      <c r="C143" s="41"/>
      <c r="D143" s="235"/>
      <c r="E143" s="70"/>
      <c r="F143" s="70"/>
      <c r="G143" s="43"/>
      <c r="H143" s="71"/>
      <c r="I143" s="72"/>
      <c r="J143" s="158" t="e">
        <f t="shared" si="3"/>
        <v>#DIV/0!</v>
      </c>
      <c r="K143" s="42"/>
      <c r="L143" s="42"/>
      <c r="M143" s="41"/>
    </row>
    <row r="144" spans="1:13">
      <c r="A144" s="65">
        <v>137</v>
      </c>
      <c r="B144" s="41"/>
      <c r="C144" s="41"/>
      <c r="D144" s="235"/>
      <c r="E144" s="70"/>
      <c r="F144" s="70"/>
      <c r="G144" s="43"/>
      <c r="H144" s="71"/>
      <c r="I144" s="72"/>
      <c r="J144" s="145" t="e">
        <f t="shared" si="3"/>
        <v>#DIV/0!</v>
      </c>
      <c r="K144" s="42"/>
      <c r="L144" s="42"/>
      <c r="M144" s="41"/>
    </row>
    <row r="145" spans="1:13">
      <c r="A145" s="24">
        <v>138</v>
      </c>
      <c r="B145" s="41"/>
      <c r="C145" s="41"/>
      <c r="D145" s="235"/>
      <c r="E145" s="70"/>
      <c r="F145" s="70"/>
      <c r="G145" s="43"/>
      <c r="H145" s="71"/>
      <c r="I145" s="72"/>
      <c r="J145" s="145" t="e">
        <f t="shared" si="3"/>
        <v>#DIV/0!</v>
      </c>
      <c r="K145" s="42"/>
      <c r="L145" s="42"/>
      <c r="M145" s="41"/>
    </row>
    <row r="146" spans="1:13">
      <c r="A146" s="24">
        <v>139</v>
      </c>
      <c r="B146" s="41"/>
      <c r="C146" s="41"/>
      <c r="D146" s="235"/>
      <c r="E146" s="70"/>
      <c r="F146" s="70"/>
      <c r="G146" s="43"/>
      <c r="H146" s="71"/>
      <c r="I146" s="72"/>
      <c r="J146" s="145" t="e">
        <f t="shared" si="3"/>
        <v>#DIV/0!</v>
      </c>
      <c r="K146" s="42"/>
      <c r="L146" s="42"/>
      <c r="M146" s="41"/>
    </row>
    <row r="147" spans="1:13">
      <c r="A147" s="24">
        <v>140</v>
      </c>
      <c r="B147" s="41"/>
      <c r="C147" s="41"/>
      <c r="D147" s="235"/>
      <c r="E147" s="70"/>
      <c r="F147" s="70"/>
      <c r="G147" s="43"/>
      <c r="H147" s="71"/>
      <c r="I147" s="72"/>
      <c r="J147" s="145" t="e">
        <f t="shared" si="3"/>
        <v>#DIV/0!</v>
      </c>
      <c r="K147" s="42"/>
      <c r="L147" s="42"/>
      <c r="M147" s="41"/>
    </row>
    <row r="148" spans="1:13">
      <c r="A148" s="24">
        <v>141</v>
      </c>
      <c r="B148" s="41"/>
      <c r="C148" s="41"/>
      <c r="D148" s="235"/>
      <c r="E148" s="70"/>
      <c r="F148" s="70"/>
      <c r="G148" s="43"/>
      <c r="H148" s="71"/>
      <c r="I148" s="72"/>
      <c r="J148" s="158" t="e">
        <f t="shared" si="3"/>
        <v>#DIV/0!</v>
      </c>
      <c r="K148" s="42"/>
      <c r="L148" s="42"/>
      <c r="M148" s="41"/>
    </row>
    <row r="149" spans="1:13">
      <c r="A149" s="24">
        <v>142</v>
      </c>
      <c r="B149" s="41"/>
      <c r="C149" s="41"/>
      <c r="D149" s="235"/>
      <c r="E149" s="70"/>
      <c r="F149" s="70"/>
      <c r="G149" s="43"/>
      <c r="H149" s="71"/>
      <c r="I149" s="72"/>
      <c r="J149" s="158" t="e">
        <f t="shared" si="3"/>
        <v>#DIV/0!</v>
      </c>
      <c r="K149" s="42"/>
      <c r="L149" s="42"/>
      <c r="M149" s="41"/>
    </row>
    <row r="150" spans="1:13">
      <c r="A150" s="24">
        <v>143</v>
      </c>
      <c r="B150" s="41"/>
      <c r="C150" s="41"/>
      <c r="D150" s="235"/>
      <c r="E150" s="70"/>
      <c r="F150" s="70"/>
      <c r="G150" s="43"/>
      <c r="H150" s="71"/>
      <c r="I150" s="72"/>
      <c r="J150" s="145" t="e">
        <f t="shared" si="3"/>
        <v>#DIV/0!</v>
      </c>
      <c r="K150" s="42"/>
      <c r="L150" s="42"/>
      <c r="M150" s="41"/>
    </row>
    <row r="151" spans="1:13">
      <c r="A151" s="24">
        <v>144</v>
      </c>
      <c r="B151" s="41"/>
      <c r="C151" s="41"/>
      <c r="D151" s="235"/>
      <c r="E151" s="70"/>
      <c r="F151" s="70"/>
      <c r="G151" s="43"/>
      <c r="H151" s="71"/>
      <c r="I151" s="72"/>
      <c r="J151" s="158" t="e">
        <f t="shared" si="3"/>
        <v>#DIV/0!</v>
      </c>
      <c r="K151" s="42"/>
      <c r="L151" s="42"/>
      <c r="M151" s="41"/>
    </row>
    <row r="152" spans="1:13">
      <c r="A152" s="24">
        <v>145</v>
      </c>
      <c r="B152" s="41"/>
      <c r="C152" s="41"/>
      <c r="D152" s="235"/>
      <c r="E152" s="70"/>
      <c r="F152" s="70"/>
      <c r="G152" s="43"/>
      <c r="H152" s="71"/>
      <c r="I152" s="72"/>
      <c r="J152" s="158" t="e">
        <f t="shared" si="3"/>
        <v>#DIV/0!</v>
      </c>
      <c r="K152" s="42"/>
      <c r="L152" s="42"/>
      <c r="M152" s="41"/>
    </row>
    <row r="153" spans="1:13">
      <c r="A153" s="65">
        <v>146</v>
      </c>
      <c r="B153" s="41"/>
      <c r="C153" s="41"/>
      <c r="D153" s="235"/>
      <c r="E153" s="70"/>
      <c r="F153" s="70"/>
      <c r="G153" s="43"/>
      <c r="H153" s="71"/>
      <c r="I153" s="72"/>
      <c r="J153" s="145" t="e">
        <f t="shared" si="3"/>
        <v>#DIV/0!</v>
      </c>
      <c r="K153" s="42"/>
      <c r="L153" s="42"/>
      <c r="M153" s="41"/>
    </row>
    <row r="154" spans="1:13">
      <c r="A154" s="65">
        <v>147</v>
      </c>
      <c r="B154" s="41"/>
      <c r="C154" s="41"/>
      <c r="D154" s="235"/>
      <c r="E154" s="70"/>
      <c r="F154" s="70"/>
      <c r="G154" s="43"/>
      <c r="H154" s="71"/>
      <c r="I154" s="72"/>
      <c r="J154" s="145" t="e">
        <f t="shared" si="3"/>
        <v>#DIV/0!</v>
      </c>
      <c r="K154" s="42"/>
      <c r="L154" s="42"/>
      <c r="M154" s="41"/>
    </row>
    <row r="155" spans="1:13">
      <c r="A155" s="24">
        <v>148</v>
      </c>
      <c r="B155" s="41"/>
      <c r="C155" s="41"/>
      <c r="D155" s="235"/>
      <c r="E155" s="70"/>
      <c r="F155" s="70"/>
      <c r="G155" s="43"/>
      <c r="H155" s="71"/>
      <c r="I155" s="72"/>
      <c r="J155" s="145" t="e">
        <f t="shared" si="3"/>
        <v>#DIV/0!</v>
      </c>
      <c r="K155" s="42"/>
      <c r="L155" s="42"/>
      <c r="M155" s="41"/>
    </row>
    <row r="156" spans="1:13">
      <c r="A156" s="24">
        <v>149</v>
      </c>
      <c r="B156" s="41"/>
      <c r="C156" s="41"/>
      <c r="D156" s="235"/>
      <c r="E156" s="70"/>
      <c r="F156" s="70"/>
      <c r="G156" s="43"/>
      <c r="H156" s="71"/>
      <c r="I156" s="72"/>
      <c r="J156" s="145" t="e">
        <f t="shared" si="3"/>
        <v>#DIV/0!</v>
      </c>
      <c r="K156" s="42"/>
      <c r="L156" s="42"/>
      <c r="M156" s="41"/>
    </row>
    <row r="157" spans="1:13">
      <c r="A157" s="24">
        <v>150</v>
      </c>
      <c r="B157" s="41"/>
      <c r="C157" s="41"/>
      <c r="D157" s="235"/>
      <c r="E157" s="70"/>
      <c r="F157" s="70"/>
      <c r="G157" s="43"/>
      <c r="H157" s="71"/>
      <c r="I157" s="72"/>
      <c r="J157" s="158" t="e">
        <f t="shared" si="3"/>
        <v>#DIV/0!</v>
      </c>
      <c r="K157" s="42"/>
      <c r="L157" s="42"/>
      <c r="M157" s="41"/>
    </row>
    <row r="158" spans="1:13">
      <c r="A158" s="24">
        <v>151</v>
      </c>
      <c r="B158" s="41"/>
      <c r="C158" s="41"/>
      <c r="D158" s="235"/>
      <c r="E158" s="70"/>
      <c r="F158" s="70"/>
      <c r="G158" s="43"/>
      <c r="H158" s="71"/>
      <c r="I158" s="72"/>
      <c r="J158" s="158" t="e">
        <f t="shared" si="3"/>
        <v>#DIV/0!</v>
      </c>
      <c r="K158" s="42"/>
      <c r="L158" s="42"/>
      <c r="M158" s="41"/>
    </row>
    <row r="159" spans="1:13">
      <c r="A159" s="24">
        <v>152</v>
      </c>
      <c r="B159" s="41"/>
      <c r="C159" s="41"/>
      <c r="D159" s="235"/>
      <c r="E159" s="70"/>
      <c r="F159" s="70"/>
      <c r="G159" s="43"/>
      <c r="H159" s="71"/>
      <c r="I159" s="72"/>
      <c r="J159" s="145" t="e">
        <f t="shared" si="3"/>
        <v>#DIV/0!</v>
      </c>
      <c r="K159" s="42"/>
      <c r="L159" s="42"/>
      <c r="M159" s="41"/>
    </row>
    <row r="160" spans="1:13">
      <c r="A160" s="24">
        <v>153</v>
      </c>
      <c r="B160" s="41"/>
      <c r="C160" s="41"/>
      <c r="D160" s="235"/>
      <c r="E160" s="70"/>
      <c r="F160" s="70"/>
      <c r="G160" s="43"/>
      <c r="H160" s="71"/>
      <c r="I160" s="72"/>
      <c r="J160" s="158" t="e">
        <f t="shared" si="3"/>
        <v>#DIV/0!</v>
      </c>
      <c r="K160" s="42"/>
      <c r="L160" s="42"/>
      <c r="M160" s="41"/>
    </row>
    <row r="161" spans="1:13">
      <c r="A161" s="24">
        <v>154</v>
      </c>
      <c r="B161" s="41"/>
      <c r="C161" s="41"/>
      <c r="D161" s="235"/>
      <c r="E161" s="70"/>
      <c r="F161" s="70"/>
      <c r="G161" s="43"/>
      <c r="H161" s="71"/>
      <c r="I161" s="72"/>
      <c r="J161" s="158" t="e">
        <f t="shared" si="3"/>
        <v>#DIV/0!</v>
      </c>
      <c r="K161" s="42"/>
      <c r="L161" s="42"/>
      <c r="M161" s="41"/>
    </row>
    <row r="162" spans="1:13">
      <c r="A162" s="24">
        <v>155</v>
      </c>
      <c r="B162" s="41"/>
      <c r="C162" s="41"/>
      <c r="D162" s="235"/>
      <c r="E162" s="70"/>
      <c r="F162" s="70"/>
      <c r="G162" s="43"/>
      <c r="H162" s="71"/>
      <c r="I162" s="72"/>
      <c r="J162" s="145" t="e">
        <f t="shared" si="3"/>
        <v>#DIV/0!</v>
      </c>
      <c r="K162" s="42"/>
      <c r="L162" s="42"/>
      <c r="M162" s="41"/>
    </row>
    <row r="163" spans="1:13">
      <c r="A163" s="65">
        <v>156</v>
      </c>
      <c r="B163" s="41"/>
      <c r="C163" s="41"/>
      <c r="D163" s="235"/>
      <c r="E163" s="70"/>
      <c r="F163" s="70"/>
      <c r="G163" s="43"/>
      <c r="H163" s="71"/>
      <c r="I163" s="72"/>
      <c r="J163" s="145" t="e">
        <f t="shared" si="3"/>
        <v>#DIV/0!</v>
      </c>
      <c r="K163" s="42"/>
      <c r="L163" s="42"/>
      <c r="M163" s="41"/>
    </row>
    <row r="164" spans="1:13">
      <c r="A164" s="65">
        <v>157</v>
      </c>
      <c r="B164" s="41"/>
      <c r="C164" s="41"/>
      <c r="D164" s="235"/>
      <c r="E164" s="70"/>
      <c r="F164" s="70"/>
      <c r="G164" s="43"/>
      <c r="H164" s="71"/>
      <c r="I164" s="72"/>
      <c r="J164" s="145" t="e">
        <f t="shared" si="3"/>
        <v>#DIV/0!</v>
      </c>
      <c r="K164" s="42"/>
      <c r="L164" s="42"/>
      <c r="M164" s="41"/>
    </row>
    <row r="165" spans="1:13">
      <c r="A165" s="24">
        <v>158</v>
      </c>
      <c r="B165" s="41"/>
      <c r="C165" s="41"/>
      <c r="D165" s="235"/>
      <c r="E165" s="70"/>
      <c r="F165" s="70"/>
      <c r="G165" s="43"/>
      <c r="H165" s="71"/>
      <c r="I165" s="72"/>
      <c r="J165" s="145" t="e">
        <f t="shared" si="3"/>
        <v>#DIV/0!</v>
      </c>
      <c r="K165" s="42"/>
      <c r="L165" s="42"/>
      <c r="M165" s="41"/>
    </row>
    <row r="166" spans="1:13">
      <c r="A166" s="24">
        <v>159</v>
      </c>
      <c r="B166" s="41"/>
      <c r="C166" s="41"/>
      <c r="D166" s="235"/>
      <c r="E166" s="70"/>
      <c r="F166" s="70"/>
      <c r="G166" s="43"/>
      <c r="H166" s="71"/>
      <c r="I166" s="72"/>
      <c r="J166" s="158" t="e">
        <f t="shared" si="3"/>
        <v>#DIV/0!</v>
      </c>
      <c r="K166" s="42"/>
      <c r="L166" s="42"/>
      <c r="M166" s="41"/>
    </row>
    <row r="167" spans="1:13">
      <c r="A167" s="24">
        <v>160</v>
      </c>
      <c r="B167" s="41"/>
      <c r="C167" s="41"/>
      <c r="D167" s="235"/>
      <c r="E167" s="70"/>
      <c r="F167" s="70"/>
      <c r="G167" s="43"/>
      <c r="H167" s="71"/>
      <c r="I167" s="72"/>
      <c r="J167" s="158" t="e">
        <f t="shared" si="3"/>
        <v>#DIV/0!</v>
      </c>
      <c r="K167" s="42"/>
      <c r="L167" s="42"/>
      <c r="M167" s="41"/>
    </row>
    <row r="168" spans="1:13">
      <c r="A168" s="24">
        <v>161</v>
      </c>
      <c r="B168" s="41"/>
      <c r="C168" s="41"/>
      <c r="D168" s="235"/>
      <c r="E168" s="70"/>
      <c r="F168" s="70"/>
      <c r="G168" s="43"/>
      <c r="H168" s="71"/>
      <c r="I168" s="72"/>
      <c r="J168" s="145" t="e">
        <f t="shared" si="3"/>
        <v>#DIV/0!</v>
      </c>
      <c r="K168" s="42"/>
      <c r="L168" s="42"/>
      <c r="M168" s="41"/>
    </row>
    <row r="169" spans="1:13">
      <c r="A169" s="24">
        <v>162</v>
      </c>
      <c r="B169" s="41"/>
      <c r="C169" s="41"/>
      <c r="D169" s="235"/>
      <c r="E169" s="70"/>
      <c r="F169" s="70"/>
      <c r="G169" s="43"/>
      <c r="H169" s="71"/>
      <c r="I169" s="72"/>
      <c r="J169" s="158" t="e">
        <f t="shared" si="3"/>
        <v>#DIV/0!</v>
      </c>
      <c r="K169" s="42"/>
      <c r="L169" s="42"/>
      <c r="M169" s="41"/>
    </row>
    <row r="170" spans="1:13">
      <c r="A170" s="24">
        <v>163</v>
      </c>
      <c r="B170" s="41"/>
      <c r="C170" s="41"/>
      <c r="D170" s="235"/>
      <c r="E170" s="70"/>
      <c r="F170" s="70"/>
      <c r="G170" s="43"/>
      <c r="H170" s="71"/>
      <c r="I170" s="72"/>
      <c r="J170" s="158" t="e">
        <f t="shared" si="3"/>
        <v>#DIV/0!</v>
      </c>
      <c r="K170" s="42"/>
      <c r="L170" s="42"/>
      <c r="M170" s="41"/>
    </row>
    <row r="171" spans="1:13">
      <c r="A171" s="24">
        <v>164</v>
      </c>
      <c r="B171" s="41"/>
      <c r="C171" s="41"/>
      <c r="D171" s="235"/>
      <c r="E171" s="70"/>
      <c r="F171" s="70"/>
      <c r="G171" s="43"/>
      <c r="H171" s="71"/>
      <c r="I171" s="72"/>
      <c r="J171" s="145" t="e">
        <f t="shared" ref="J171:J234" si="4">H171/I171</f>
        <v>#DIV/0!</v>
      </c>
      <c r="K171" s="42"/>
      <c r="L171" s="42"/>
      <c r="M171" s="41"/>
    </row>
    <row r="172" spans="1:13">
      <c r="A172" s="24">
        <v>165</v>
      </c>
      <c r="B172" s="41"/>
      <c r="C172" s="41"/>
      <c r="D172" s="235"/>
      <c r="E172" s="70"/>
      <c r="F172" s="70"/>
      <c r="G172" s="43"/>
      <c r="H172" s="71"/>
      <c r="I172" s="72"/>
      <c r="J172" s="145" t="e">
        <f t="shared" si="4"/>
        <v>#DIV/0!</v>
      </c>
      <c r="K172" s="42"/>
      <c r="L172" s="42"/>
      <c r="M172" s="41"/>
    </row>
    <row r="173" spans="1:13">
      <c r="A173" s="65">
        <v>166</v>
      </c>
      <c r="B173" s="41"/>
      <c r="C173" s="41"/>
      <c r="D173" s="235"/>
      <c r="E173" s="70"/>
      <c r="F173" s="70"/>
      <c r="G173" s="43"/>
      <c r="H173" s="71"/>
      <c r="I173" s="72"/>
      <c r="J173" s="145" t="e">
        <f t="shared" si="4"/>
        <v>#DIV/0!</v>
      </c>
      <c r="K173" s="42"/>
      <c r="L173" s="42"/>
      <c r="M173" s="41"/>
    </row>
    <row r="174" spans="1:13">
      <c r="A174" s="65">
        <v>167</v>
      </c>
      <c r="B174" s="41"/>
      <c r="C174" s="41"/>
      <c r="D174" s="235"/>
      <c r="E174" s="70"/>
      <c r="F174" s="70"/>
      <c r="G174" s="43"/>
      <c r="H174" s="71"/>
      <c r="I174" s="72"/>
      <c r="J174" s="145" t="e">
        <f t="shared" si="4"/>
        <v>#DIV/0!</v>
      </c>
      <c r="K174" s="42"/>
      <c r="L174" s="42"/>
      <c r="M174" s="41"/>
    </row>
    <row r="175" spans="1:13">
      <c r="A175" s="24">
        <v>168</v>
      </c>
      <c r="B175" s="41"/>
      <c r="C175" s="41"/>
      <c r="D175" s="235"/>
      <c r="E175" s="70"/>
      <c r="F175" s="70"/>
      <c r="G175" s="43"/>
      <c r="H175" s="71"/>
      <c r="I175" s="72"/>
      <c r="J175" s="158" t="e">
        <f t="shared" si="4"/>
        <v>#DIV/0!</v>
      </c>
      <c r="K175" s="42"/>
      <c r="L175" s="42"/>
      <c r="M175" s="41"/>
    </row>
    <row r="176" spans="1:13">
      <c r="A176" s="24">
        <v>169</v>
      </c>
      <c r="B176" s="41"/>
      <c r="C176" s="41"/>
      <c r="D176" s="235"/>
      <c r="E176" s="70"/>
      <c r="F176" s="70"/>
      <c r="G176" s="43"/>
      <c r="H176" s="71"/>
      <c r="I176" s="72"/>
      <c r="J176" s="158" t="e">
        <f t="shared" si="4"/>
        <v>#DIV/0!</v>
      </c>
      <c r="K176" s="42"/>
      <c r="L176" s="42"/>
      <c r="M176" s="41"/>
    </row>
    <row r="177" spans="1:13">
      <c r="A177" s="24">
        <v>170</v>
      </c>
      <c r="B177" s="41"/>
      <c r="C177" s="41"/>
      <c r="D177" s="235"/>
      <c r="E177" s="70"/>
      <c r="F177" s="70"/>
      <c r="G177" s="43"/>
      <c r="H177" s="71"/>
      <c r="I177" s="72"/>
      <c r="J177" s="145" t="e">
        <f t="shared" si="4"/>
        <v>#DIV/0!</v>
      </c>
      <c r="K177" s="42"/>
      <c r="L177" s="42"/>
      <c r="M177" s="41"/>
    </row>
    <row r="178" spans="1:13">
      <c r="A178" s="24">
        <v>171</v>
      </c>
      <c r="B178" s="41"/>
      <c r="C178" s="41"/>
      <c r="D178" s="235"/>
      <c r="E178" s="70"/>
      <c r="F178" s="70"/>
      <c r="G178" s="43"/>
      <c r="H178" s="71"/>
      <c r="I178" s="72"/>
      <c r="J178" s="158" t="e">
        <f t="shared" si="4"/>
        <v>#DIV/0!</v>
      </c>
      <c r="K178" s="42"/>
      <c r="L178" s="42"/>
      <c r="M178" s="41"/>
    </row>
    <row r="179" spans="1:13">
      <c r="A179" s="24">
        <v>172</v>
      </c>
      <c r="B179" s="41"/>
      <c r="C179" s="41"/>
      <c r="D179" s="235"/>
      <c r="E179" s="70"/>
      <c r="F179" s="70"/>
      <c r="G179" s="43"/>
      <c r="H179" s="71"/>
      <c r="I179" s="72"/>
      <c r="J179" s="158" t="e">
        <f t="shared" si="4"/>
        <v>#DIV/0!</v>
      </c>
      <c r="K179" s="42"/>
      <c r="L179" s="42"/>
      <c r="M179" s="41"/>
    </row>
    <row r="180" spans="1:13">
      <c r="A180" s="24">
        <v>173</v>
      </c>
      <c r="B180" s="41"/>
      <c r="C180" s="41"/>
      <c r="D180" s="235"/>
      <c r="E180" s="70"/>
      <c r="F180" s="70"/>
      <c r="G180" s="43"/>
      <c r="H180" s="71"/>
      <c r="I180" s="72"/>
      <c r="J180" s="145" t="e">
        <f t="shared" si="4"/>
        <v>#DIV/0!</v>
      </c>
      <c r="K180" s="42"/>
      <c r="L180" s="42"/>
      <c r="M180" s="41"/>
    </row>
    <row r="181" spans="1:13">
      <c r="A181" s="24">
        <v>174</v>
      </c>
      <c r="B181" s="41"/>
      <c r="C181" s="41"/>
      <c r="D181" s="235"/>
      <c r="E181" s="70"/>
      <c r="F181" s="70"/>
      <c r="G181" s="43"/>
      <c r="H181" s="71"/>
      <c r="I181" s="72"/>
      <c r="J181" s="145" t="e">
        <f t="shared" si="4"/>
        <v>#DIV/0!</v>
      </c>
      <c r="K181" s="42"/>
      <c r="L181" s="42"/>
      <c r="M181" s="41"/>
    </row>
    <row r="182" spans="1:13">
      <c r="A182" s="24">
        <v>175</v>
      </c>
      <c r="B182" s="41"/>
      <c r="C182" s="41"/>
      <c r="D182" s="235"/>
      <c r="E182" s="70"/>
      <c r="F182" s="70"/>
      <c r="G182" s="43"/>
      <c r="H182" s="71"/>
      <c r="I182" s="72"/>
      <c r="J182" s="145" t="e">
        <f t="shared" si="4"/>
        <v>#DIV/0!</v>
      </c>
      <c r="K182" s="42"/>
      <c r="L182" s="42"/>
      <c r="M182" s="41"/>
    </row>
    <row r="183" spans="1:13">
      <c r="A183" s="65">
        <v>176</v>
      </c>
      <c r="B183" s="41"/>
      <c r="C183" s="41"/>
      <c r="D183" s="235"/>
      <c r="E183" s="70"/>
      <c r="F183" s="70"/>
      <c r="G183" s="43"/>
      <c r="H183" s="71"/>
      <c r="I183" s="72"/>
      <c r="J183" s="145" t="e">
        <f t="shared" si="4"/>
        <v>#DIV/0!</v>
      </c>
      <c r="K183" s="42"/>
      <c r="L183" s="42"/>
      <c r="M183" s="41"/>
    </row>
    <row r="184" spans="1:13">
      <c r="A184" s="65">
        <v>177</v>
      </c>
      <c r="B184" s="41"/>
      <c r="C184" s="41"/>
      <c r="D184" s="235"/>
      <c r="E184" s="70"/>
      <c r="F184" s="70"/>
      <c r="G184" s="43"/>
      <c r="H184" s="71"/>
      <c r="I184" s="72"/>
      <c r="J184" s="158" t="e">
        <f t="shared" si="4"/>
        <v>#DIV/0!</v>
      </c>
      <c r="K184" s="42"/>
      <c r="L184" s="42"/>
      <c r="M184" s="41"/>
    </row>
    <row r="185" spans="1:13">
      <c r="A185" s="24">
        <v>178</v>
      </c>
      <c r="B185" s="41"/>
      <c r="C185" s="41"/>
      <c r="D185" s="235"/>
      <c r="E185" s="70"/>
      <c r="F185" s="70"/>
      <c r="G185" s="43"/>
      <c r="H185" s="71"/>
      <c r="I185" s="72"/>
      <c r="J185" s="158" t="e">
        <f t="shared" si="4"/>
        <v>#DIV/0!</v>
      </c>
      <c r="K185" s="42"/>
      <c r="L185" s="42"/>
      <c r="M185" s="41"/>
    </row>
    <row r="186" spans="1:13">
      <c r="A186" s="24">
        <v>179</v>
      </c>
      <c r="B186" s="41"/>
      <c r="C186" s="41"/>
      <c r="D186" s="235"/>
      <c r="E186" s="70"/>
      <c r="F186" s="70"/>
      <c r="G186" s="43"/>
      <c r="H186" s="71"/>
      <c r="I186" s="72"/>
      <c r="J186" s="145" t="e">
        <f t="shared" si="4"/>
        <v>#DIV/0!</v>
      </c>
      <c r="K186" s="42"/>
      <c r="L186" s="42"/>
      <c r="M186" s="41"/>
    </row>
    <row r="187" spans="1:13">
      <c r="A187" s="24">
        <v>180</v>
      </c>
      <c r="B187" s="41"/>
      <c r="C187" s="41"/>
      <c r="D187" s="235"/>
      <c r="E187" s="70"/>
      <c r="F187" s="70"/>
      <c r="G187" s="43"/>
      <c r="H187" s="71"/>
      <c r="I187" s="72"/>
      <c r="J187" s="158" t="e">
        <f t="shared" si="4"/>
        <v>#DIV/0!</v>
      </c>
      <c r="K187" s="42"/>
      <c r="L187" s="42"/>
      <c r="M187" s="41"/>
    </row>
    <row r="188" spans="1:13">
      <c r="A188" s="24">
        <v>181</v>
      </c>
      <c r="B188" s="41"/>
      <c r="C188" s="41"/>
      <c r="D188" s="235"/>
      <c r="E188" s="70"/>
      <c r="F188" s="70"/>
      <c r="G188" s="43"/>
      <c r="H188" s="71"/>
      <c r="I188" s="72"/>
      <c r="J188" s="158" t="e">
        <f t="shared" si="4"/>
        <v>#DIV/0!</v>
      </c>
      <c r="K188" s="42"/>
      <c r="L188" s="42"/>
      <c r="M188" s="41"/>
    </row>
    <row r="189" spans="1:13">
      <c r="A189" s="24">
        <v>182</v>
      </c>
      <c r="B189" s="41"/>
      <c r="C189" s="41"/>
      <c r="D189" s="235"/>
      <c r="E189" s="70"/>
      <c r="F189" s="70"/>
      <c r="G189" s="43"/>
      <c r="H189" s="71"/>
      <c r="I189" s="72"/>
      <c r="J189" s="145" t="e">
        <f t="shared" si="4"/>
        <v>#DIV/0!</v>
      </c>
      <c r="K189" s="42"/>
      <c r="L189" s="42"/>
      <c r="M189" s="41"/>
    </row>
    <row r="190" spans="1:13">
      <c r="A190" s="24">
        <v>183</v>
      </c>
      <c r="B190" s="41"/>
      <c r="C190" s="41"/>
      <c r="D190" s="235"/>
      <c r="E190" s="70"/>
      <c r="F190" s="70"/>
      <c r="G190" s="43"/>
      <c r="H190" s="71"/>
      <c r="I190" s="72"/>
      <c r="J190" s="145" t="e">
        <f t="shared" si="4"/>
        <v>#DIV/0!</v>
      </c>
      <c r="K190" s="42"/>
      <c r="L190" s="42"/>
      <c r="M190" s="41"/>
    </row>
    <row r="191" spans="1:13">
      <c r="A191" s="24">
        <v>184</v>
      </c>
      <c r="B191" s="41"/>
      <c r="C191" s="41"/>
      <c r="D191" s="235"/>
      <c r="E191" s="70"/>
      <c r="F191" s="70"/>
      <c r="G191" s="43"/>
      <c r="H191" s="71"/>
      <c r="I191" s="72"/>
      <c r="J191" s="145" t="e">
        <f t="shared" si="4"/>
        <v>#DIV/0!</v>
      </c>
      <c r="K191" s="42"/>
      <c r="L191" s="42"/>
      <c r="M191" s="41"/>
    </row>
    <row r="192" spans="1:13">
      <c r="A192" s="24">
        <v>185</v>
      </c>
      <c r="B192" s="41"/>
      <c r="C192" s="41"/>
      <c r="D192" s="235"/>
      <c r="E192" s="70"/>
      <c r="F192" s="70"/>
      <c r="G192" s="43"/>
      <c r="H192" s="71"/>
      <c r="I192" s="72"/>
      <c r="J192" s="145" t="e">
        <f t="shared" si="4"/>
        <v>#DIV/0!</v>
      </c>
      <c r="K192" s="42"/>
      <c r="L192" s="42"/>
      <c r="M192" s="41"/>
    </row>
    <row r="193" spans="1:13">
      <c r="A193" s="65">
        <v>186</v>
      </c>
      <c r="B193" s="41"/>
      <c r="C193" s="41"/>
      <c r="D193" s="235"/>
      <c r="E193" s="70"/>
      <c r="F193" s="70"/>
      <c r="G193" s="43"/>
      <c r="H193" s="71"/>
      <c r="I193" s="72"/>
      <c r="J193" s="158" t="e">
        <f t="shared" si="4"/>
        <v>#DIV/0!</v>
      </c>
      <c r="K193" s="42"/>
      <c r="L193" s="42"/>
      <c r="M193" s="41"/>
    </row>
    <row r="194" spans="1:13">
      <c r="A194" s="65">
        <v>187</v>
      </c>
      <c r="B194" s="41"/>
      <c r="C194" s="41"/>
      <c r="D194" s="235"/>
      <c r="E194" s="70"/>
      <c r="F194" s="70"/>
      <c r="G194" s="43"/>
      <c r="H194" s="71"/>
      <c r="I194" s="72"/>
      <c r="J194" s="158" t="e">
        <f t="shared" si="4"/>
        <v>#DIV/0!</v>
      </c>
      <c r="K194" s="42"/>
      <c r="L194" s="42"/>
      <c r="M194" s="41"/>
    </row>
    <row r="195" spans="1:13">
      <c r="A195" s="24">
        <v>188</v>
      </c>
      <c r="B195" s="41"/>
      <c r="C195" s="41"/>
      <c r="D195" s="235"/>
      <c r="E195" s="70"/>
      <c r="F195" s="70"/>
      <c r="G195" s="43"/>
      <c r="H195" s="71"/>
      <c r="I195" s="72"/>
      <c r="J195" s="145" t="e">
        <f t="shared" si="4"/>
        <v>#DIV/0!</v>
      </c>
      <c r="K195" s="42"/>
      <c r="L195" s="42"/>
      <c r="M195" s="41"/>
    </row>
    <row r="196" spans="1:13">
      <c r="A196" s="24">
        <v>189</v>
      </c>
      <c r="B196" s="41"/>
      <c r="C196" s="41"/>
      <c r="D196" s="235"/>
      <c r="E196" s="70"/>
      <c r="F196" s="70"/>
      <c r="G196" s="43"/>
      <c r="H196" s="71"/>
      <c r="I196" s="72"/>
      <c r="J196" s="158" t="e">
        <f t="shared" si="4"/>
        <v>#DIV/0!</v>
      </c>
      <c r="K196" s="42"/>
      <c r="L196" s="42"/>
      <c r="M196" s="41"/>
    </row>
    <row r="197" spans="1:13">
      <c r="A197" s="24">
        <v>190</v>
      </c>
      <c r="B197" s="41"/>
      <c r="C197" s="41"/>
      <c r="D197" s="235"/>
      <c r="E197" s="70"/>
      <c r="F197" s="70"/>
      <c r="G197" s="43"/>
      <c r="H197" s="71"/>
      <c r="I197" s="72"/>
      <c r="J197" s="158" t="e">
        <f t="shared" si="4"/>
        <v>#DIV/0!</v>
      </c>
      <c r="K197" s="42"/>
      <c r="L197" s="42"/>
      <c r="M197" s="41"/>
    </row>
    <row r="198" spans="1:13">
      <c r="A198" s="24">
        <v>191</v>
      </c>
      <c r="B198" s="41"/>
      <c r="C198" s="41"/>
      <c r="D198" s="235"/>
      <c r="E198" s="70"/>
      <c r="F198" s="70"/>
      <c r="G198" s="43"/>
      <c r="H198" s="71"/>
      <c r="I198" s="72"/>
      <c r="J198" s="145" t="e">
        <f t="shared" si="4"/>
        <v>#DIV/0!</v>
      </c>
      <c r="K198" s="42"/>
      <c r="L198" s="42"/>
      <c r="M198" s="41"/>
    </row>
    <row r="199" spans="1:13">
      <c r="A199" s="24">
        <v>192</v>
      </c>
      <c r="B199" s="41"/>
      <c r="C199" s="41"/>
      <c r="D199" s="235"/>
      <c r="E199" s="70"/>
      <c r="F199" s="70"/>
      <c r="G199" s="43"/>
      <c r="H199" s="71"/>
      <c r="I199" s="72"/>
      <c r="J199" s="145" t="e">
        <f t="shared" si="4"/>
        <v>#DIV/0!</v>
      </c>
      <c r="K199" s="42"/>
      <c r="L199" s="42"/>
      <c r="M199" s="41"/>
    </row>
    <row r="200" spans="1:13">
      <c r="A200" s="24">
        <v>193</v>
      </c>
      <c r="B200" s="41"/>
      <c r="C200" s="41"/>
      <c r="D200" s="235"/>
      <c r="E200" s="70"/>
      <c r="F200" s="70"/>
      <c r="G200" s="43"/>
      <c r="H200" s="71"/>
      <c r="I200" s="72"/>
      <c r="J200" s="145" t="e">
        <f t="shared" si="4"/>
        <v>#DIV/0!</v>
      </c>
      <c r="K200" s="42"/>
      <c r="L200" s="42"/>
      <c r="M200" s="41"/>
    </row>
    <row r="201" spans="1:13">
      <c r="A201" s="24">
        <v>194</v>
      </c>
      <c r="B201" s="41"/>
      <c r="C201" s="41"/>
      <c r="D201" s="235"/>
      <c r="E201" s="70"/>
      <c r="F201" s="70"/>
      <c r="G201" s="43"/>
      <c r="H201" s="71"/>
      <c r="I201" s="72"/>
      <c r="J201" s="145" t="e">
        <f t="shared" si="4"/>
        <v>#DIV/0!</v>
      </c>
      <c r="K201" s="42"/>
      <c r="L201" s="42"/>
      <c r="M201" s="41"/>
    </row>
    <row r="202" spans="1:13">
      <c r="A202" s="24">
        <v>195</v>
      </c>
      <c r="B202" s="41"/>
      <c r="C202" s="41"/>
      <c r="D202" s="235"/>
      <c r="E202" s="70"/>
      <c r="F202" s="70"/>
      <c r="G202" s="43"/>
      <c r="H202" s="71"/>
      <c r="I202" s="72"/>
      <c r="J202" s="158" t="e">
        <f t="shared" si="4"/>
        <v>#DIV/0!</v>
      </c>
      <c r="K202" s="42"/>
      <c r="L202" s="42"/>
      <c r="M202" s="41"/>
    </row>
    <row r="203" spans="1:13">
      <c r="A203" s="65">
        <v>196</v>
      </c>
      <c r="B203" s="41"/>
      <c r="C203" s="41"/>
      <c r="D203" s="235"/>
      <c r="E203" s="70"/>
      <c r="F203" s="70"/>
      <c r="G203" s="43"/>
      <c r="H203" s="71"/>
      <c r="I203" s="72"/>
      <c r="J203" s="158" t="e">
        <f t="shared" si="4"/>
        <v>#DIV/0!</v>
      </c>
      <c r="K203" s="42"/>
      <c r="L203" s="42"/>
      <c r="M203" s="41"/>
    </row>
    <row r="204" spans="1:13">
      <c r="A204" s="65">
        <v>197</v>
      </c>
      <c r="B204" s="41"/>
      <c r="C204" s="41"/>
      <c r="D204" s="235"/>
      <c r="E204" s="70"/>
      <c r="F204" s="70"/>
      <c r="G204" s="43"/>
      <c r="H204" s="71"/>
      <c r="I204" s="72"/>
      <c r="J204" s="145" t="e">
        <f t="shared" si="4"/>
        <v>#DIV/0!</v>
      </c>
      <c r="K204" s="42"/>
      <c r="L204" s="42"/>
      <c r="M204" s="41"/>
    </row>
    <row r="205" spans="1:13">
      <c r="A205" s="24">
        <v>198</v>
      </c>
      <c r="B205" s="41"/>
      <c r="C205" s="41"/>
      <c r="D205" s="235"/>
      <c r="E205" s="70"/>
      <c r="F205" s="70"/>
      <c r="G205" s="43"/>
      <c r="H205" s="71"/>
      <c r="I205" s="72"/>
      <c r="J205" s="158" t="e">
        <f t="shared" si="4"/>
        <v>#DIV/0!</v>
      </c>
      <c r="K205" s="42"/>
      <c r="L205" s="42"/>
      <c r="M205" s="41"/>
    </row>
    <row r="206" spans="1:13">
      <c r="A206" s="24">
        <v>199</v>
      </c>
      <c r="B206" s="41"/>
      <c r="C206" s="41"/>
      <c r="D206" s="235"/>
      <c r="E206" s="70"/>
      <c r="F206" s="70"/>
      <c r="G206" s="43"/>
      <c r="H206" s="71"/>
      <c r="I206" s="72"/>
      <c r="J206" s="158" t="e">
        <f t="shared" si="4"/>
        <v>#DIV/0!</v>
      </c>
      <c r="K206" s="42"/>
      <c r="L206" s="42"/>
      <c r="M206" s="41"/>
    </row>
    <row r="207" spans="1:13">
      <c r="A207" s="24">
        <v>200</v>
      </c>
      <c r="B207" s="41"/>
      <c r="C207" s="41"/>
      <c r="D207" s="235"/>
      <c r="E207" s="70"/>
      <c r="F207" s="70"/>
      <c r="G207" s="43"/>
      <c r="H207" s="71"/>
      <c r="I207" s="72"/>
      <c r="J207" s="145" t="e">
        <f t="shared" si="4"/>
        <v>#DIV/0!</v>
      </c>
      <c r="K207" s="42"/>
      <c r="L207" s="42"/>
      <c r="M207" s="41"/>
    </row>
    <row r="208" spans="1:13">
      <c r="A208" s="24">
        <v>201</v>
      </c>
      <c r="B208" s="41"/>
      <c r="C208" s="41"/>
      <c r="D208" s="235"/>
      <c r="E208" s="70"/>
      <c r="F208" s="70"/>
      <c r="G208" s="43"/>
      <c r="H208" s="71"/>
      <c r="I208" s="72"/>
      <c r="J208" s="145" t="e">
        <f t="shared" si="4"/>
        <v>#DIV/0!</v>
      </c>
      <c r="K208" s="42"/>
      <c r="L208" s="42"/>
      <c r="M208" s="41"/>
    </row>
    <row r="209" spans="1:13">
      <c r="A209" s="24">
        <v>202</v>
      </c>
      <c r="B209" s="41"/>
      <c r="C209" s="41"/>
      <c r="D209" s="235"/>
      <c r="E209" s="70"/>
      <c r="F209" s="70"/>
      <c r="G209" s="43"/>
      <c r="H209" s="71"/>
      <c r="I209" s="72"/>
      <c r="J209" s="145" t="e">
        <f t="shared" si="4"/>
        <v>#DIV/0!</v>
      </c>
      <c r="K209" s="42"/>
      <c r="L209" s="42"/>
      <c r="M209" s="41"/>
    </row>
    <row r="210" spans="1:13">
      <c r="A210" s="24">
        <v>203</v>
      </c>
      <c r="B210" s="41"/>
      <c r="C210" s="41"/>
      <c r="D210" s="235"/>
      <c r="E210" s="70"/>
      <c r="F210" s="70"/>
      <c r="G210" s="43"/>
      <c r="H210" s="71"/>
      <c r="I210" s="72"/>
      <c r="J210" s="145" t="e">
        <f t="shared" si="4"/>
        <v>#DIV/0!</v>
      </c>
      <c r="K210" s="42"/>
      <c r="L210" s="42"/>
      <c r="M210" s="41"/>
    </row>
    <row r="211" spans="1:13">
      <c r="A211" s="24">
        <v>204</v>
      </c>
      <c r="B211" s="41"/>
      <c r="C211" s="41"/>
      <c r="D211" s="235"/>
      <c r="E211" s="70"/>
      <c r="F211" s="70"/>
      <c r="G211" s="43"/>
      <c r="H211" s="71"/>
      <c r="I211" s="72"/>
      <c r="J211" s="158" t="e">
        <f t="shared" si="4"/>
        <v>#DIV/0!</v>
      </c>
      <c r="K211" s="42"/>
      <c r="L211" s="42"/>
      <c r="M211" s="41"/>
    </row>
    <row r="212" spans="1:13">
      <c r="A212" s="24">
        <v>205</v>
      </c>
      <c r="B212" s="41"/>
      <c r="C212" s="41"/>
      <c r="D212" s="235"/>
      <c r="E212" s="70"/>
      <c r="F212" s="70"/>
      <c r="G212" s="43"/>
      <c r="H212" s="71"/>
      <c r="I212" s="72"/>
      <c r="J212" s="158" t="e">
        <f t="shared" si="4"/>
        <v>#DIV/0!</v>
      </c>
      <c r="K212" s="42"/>
      <c r="L212" s="42"/>
      <c r="M212" s="41"/>
    </row>
    <row r="213" spans="1:13">
      <c r="A213" s="65">
        <v>206</v>
      </c>
      <c r="B213" s="41"/>
      <c r="C213" s="41"/>
      <c r="D213" s="235"/>
      <c r="E213" s="70"/>
      <c r="F213" s="70"/>
      <c r="G213" s="43"/>
      <c r="H213" s="71"/>
      <c r="I213" s="72"/>
      <c r="J213" s="145" t="e">
        <f t="shared" si="4"/>
        <v>#DIV/0!</v>
      </c>
      <c r="K213" s="42"/>
      <c r="L213" s="42"/>
      <c r="M213" s="41"/>
    </row>
    <row r="214" spans="1:13">
      <c r="A214" s="65">
        <v>207</v>
      </c>
      <c r="B214" s="41"/>
      <c r="C214" s="41"/>
      <c r="D214" s="235"/>
      <c r="E214" s="70"/>
      <c r="F214" s="70"/>
      <c r="G214" s="43"/>
      <c r="H214" s="71"/>
      <c r="I214" s="72"/>
      <c r="J214" s="158" t="e">
        <f t="shared" si="4"/>
        <v>#DIV/0!</v>
      </c>
      <c r="K214" s="42"/>
      <c r="L214" s="42"/>
      <c r="M214" s="41"/>
    </row>
    <row r="215" spans="1:13">
      <c r="A215" s="24">
        <v>208</v>
      </c>
      <c r="B215" s="41"/>
      <c r="C215" s="41"/>
      <c r="D215" s="235"/>
      <c r="E215" s="70"/>
      <c r="F215" s="70"/>
      <c r="G215" s="43"/>
      <c r="H215" s="71"/>
      <c r="I215" s="72"/>
      <c r="J215" s="158" t="e">
        <f t="shared" si="4"/>
        <v>#DIV/0!</v>
      </c>
      <c r="K215" s="42"/>
      <c r="L215" s="42"/>
      <c r="M215" s="41"/>
    </row>
    <row r="216" spans="1:13">
      <c r="A216" s="24">
        <v>209</v>
      </c>
      <c r="B216" s="41"/>
      <c r="C216" s="41"/>
      <c r="D216" s="235"/>
      <c r="E216" s="70"/>
      <c r="F216" s="70"/>
      <c r="G216" s="43"/>
      <c r="H216" s="71"/>
      <c r="I216" s="72"/>
      <c r="J216" s="145" t="e">
        <f t="shared" si="4"/>
        <v>#DIV/0!</v>
      </c>
      <c r="K216" s="42"/>
      <c r="L216" s="42"/>
      <c r="M216" s="41"/>
    </row>
    <row r="217" spans="1:13">
      <c r="A217" s="24">
        <v>210</v>
      </c>
      <c r="B217" s="41"/>
      <c r="C217" s="41"/>
      <c r="D217" s="235"/>
      <c r="E217" s="70"/>
      <c r="F217" s="70"/>
      <c r="G217" s="43"/>
      <c r="H217" s="71"/>
      <c r="I217" s="72"/>
      <c r="J217" s="145" t="e">
        <f t="shared" si="4"/>
        <v>#DIV/0!</v>
      </c>
      <c r="K217" s="42"/>
      <c r="L217" s="42"/>
      <c r="M217" s="41"/>
    </row>
    <row r="218" spans="1:13">
      <c r="A218" s="24">
        <v>211</v>
      </c>
      <c r="B218" s="41"/>
      <c r="C218" s="41"/>
      <c r="D218" s="235"/>
      <c r="E218" s="70"/>
      <c r="F218" s="70"/>
      <c r="G218" s="43"/>
      <c r="H218" s="71"/>
      <c r="I218" s="72"/>
      <c r="J218" s="145" t="e">
        <f t="shared" si="4"/>
        <v>#DIV/0!</v>
      </c>
      <c r="K218" s="42"/>
      <c r="L218" s="42"/>
      <c r="M218" s="41"/>
    </row>
    <row r="219" spans="1:13">
      <c r="A219" s="24">
        <v>212</v>
      </c>
      <c r="B219" s="41"/>
      <c r="C219" s="41"/>
      <c r="D219" s="235"/>
      <c r="E219" s="70"/>
      <c r="F219" s="70"/>
      <c r="G219" s="43"/>
      <c r="H219" s="71"/>
      <c r="I219" s="72"/>
      <c r="J219" s="145" t="e">
        <f t="shared" si="4"/>
        <v>#DIV/0!</v>
      </c>
      <c r="K219" s="42"/>
      <c r="L219" s="42"/>
      <c r="M219" s="41"/>
    </row>
    <row r="220" spans="1:13">
      <c r="A220" s="24">
        <v>213</v>
      </c>
      <c r="B220" s="41"/>
      <c r="C220" s="41"/>
      <c r="D220" s="235"/>
      <c r="E220" s="70"/>
      <c r="F220" s="70"/>
      <c r="G220" s="43"/>
      <c r="H220" s="71"/>
      <c r="I220" s="72"/>
      <c r="J220" s="158" t="e">
        <f t="shared" si="4"/>
        <v>#DIV/0!</v>
      </c>
      <c r="K220" s="42"/>
      <c r="L220" s="42"/>
      <c r="M220" s="41"/>
    </row>
    <row r="221" spans="1:13">
      <c r="A221" s="24">
        <v>214</v>
      </c>
      <c r="B221" s="41"/>
      <c r="C221" s="41"/>
      <c r="D221" s="235"/>
      <c r="E221" s="70"/>
      <c r="F221" s="70"/>
      <c r="G221" s="43"/>
      <c r="H221" s="71"/>
      <c r="I221" s="72"/>
      <c r="J221" s="158" t="e">
        <f t="shared" si="4"/>
        <v>#DIV/0!</v>
      </c>
      <c r="K221" s="42"/>
      <c r="L221" s="42"/>
      <c r="M221" s="41"/>
    </row>
    <row r="222" spans="1:13">
      <c r="A222" s="24">
        <v>215</v>
      </c>
      <c r="B222" s="41"/>
      <c r="C222" s="41"/>
      <c r="D222" s="235"/>
      <c r="E222" s="70"/>
      <c r="F222" s="70"/>
      <c r="G222" s="43"/>
      <c r="H222" s="71"/>
      <c r="I222" s="72"/>
      <c r="J222" s="145" t="e">
        <f t="shared" si="4"/>
        <v>#DIV/0!</v>
      </c>
      <c r="K222" s="42"/>
      <c r="L222" s="42"/>
      <c r="M222" s="41"/>
    </row>
    <row r="223" spans="1:13">
      <c r="A223" s="65">
        <v>216</v>
      </c>
      <c r="B223" s="41"/>
      <c r="C223" s="41"/>
      <c r="D223" s="235"/>
      <c r="E223" s="70"/>
      <c r="F223" s="70"/>
      <c r="G223" s="43"/>
      <c r="H223" s="71"/>
      <c r="I223" s="72"/>
      <c r="J223" s="158" t="e">
        <f t="shared" si="4"/>
        <v>#DIV/0!</v>
      </c>
      <c r="K223" s="42"/>
      <c r="L223" s="42"/>
      <c r="M223" s="41"/>
    </row>
    <row r="224" spans="1:13">
      <c r="A224" s="65">
        <v>217</v>
      </c>
      <c r="B224" s="41"/>
      <c r="C224" s="41"/>
      <c r="D224" s="235"/>
      <c r="E224" s="70"/>
      <c r="F224" s="70"/>
      <c r="G224" s="43"/>
      <c r="H224" s="71"/>
      <c r="I224" s="72"/>
      <c r="J224" s="158" t="e">
        <f t="shared" si="4"/>
        <v>#DIV/0!</v>
      </c>
      <c r="K224" s="42"/>
      <c r="L224" s="42"/>
      <c r="M224" s="41"/>
    </row>
    <row r="225" spans="1:13">
      <c r="A225" s="24">
        <v>218</v>
      </c>
      <c r="B225" s="41"/>
      <c r="C225" s="41"/>
      <c r="D225" s="235"/>
      <c r="E225" s="70"/>
      <c r="F225" s="70"/>
      <c r="G225" s="43"/>
      <c r="H225" s="71"/>
      <c r="I225" s="72"/>
      <c r="J225" s="145" t="e">
        <f t="shared" si="4"/>
        <v>#DIV/0!</v>
      </c>
      <c r="K225" s="42"/>
      <c r="L225" s="42"/>
      <c r="M225" s="41"/>
    </row>
    <row r="226" spans="1:13">
      <c r="A226" s="24">
        <v>219</v>
      </c>
      <c r="B226" s="41"/>
      <c r="C226" s="41"/>
      <c r="D226" s="235"/>
      <c r="E226" s="70"/>
      <c r="F226" s="70"/>
      <c r="G226" s="43"/>
      <c r="H226" s="71"/>
      <c r="I226" s="72"/>
      <c r="J226" s="145" t="e">
        <f t="shared" si="4"/>
        <v>#DIV/0!</v>
      </c>
      <c r="K226" s="42"/>
      <c r="L226" s="42"/>
      <c r="M226" s="41"/>
    </row>
    <row r="227" spans="1:13">
      <c r="A227" s="24">
        <v>220</v>
      </c>
      <c r="B227" s="41"/>
      <c r="C227" s="41"/>
      <c r="D227" s="235"/>
      <c r="E227" s="70"/>
      <c r="F227" s="70"/>
      <c r="G227" s="43"/>
      <c r="H227" s="71"/>
      <c r="I227" s="72"/>
      <c r="J227" s="145" t="e">
        <f t="shared" si="4"/>
        <v>#DIV/0!</v>
      </c>
      <c r="K227" s="42"/>
      <c r="L227" s="42"/>
      <c r="M227" s="41"/>
    </row>
    <row r="228" spans="1:13">
      <c r="A228" s="24">
        <v>221</v>
      </c>
      <c r="B228" s="41"/>
      <c r="C228" s="41"/>
      <c r="D228" s="235"/>
      <c r="E228" s="70"/>
      <c r="F228" s="70"/>
      <c r="G228" s="43"/>
      <c r="H228" s="71"/>
      <c r="I228" s="72"/>
      <c r="J228" s="145" t="e">
        <f t="shared" si="4"/>
        <v>#DIV/0!</v>
      </c>
      <c r="K228" s="42"/>
      <c r="L228" s="42"/>
      <c r="M228" s="41"/>
    </row>
    <row r="229" spans="1:13">
      <c r="A229" s="24">
        <v>222</v>
      </c>
      <c r="B229" s="41"/>
      <c r="C229" s="41"/>
      <c r="D229" s="235"/>
      <c r="E229" s="70"/>
      <c r="F229" s="70"/>
      <c r="G229" s="43"/>
      <c r="H229" s="71"/>
      <c r="I229" s="72"/>
      <c r="J229" s="158" t="e">
        <f t="shared" si="4"/>
        <v>#DIV/0!</v>
      </c>
      <c r="K229" s="42"/>
      <c r="L229" s="42"/>
      <c r="M229" s="41"/>
    </row>
    <row r="230" spans="1:13">
      <c r="A230" s="24">
        <v>223</v>
      </c>
      <c r="B230" s="41"/>
      <c r="C230" s="41"/>
      <c r="D230" s="235"/>
      <c r="E230" s="70"/>
      <c r="F230" s="70"/>
      <c r="G230" s="43"/>
      <c r="H230" s="71"/>
      <c r="I230" s="72"/>
      <c r="J230" s="158" t="e">
        <f t="shared" si="4"/>
        <v>#DIV/0!</v>
      </c>
      <c r="K230" s="42"/>
      <c r="L230" s="42"/>
      <c r="M230" s="41"/>
    </row>
    <row r="231" spans="1:13">
      <c r="A231" s="24">
        <v>224</v>
      </c>
      <c r="B231" s="41"/>
      <c r="C231" s="41"/>
      <c r="D231" s="235"/>
      <c r="E231" s="70"/>
      <c r="F231" s="70"/>
      <c r="G231" s="43"/>
      <c r="H231" s="71"/>
      <c r="I231" s="72"/>
      <c r="J231" s="145" t="e">
        <f t="shared" si="4"/>
        <v>#DIV/0!</v>
      </c>
      <c r="K231" s="42"/>
      <c r="L231" s="42"/>
      <c r="M231" s="41"/>
    </row>
    <row r="232" spans="1:13">
      <c r="A232" s="24">
        <v>225</v>
      </c>
      <c r="B232" s="41"/>
      <c r="C232" s="41"/>
      <c r="D232" s="235"/>
      <c r="E232" s="70"/>
      <c r="F232" s="70"/>
      <c r="G232" s="43"/>
      <c r="H232" s="71"/>
      <c r="I232" s="72"/>
      <c r="J232" s="158" t="e">
        <f t="shared" si="4"/>
        <v>#DIV/0!</v>
      </c>
      <c r="K232" s="42"/>
      <c r="L232" s="42"/>
      <c r="M232" s="41"/>
    </row>
    <row r="233" spans="1:13">
      <c r="A233" s="65">
        <v>226</v>
      </c>
      <c r="B233" s="41"/>
      <c r="C233" s="41"/>
      <c r="D233" s="235"/>
      <c r="E233" s="70"/>
      <c r="F233" s="70"/>
      <c r="G233" s="43"/>
      <c r="H233" s="71"/>
      <c r="I233" s="72"/>
      <c r="J233" s="158" t="e">
        <f t="shared" si="4"/>
        <v>#DIV/0!</v>
      </c>
      <c r="K233" s="42"/>
      <c r="L233" s="42"/>
      <c r="M233" s="41"/>
    </row>
    <row r="234" spans="1:13">
      <c r="A234" s="65">
        <v>227</v>
      </c>
      <c r="B234" s="41"/>
      <c r="C234" s="41"/>
      <c r="D234" s="235"/>
      <c r="E234" s="70"/>
      <c r="F234" s="70"/>
      <c r="G234" s="43"/>
      <c r="H234" s="71"/>
      <c r="I234" s="72"/>
      <c r="J234" s="145" t="e">
        <f t="shared" si="4"/>
        <v>#DIV/0!</v>
      </c>
      <c r="K234" s="42"/>
      <c r="L234" s="42"/>
      <c r="M234" s="41"/>
    </row>
    <row r="235" spans="1:13">
      <c r="A235" s="24">
        <v>228</v>
      </c>
      <c r="B235" s="41"/>
      <c r="C235" s="41"/>
      <c r="D235" s="235"/>
      <c r="E235" s="70"/>
      <c r="F235" s="70"/>
      <c r="G235" s="43"/>
      <c r="H235" s="71"/>
      <c r="I235" s="72"/>
      <c r="J235" s="145" t="e">
        <f t="shared" ref="J235:J298" si="5">H235/I235</f>
        <v>#DIV/0!</v>
      </c>
      <c r="K235" s="42"/>
      <c r="L235" s="42"/>
      <c r="M235" s="41"/>
    </row>
    <row r="236" spans="1:13">
      <c r="A236" s="24">
        <v>229</v>
      </c>
      <c r="B236" s="41"/>
      <c r="C236" s="41"/>
      <c r="D236" s="235"/>
      <c r="E236" s="70"/>
      <c r="F236" s="70"/>
      <c r="G236" s="43"/>
      <c r="H236" s="71"/>
      <c r="I236" s="72"/>
      <c r="J236" s="145" t="e">
        <f t="shared" si="5"/>
        <v>#DIV/0!</v>
      </c>
      <c r="K236" s="42"/>
      <c r="L236" s="42"/>
      <c r="M236" s="41"/>
    </row>
    <row r="237" spans="1:13">
      <c r="A237" s="24">
        <v>230</v>
      </c>
      <c r="B237" s="41"/>
      <c r="C237" s="41"/>
      <c r="D237" s="235"/>
      <c r="E237" s="70"/>
      <c r="F237" s="70"/>
      <c r="G237" s="43"/>
      <c r="H237" s="71"/>
      <c r="I237" s="72"/>
      <c r="J237" s="145" t="e">
        <f t="shared" si="5"/>
        <v>#DIV/0!</v>
      </c>
      <c r="K237" s="42"/>
      <c r="L237" s="42"/>
      <c r="M237" s="41"/>
    </row>
    <row r="238" spans="1:13">
      <c r="A238" s="24">
        <v>231</v>
      </c>
      <c r="B238" s="41"/>
      <c r="C238" s="41"/>
      <c r="D238" s="235"/>
      <c r="E238" s="70"/>
      <c r="F238" s="70"/>
      <c r="G238" s="43"/>
      <c r="H238" s="71"/>
      <c r="I238" s="72"/>
      <c r="J238" s="158" t="e">
        <f t="shared" si="5"/>
        <v>#DIV/0!</v>
      </c>
      <c r="K238" s="42"/>
      <c r="L238" s="42"/>
      <c r="M238" s="41"/>
    </row>
    <row r="239" spans="1:13">
      <c r="A239" s="24">
        <v>232</v>
      </c>
      <c r="B239" s="41"/>
      <c r="C239" s="41"/>
      <c r="D239" s="235"/>
      <c r="E239" s="70"/>
      <c r="F239" s="70"/>
      <c r="G239" s="43"/>
      <c r="H239" s="71"/>
      <c r="I239" s="72"/>
      <c r="J239" s="158" t="e">
        <f t="shared" si="5"/>
        <v>#DIV/0!</v>
      </c>
      <c r="K239" s="42"/>
      <c r="L239" s="42"/>
      <c r="M239" s="41"/>
    </row>
    <row r="240" spans="1:13">
      <c r="A240" s="24">
        <v>233</v>
      </c>
      <c r="B240" s="41"/>
      <c r="C240" s="41"/>
      <c r="D240" s="235"/>
      <c r="E240" s="70"/>
      <c r="F240" s="70"/>
      <c r="G240" s="43"/>
      <c r="H240" s="71"/>
      <c r="I240" s="72"/>
      <c r="J240" s="145" t="e">
        <f t="shared" si="5"/>
        <v>#DIV/0!</v>
      </c>
      <c r="K240" s="42"/>
      <c r="L240" s="42"/>
      <c r="M240" s="41"/>
    </row>
    <row r="241" spans="1:13">
      <c r="A241" s="24">
        <v>234</v>
      </c>
      <c r="B241" s="41"/>
      <c r="C241" s="41"/>
      <c r="D241" s="235"/>
      <c r="E241" s="70"/>
      <c r="F241" s="70"/>
      <c r="G241" s="43"/>
      <c r="H241" s="71"/>
      <c r="I241" s="72"/>
      <c r="J241" s="158" t="e">
        <f t="shared" si="5"/>
        <v>#DIV/0!</v>
      </c>
      <c r="K241" s="42"/>
      <c r="L241" s="42"/>
      <c r="M241" s="41"/>
    </row>
    <row r="242" spans="1:13">
      <c r="A242" s="24">
        <v>235</v>
      </c>
      <c r="B242" s="41"/>
      <c r="C242" s="41"/>
      <c r="D242" s="235"/>
      <c r="E242" s="70"/>
      <c r="F242" s="70"/>
      <c r="G242" s="43"/>
      <c r="H242" s="71"/>
      <c r="I242" s="72"/>
      <c r="J242" s="158" t="e">
        <f t="shared" si="5"/>
        <v>#DIV/0!</v>
      </c>
      <c r="K242" s="42"/>
      <c r="L242" s="42"/>
      <c r="M242" s="41"/>
    </row>
    <row r="243" spans="1:13">
      <c r="A243" s="65">
        <v>236</v>
      </c>
      <c r="B243" s="41"/>
      <c r="C243" s="41"/>
      <c r="D243" s="235"/>
      <c r="E243" s="70"/>
      <c r="F243" s="70"/>
      <c r="G243" s="43"/>
      <c r="H243" s="71"/>
      <c r="I243" s="72"/>
      <c r="J243" s="145" t="e">
        <f t="shared" si="5"/>
        <v>#DIV/0!</v>
      </c>
      <c r="K243" s="42"/>
      <c r="L243" s="42"/>
      <c r="M243" s="41"/>
    </row>
    <row r="244" spans="1:13">
      <c r="A244" s="65">
        <v>237</v>
      </c>
      <c r="B244" s="41"/>
      <c r="C244" s="41"/>
      <c r="D244" s="235"/>
      <c r="E244" s="70"/>
      <c r="F244" s="70"/>
      <c r="G244" s="43"/>
      <c r="H244" s="71"/>
      <c r="I244" s="72"/>
      <c r="J244" s="145" t="e">
        <f t="shared" si="5"/>
        <v>#DIV/0!</v>
      </c>
      <c r="K244" s="42"/>
      <c r="L244" s="42"/>
      <c r="M244" s="41"/>
    </row>
    <row r="245" spans="1:13">
      <c r="A245" s="24">
        <v>238</v>
      </c>
      <c r="B245" s="41"/>
      <c r="C245" s="41"/>
      <c r="D245" s="235"/>
      <c r="E245" s="70"/>
      <c r="F245" s="70"/>
      <c r="G245" s="43"/>
      <c r="H245" s="71"/>
      <c r="I245" s="72"/>
      <c r="J245" s="145" t="e">
        <f t="shared" si="5"/>
        <v>#DIV/0!</v>
      </c>
      <c r="K245" s="42"/>
      <c r="L245" s="42"/>
      <c r="M245" s="41"/>
    </row>
    <row r="246" spans="1:13">
      <c r="A246" s="24">
        <v>239</v>
      </c>
      <c r="B246" s="41"/>
      <c r="C246" s="41"/>
      <c r="D246" s="235"/>
      <c r="E246" s="70"/>
      <c r="F246" s="70"/>
      <c r="G246" s="43"/>
      <c r="H246" s="71"/>
      <c r="I246" s="72"/>
      <c r="J246" s="145" t="e">
        <f t="shared" si="5"/>
        <v>#DIV/0!</v>
      </c>
      <c r="K246" s="42"/>
      <c r="L246" s="42"/>
      <c r="M246" s="41"/>
    </row>
    <row r="247" spans="1:13">
      <c r="A247" s="24">
        <v>240</v>
      </c>
      <c r="B247" s="41"/>
      <c r="C247" s="41"/>
      <c r="D247" s="235"/>
      <c r="E247" s="70"/>
      <c r="F247" s="70"/>
      <c r="G247" s="43"/>
      <c r="H247" s="71"/>
      <c r="I247" s="72"/>
      <c r="J247" s="158" t="e">
        <f t="shared" si="5"/>
        <v>#DIV/0!</v>
      </c>
      <c r="K247" s="42"/>
      <c r="L247" s="42"/>
      <c r="M247" s="41"/>
    </row>
    <row r="248" spans="1:13">
      <c r="A248" s="24">
        <v>241</v>
      </c>
      <c r="B248" s="41"/>
      <c r="C248" s="41"/>
      <c r="D248" s="235"/>
      <c r="E248" s="70"/>
      <c r="F248" s="70"/>
      <c r="G248" s="43"/>
      <c r="H248" s="71"/>
      <c r="I248" s="72"/>
      <c r="J248" s="158" t="e">
        <f t="shared" si="5"/>
        <v>#DIV/0!</v>
      </c>
      <c r="K248" s="42"/>
      <c r="L248" s="42"/>
      <c r="M248" s="41"/>
    </row>
    <row r="249" spans="1:13">
      <c r="A249" s="24">
        <v>242</v>
      </c>
      <c r="B249" s="41"/>
      <c r="C249" s="41"/>
      <c r="D249" s="235"/>
      <c r="E249" s="70"/>
      <c r="F249" s="70"/>
      <c r="G249" s="43"/>
      <c r="H249" s="71"/>
      <c r="I249" s="72"/>
      <c r="J249" s="145" t="e">
        <f t="shared" si="5"/>
        <v>#DIV/0!</v>
      </c>
      <c r="K249" s="42"/>
      <c r="L249" s="42"/>
      <c r="M249" s="41"/>
    </row>
    <row r="250" spans="1:13">
      <c r="A250" s="24">
        <v>243</v>
      </c>
      <c r="B250" s="41"/>
      <c r="C250" s="41"/>
      <c r="D250" s="235"/>
      <c r="E250" s="70"/>
      <c r="F250" s="70"/>
      <c r="G250" s="43"/>
      <c r="H250" s="71"/>
      <c r="I250" s="72"/>
      <c r="J250" s="158" t="e">
        <f t="shared" si="5"/>
        <v>#DIV/0!</v>
      </c>
      <c r="K250" s="42"/>
      <c r="L250" s="42"/>
      <c r="M250" s="41"/>
    </row>
    <row r="251" spans="1:13">
      <c r="A251" s="24">
        <v>244</v>
      </c>
      <c r="B251" s="41"/>
      <c r="C251" s="41"/>
      <c r="D251" s="235"/>
      <c r="E251" s="70"/>
      <c r="F251" s="70"/>
      <c r="G251" s="43"/>
      <c r="H251" s="71"/>
      <c r="I251" s="72"/>
      <c r="J251" s="158" t="e">
        <f t="shared" si="5"/>
        <v>#DIV/0!</v>
      </c>
      <c r="K251" s="42"/>
      <c r="L251" s="42"/>
      <c r="M251" s="41"/>
    </row>
    <row r="252" spans="1:13">
      <c r="A252" s="24">
        <v>245</v>
      </c>
      <c r="B252" s="41"/>
      <c r="C252" s="41"/>
      <c r="D252" s="235"/>
      <c r="E252" s="70"/>
      <c r="F252" s="70"/>
      <c r="G252" s="43"/>
      <c r="H252" s="71"/>
      <c r="I252" s="72"/>
      <c r="J252" s="145" t="e">
        <f t="shared" si="5"/>
        <v>#DIV/0!</v>
      </c>
      <c r="K252" s="42"/>
      <c r="L252" s="42"/>
      <c r="M252" s="41"/>
    </row>
    <row r="253" spans="1:13">
      <c r="A253" s="65">
        <v>246</v>
      </c>
      <c r="B253" s="41"/>
      <c r="C253" s="41"/>
      <c r="D253" s="235"/>
      <c r="E253" s="70"/>
      <c r="F253" s="70"/>
      <c r="G253" s="43"/>
      <c r="H253" s="71"/>
      <c r="I253" s="72"/>
      <c r="J253" s="145" t="e">
        <f t="shared" si="5"/>
        <v>#DIV/0!</v>
      </c>
      <c r="K253" s="42"/>
      <c r="L253" s="42"/>
      <c r="M253" s="41"/>
    </row>
    <row r="254" spans="1:13">
      <c r="A254" s="65">
        <v>247</v>
      </c>
      <c r="B254" s="41"/>
      <c r="C254" s="41"/>
      <c r="D254" s="235"/>
      <c r="E254" s="70"/>
      <c r="F254" s="70"/>
      <c r="G254" s="43"/>
      <c r="H254" s="71"/>
      <c r="I254" s="72"/>
      <c r="J254" s="145" t="e">
        <f t="shared" si="5"/>
        <v>#DIV/0!</v>
      </c>
      <c r="K254" s="42"/>
      <c r="L254" s="42"/>
      <c r="M254" s="41"/>
    </row>
    <row r="255" spans="1:13">
      <c r="A255" s="24">
        <v>248</v>
      </c>
      <c r="B255" s="41"/>
      <c r="C255" s="41"/>
      <c r="D255" s="235"/>
      <c r="E255" s="70"/>
      <c r="F255" s="70"/>
      <c r="G255" s="43"/>
      <c r="H255" s="71"/>
      <c r="I255" s="72"/>
      <c r="J255" s="145" t="e">
        <f t="shared" si="5"/>
        <v>#DIV/0!</v>
      </c>
      <c r="K255" s="42"/>
      <c r="L255" s="42"/>
      <c r="M255" s="41"/>
    </row>
    <row r="256" spans="1:13">
      <c r="A256" s="24">
        <v>249</v>
      </c>
      <c r="B256" s="41"/>
      <c r="C256" s="41"/>
      <c r="D256" s="235"/>
      <c r="E256" s="70"/>
      <c r="F256" s="70"/>
      <c r="G256" s="43"/>
      <c r="H256" s="71"/>
      <c r="I256" s="72"/>
      <c r="J256" s="158" t="e">
        <f t="shared" si="5"/>
        <v>#DIV/0!</v>
      </c>
      <c r="K256" s="42"/>
      <c r="L256" s="42"/>
      <c r="M256" s="41"/>
    </row>
    <row r="257" spans="1:13">
      <c r="A257" s="24">
        <v>250</v>
      </c>
      <c r="B257" s="41"/>
      <c r="C257" s="41"/>
      <c r="D257" s="235"/>
      <c r="E257" s="70"/>
      <c r="F257" s="70"/>
      <c r="G257" s="43"/>
      <c r="H257" s="71"/>
      <c r="I257" s="72"/>
      <c r="J257" s="158" t="e">
        <f t="shared" si="5"/>
        <v>#DIV/0!</v>
      </c>
      <c r="K257" s="42"/>
      <c r="L257" s="42"/>
      <c r="M257" s="41"/>
    </row>
    <row r="258" spans="1:13">
      <c r="A258" s="24">
        <v>251</v>
      </c>
      <c r="B258" s="41"/>
      <c r="C258" s="41"/>
      <c r="D258" s="235"/>
      <c r="E258" s="70"/>
      <c r="F258" s="70"/>
      <c r="G258" s="43"/>
      <c r="H258" s="71"/>
      <c r="I258" s="72"/>
      <c r="J258" s="145" t="e">
        <f t="shared" si="5"/>
        <v>#DIV/0!</v>
      </c>
      <c r="K258" s="42"/>
      <c r="L258" s="42"/>
      <c r="M258" s="41"/>
    </row>
    <row r="259" spans="1:13">
      <c r="A259" s="24">
        <v>252</v>
      </c>
      <c r="B259" s="41"/>
      <c r="C259" s="41"/>
      <c r="D259" s="235"/>
      <c r="E259" s="70"/>
      <c r="F259" s="70"/>
      <c r="G259" s="43"/>
      <c r="H259" s="71"/>
      <c r="I259" s="72"/>
      <c r="J259" s="158" t="e">
        <f t="shared" si="5"/>
        <v>#DIV/0!</v>
      </c>
      <c r="K259" s="42"/>
      <c r="L259" s="42"/>
      <c r="M259" s="41"/>
    </row>
    <row r="260" spans="1:13">
      <c r="A260" s="24">
        <v>253</v>
      </c>
      <c r="B260" s="41"/>
      <c r="C260" s="41"/>
      <c r="D260" s="235"/>
      <c r="E260" s="70"/>
      <c r="F260" s="70"/>
      <c r="G260" s="43"/>
      <c r="H260" s="71"/>
      <c r="I260" s="72"/>
      <c r="J260" s="158" t="e">
        <f t="shared" si="5"/>
        <v>#DIV/0!</v>
      </c>
      <c r="K260" s="42"/>
      <c r="L260" s="42"/>
      <c r="M260" s="41"/>
    </row>
    <row r="261" spans="1:13">
      <c r="A261" s="24">
        <v>254</v>
      </c>
      <c r="B261" s="41"/>
      <c r="C261" s="41"/>
      <c r="D261" s="235"/>
      <c r="E261" s="70"/>
      <c r="F261" s="70"/>
      <c r="G261" s="43"/>
      <c r="H261" s="71"/>
      <c r="I261" s="72"/>
      <c r="J261" s="145" t="e">
        <f t="shared" si="5"/>
        <v>#DIV/0!</v>
      </c>
      <c r="K261" s="42"/>
      <c r="L261" s="42"/>
      <c r="M261" s="41"/>
    </row>
    <row r="262" spans="1:13">
      <c r="A262" s="24">
        <v>255</v>
      </c>
      <c r="B262" s="41"/>
      <c r="C262" s="41"/>
      <c r="D262" s="235"/>
      <c r="E262" s="70"/>
      <c r="F262" s="70"/>
      <c r="G262" s="43"/>
      <c r="H262" s="71"/>
      <c r="I262" s="72"/>
      <c r="J262" s="145" t="e">
        <f t="shared" si="5"/>
        <v>#DIV/0!</v>
      </c>
      <c r="K262" s="42"/>
      <c r="L262" s="42"/>
      <c r="M262" s="41"/>
    </row>
    <row r="263" spans="1:13">
      <c r="A263" s="65">
        <v>256</v>
      </c>
      <c r="B263" s="41"/>
      <c r="C263" s="41"/>
      <c r="D263" s="235"/>
      <c r="E263" s="70"/>
      <c r="F263" s="70"/>
      <c r="G263" s="43"/>
      <c r="H263" s="71"/>
      <c r="I263" s="72"/>
      <c r="J263" s="145" t="e">
        <f t="shared" si="5"/>
        <v>#DIV/0!</v>
      </c>
      <c r="K263" s="42"/>
      <c r="L263" s="42"/>
      <c r="M263" s="41"/>
    </row>
    <row r="264" spans="1:13">
      <c r="A264" s="65">
        <v>257</v>
      </c>
      <c r="B264" s="41"/>
      <c r="C264" s="41"/>
      <c r="D264" s="235"/>
      <c r="E264" s="70"/>
      <c r="F264" s="70"/>
      <c r="G264" s="43"/>
      <c r="H264" s="71"/>
      <c r="I264" s="72"/>
      <c r="J264" s="145" t="e">
        <f t="shared" si="5"/>
        <v>#DIV/0!</v>
      </c>
      <c r="K264" s="42"/>
      <c r="L264" s="42"/>
      <c r="M264" s="41"/>
    </row>
    <row r="265" spans="1:13">
      <c r="A265" s="24">
        <v>258</v>
      </c>
      <c r="B265" s="41"/>
      <c r="C265" s="41"/>
      <c r="D265" s="235"/>
      <c r="E265" s="70"/>
      <c r="F265" s="70"/>
      <c r="G265" s="43"/>
      <c r="H265" s="71"/>
      <c r="I265" s="72"/>
      <c r="J265" s="158" t="e">
        <f t="shared" si="5"/>
        <v>#DIV/0!</v>
      </c>
      <c r="K265" s="42"/>
      <c r="L265" s="42"/>
      <c r="M265" s="41"/>
    </row>
    <row r="266" spans="1:13">
      <c r="A266" s="24">
        <v>259</v>
      </c>
      <c r="B266" s="41"/>
      <c r="C266" s="41"/>
      <c r="D266" s="235"/>
      <c r="E266" s="70"/>
      <c r="F266" s="70"/>
      <c r="G266" s="43"/>
      <c r="H266" s="71"/>
      <c r="I266" s="72"/>
      <c r="J266" s="158" t="e">
        <f t="shared" si="5"/>
        <v>#DIV/0!</v>
      </c>
      <c r="K266" s="42"/>
      <c r="L266" s="42"/>
      <c r="M266" s="41"/>
    </row>
    <row r="267" spans="1:13">
      <c r="A267" s="24">
        <v>260</v>
      </c>
      <c r="B267" s="41"/>
      <c r="C267" s="41"/>
      <c r="D267" s="235"/>
      <c r="E267" s="70"/>
      <c r="F267" s="70"/>
      <c r="G267" s="43"/>
      <c r="H267" s="71"/>
      <c r="I267" s="72"/>
      <c r="J267" s="145" t="e">
        <f t="shared" si="5"/>
        <v>#DIV/0!</v>
      </c>
      <c r="K267" s="42"/>
      <c r="L267" s="42"/>
      <c r="M267" s="41"/>
    </row>
    <row r="268" spans="1:13">
      <c r="A268" s="24">
        <v>261</v>
      </c>
      <c r="B268" s="41"/>
      <c r="C268" s="41"/>
      <c r="D268" s="235"/>
      <c r="E268" s="70"/>
      <c r="F268" s="70"/>
      <c r="G268" s="43"/>
      <c r="H268" s="71"/>
      <c r="I268" s="72"/>
      <c r="J268" s="158" t="e">
        <f t="shared" si="5"/>
        <v>#DIV/0!</v>
      </c>
      <c r="K268" s="42"/>
      <c r="L268" s="42"/>
      <c r="M268" s="41"/>
    </row>
    <row r="269" spans="1:13">
      <c r="A269" s="24">
        <v>262</v>
      </c>
      <c r="B269" s="41"/>
      <c r="C269" s="41"/>
      <c r="D269" s="235"/>
      <c r="E269" s="70"/>
      <c r="F269" s="70"/>
      <c r="G269" s="43"/>
      <c r="H269" s="71"/>
      <c r="I269" s="72"/>
      <c r="J269" s="158" t="e">
        <f t="shared" si="5"/>
        <v>#DIV/0!</v>
      </c>
      <c r="K269" s="42"/>
      <c r="L269" s="42"/>
      <c r="M269" s="41"/>
    </row>
    <row r="270" spans="1:13">
      <c r="A270" s="24">
        <v>263</v>
      </c>
      <c r="B270" s="41"/>
      <c r="C270" s="41"/>
      <c r="D270" s="235"/>
      <c r="E270" s="70"/>
      <c r="F270" s="70"/>
      <c r="G270" s="43"/>
      <c r="H270" s="71"/>
      <c r="I270" s="72"/>
      <c r="J270" s="145" t="e">
        <f t="shared" si="5"/>
        <v>#DIV/0!</v>
      </c>
      <c r="K270" s="42"/>
      <c r="L270" s="42"/>
      <c r="M270" s="41"/>
    </row>
    <row r="271" spans="1:13">
      <c r="A271" s="24">
        <v>264</v>
      </c>
      <c r="B271" s="41"/>
      <c r="C271" s="41"/>
      <c r="D271" s="235"/>
      <c r="E271" s="70"/>
      <c r="F271" s="70"/>
      <c r="G271" s="43"/>
      <c r="H271" s="71"/>
      <c r="I271" s="72"/>
      <c r="J271" s="145" t="e">
        <f t="shared" si="5"/>
        <v>#DIV/0!</v>
      </c>
      <c r="K271" s="42"/>
      <c r="L271" s="42"/>
      <c r="M271" s="41"/>
    </row>
    <row r="272" spans="1:13">
      <c r="A272" s="24">
        <v>265</v>
      </c>
      <c r="B272" s="41"/>
      <c r="C272" s="41"/>
      <c r="D272" s="235"/>
      <c r="E272" s="70"/>
      <c r="F272" s="70"/>
      <c r="G272" s="43"/>
      <c r="H272" s="71"/>
      <c r="I272" s="72"/>
      <c r="J272" s="145" t="e">
        <f t="shared" si="5"/>
        <v>#DIV/0!</v>
      </c>
      <c r="K272" s="42"/>
      <c r="L272" s="42"/>
      <c r="M272" s="41"/>
    </row>
    <row r="273" spans="1:13">
      <c r="A273" s="65">
        <v>266</v>
      </c>
      <c r="B273" s="41"/>
      <c r="C273" s="41"/>
      <c r="D273" s="235"/>
      <c r="E273" s="70"/>
      <c r="F273" s="70"/>
      <c r="G273" s="43"/>
      <c r="H273" s="71"/>
      <c r="I273" s="72"/>
      <c r="J273" s="145" t="e">
        <f t="shared" si="5"/>
        <v>#DIV/0!</v>
      </c>
      <c r="K273" s="42"/>
      <c r="L273" s="42"/>
      <c r="M273" s="41"/>
    </row>
    <row r="274" spans="1:13">
      <c r="A274" s="65">
        <v>267</v>
      </c>
      <c r="B274" s="41"/>
      <c r="C274" s="41"/>
      <c r="D274" s="235"/>
      <c r="E274" s="70"/>
      <c r="F274" s="70"/>
      <c r="G274" s="43"/>
      <c r="H274" s="71"/>
      <c r="I274" s="72"/>
      <c r="J274" s="158" t="e">
        <f t="shared" si="5"/>
        <v>#DIV/0!</v>
      </c>
      <c r="K274" s="42"/>
      <c r="L274" s="42"/>
      <c r="M274" s="41"/>
    </row>
    <row r="275" spans="1:13">
      <c r="A275" s="24">
        <v>268</v>
      </c>
      <c r="B275" s="41"/>
      <c r="C275" s="41"/>
      <c r="D275" s="235"/>
      <c r="E275" s="70"/>
      <c r="F275" s="70"/>
      <c r="G275" s="43"/>
      <c r="H275" s="71"/>
      <c r="I275" s="72"/>
      <c r="J275" s="158" t="e">
        <f t="shared" si="5"/>
        <v>#DIV/0!</v>
      </c>
      <c r="K275" s="42"/>
      <c r="L275" s="42"/>
      <c r="M275" s="41"/>
    </row>
    <row r="276" spans="1:13">
      <c r="A276" s="24">
        <v>269</v>
      </c>
      <c r="B276" s="41"/>
      <c r="C276" s="41"/>
      <c r="D276" s="235"/>
      <c r="E276" s="70"/>
      <c r="F276" s="70"/>
      <c r="G276" s="43"/>
      <c r="H276" s="71"/>
      <c r="I276" s="72"/>
      <c r="J276" s="145" t="e">
        <f t="shared" si="5"/>
        <v>#DIV/0!</v>
      </c>
      <c r="K276" s="42"/>
      <c r="L276" s="42"/>
      <c r="M276" s="41"/>
    </row>
    <row r="277" spans="1:13">
      <c r="A277" s="24">
        <v>270</v>
      </c>
      <c r="B277" s="41"/>
      <c r="C277" s="41"/>
      <c r="D277" s="235"/>
      <c r="E277" s="70"/>
      <c r="F277" s="70"/>
      <c r="G277" s="43"/>
      <c r="H277" s="71"/>
      <c r="I277" s="72"/>
      <c r="J277" s="158" t="e">
        <f t="shared" si="5"/>
        <v>#DIV/0!</v>
      </c>
      <c r="K277" s="42"/>
      <c r="L277" s="42"/>
      <c r="M277" s="41"/>
    </row>
    <row r="278" spans="1:13">
      <c r="A278" s="24">
        <v>271</v>
      </c>
      <c r="B278" s="41"/>
      <c r="C278" s="41"/>
      <c r="D278" s="235"/>
      <c r="E278" s="70"/>
      <c r="F278" s="70"/>
      <c r="G278" s="43"/>
      <c r="H278" s="71"/>
      <c r="I278" s="72"/>
      <c r="J278" s="158" t="e">
        <f t="shared" si="5"/>
        <v>#DIV/0!</v>
      </c>
      <c r="K278" s="42"/>
      <c r="L278" s="42"/>
      <c r="M278" s="41"/>
    </row>
    <row r="279" spans="1:13">
      <c r="A279" s="24">
        <v>272</v>
      </c>
      <c r="B279" s="41"/>
      <c r="C279" s="41"/>
      <c r="D279" s="235"/>
      <c r="E279" s="70"/>
      <c r="F279" s="70"/>
      <c r="G279" s="43"/>
      <c r="H279" s="71"/>
      <c r="I279" s="72"/>
      <c r="J279" s="145" t="e">
        <f t="shared" si="5"/>
        <v>#DIV/0!</v>
      </c>
      <c r="K279" s="42"/>
      <c r="L279" s="42"/>
      <c r="M279" s="41"/>
    </row>
    <row r="280" spans="1:13">
      <c r="A280" s="24">
        <v>273</v>
      </c>
      <c r="B280" s="41"/>
      <c r="C280" s="41"/>
      <c r="D280" s="235"/>
      <c r="E280" s="70"/>
      <c r="F280" s="70"/>
      <c r="G280" s="43"/>
      <c r="H280" s="71"/>
      <c r="I280" s="72"/>
      <c r="J280" s="145" t="e">
        <f t="shared" si="5"/>
        <v>#DIV/0!</v>
      </c>
      <c r="K280" s="42"/>
      <c r="L280" s="42"/>
      <c r="M280" s="41"/>
    </row>
    <row r="281" spans="1:13">
      <c r="A281" s="24">
        <v>274</v>
      </c>
      <c r="B281" s="41"/>
      <c r="C281" s="41"/>
      <c r="D281" s="235"/>
      <c r="E281" s="70"/>
      <c r="F281" s="70"/>
      <c r="G281" s="43"/>
      <c r="H281" s="71"/>
      <c r="I281" s="72"/>
      <c r="J281" s="145" t="e">
        <f t="shared" si="5"/>
        <v>#DIV/0!</v>
      </c>
      <c r="K281" s="42"/>
      <c r="L281" s="42"/>
      <c r="M281" s="41"/>
    </row>
    <row r="282" spans="1:13">
      <c r="A282" s="24">
        <v>275</v>
      </c>
      <c r="B282" s="41"/>
      <c r="C282" s="41"/>
      <c r="D282" s="235"/>
      <c r="E282" s="70"/>
      <c r="F282" s="70"/>
      <c r="G282" s="43"/>
      <c r="H282" s="71"/>
      <c r="I282" s="72"/>
      <c r="J282" s="145" t="e">
        <f t="shared" si="5"/>
        <v>#DIV/0!</v>
      </c>
      <c r="K282" s="42"/>
      <c r="L282" s="42"/>
      <c r="M282" s="41"/>
    </row>
    <row r="283" spans="1:13">
      <c r="A283" s="65">
        <v>276</v>
      </c>
      <c r="B283" s="41"/>
      <c r="C283" s="41"/>
      <c r="D283" s="235"/>
      <c r="E283" s="70"/>
      <c r="F283" s="70"/>
      <c r="G283" s="43"/>
      <c r="H283" s="71"/>
      <c r="I283" s="72"/>
      <c r="J283" s="158" t="e">
        <f t="shared" si="5"/>
        <v>#DIV/0!</v>
      </c>
      <c r="K283" s="42"/>
      <c r="L283" s="42"/>
      <c r="M283" s="41"/>
    </row>
    <row r="284" spans="1:13">
      <c r="A284" s="65">
        <v>277</v>
      </c>
      <c r="B284" s="41"/>
      <c r="C284" s="41"/>
      <c r="D284" s="235"/>
      <c r="E284" s="70"/>
      <c r="F284" s="70"/>
      <c r="G284" s="43"/>
      <c r="H284" s="71"/>
      <c r="I284" s="72"/>
      <c r="J284" s="158" t="e">
        <f t="shared" si="5"/>
        <v>#DIV/0!</v>
      </c>
      <c r="K284" s="42"/>
      <c r="L284" s="42"/>
      <c r="M284" s="41"/>
    </row>
    <row r="285" spans="1:13">
      <c r="A285" s="24">
        <v>278</v>
      </c>
      <c r="B285" s="41"/>
      <c r="C285" s="41"/>
      <c r="D285" s="235"/>
      <c r="E285" s="70"/>
      <c r="F285" s="70"/>
      <c r="G285" s="43"/>
      <c r="H285" s="71"/>
      <c r="I285" s="72"/>
      <c r="J285" s="145" t="e">
        <f t="shared" si="5"/>
        <v>#DIV/0!</v>
      </c>
      <c r="K285" s="42"/>
      <c r="L285" s="42"/>
      <c r="M285" s="41"/>
    </row>
    <row r="286" spans="1:13">
      <c r="A286" s="24">
        <v>279</v>
      </c>
      <c r="B286" s="41"/>
      <c r="C286" s="41"/>
      <c r="D286" s="235"/>
      <c r="E286" s="70"/>
      <c r="F286" s="70"/>
      <c r="G286" s="43"/>
      <c r="H286" s="71"/>
      <c r="I286" s="72"/>
      <c r="J286" s="158" t="e">
        <f t="shared" si="5"/>
        <v>#DIV/0!</v>
      </c>
      <c r="K286" s="42"/>
      <c r="L286" s="42"/>
      <c r="M286" s="41"/>
    </row>
    <row r="287" spans="1:13">
      <c r="A287" s="24">
        <v>280</v>
      </c>
      <c r="B287" s="41"/>
      <c r="C287" s="41"/>
      <c r="D287" s="235"/>
      <c r="E287" s="70"/>
      <c r="F287" s="70"/>
      <c r="G287" s="43"/>
      <c r="H287" s="71"/>
      <c r="I287" s="72"/>
      <c r="J287" s="158" t="e">
        <f t="shared" si="5"/>
        <v>#DIV/0!</v>
      </c>
      <c r="K287" s="42"/>
      <c r="L287" s="42"/>
      <c r="M287" s="41"/>
    </row>
    <row r="288" spans="1:13">
      <c r="A288" s="24">
        <v>281</v>
      </c>
      <c r="B288" s="41"/>
      <c r="C288" s="41"/>
      <c r="D288" s="235"/>
      <c r="E288" s="70"/>
      <c r="F288" s="70"/>
      <c r="G288" s="43"/>
      <c r="H288" s="71"/>
      <c r="I288" s="72"/>
      <c r="J288" s="145" t="e">
        <f t="shared" si="5"/>
        <v>#DIV/0!</v>
      </c>
      <c r="K288" s="42"/>
      <c r="L288" s="42"/>
      <c r="M288" s="41"/>
    </row>
    <row r="289" spans="1:13">
      <c r="A289" s="24">
        <v>282</v>
      </c>
      <c r="B289" s="41"/>
      <c r="C289" s="41"/>
      <c r="D289" s="235"/>
      <c r="E289" s="70"/>
      <c r="F289" s="70"/>
      <c r="G289" s="43"/>
      <c r="H289" s="71"/>
      <c r="I289" s="72"/>
      <c r="J289" s="145" t="e">
        <f t="shared" si="5"/>
        <v>#DIV/0!</v>
      </c>
      <c r="K289" s="42"/>
      <c r="L289" s="42"/>
      <c r="M289" s="41"/>
    </row>
    <row r="290" spans="1:13">
      <c r="A290" s="24">
        <v>283</v>
      </c>
      <c r="B290" s="41"/>
      <c r="C290" s="41"/>
      <c r="D290" s="235"/>
      <c r="E290" s="70"/>
      <c r="F290" s="70"/>
      <c r="G290" s="43"/>
      <c r="H290" s="71"/>
      <c r="I290" s="72"/>
      <c r="J290" s="145" t="e">
        <f t="shared" si="5"/>
        <v>#DIV/0!</v>
      </c>
      <c r="K290" s="42"/>
      <c r="L290" s="42"/>
      <c r="M290" s="41"/>
    </row>
    <row r="291" spans="1:13">
      <c r="A291" s="24">
        <v>284</v>
      </c>
      <c r="B291" s="41"/>
      <c r="C291" s="41"/>
      <c r="D291" s="235"/>
      <c r="E291" s="70"/>
      <c r="F291" s="70"/>
      <c r="G291" s="43"/>
      <c r="H291" s="71"/>
      <c r="I291" s="72"/>
      <c r="J291" s="145" t="e">
        <f t="shared" si="5"/>
        <v>#DIV/0!</v>
      </c>
      <c r="K291" s="42"/>
      <c r="L291" s="42"/>
      <c r="M291" s="41"/>
    </row>
    <row r="292" spans="1:13">
      <c r="A292" s="24">
        <v>285</v>
      </c>
      <c r="B292" s="41"/>
      <c r="C292" s="41"/>
      <c r="D292" s="235"/>
      <c r="E292" s="70"/>
      <c r="F292" s="70"/>
      <c r="G292" s="43"/>
      <c r="H292" s="71"/>
      <c r="I292" s="72"/>
      <c r="J292" s="158" t="e">
        <f t="shared" si="5"/>
        <v>#DIV/0!</v>
      </c>
      <c r="K292" s="42"/>
      <c r="L292" s="42"/>
      <c r="M292" s="41"/>
    </row>
    <row r="293" spans="1:13">
      <c r="A293" s="65">
        <v>286</v>
      </c>
      <c r="B293" s="41"/>
      <c r="C293" s="41"/>
      <c r="D293" s="235"/>
      <c r="E293" s="70"/>
      <c r="F293" s="70"/>
      <c r="G293" s="43"/>
      <c r="H293" s="71"/>
      <c r="I293" s="72"/>
      <c r="J293" s="158" t="e">
        <f t="shared" si="5"/>
        <v>#DIV/0!</v>
      </c>
      <c r="K293" s="42"/>
      <c r="L293" s="42"/>
      <c r="M293" s="41"/>
    </row>
    <row r="294" spans="1:13">
      <c r="A294" s="65">
        <v>287</v>
      </c>
      <c r="B294" s="41"/>
      <c r="C294" s="41"/>
      <c r="D294" s="235"/>
      <c r="E294" s="70"/>
      <c r="F294" s="70"/>
      <c r="G294" s="43"/>
      <c r="H294" s="71"/>
      <c r="I294" s="72"/>
      <c r="J294" s="145" t="e">
        <f t="shared" si="5"/>
        <v>#DIV/0!</v>
      </c>
      <c r="K294" s="42"/>
      <c r="L294" s="42"/>
      <c r="M294" s="41"/>
    </row>
    <row r="295" spans="1:13">
      <c r="A295" s="24">
        <v>288</v>
      </c>
      <c r="B295" s="41"/>
      <c r="C295" s="41"/>
      <c r="D295" s="235"/>
      <c r="E295" s="70"/>
      <c r="F295" s="70"/>
      <c r="G295" s="43"/>
      <c r="H295" s="71"/>
      <c r="I295" s="72"/>
      <c r="J295" s="158" t="e">
        <f t="shared" si="5"/>
        <v>#DIV/0!</v>
      </c>
      <c r="K295" s="42"/>
      <c r="L295" s="42"/>
      <c r="M295" s="41"/>
    </row>
    <row r="296" spans="1:13">
      <c r="A296" s="24">
        <v>289</v>
      </c>
      <c r="B296" s="41"/>
      <c r="C296" s="41"/>
      <c r="D296" s="235"/>
      <c r="E296" s="70"/>
      <c r="F296" s="70"/>
      <c r="G296" s="43"/>
      <c r="H296" s="71"/>
      <c r="I296" s="72"/>
      <c r="J296" s="158" t="e">
        <f t="shared" si="5"/>
        <v>#DIV/0!</v>
      </c>
      <c r="K296" s="42"/>
      <c r="L296" s="42"/>
      <c r="M296" s="41"/>
    </row>
    <row r="297" spans="1:13">
      <c r="A297" s="24">
        <v>290</v>
      </c>
      <c r="B297" s="41"/>
      <c r="C297" s="41"/>
      <c r="D297" s="235"/>
      <c r="E297" s="70"/>
      <c r="F297" s="70"/>
      <c r="G297" s="43"/>
      <c r="H297" s="71"/>
      <c r="I297" s="72"/>
      <c r="J297" s="145" t="e">
        <f t="shared" si="5"/>
        <v>#DIV/0!</v>
      </c>
      <c r="K297" s="42"/>
      <c r="L297" s="42"/>
      <c r="M297" s="41"/>
    </row>
    <row r="298" spans="1:13">
      <c r="A298" s="24">
        <v>291</v>
      </c>
      <c r="B298" s="41"/>
      <c r="C298" s="41"/>
      <c r="D298" s="235"/>
      <c r="E298" s="70"/>
      <c r="F298" s="70"/>
      <c r="G298" s="43"/>
      <c r="H298" s="71"/>
      <c r="I298" s="72"/>
      <c r="J298" s="145" t="e">
        <f t="shared" si="5"/>
        <v>#DIV/0!</v>
      </c>
      <c r="K298" s="42"/>
      <c r="L298" s="42"/>
      <c r="M298" s="41"/>
    </row>
    <row r="299" spans="1:13">
      <c r="A299" s="24">
        <v>292</v>
      </c>
      <c r="B299" s="41"/>
      <c r="C299" s="41"/>
      <c r="D299" s="235"/>
      <c r="E299" s="70"/>
      <c r="F299" s="70"/>
      <c r="G299" s="43"/>
      <c r="H299" s="71"/>
      <c r="I299" s="72"/>
      <c r="J299" s="145" t="e">
        <f t="shared" ref="J299:J357" si="6">H299/I299</f>
        <v>#DIV/0!</v>
      </c>
      <c r="K299" s="42"/>
      <c r="L299" s="42"/>
      <c r="M299" s="41"/>
    </row>
    <row r="300" spans="1:13">
      <c r="A300" s="24">
        <v>293</v>
      </c>
      <c r="B300" s="41"/>
      <c r="C300" s="41"/>
      <c r="D300" s="235"/>
      <c r="E300" s="70"/>
      <c r="F300" s="70"/>
      <c r="G300" s="43"/>
      <c r="H300" s="71"/>
      <c r="I300" s="72"/>
      <c r="J300" s="145" t="e">
        <f t="shared" si="6"/>
        <v>#DIV/0!</v>
      </c>
      <c r="K300" s="42"/>
      <c r="L300" s="42"/>
      <c r="M300" s="41"/>
    </row>
    <row r="301" spans="1:13">
      <c r="A301" s="24">
        <v>294</v>
      </c>
      <c r="B301" s="41"/>
      <c r="C301" s="41"/>
      <c r="D301" s="235"/>
      <c r="E301" s="70"/>
      <c r="F301" s="70"/>
      <c r="G301" s="43"/>
      <c r="H301" s="71"/>
      <c r="I301" s="72"/>
      <c r="J301" s="158" t="e">
        <f t="shared" si="6"/>
        <v>#DIV/0!</v>
      </c>
      <c r="K301" s="42"/>
      <c r="L301" s="42"/>
      <c r="M301" s="41"/>
    </row>
    <row r="302" spans="1:13">
      <c r="A302" s="24">
        <v>295</v>
      </c>
      <c r="B302" s="41"/>
      <c r="C302" s="41"/>
      <c r="D302" s="235"/>
      <c r="E302" s="70"/>
      <c r="F302" s="70"/>
      <c r="G302" s="43"/>
      <c r="H302" s="71"/>
      <c r="I302" s="72"/>
      <c r="J302" s="158" t="e">
        <f t="shared" si="6"/>
        <v>#DIV/0!</v>
      </c>
      <c r="K302" s="42"/>
      <c r="L302" s="42"/>
      <c r="M302" s="41"/>
    </row>
    <row r="303" spans="1:13">
      <c r="A303" s="65">
        <v>296</v>
      </c>
      <c r="B303" s="41"/>
      <c r="C303" s="41"/>
      <c r="D303" s="235"/>
      <c r="E303" s="70"/>
      <c r="F303" s="70"/>
      <c r="G303" s="43"/>
      <c r="H303" s="71"/>
      <c r="I303" s="72"/>
      <c r="J303" s="145" t="e">
        <f t="shared" si="6"/>
        <v>#DIV/0!</v>
      </c>
      <c r="K303" s="42"/>
      <c r="L303" s="42"/>
      <c r="M303" s="41"/>
    </row>
    <row r="304" spans="1:13">
      <c r="A304" s="65">
        <v>297</v>
      </c>
      <c r="B304" s="41"/>
      <c r="C304" s="41"/>
      <c r="D304" s="235"/>
      <c r="E304" s="70"/>
      <c r="F304" s="70"/>
      <c r="G304" s="43"/>
      <c r="H304" s="71"/>
      <c r="I304" s="72"/>
      <c r="J304" s="158" t="e">
        <f t="shared" si="6"/>
        <v>#DIV/0!</v>
      </c>
      <c r="K304" s="42"/>
      <c r="L304" s="42"/>
      <c r="M304" s="41"/>
    </row>
    <row r="305" spans="1:13">
      <c r="A305" s="24">
        <v>298</v>
      </c>
      <c r="B305" s="41"/>
      <c r="C305" s="41"/>
      <c r="D305" s="235"/>
      <c r="E305" s="70"/>
      <c r="F305" s="70"/>
      <c r="G305" s="43"/>
      <c r="H305" s="71"/>
      <c r="I305" s="72"/>
      <c r="J305" s="158" t="e">
        <f t="shared" si="6"/>
        <v>#DIV/0!</v>
      </c>
      <c r="K305" s="42"/>
      <c r="L305" s="42"/>
      <c r="M305" s="41"/>
    </row>
    <row r="306" spans="1:13">
      <c r="A306" s="24">
        <v>299</v>
      </c>
      <c r="B306" s="41"/>
      <c r="C306" s="41"/>
      <c r="D306" s="235"/>
      <c r="E306" s="70"/>
      <c r="F306" s="70"/>
      <c r="G306" s="43"/>
      <c r="H306" s="71"/>
      <c r="I306" s="72"/>
      <c r="J306" s="145" t="e">
        <f t="shared" si="6"/>
        <v>#DIV/0!</v>
      </c>
      <c r="K306" s="42"/>
      <c r="L306" s="42"/>
      <c r="M306" s="41"/>
    </row>
    <row r="307" spans="1:13">
      <c r="A307" s="24">
        <v>300</v>
      </c>
      <c r="B307" s="41"/>
      <c r="C307" s="41"/>
      <c r="D307" s="235"/>
      <c r="E307" s="70"/>
      <c r="F307" s="70"/>
      <c r="G307" s="43"/>
      <c r="H307" s="71"/>
      <c r="I307" s="72"/>
      <c r="J307" s="145" t="e">
        <f t="shared" si="6"/>
        <v>#DIV/0!</v>
      </c>
      <c r="K307" s="42"/>
      <c r="L307" s="42"/>
      <c r="M307" s="41"/>
    </row>
    <row r="308" spans="1:13">
      <c r="A308" s="24">
        <v>301</v>
      </c>
      <c r="B308" s="41"/>
      <c r="C308" s="41"/>
      <c r="D308" s="235"/>
      <c r="E308" s="70"/>
      <c r="F308" s="70"/>
      <c r="G308" s="43"/>
      <c r="H308" s="71"/>
      <c r="I308" s="72"/>
      <c r="J308" s="145" t="e">
        <f t="shared" si="6"/>
        <v>#DIV/0!</v>
      </c>
      <c r="K308" s="42"/>
      <c r="L308" s="42"/>
      <c r="M308" s="41"/>
    </row>
    <row r="309" spans="1:13">
      <c r="A309" s="24">
        <v>302</v>
      </c>
      <c r="B309" s="41"/>
      <c r="C309" s="41"/>
      <c r="D309" s="235"/>
      <c r="E309" s="70"/>
      <c r="F309" s="70"/>
      <c r="G309" s="43"/>
      <c r="H309" s="71"/>
      <c r="I309" s="72"/>
      <c r="J309" s="145" t="e">
        <f t="shared" si="6"/>
        <v>#DIV/0!</v>
      </c>
      <c r="K309" s="42"/>
      <c r="L309" s="42"/>
      <c r="M309" s="41"/>
    </row>
    <row r="310" spans="1:13">
      <c r="A310" s="24">
        <v>303</v>
      </c>
      <c r="B310" s="41"/>
      <c r="C310" s="41"/>
      <c r="D310" s="235"/>
      <c r="E310" s="70"/>
      <c r="F310" s="70"/>
      <c r="G310" s="43"/>
      <c r="H310" s="71"/>
      <c r="I310" s="72"/>
      <c r="J310" s="158" t="e">
        <f t="shared" si="6"/>
        <v>#DIV/0!</v>
      </c>
      <c r="K310" s="42"/>
      <c r="L310" s="42"/>
      <c r="M310" s="41"/>
    </row>
    <row r="311" spans="1:13">
      <c r="A311" s="24">
        <v>304</v>
      </c>
      <c r="B311" s="41"/>
      <c r="C311" s="41"/>
      <c r="D311" s="235"/>
      <c r="E311" s="70"/>
      <c r="F311" s="70"/>
      <c r="G311" s="43"/>
      <c r="H311" s="71"/>
      <c r="I311" s="72"/>
      <c r="J311" s="158" t="e">
        <f t="shared" si="6"/>
        <v>#DIV/0!</v>
      </c>
      <c r="K311" s="42"/>
      <c r="L311" s="42"/>
      <c r="M311" s="41"/>
    </row>
    <row r="312" spans="1:13">
      <c r="A312" s="24">
        <v>305</v>
      </c>
      <c r="B312" s="41"/>
      <c r="C312" s="41"/>
      <c r="D312" s="235"/>
      <c r="E312" s="70"/>
      <c r="F312" s="70"/>
      <c r="G312" s="43"/>
      <c r="H312" s="71"/>
      <c r="I312" s="72"/>
      <c r="J312" s="145" t="e">
        <f t="shared" si="6"/>
        <v>#DIV/0!</v>
      </c>
      <c r="K312" s="42"/>
      <c r="L312" s="42"/>
      <c r="M312" s="41"/>
    </row>
    <row r="313" spans="1:13">
      <c r="A313" s="65">
        <v>306</v>
      </c>
      <c r="B313" s="41"/>
      <c r="C313" s="41"/>
      <c r="D313" s="235"/>
      <c r="E313" s="70"/>
      <c r="F313" s="70"/>
      <c r="G313" s="43"/>
      <c r="H313" s="71"/>
      <c r="I313" s="72"/>
      <c r="J313" s="158" t="e">
        <f t="shared" si="6"/>
        <v>#DIV/0!</v>
      </c>
      <c r="K313" s="42"/>
      <c r="L313" s="42"/>
      <c r="M313" s="41"/>
    </row>
    <row r="314" spans="1:13">
      <c r="A314" s="65">
        <v>307</v>
      </c>
      <c r="B314" s="41"/>
      <c r="C314" s="41"/>
      <c r="D314" s="235"/>
      <c r="E314" s="70"/>
      <c r="F314" s="70"/>
      <c r="G314" s="43"/>
      <c r="H314" s="71"/>
      <c r="I314" s="72"/>
      <c r="J314" s="158" t="e">
        <f t="shared" si="6"/>
        <v>#DIV/0!</v>
      </c>
      <c r="K314" s="42"/>
      <c r="L314" s="42"/>
      <c r="M314" s="41"/>
    </row>
    <row r="315" spans="1:13">
      <c r="A315" s="24">
        <v>308</v>
      </c>
      <c r="B315" s="41"/>
      <c r="C315" s="41"/>
      <c r="D315" s="235"/>
      <c r="E315" s="70"/>
      <c r="F315" s="70"/>
      <c r="G315" s="43"/>
      <c r="H315" s="71"/>
      <c r="I315" s="72"/>
      <c r="J315" s="145" t="e">
        <f t="shared" si="6"/>
        <v>#DIV/0!</v>
      </c>
      <c r="K315" s="42"/>
      <c r="L315" s="42"/>
      <c r="M315" s="41"/>
    </row>
    <row r="316" spans="1:13">
      <c r="A316" s="24">
        <v>309</v>
      </c>
      <c r="B316" s="41"/>
      <c r="C316" s="41"/>
      <c r="D316" s="235"/>
      <c r="E316" s="70"/>
      <c r="F316" s="70"/>
      <c r="G316" s="43"/>
      <c r="H316" s="71"/>
      <c r="I316" s="72"/>
      <c r="J316" s="145" t="e">
        <f t="shared" si="6"/>
        <v>#DIV/0!</v>
      </c>
      <c r="K316" s="42"/>
      <c r="L316" s="42"/>
      <c r="M316" s="41"/>
    </row>
    <row r="317" spans="1:13">
      <c r="A317" s="24">
        <v>310</v>
      </c>
      <c r="B317" s="41"/>
      <c r="C317" s="41"/>
      <c r="D317" s="235"/>
      <c r="E317" s="70"/>
      <c r="F317" s="70"/>
      <c r="G317" s="43"/>
      <c r="H317" s="71"/>
      <c r="I317" s="72"/>
      <c r="J317" s="145" t="e">
        <f t="shared" si="6"/>
        <v>#DIV/0!</v>
      </c>
      <c r="K317" s="42"/>
      <c r="L317" s="42"/>
      <c r="M317" s="41"/>
    </row>
    <row r="318" spans="1:13">
      <c r="A318" s="24">
        <v>311</v>
      </c>
      <c r="B318" s="41"/>
      <c r="C318" s="41"/>
      <c r="D318" s="235"/>
      <c r="E318" s="70"/>
      <c r="F318" s="70"/>
      <c r="G318" s="43"/>
      <c r="H318" s="71"/>
      <c r="I318" s="72"/>
      <c r="J318" s="145" t="e">
        <f t="shared" si="6"/>
        <v>#DIV/0!</v>
      </c>
      <c r="K318" s="42"/>
      <c r="L318" s="42"/>
      <c r="M318" s="41"/>
    </row>
    <row r="319" spans="1:13">
      <c r="A319" s="24">
        <v>312</v>
      </c>
      <c r="B319" s="41"/>
      <c r="C319" s="41"/>
      <c r="D319" s="235"/>
      <c r="E319" s="70"/>
      <c r="F319" s="70"/>
      <c r="G319" s="43"/>
      <c r="H319" s="71"/>
      <c r="I319" s="72"/>
      <c r="J319" s="158" t="e">
        <f t="shared" si="6"/>
        <v>#DIV/0!</v>
      </c>
      <c r="K319" s="42"/>
      <c r="L319" s="42"/>
      <c r="M319" s="41"/>
    </row>
    <row r="320" spans="1:13">
      <c r="A320" s="24">
        <v>313</v>
      </c>
      <c r="B320" s="41"/>
      <c r="C320" s="41"/>
      <c r="D320" s="235"/>
      <c r="E320" s="70"/>
      <c r="F320" s="70"/>
      <c r="G320" s="43"/>
      <c r="H320" s="71"/>
      <c r="I320" s="72"/>
      <c r="J320" s="158" t="e">
        <f t="shared" si="6"/>
        <v>#DIV/0!</v>
      </c>
      <c r="K320" s="42"/>
      <c r="L320" s="42"/>
      <c r="M320" s="41"/>
    </row>
    <row r="321" spans="1:13">
      <c r="A321" s="24">
        <v>314</v>
      </c>
      <c r="B321" s="41"/>
      <c r="C321" s="41"/>
      <c r="D321" s="235"/>
      <c r="E321" s="70"/>
      <c r="F321" s="70"/>
      <c r="G321" s="43"/>
      <c r="H321" s="71"/>
      <c r="I321" s="72"/>
      <c r="J321" s="145" t="e">
        <f t="shared" si="6"/>
        <v>#DIV/0!</v>
      </c>
      <c r="K321" s="42"/>
      <c r="L321" s="42"/>
      <c r="M321" s="41"/>
    </row>
    <row r="322" spans="1:13">
      <c r="A322" s="24">
        <v>315</v>
      </c>
      <c r="B322" s="41"/>
      <c r="C322" s="41"/>
      <c r="D322" s="235"/>
      <c r="E322" s="70"/>
      <c r="F322" s="70"/>
      <c r="G322" s="43"/>
      <c r="H322" s="71"/>
      <c r="I322" s="72"/>
      <c r="J322" s="158" t="e">
        <f t="shared" si="6"/>
        <v>#DIV/0!</v>
      </c>
      <c r="K322" s="42"/>
      <c r="L322" s="42"/>
      <c r="M322" s="41"/>
    </row>
    <row r="323" spans="1:13">
      <c r="A323" s="65">
        <v>316</v>
      </c>
      <c r="B323" s="41"/>
      <c r="C323" s="41"/>
      <c r="D323" s="235"/>
      <c r="E323" s="70"/>
      <c r="F323" s="70"/>
      <c r="G323" s="43"/>
      <c r="H323" s="71"/>
      <c r="I323" s="72"/>
      <c r="J323" s="158" t="e">
        <f t="shared" si="6"/>
        <v>#DIV/0!</v>
      </c>
      <c r="K323" s="42"/>
      <c r="L323" s="42"/>
      <c r="M323" s="41"/>
    </row>
    <row r="324" spans="1:13">
      <c r="A324" s="65">
        <v>317</v>
      </c>
      <c r="B324" s="41"/>
      <c r="C324" s="41"/>
      <c r="D324" s="235"/>
      <c r="E324" s="70"/>
      <c r="F324" s="70"/>
      <c r="G324" s="43"/>
      <c r="H324" s="71"/>
      <c r="I324" s="72"/>
      <c r="J324" s="145" t="e">
        <f t="shared" si="6"/>
        <v>#DIV/0!</v>
      </c>
      <c r="K324" s="42"/>
      <c r="L324" s="42"/>
      <c r="M324" s="41"/>
    </row>
    <row r="325" spans="1:13">
      <c r="A325" s="24">
        <v>318</v>
      </c>
      <c r="B325" s="41"/>
      <c r="C325" s="41"/>
      <c r="D325" s="235"/>
      <c r="E325" s="70"/>
      <c r="F325" s="70"/>
      <c r="G325" s="43"/>
      <c r="H325" s="71"/>
      <c r="I325" s="72"/>
      <c r="J325" s="145" t="e">
        <f t="shared" si="6"/>
        <v>#DIV/0!</v>
      </c>
      <c r="K325" s="42"/>
      <c r="L325" s="42"/>
      <c r="M325" s="41"/>
    </row>
    <row r="326" spans="1:13">
      <c r="A326" s="24">
        <v>319</v>
      </c>
      <c r="B326" s="41"/>
      <c r="C326" s="41"/>
      <c r="D326" s="235"/>
      <c r="E326" s="70"/>
      <c r="F326" s="70"/>
      <c r="G326" s="43"/>
      <c r="H326" s="71"/>
      <c r="I326" s="72"/>
      <c r="J326" s="145" t="e">
        <f t="shared" si="6"/>
        <v>#DIV/0!</v>
      </c>
      <c r="K326" s="42"/>
      <c r="L326" s="42"/>
      <c r="M326" s="41"/>
    </row>
    <row r="327" spans="1:13">
      <c r="A327" s="24">
        <v>320</v>
      </c>
      <c r="B327" s="41"/>
      <c r="C327" s="41"/>
      <c r="D327" s="235"/>
      <c r="E327" s="70"/>
      <c r="F327" s="70"/>
      <c r="G327" s="43"/>
      <c r="H327" s="71"/>
      <c r="I327" s="72"/>
      <c r="J327" s="145" t="e">
        <f t="shared" si="6"/>
        <v>#DIV/0!</v>
      </c>
      <c r="K327" s="42"/>
      <c r="L327" s="42"/>
      <c r="M327" s="41"/>
    </row>
    <row r="328" spans="1:13">
      <c r="A328" s="24">
        <v>321</v>
      </c>
      <c r="B328" s="41"/>
      <c r="C328" s="41"/>
      <c r="D328" s="235"/>
      <c r="E328" s="70"/>
      <c r="F328" s="70"/>
      <c r="G328" s="43"/>
      <c r="H328" s="71"/>
      <c r="I328" s="72"/>
      <c r="J328" s="158" t="e">
        <f t="shared" si="6"/>
        <v>#DIV/0!</v>
      </c>
      <c r="K328" s="42"/>
      <c r="L328" s="42"/>
      <c r="M328" s="41"/>
    </row>
    <row r="329" spans="1:13">
      <c r="A329" s="24">
        <v>322</v>
      </c>
      <c r="B329" s="41"/>
      <c r="C329" s="41"/>
      <c r="D329" s="235"/>
      <c r="E329" s="70"/>
      <c r="F329" s="70"/>
      <c r="G329" s="43"/>
      <c r="H329" s="71"/>
      <c r="I329" s="72"/>
      <c r="J329" s="158" t="e">
        <f t="shared" si="6"/>
        <v>#DIV/0!</v>
      </c>
      <c r="K329" s="42"/>
      <c r="L329" s="42"/>
      <c r="M329" s="41"/>
    </row>
    <row r="330" spans="1:13">
      <c r="A330" s="24">
        <v>323</v>
      </c>
      <c r="B330" s="41"/>
      <c r="C330" s="41"/>
      <c r="D330" s="235"/>
      <c r="E330" s="70"/>
      <c r="F330" s="70"/>
      <c r="G330" s="43"/>
      <c r="H330" s="71"/>
      <c r="I330" s="72"/>
      <c r="J330" s="145" t="e">
        <f t="shared" si="6"/>
        <v>#DIV/0!</v>
      </c>
      <c r="K330" s="42"/>
      <c r="L330" s="42"/>
      <c r="M330" s="41"/>
    </row>
    <row r="331" spans="1:13">
      <c r="A331" s="24">
        <v>324</v>
      </c>
      <c r="B331" s="41"/>
      <c r="C331" s="41"/>
      <c r="D331" s="235"/>
      <c r="E331" s="70"/>
      <c r="F331" s="70"/>
      <c r="G331" s="43"/>
      <c r="H331" s="71"/>
      <c r="I331" s="72"/>
      <c r="J331" s="158" t="e">
        <f t="shared" si="6"/>
        <v>#DIV/0!</v>
      </c>
      <c r="K331" s="42"/>
      <c r="L331" s="42"/>
      <c r="M331" s="41"/>
    </row>
    <row r="332" spans="1:13">
      <c r="A332" s="24">
        <v>325</v>
      </c>
      <c r="B332" s="41"/>
      <c r="C332" s="41"/>
      <c r="D332" s="235"/>
      <c r="E332" s="70"/>
      <c r="F332" s="70"/>
      <c r="G332" s="43"/>
      <c r="H332" s="71"/>
      <c r="I332" s="72"/>
      <c r="J332" s="158" t="e">
        <f t="shared" si="6"/>
        <v>#DIV/0!</v>
      </c>
      <c r="K332" s="42"/>
      <c r="L332" s="42"/>
      <c r="M332" s="41"/>
    </row>
    <row r="333" spans="1:13">
      <c r="A333" s="65">
        <v>326</v>
      </c>
      <c r="B333" s="41"/>
      <c r="C333" s="41"/>
      <c r="D333" s="235"/>
      <c r="E333" s="70"/>
      <c r="F333" s="70"/>
      <c r="G333" s="43"/>
      <c r="H333" s="71"/>
      <c r="I333" s="72"/>
      <c r="J333" s="145" t="e">
        <f t="shared" si="6"/>
        <v>#DIV/0!</v>
      </c>
      <c r="K333" s="42"/>
      <c r="L333" s="42"/>
      <c r="M333" s="41"/>
    </row>
    <row r="334" spans="1:13">
      <c r="A334" s="65">
        <v>327</v>
      </c>
      <c r="B334" s="41"/>
      <c r="C334" s="41"/>
      <c r="D334" s="235"/>
      <c r="E334" s="70"/>
      <c r="F334" s="70"/>
      <c r="G334" s="43"/>
      <c r="H334" s="71"/>
      <c r="I334" s="72"/>
      <c r="J334" s="145" t="e">
        <f t="shared" si="6"/>
        <v>#DIV/0!</v>
      </c>
      <c r="K334" s="42"/>
      <c r="L334" s="42"/>
      <c r="M334" s="41"/>
    </row>
    <row r="335" spans="1:13">
      <c r="A335" s="24">
        <v>328</v>
      </c>
      <c r="B335" s="41"/>
      <c r="C335" s="41"/>
      <c r="D335" s="235"/>
      <c r="E335" s="70"/>
      <c r="F335" s="70"/>
      <c r="G335" s="43"/>
      <c r="H335" s="71"/>
      <c r="I335" s="72"/>
      <c r="J335" s="145" t="e">
        <f t="shared" si="6"/>
        <v>#DIV/0!</v>
      </c>
      <c r="K335" s="42"/>
      <c r="L335" s="42"/>
      <c r="M335" s="41"/>
    </row>
    <row r="336" spans="1:13">
      <c r="A336" s="24">
        <v>329</v>
      </c>
      <c r="B336" s="41"/>
      <c r="C336" s="41"/>
      <c r="D336" s="235"/>
      <c r="E336" s="70"/>
      <c r="F336" s="70"/>
      <c r="G336" s="43"/>
      <c r="H336" s="71"/>
      <c r="I336" s="72"/>
      <c r="J336" s="145" t="e">
        <f t="shared" si="6"/>
        <v>#DIV/0!</v>
      </c>
      <c r="K336" s="42"/>
      <c r="L336" s="42"/>
      <c r="M336" s="41"/>
    </row>
    <row r="337" spans="1:13">
      <c r="A337" s="24">
        <v>330</v>
      </c>
      <c r="B337" s="41"/>
      <c r="C337" s="41"/>
      <c r="D337" s="235"/>
      <c r="E337" s="70"/>
      <c r="F337" s="70"/>
      <c r="G337" s="43"/>
      <c r="H337" s="71"/>
      <c r="I337" s="72"/>
      <c r="J337" s="158" t="e">
        <f t="shared" si="6"/>
        <v>#DIV/0!</v>
      </c>
      <c r="K337" s="42"/>
      <c r="L337" s="42"/>
      <c r="M337" s="41"/>
    </row>
    <row r="338" spans="1:13">
      <c r="A338" s="24">
        <v>331</v>
      </c>
      <c r="B338" s="41"/>
      <c r="C338" s="41"/>
      <c r="D338" s="235"/>
      <c r="E338" s="70"/>
      <c r="F338" s="70"/>
      <c r="G338" s="43"/>
      <c r="H338" s="71"/>
      <c r="I338" s="72"/>
      <c r="J338" s="158" t="e">
        <f t="shared" si="6"/>
        <v>#DIV/0!</v>
      </c>
      <c r="K338" s="42"/>
      <c r="L338" s="42"/>
      <c r="M338" s="41"/>
    </row>
    <row r="339" spans="1:13">
      <c r="A339" s="24">
        <v>332</v>
      </c>
      <c r="B339" s="41"/>
      <c r="C339" s="41"/>
      <c r="D339" s="235"/>
      <c r="E339" s="70"/>
      <c r="F339" s="70"/>
      <c r="G339" s="43"/>
      <c r="H339" s="71"/>
      <c r="I339" s="72"/>
      <c r="J339" s="145" t="e">
        <f t="shared" si="6"/>
        <v>#DIV/0!</v>
      </c>
      <c r="K339" s="42"/>
      <c r="L339" s="42"/>
      <c r="M339" s="41"/>
    </row>
    <row r="340" spans="1:13">
      <c r="A340" s="24">
        <v>333</v>
      </c>
      <c r="B340" s="41"/>
      <c r="C340" s="41"/>
      <c r="D340" s="235"/>
      <c r="E340" s="70"/>
      <c r="F340" s="70"/>
      <c r="G340" s="43"/>
      <c r="H340" s="71"/>
      <c r="I340" s="72"/>
      <c r="J340" s="158" t="e">
        <f t="shared" si="6"/>
        <v>#DIV/0!</v>
      </c>
      <c r="K340" s="42"/>
      <c r="L340" s="42"/>
      <c r="M340" s="41"/>
    </row>
    <row r="341" spans="1:13">
      <c r="A341" s="24">
        <v>334</v>
      </c>
      <c r="B341" s="41"/>
      <c r="C341" s="41"/>
      <c r="D341" s="235"/>
      <c r="E341" s="70"/>
      <c r="F341" s="70"/>
      <c r="G341" s="43"/>
      <c r="H341" s="71"/>
      <c r="I341" s="72"/>
      <c r="J341" s="158" t="e">
        <f t="shared" si="6"/>
        <v>#DIV/0!</v>
      </c>
      <c r="K341" s="42"/>
      <c r="L341" s="42"/>
      <c r="M341" s="41"/>
    </row>
    <row r="342" spans="1:13">
      <c r="A342" s="24">
        <v>335</v>
      </c>
      <c r="B342" s="41"/>
      <c r="C342" s="41"/>
      <c r="D342" s="235"/>
      <c r="E342" s="70"/>
      <c r="F342" s="70"/>
      <c r="G342" s="43"/>
      <c r="H342" s="71"/>
      <c r="I342" s="72"/>
      <c r="J342" s="145" t="e">
        <f t="shared" si="6"/>
        <v>#DIV/0!</v>
      </c>
      <c r="K342" s="42"/>
      <c r="L342" s="42"/>
      <c r="M342" s="41"/>
    </row>
    <row r="343" spans="1:13">
      <c r="A343" s="65">
        <v>336</v>
      </c>
      <c r="B343" s="41"/>
      <c r="C343" s="41"/>
      <c r="D343" s="235"/>
      <c r="E343" s="70"/>
      <c r="F343" s="70"/>
      <c r="G343" s="43"/>
      <c r="H343" s="71"/>
      <c r="I343" s="72"/>
      <c r="J343" s="145" t="e">
        <f t="shared" si="6"/>
        <v>#DIV/0!</v>
      </c>
      <c r="K343" s="42"/>
      <c r="L343" s="42"/>
      <c r="M343" s="41"/>
    </row>
    <row r="344" spans="1:13">
      <c r="A344" s="65">
        <v>337</v>
      </c>
      <c r="B344" s="41"/>
      <c r="C344" s="41"/>
      <c r="D344" s="235"/>
      <c r="E344" s="70"/>
      <c r="F344" s="70"/>
      <c r="G344" s="43"/>
      <c r="H344" s="71"/>
      <c r="I344" s="72"/>
      <c r="J344" s="145" t="e">
        <f t="shared" si="6"/>
        <v>#DIV/0!</v>
      </c>
      <c r="K344" s="42"/>
      <c r="L344" s="42"/>
      <c r="M344" s="41"/>
    </row>
    <row r="345" spans="1:13">
      <c r="A345" s="24">
        <v>338</v>
      </c>
      <c r="B345" s="41"/>
      <c r="C345" s="41"/>
      <c r="D345" s="235"/>
      <c r="E345" s="70"/>
      <c r="F345" s="70"/>
      <c r="G345" s="43"/>
      <c r="H345" s="71"/>
      <c r="I345" s="72"/>
      <c r="J345" s="145" t="e">
        <f t="shared" si="6"/>
        <v>#DIV/0!</v>
      </c>
      <c r="K345" s="42"/>
      <c r="L345" s="42"/>
      <c r="M345" s="41"/>
    </row>
    <row r="346" spans="1:13">
      <c r="A346" s="24">
        <v>339</v>
      </c>
      <c r="B346" s="41"/>
      <c r="C346" s="41"/>
      <c r="D346" s="235"/>
      <c r="E346" s="70"/>
      <c r="F346" s="70"/>
      <c r="G346" s="43"/>
      <c r="H346" s="71"/>
      <c r="I346" s="72"/>
      <c r="J346" s="158" t="e">
        <f t="shared" si="6"/>
        <v>#DIV/0!</v>
      </c>
      <c r="K346" s="42"/>
      <c r="L346" s="42"/>
      <c r="M346" s="41"/>
    </row>
    <row r="347" spans="1:13">
      <c r="A347" s="24">
        <v>340</v>
      </c>
      <c r="B347" s="41"/>
      <c r="C347" s="41"/>
      <c r="D347" s="235"/>
      <c r="E347" s="70"/>
      <c r="F347" s="70"/>
      <c r="G347" s="43"/>
      <c r="H347" s="71"/>
      <c r="I347" s="72"/>
      <c r="J347" s="158" t="e">
        <f t="shared" si="6"/>
        <v>#DIV/0!</v>
      </c>
      <c r="K347" s="42"/>
      <c r="L347" s="42"/>
      <c r="M347" s="41"/>
    </row>
    <row r="348" spans="1:13">
      <c r="A348" s="24">
        <v>341</v>
      </c>
      <c r="B348" s="41"/>
      <c r="C348" s="41"/>
      <c r="D348" s="235"/>
      <c r="E348" s="70"/>
      <c r="F348" s="70"/>
      <c r="G348" s="43"/>
      <c r="H348" s="71"/>
      <c r="I348" s="72"/>
      <c r="J348" s="145" t="e">
        <f t="shared" si="6"/>
        <v>#DIV/0!</v>
      </c>
      <c r="K348" s="42"/>
      <c r="L348" s="42"/>
      <c r="M348" s="41"/>
    </row>
    <row r="349" spans="1:13">
      <c r="A349" s="24">
        <v>342</v>
      </c>
      <c r="B349" s="41"/>
      <c r="C349" s="41"/>
      <c r="D349" s="235"/>
      <c r="E349" s="70"/>
      <c r="F349" s="70"/>
      <c r="G349" s="43"/>
      <c r="H349" s="71"/>
      <c r="I349" s="72"/>
      <c r="J349" s="158" t="e">
        <f t="shared" si="6"/>
        <v>#DIV/0!</v>
      </c>
      <c r="K349" s="42"/>
      <c r="L349" s="42"/>
      <c r="M349" s="41"/>
    </row>
    <row r="350" spans="1:13">
      <c r="A350" s="24">
        <v>343</v>
      </c>
      <c r="B350" s="41"/>
      <c r="C350" s="41"/>
      <c r="D350" s="235"/>
      <c r="E350" s="70"/>
      <c r="F350" s="70"/>
      <c r="G350" s="43"/>
      <c r="H350" s="71"/>
      <c r="I350" s="72"/>
      <c r="J350" s="158" t="e">
        <f t="shared" si="6"/>
        <v>#DIV/0!</v>
      </c>
      <c r="K350" s="42"/>
      <c r="L350" s="42"/>
      <c r="M350" s="41"/>
    </row>
    <row r="351" spans="1:13">
      <c r="A351" s="24">
        <v>344</v>
      </c>
      <c r="B351" s="41"/>
      <c r="C351" s="41"/>
      <c r="D351" s="235"/>
      <c r="E351" s="70"/>
      <c r="F351" s="70"/>
      <c r="G351" s="43"/>
      <c r="H351" s="71"/>
      <c r="I351" s="72"/>
      <c r="J351" s="145" t="e">
        <f t="shared" si="6"/>
        <v>#DIV/0!</v>
      </c>
      <c r="K351" s="42"/>
      <c r="L351" s="42"/>
      <c r="M351" s="41"/>
    </row>
    <row r="352" spans="1:13">
      <c r="A352" s="24">
        <v>345</v>
      </c>
      <c r="B352" s="41"/>
      <c r="C352" s="41"/>
      <c r="D352" s="235"/>
      <c r="E352" s="70"/>
      <c r="F352" s="70"/>
      <c r="G352" s="43"/>
      <c r="H352" s="71"/>
      <c r="I352" s="72"/>
      <c r="J352" s="145" t="e">
        <f t="shared" si="6"/>
        <v>#DIV/0!</v>
      </c>
      <c r="K352" s="42"/>
      <c r="L352" s="42"/>
      <c r="M352" s="41"/>
    </row>
    <row r="353" spans="1:13">
      <c r="A353" s="65">
        <v>346</v>
      </c>
      <c r="B353" s="41"/>
      <c r="C353" s="41"/>
      <c r="D353" s="235"/>
      <c r="E353" s="70"/>
      <c r="F353" s="70"/>
      <c r="G353" s="43"/>
      <c r="H353" s="71"/>
      <c r="I353" s="72"/>
      <c r="J353" s="145" t="e">
        <f t="shared" si="6"/>
        <v>#DIV/0!</v>
      </c>
      <c r="K353" s="42"/>
      <c r="L353" s="42"/>
      <c r="M353" s="41"/>
    </row>
    <row r="354" spans="1:13">
      <c r="A354" s="65">
        <v>347</v>
      </c>
      <c r="B354" s="41"/>
      <c r="C354" s="41"/>
      <c r="D354" s="235"/>
      <c r="E354" s="70"/>
      <c r="F354" s="70"/>
      <c r="G354" s="43"/>
      <c r="H354" s="71"/>
      <c r="I354" s="72"/>
      <c r="J354" s="145" t="e">
        <f t="shared" si="6"/>
        <v>#DIV/0!</v>
      </c>
      <c r="K354" s="42"/>
      <c r="L354" s="42"/>
      <c r="M354" s="41"/>
    </row>
    <row r="355" spans="1:13">
      <c r="A355" s="24">
        <v>348</v>
      </c>
      <c r="B355" s="41"/>
      <c r="C355" s="41"/>
      <c r="D355" s="235"/>
      <c r="E355" s="70"/>
      <c r="F355" s="70"/>
      <c r="G355" s="43"/>
      <c r="H355" s="71"/>
      <c r="I355" s="72"/>
      <c r="J355" s="158" t="e">
        <f t="shared" si="6"/>
        <v>#DIV/0!</v>
      </c>
      <c r="K355" s="42"/>
      <c r="L355" s="42"/>
      <c r="M355" s="41"/>
    </row>
    <row r="356" spans="1:13">
      <c r="A356" s="24">
        <v>349</v>
      </c>
      <c r="B356" s="41"/>
      <c r="C356" s="41"/>
      <c r="D356" s="235"/>
      <c r="E356" s="70"/>
      <c r="F356" s="70"/>
      <c r="G356" s="43"/>
      <c r="H356" s="71"/>
      <c r="I356" s="72"/>
      <c r="J356" s="158" t="e">
        <f t="shared" si="6"/>
        <v>#DIV/0!</v>
      </c>
      <c r="K356" s="42"/>
      <c r="L356" s="42"/>
      <c r="M356" s="41"/>
    </row>
    <row r="357" spans="1:13">
      <c r="A357" s="24">
        <v>350</v>
      </c>
      <c r="B357" s="41"/>
      <c r="C357" s="41"/>
      <c r="D357" s="235"/>
      <c r="E357" s="70"/>
      <c r="F357" s="70"/>
      <c r="G357" s="43"/>
      <c r="H357" s="71"/>
      <c r="I357" s="72"/>
      <c r="J357" s="145" t="e">
        <f t="shared" si="6"/>
        <v>#DIV/0!</v>
      </c>
      <c r="K357" s="42"/>
      <c r="L357" s="42"/>
      <c r="M357" s="41"/>
    </row>
    <row r="358" spans="1:13">
      <c r="B358" s="26"/>
      <c r="H358" s="73"/>
      <c r="I358" s="73"/>
      <c r="J358" s="160"/>
    </row>
    <row r="359" spans="1:13">
      <c r="B359" s="26"/>
      <c r="H359" s="73"/>
      <c r="I359" s="73"/>
      <c r="J359" s="160"/>
    </row>
  </sheetData>
  <mergeCells count="4">
    <mergeCell ref="E2:G2"/>
    <mergeCell ref="E3:G3"/>
    <mergeCell ref="E4:G4"/>
    <mergeCell ref="G41:G42"/>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75" zoomScaleNormal="100" zoomScaleSheetLayoutView="75" workbookViewId="0">
      <selection activeCell="H4" sqref="H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212" t="s">
        <v>1556</v>
      </c>
      <c r="C1" s="65"/>
      <c r="D1" s="65"/>
      <c r="E1" s="65"/>
      <c r="F1" s="65"/>
      <c r="I1" s="24" t="s">
        <v>70</v>
      </c>
      <c r="K1" s="27" t="s">
        <v>89</v>
      </c>
    </row>
    <row r="2" spans="1:15" s="65" customFormat="1" ht="51" customHeight="1">
      <c r="B2" s="76"/>
      <c r="E2" s="856" t="s">
        <v>90</v>
      </c>
      <c r="F2" s="856"/>
      <c r="G2" s="856"/>
      <c r="H2" s="142">
        <f>SUMIF(E8:E349,"PPS",H8:H349)</f>
        <v>47140</v>
      </c>
      <c r="I2" s="143"/>
      <c r="J2" s="27"/>
      <c r="K2" s="40"/>
      <c r="L2" s="40"/>
      <c r="O2" s="24"/>
    </row>
    <row r="3" spans="1:15" s="65" customFormat="1" ht="41.25" customHeight="1">
      <c r="B3" s="26"/>
      <c r="E3" s="856" t="s">
        <v>91</v>
      </c>
      <c r="F3" s="856"/>
      <c r="G3" s="856"/>
      <c r="H3" s="142">
        <f>O7</f>
        <v>19978</v>
      </c>
      <c r="I3" s="143"/>
      <c r="J3" s="26"/>
      <c r="K3" s="40"/>
      <c r="L3" s="40"/>
      <c r="O3" s="24"/>
    </row>
    <row r="4" spans="1:15" s="65" customFormat="1" ht="60" customHeight="1">
      <c r="B4" s="26"/>
      <c r="E4" s="856" t="s">
        <v>1311</v>
      </c>
      <c r="F4" s="856"/>
      <c r="G4" s="856"/>
      <c r="H4" s="161">
        <f>H3/I7</f>
        <v>0.99785225513211129</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SUM(H8:H349)</f>
        <v>47140</v>
      </c>
      <c r="I7" s="150">
        <f>SUM(I8:I349)</f>
        <v>20021</v>
      </c>
      <c r="J7" s="151">
        <f t="shared" ref="J7:J12" si="0">H7/I7</f>
        <v>2.3545277458668399</v>
      </c>
      <c r="K7" s="163"/>
      <c r="L7" s="163"/>
      <c r="M7" s="149"/>
      <c r="N7" s="149"/>
      <c r="O7" s="164">
        <f>SUM(O8:O349)</f>
        <v>19978</v>
      </c>
    </row>
    <row r="8" spans="1:15" ht="68.25" thickTop="1">
      <c r="A8" s="24">
        <v>1</v>
      </c>
      <c r="B8" s="64" t="s">
        <v>1649</v>
      </c>
      <c r="C8" s="54" t="s">
        <v>1563</v>
      </c>
      <c r="D8" s="54" t="s">
        <v>1650</v>
      </c>
      <c r="E8" s="66" t="s">
        <v>128</v>
      </c>
      <c r="F8" s="81" t="s">
        <v>1651</v>
      </c>
      <c r="G8" s="82">
        <v>1</v>
      </c>
      <c r="H8" s="83">
        <v>1179</v>
      </c>
      <c r="I8" s="84"/>
      <c r="J8" s="158" t="e">
        <f t="shared" si="0"/>
        <v>#DIV/0!</v>
      </c>
      <c r="K8" s="85" t="s">
        <v>1652</v>
      </c>
      <c r="L8" s="85">
        <v>39500</v>
      </c>
      <c r="M8" s="86" t="s">
        <v>1653</v>
      </c>
      <c r="N8" s="86" t="s">
        <v>1654</v>
      </c>
      <c r="O8" s="87"/>
    </row>
    <row r="9" spans="1:15" ht="67.5">
      <c r="A9" s="24">
        <v>2</v>
      </c>
      <c r="B9" s="179" t="s">
        <v>1655</v>
      </c>
      <c r="C9" s="55" t="s">
        <v>1563</v>
      </c>
      <c r="D9" s="55" t="s">
        <v>1603</v>
      </c>
      <c r="E9" s="66" t="s">
        <v>128</v>
      </c>
      <c r="F9" s="81"/>
      <c r="G9" s="82">
        <v>1</v>
      </c>
      <c r="H9" s="83">
        <v>2228</v>
      </c>
      <c r="I9" s="84"/>
      <c r="J9" s="158" t="e">
        <f t="shared" si="0"/>
        <v>#DIV/0!</v>
      </c>
      <c r="K9" s="85">
        <v>114091</v>
      </c>
      <c r="L9" s="85" t="s">
        <v>1656</v>
      </c>
      <c r="M9" s="86" t="s">
        <v>1657</v>
      </c>
      <c r="N9" s="86"/>
      <c r="O9" s="63"/>
    </row>
    <row r="10" spans="1:15" ht="27">
      <c r="A10" s="24">
        <v>3</v>
      </c>
      <c r="B10" s="159" t="s">
        <v>1658</v>
      </c>
      <c r="C10" s="7" t="s">
        <v>1571</v>
      </c>
      <c r="D10" s="55" t="s">
        <v>1659</v>
      </c>
      <c r="E10" s="66" t="s">
        <v>128</v>
      </c>
      <c r="F10" s="81" t="s">
        <v>1660</v>
      </c>
      <c r="G10" s="82">
        <v>1</v>
      </c>
      <c r="H10" s="83">
        <v>2045</v>
      </c>
      <c r="I10" s="84"/>
      <c r="J10" s="145" t="e">
        <f t="shared" si="0"/>
        <v>#DIV/0!</v>
      </c>
      <c r="K10" s="85">
        <v>52</v>
      </c>
      <c r="L10" s="85">
        <v>105888</v>
      </c>
      <c r="M10" s="86" t="s">
        <v>1661</v>
      </c>
      <c r="N10" s="86" t="s">
        <v>1662</v>
      </c>
      <c r="O10" s="63"/>
    </row>
    <row r="11" spans="1:15" ht="27">
      <c r="A11" s="24">
        <v>4</v>
      </c>
      <c r="B11" s="64" t="s">
        <v>1663</v>
      </c>
      <c r="C11" s="54" t="s">
        <v>1571</v>
      </c>
      <c r="D11" s="54" t="s">
        <v>1659</v>
      </c>
      <c r="E11" s="66" t="s">
        <v>128</v>
      </c>
      <c r="F11" s="81" t="s">
        <v>1660</v>
      </c>
      <c r="G11" s="82">
        <v>1</v>
      </c>
      <c r="H11" s="83">
        <v>7762</v>
      </c>
      <c r="I11" s="84">
        <v>0</v>
      </c>
      <c r="J11" s="158" t="e">
        <f t="shared" si="0"/>
        <v>#DIV/0!</v>
      </c>
      <c r="K11" s="85">
        <v>319</v>
      </c>
      <c r="L11" s="88">
        <v>344000</v>
      </c>
      <c r="M11" s="86" t="s">
        <v>1661</v>
      </c>
      <c r="N11" s="86" t="s">
        <v>1662</v>
      </c>
      <c r="O11" s="63"/>
    </row>
    <row r="12" spans="1:15" ht="27">
      <c r="A12" s="24">
        <v>5</v>
      </c>
      <c r="B12" s="55" t="s">
        <v>1664</v>
      </c>
      <c r="C12" s="55" t="s">
        <v>1571</v>
      </c>
      <c r="D12" s="55" t="s">
        <v>1665</v>
      </c>
      <c r="E12" s="66" t="s">
        <v>128</v>
      </c>
      <c r="F12" s="81" t="s">
        <v>1660</v>
      </c>
      <c r="G12" s="82">
        <v>1</v>
      </c>
      <c r="H12" s="83">
        <v>1984</v>
      </c>
      <c r="I12" s="84"/>
      <c r="J12" s="158" t="e">
        <f t="shared" si="0"/>
        <v>#DIV/0!</v>
      </c>
      <c r="K12" s="85">
        <v>56</v>
      </c>
      <c r="L12" s="85">
        <v>67788</v>
      </c>
      <c r="M12" s="86" t="s">
        <v>1661</v>
      </c>
      <c r="N12" s="86" t="s">
        <v>1662</v>
      </c>
      <c r="O12" s="63"/>
    </row>
    <row r="13" spans="1:15" ht="81">
      <c r="A13" s="24">
        <v>6</v>
      </c>
      <c r="B13" s="64" t="s">
        <v>1666</v>
      </c>
      <c r="C13" s="55" t="s">
        <v>1583</v>
      </c>
      <c r="D13" s="54" t="s">
        <v>546</v>
      </c>
      <c r="E13" s="66" t="s">
        <v>128</v>
      </c>
      <c r="F13" s="81" t="s">
        <v>1667</v>
      </c>
      <c r="G13" s="82">
        <v>2</v>
      </c>
      <c r="H13" s="83">
        <v>19525</v>
      </c>
      <c r="I13" s="84">
        <v>19561</v>
      </c>
      <c r="J13" s="145">
        <f>H13/I13</f>
        <v>0.99815960329226527</v>
      </c>
      <c r="K13" s="85">
        <v>428</v>
      </c>
      <c r="L13" s="94">
        <v>841000</v>
      </c>
      <c r="M13" s="86" t="s">
        <v>1668</v>
      </c>
      <c r="N13" s="86" t="s">
        <v>1669</v>
      </c>
      <c r="O13" s="63">
        <v>19525</v>
      </c>
    </row>
    <row r="14" spans="1:15" ht="54">
      <c r="A14" s="24">
        <v>7</v>
      </c>
      <c r="B14" s="8" t="s">
        <v>1670</v>
      </c>
      <c r="C14" s="62" t="s">
        <v>1588</v>
      </c>
      <c r="D14" s="54" t="s">
        <v>1589</v>
      </c>
      <c r="E14" s="66" t="s">
        <v>128</v>
      </c>
      <c r="F14" s="81" t="s">
        <v>1671</v>
      </c>
      <c r="G14" s="502">
        <v>1</v>
      </c>
      <c r="H14" s="516">
        <v>1362</v>
      </c>
      <c r="I14" s="69">
        <v>0</v>
      </c>
      <c r="J14" s="158" t="e">
        <f>H14/I14</f>
        <v>#DIV/0!</v>
      </c>
      <c r="K14" s="93">
        <v>48</v>
      </c>
      <c r="L14" s="97">
        <v>64165</v>
      </c>
      <c r="M14" s="86" t="s">
        <v>1672</v>
      </c>
      <c r="N14" s="86" t="s">
        <v>1673</v>
      </c>
      <c r="O14" s="63"/>
    </row>
    <row r="15" spans="1:15" ht="27">
      <c r="A15" s="24">
        <v>8</v>
      </c>
      <c r="B15" s="64" t="s">
        <v>1674</v>
      </c>
      <c r="C15" s="54" t="s">
        <v>1588</v>
      </c>
      <c r="D15" s="54" t="s">
        <v>1675</v>
      </c>
      <c r="E15" s="66" t="s">
        <v>128</v>
      </c>
      <c r="F15" s="81" t="s">
        <v>1667</v>
      </c>
      <c r="G15" s="82">
        <v>1</v>
      </c>
      <c r="H15" s="83">
        <v>646</v>
      </c>
      <c r="I15" s="84"/>
      <c r="J15" s="158" t="e">
        <v>#DIV/0!</v>
      </c>
      <c r="K15" s="85">
        <v>20</v>
      </c>
      <c r="L15" s="85">
        <v>23874</v>
      </c>
      <c r="M15" s="86" t="s">
        <v>1676</v>
      </c>
      <c r="N15" s="86" t="s">
        <v>1677</v>
      </c>
      <c r="O15" s="63"/>
    </row>
    <row r="16" spans="1:15" ht="27">
      <c r="A16" s="24">
        <v>9</v>
      </c>
      <c r="B16" s="64" t="s">
        <v>1678</v>
      </c>
      <c r="C16" s="64" t="s">
        <v>1588</v>
      </c>
      <c r="D16" s="54" t="s">
        <v>1675</v>
      </c>
      <c r="E16" s="66" t="s">
        <v>128</v>
      </c>
      <c r="F16" s="81" t="s">
        <v>1667</v>
      </c>
      <c r="G16" s="82">
        <v>1</v>
      </c>
      <c r="H16" s="83">
        <v>332</v>
      </c>
      <c r="I16" s="84"/>
      <c r="J16" s="158" t="e">
        <v>#DIV/0!</v>
      </c>
      <c r="K16" s="85">
        <v>22</v>
      </c>
      <c r="L16" s="85">
        <v>6550</v>
      </c>
      <c r="M16" s="86" t="s">
        <v>1676</v>
      </c>
      <c r="N16" s="86" t="s">
        <v>1677</v>
      </c>
      <c r="O16" s="63"/>
    </row>
    <row r="17" spans="1:15" ht="27">
      <c r="A17" s="24">
        <v>10</v>
      </c>
      <c r="B17" s="8" t="s">
        <v>1679</v>
      </c>
      <c r="C17" s="62" t="s">
        <v>1588</v>
      </c>
      <c r="D17" s="62" t="s">
        <v>1675</v>
      </c>
      <c r="E17" s="66" t="s">
        <v>128</v>
      </c>
      <c r="F17" s="81" t="s">
        <v>1667</v>
      </c>
      <c r="G17" s="67">
        <v>1</v>
      </c>
      <c r="H17" s="95">
        <v>575</v>
      </c>
      <c r="I17" s="96"/>
      <c r="J17" s="145" t="e">
        <v>#DIV/0!</v>
      </c>
      <c r="K17" s="93">
        <v>22</v>
      </c>
      <c r="L17" s="93">
        <v>20781</v>
      </c>
      <c r="M17" s="86" t="s">
        <v>1676</v>
      </c>
      <c r="N17" s="86" t="s">
        <v>1677</v>
      </c>
      <c r="O17" s="63"/>
    </row>
    <row r="18" spans="1:15" ht="27">
      <c r="A18" s="24">
        <v>11</v>
      </c>
      <c r="B18" s="8" t="s">
        <v>1680</v>
      </c>
      <c r="C18" s="62" t="s">
        <v>1588</v>
      </c>
      <c r="D18" s="62" t="s">
        <v>1675</v>
      </c>
      <c r="E18" s="66" t="s">
        <v>128</v>
      </c>
      <c r="F18" s="81" t="s">
        <v>1667</v>
      </c>
      <c r="G18" s="67">
        <v>1</v>
      </c>
      <c r="H18" s="517">
        <v>422</v>
      </c>
      <c r="I18" s="518"/>
      <c r="J18" s="158" t="e">
        <v>#DIV/0!</v>
      </c>
      <c r="K18" s="93">
        <v>24</v>
      </c>
      <c r="L18" s="93">
        <v>11249</v>
      </c>
      <c r="M18" s="86" t="s">
        <v>1676</v>
      </c>
      <c r="N18" s="86" t="s">
        <v>1677</v>
      </c>
      <c r="O18" s="63"/>
    </row>
    <row r="19" spans="1:15" ht="27">
      <c r="A19" s="24">
        <v>12</v>
      </c>
      <c r="B19" s="8" t="s">
        <v>1681</v>
      </c>
      <c r="C19" s="62" t="s">
        <v>1588</v>
      </c>
      <c r="D19" s="62" t="s">
        <v>1675</v>
      </c>
      <c r="E19" s="66" t="s">
        <v>128</v>
      </c>
      <c r="F19" s="81" t="s">
        <v>1667</v>
      </c>
      <c r="G19" s="67">
        <v>1</v>
      </c>
      <c r="H19" s="95">
        <v>76</v>
      </c>
      <c r="I19" s="96"/>
      <c r="J19" s="158" t="e">
        <v>#DIV/0!</v>
      </c>
      <c r="K19" s="93">
        <v>10</v>
      </c>
      <c r="L19" s="93">
        <v>2269</v>
      </c>
      <c r="M19" s="86" t="s">
        <v>1676</v>
      </c>
      <c r="N19" s="86" t="s">
        <v>1677</v>
      </c>
      <c r="O19" s="63"/>
    </row>
    <row r="20" spans="1:15" ht="27">
      <c r="A20" s="24">
        <v>13</v>
      </c>
      <c r="B20" s="167" t="s">
        <v>1682</v>
      </c>
      <c r="C20" s="62" t="s">
        <v>1588</v>
      </c>
      <c r="D20" s="62" t="s">
        <v>1675</v>
      </c>
      <c r="E20" s="66" t="s">
        <v>128</v>
      </c>
      <c r="F20" s="62" t="s">
        <v>1667</v>
      </c>
      <c r="G20" s="67">
        <v>1</v>
      </c>
      <c r="H20" s="99">
        <v>142</v>
      </c>
      <c r="I20" s="96"/>
      <c r="J20" s="158" t="e">
        <v>#DIV/0!</v>
      </c>
      <c r="K20" s="93">
        <v>10</v>
      </c>
      <c r="L20" s="93">
        <v>2389</v>
      </c>
      <c r="M20" s="86" t="s">
        <v>1676</v>
      </c>
      <c r="N20" s="86" t="s">
        <v>1677</v>
      </c>
      <c r="O20" s="63"/>
    </row>
    <row r="21" spans="1:15" ht="27">
      <c r="A21" s="24">
        <v>14</v>
      </c>
      <c r="B21" s="167" t="s">
        <v>1683</v>
      </c>
      <c r="C21" s="62" t="s">
        <v>1588</v>
      </c>
      <c r="D21" s="67" t="s">
        <v>1684</v>
      </c>
      <c r="E21" s="66" t="s">
        <v>128</v>
      </c>
      <c r="F21" s="62" t="s">
        <v>1667</v>
      </c>
      <c r="G21" s="67">
        <v>1</v>
      </c>
      <c r="H21" s="100">
        <v>843</v>
      </c>
      <c r="I21" s="96"/>
      <c r="J21" s="145" t="e">
        <v>#DIV/0!</v>
      </c>
      <c r="K21" s="93">
        <v>43</v>
      </c>
      <c r="L21" s="93">
        <v>26340</v>
      </c>
      <c r="M21" s="86" t="s">
        <v>1676</v>
      </c>
      <c r="N21" s="86" t="s">
        <v>1677</v>
      </c>
      <c r="O21" s="63"/>
    </row>
    <row r="22" spans="1:15" ht="27">
      <c r="A22" s="24">
        <v>15</v>
      </c>
      <c r="B22" s="168" t="s">
        <v>1685</v>
      </c>
      <c r="C22" s="62" t="s">
        <v>1588</v>
      </c>
      <c r="D22" s="62" t="s">
        <v>1684</v>
      </c>
      <c r="E22" s="66" t="s">
        <v>128</v>
      </c>
      <c r="F22" s="66" t="s">
        <v>1667</v>
      </c>
      <c r="G22" s="67">
        <v>1</v>
      </c>
      <c r="H22" s="95">
        <v>133</v>
      </c>
      <c r="I22" s="96"/>
      <c r="J22" s="158" t="e">
        <v>#DIV/0!</v>
      </c>
      <c r="K22" s="93">
        <v>6</v>
      </c>
      <c r="L22" s="93">
        <v>5114</v>
      </c>
      <c r="M22" s="86" t="s">
        <v>1676</v>
      </c>
      <c r="N22" s="86" t="s">
        <v>1677</v>
      </c>
      <c r="O22" s="63"/>
    </row>
    <row r="23" spans="1:15" ht="27">
      <c r="A23" s="24">
        <v>16</v>
      </c>
      <c r="B23" s="62" t="s">
        <v>1686</v>
      </c>
      <c r="C23" s="62" t="s">
        <v>1588</v>
      </c>
      <c r="D23" s="62" t="s">
        <v>1684</v>
      </c>
      <c r="E23" s="66" t="s">
        <v>128</v>
      </c>
      <c r="F23" s="66" t="s">
        <v>1667</v>
      </c>
      <c r="G23" s="67">
        <v>1</v>
      </c>
      <c r="H23" s="102">
        <v>75</v>
      </c>
      <c r="I23" s="96"/>
      <c r="J23" s="158" t="e">
        <v>#DIV/0!</v>
      </c>
      <c r="K23" s="93">
        <v>6</v>
      </c>
      <c r="L23" s="93">
        <v>735</v>
      </c>
      <c r="M23" s="86" t="s">
        <v>1676</v>
      </c>
      <c r="N23" s="86" t="s">
        <v>1677</v>
      </c>
      <c r="O23" s="519"/>
    </row>
    <row r="24" spans="1:15" ht="81">
      <c r="A24" s="24">
        <v>17</v>
      </c>
      <c r="B24" s="64" t="s">
        <v>1687</v>
      </c>
      <c r="C24" s="54" t="s">
        <v>1688</v>
      </c>
      <c r="D24" s="54" t="s">
        <v>1689</v>
      </c>
      <c r="E24" s="66" t="s">
        <v>128</v>
      </c>
      <c r="F24" s="81" t="s">
        <v>1690</v>
      </c>
      <c r="G24" s="82">
        <v>2</v>
      </c>
      <c r="H24" s="83">
        <v>453</v>
      </c>
      <c r="I24" s="84">
        <v>460</v>
      </c>
      <c r="J24" s="158">
        <f>H24/I24</f>
        <v>0.98478260869565215</v>
      </c>
      <c r="K24" s="85">
        <v>39</v>
      </c>
      <c r="L24" s="85">
        <v>2103</v>
      </c>
      <c r="M24" s="86" t="s">
        <v>1691</v>
      </c>
      <c r="N24" s="86" t="s">
        <v>1692</v>
      </c>
      <c r="O24" s="63">
        <v>453</v>
      </c>
    </row>
    <row r="25" spans="1:15" ht="40.5">
      <c r="A25" s="24">
        <v>18</v>
      </c>
      <c r="B25" s="64" t="s">
        <v>1693</v>
      </c>
      <c r="C25" s="54" t="s">
        <v>1688</v>
      </c>
      <c r="D25" s="54" t="s">
        <v>1694</v>
      </c>
      <c r="E25" s="66" t="s">
        <v>128</v>
      </c>
      <c r="F25" s="81" t="s">
        <v>1695</v>
      </c>
      <c r="G25" s="82">
        <v>1</v>
      </c>
      <c r="H25" s="83">
        <v>7358</v>
      </c>
      <c r="I25" s="84">
        <v>0</v>
      </c>
      <c r="J25" s="158" t="e">
        <f>H25/I25</f>
        <v>#DIV/0!</v>
      </c>
      <c r="K25" s="85"/>
      <c r="L25" s="85">
        <v>347068</v>
      </c>
      <c r="M25" s="86" t="s">
        <v>1696</v>
      </c>
      <c r="N25" s="86" t="s">
        <v>1697</v>
      </c>
      <c r="O25" s="60">
        <v>0</v>
      </c>
    </row>
    <row r="26" spans="1:15">
      <c r="A26" s="24">
        <v>19</v>
      </c>
      <c r="B26" s="62"/>
      <c r="C26" s="62"/>
      <c r="D26" s="62"/>
      <c r="E26" s="66"/>
      <c r="F26" s="66"/>
      <c r="G26" s="67"/>
      <c r="H26" s="102"/>
      <c r="I26" s="96"/>
      <c r="J26" s="145" t="e">
        <f t="shared" ref="J26:J245" si="1">H26/I26</f>
        <v>#DIV/0!</v>
      </c>
      <c r="K26" s="93"/>
      <c r="L26" s="93"/>
      <c r="M26" s="86"/>
      <c r="N26" s="86"/>
      <c r="O26" s="63"/>
    </row>
    <row r="27" spans="1:15">
      <c r="A27" s="24">
        <v>20</v>
      </c>
      <c r="B27" s="62"/>
      <c r="C27" s="62"/>
      <c r="D27" s="62"/>
      <c r="E27" s="66"/>
      <c r="F27" s="66"/>
      <c r="G27" s="67"/>
      <c r="H27" s="102"/>
      <c r="I27" s="96"/>
      <c r="J27" s="158" t="e">
        <f t="shared" si="1"/>
        <v>#DIV/0!</v>
      </c>
      <c r="K27" s="93"/>
      <c r="L27" s="93"/>
      <c r="M27" s="86"/>
      <c r="N27" s="86"/>
      <c r="O27" s="63"/>
    </row>
    <row r="28" spans="1:15">
      <c r="A28" s="24">
        <v>21</v>
      </c>
      <c r="B28" s="62"/>
      <c r="C28" s="62"/>
      <c r="D28" s="62"/>
      <c r="E28" s="66"/>
      <c r="F28" s="66"/>
      <c r="G28" s="67"/>
      <c r="H28" s="102"/>
      <c r="I28" s="96"/>
      <c r="J28" s="158" t="e">
        <f t="shared" si="1"/>
        <v>#DIV/0!</v>
      </c>
      <c r="K28" s="93"/>
      <c r="L28" s="93"/>
      <c r="M28" s="62"/>
      <c r="N28" s="62"/>
      <c r="O28" s="63"/>
    </row>
    <row r="29" spans="1:15">
      <c r="A29" s="24">
        <v>22</v>
      </c>
      <c r="B29" s="62"/>
      <c r="C29" s="62"/>
      <c r="D29" s="62"/>
      <c r="E29" s="66"/>
      <c r="F29" s="66"/>
      <c r="G29" s="67"/>
      <c r="H29" s="102"/>
      <c r="I29" s="96"/>
      <c r="J29" s="158" t="e">
        <f t="shared" si="1"/>
        <v>#DIV/0!</v>
      </c>
      <c r="K29" s="93"/>
      <c r="L29" s="93"/>
      <c r="M29" s="86"/>
      <c r="N29" s="86"/>
      <c r="O29" s="63"/>
    </row>
    <row r="30" spans="1:15">
      <c r="A30" s="24">
        <v>23</v>
      </c>
      <c r="B30" s="62"/>
      <c r="C30" s="62"/>
      <c r="D30" s="62"/>
      <c r="E30" s="66"/>
      <c r="F30" s="66"/>
      <c r="G30" s="67"/>
      <c r="H30" s="102"/>
      <c r="I30" s="96"/>
      <c r="J30" s="145" t="e">
        <f t="shared" si="1"/>
        <v>#DIV/0!</v>
      </c>
      <c r="K30" s="93"/>
      <c r="L30" s="93"/>
      <c r="M30" s="86"/>
      <c r="N30" s="86"/>
      <c r="O30" s="63"/>
    </row>
    <row r="31" spans="1:15">
      <c r="A31" s="24">
        <v>24</v>
      </c>
      <c r="B31" s="62"/>
      <c r="C31" s="62"/>
      <c r="D31" s="62"/>
      <c r="E31" s="66"/>
      <c r="F31" s="66"/>
      <c r="G31" s="67"/>
      <c r="H31" s="102"/>
      <c r="I31" s="96"/>
      <c r="J31" s="158" t="e">
        <f t="shared" si="1"/>
        <v>#DIV/0!</v>
      </c>
      <c r="K31" s="93"/>
      <c r="L31" s="93"/>
      <c r="M31" s="86"/>
      <c r="N31" s="86"/>
      <c r="O31" s="63"/>
    </row>
    <row r="32" spans="1:15">
      <c r="A32" s="24">
        <v>25</v>
      </c>
      <c r="B32" s="62"/>
      <c r="C32" s="62"/>
      <c r="D32" s="62"/>
      <c r="E32" s="66"/>
      <c r="F32" s="66"/>
      <c r="G32" s="67"/>
      <c r="H32" s="102"/>
      <c r="I32" s="96"/>
      <c r="J32" s="158" t="e">
        <f t="shared" si="1"/>
        <v>#DIV/0!</v>
      </c>
      <c r="K32" s="93"/>
      <c r="L32" s="93"/>
      <c r="M32" s="86"/>
      <c r="N32" s="86"/>
      <c r="O32" s="63"/>
    </row>
    <row r="33" spans="1:15">
      <c r="A33" s="24">
        <v>26</v>
      </c>
      <c r="B33" s="62"/>
      <c r="C33" s="62"/>
      <c r="D33" s="62"/>
      <c r="E33" s="66"/>
      <c r="F33" s="66"/>
      <c r="G33" s="67"/>
      <c r="H33" s="102"/>
      <c r="I33" s="96"/>
      <c r="J33" s="158" t="e">
        <f t="shared" si="1"/>
        <v>#DIV/0!</v>
      </c>
      <c r="K33" s="93"/>
      <c r="L33" s="93"/>
      <c r="M33" s="86"/>
      <c r="N33" s="86"/>
      <c r="O33" s="63"/>
    </row>
    <row r="34" spans="1:15">
      <c r="A34" s="24">
        <v>27</v>
      </c>
      <c r="B34" s="62"/>
      <c r="C34" s="62"/>
      <c r="D34" s="62"/>
      <c r="E34" s="66"/>
      <c r="F34" s="66"/>
      <c r="G34" s="67"/>
      <c r="H34" s="102"/>
      <c r="I34" s="96"/>
      <c r="J34" s="145" t="e">
        <f t="shared" si="1"/>
        <v>#DIV/0!</v>
      </c>
      <c r="K34" s="93"/>
      <c r="L34" s="93"/>
      <c r="M34" s="86"/>
      <c r="N34" s="86"/>
      <c r="O34" s="63"/>
    </row>
    <row r="35" spans="1:15">
      <c r="A35" s="24">
        <v>28</v>
      </c>
      <c r="B35" s="62"/>
      <c r="C35" s="62"/>
      <c r="D35" s="62"/>
      <c r="E35" s="66"/>
      <c r="F35" s="66"/>
      <c r="G35" s="67"/>
      <c r="H35" s="102"/>
      <c r="I35" s="96"/>
      <c r="J35" s="158" t="e">
        <f t="shared" si="1"/>
        <v>#DIV/0!</v>
      </c>
      <c r="K35" s="93"/>
      <c r="L35" s="93"/>
      <c r="M35" s="62"/>
      <c r="N35" s="62"/>
      <c r="O35" s="63"/>
    </row>
    <row r="36" spans="1:15">
      <c r="A36" s="24">
        <v>29</v>
      </c>
      <c r="B36" s="62"/>
      <c r="C36" s="62"/>
      <c r="D36" s="62"/>
      <c r="E36" s="66"/>
      <c r="F36" s="66"/>
      <c r="G36" s="67"/>
      <c r="H36" s="102"/>
      <c r="I36" s="96"/>
      <c r="J36" s="158" t="e">
        <f t="shared" si="1"/>
        <v>#DIV/0!</v>
      </c>
      <c r="K36" s="93"/>
      <c r="L36" s="93"/>
      <c r="M36" s="86"/>
      <c r="N36" s="86"/>
      <c r="O36" s="63"/>
    </row>
    <row r="37" spans="1:15">
      <c r="A37" s="24">
        <v>30</v>
      </c>
      <c r="B37" s="62"/>
      <c r="C37" s="62"/>
      <c r="D37" s="62"/>
      <c r="E37" s="66"/>
      <c r="F37" s="66"/>
      <c r="G37" s="67"/>
      <c r="H37" s="102"/>
      <c r="I37" s="96"/>
      <c r="J37" s="158" t="e">
        <f t="shared" si="1"/>
        <v>#DIV/0!</v>
      </c>
      <c r="K37" s="93"/>
      <c r="L37" s="93"/>
      <c r="M37" s="86"/>
      <c r="N37" s="86"/>
      <c r="O37" s="63"/>
    </row>
    <row r="38" spans="1:15">
      <c r="A38" s="24">
        <v>31</v>
      </c>
      <c r="B38" s="62"/>
      <c r="C38" s="62"/>
      <c r="D38" s="62"/>
      <c r="E38" s="66"/>
      <c r="F38" s="66"/>
      <c r="G38" s="67"/>
      <c r="H38" s="102"/>
      <c r="I38" s="96"/>
      <c r="J38" s="145" t="e">
        <f t="shared" si="1"/>
        <v>#DIV/0!</v>
      </c>
      <c r="K38" s="93"/>
      <c r="L38" s="93"/>
      <c r="M38" s="86"/>
      <c r="N38" s="86"/>
      <c r="O38" s="63"/>
    </row>
    <row r="39" spans="1:15">
      <c r="A39" s="24">
        <v>32</v>
      </c>
      <c r="B39" s="62"/>
      <c r="C39" s="62"/>
      <c r="D39" s="62"/>
      <c r="E39" s="66"/>
      <c r="F39" s="66"/>
      <c r="G39" s="67"/>
      <c r="H39" s="102"/>
      <c r="I39" s="96"/>
      <c r="J39" s="158" t="e">
        <f t="shared" si="1"/>
        <v>#DIV/0!</v>
      </c>
      <c r="K39" s="93"/>
      <c r="L39" s="93"/>
      <c r="M39" s="62"/>
      <c r="N39" s="62"/>
      <c r="O39" s="63"/>
    </row>
    <row r="40" spans="1:15">
      <c r="A40" s="24">
        <v>33</v>
      </c>
      <c r="B40" s="62"/>
      <c r="C40" s="62"/>
      <c r="D40" s="62"/>
      <c r="E40" s="66"/>
      <c r="F40" s="66"/>
      <c r="G40" s="67"/>
      <c r="H40" s="102"/>
      <c r="I40" s="96"/>
      <c r="J40" s="158" t="e">
        <f t="shared" si="1"/>
        <v>#DIV/0!</v>
      </c>
      <c r="K40" s="93"/>
      <c r="L40" s="93"/>
      <c r="M40" s="62"/>
      <c r="N40" s="62"/>
      <c r="O40" s="63"/>
    </row>
    <row r="41" spans="1:15">
      <c r="A41" s="24">
        <v>34</v>
      </c>
      <c r="B41" s="62"/>
      <c r="C41" s="62"/>
      <c r="D41" s="62"/>
      <c r="E41" s="66"/>
      <c r="F41" s="66"/>
      <c r="G41" s="67"/>
      <c r="H41" s="102"/>
      <c r="I41" s="96"/>
      <c r="J41" s="158" t="e">
        <f t="shared" si="1"/>
        <v>#DIV/0!</v>
      </c>
      <c r="K41" s="93"/>
      <c r="L41" s="93"/>
      <c r="M41" s="86"/>
      <c r="N41" s="86"/>
      <c r="O41" s="63"/>
    </row>
    <row r="42" spans="1:15">
      <c r="A42" s="24">
        <v>35</v>
      </c>
      <c r="B42" s="62"/>
      <c r="C42" s="62"/>
      <c r="D42" s="62"/>
      <c r="E42" s="66"/>
      <c r="F42" s="66"/>
      <c r="G42" s="67"/>
      <c r="H42" s="102"/>
      <c r="I42" s="96"/>
      <c r="J42" s="145" t="e">
        <f t="shared" si="1"/>
        <v>#DIV/0!</v>
      </c>
      <c r="K42" s="93"/>
      <c r="L42" s="93"/>
      <c r="M42" s="86"/>
      <c r="N42" s="86"/>
      <c r="O42" s="63"/>
    </row>
    <row r="43" spans="1:15">
      <c r="A43" s="24">
        <v>36</v>
      </c>
      <c r="B43" s="62"/>
      <c r="C43" s="62"/>
      <c r="D43" s="8"/>
      <c r="E43" s="66"/>
      <c r="F43" s="66"/>
      <c r="G43" s="67"/>
      <c r="H43" s="102"/>
      <c r="I43" s="96"/>
      <c r="J43" s="158" t="e">
        <f t="shared" si="1"/>
        <v>#DIV/0!</v>
      </c>
      <c r="K43" s="93"/>
      <c r="L43" s="93"/>
      <c r="M43" s="62"/>
      <c r="N43" s="62"/>
      <c r="O43" s="63"/>
    </row>
    <row r="44" spans="1:15">
      <c r="A44" s="24">
        <v>37</v>
      </c>
      <c r="B44" s="62"/>
      <c r="C44" s="62"/>
      <c r="D44" s="62"/>
      <c r="E44" s="66"/>
      <c r="F44" s="66"/>
      <c r="G44" s="67"/>
      <c r="H44" s="102"/>
      <c r="I44" s="96"/>
      <c r="J44" s="158" t="e">
        <f t="shared" si="1"/>
        <v>#DIV/0!</v>
      </c>
      <c r="K44" s="93"/>
      <c r="L44" s="93"/>
      <c r="M44" s="86"/>
      <c r="N44" s="86"/>
      <c r="O44" s="63"/>
    </row>
    <row r="45" spans="1:15">
      <c r="A45" s="24">
        <v>38</v>
      </c>
      <c r="B45" s="62"/>
      <c r="C45" s="62"/>
      <c r="D45" s="62"/>
      <c r="E45" s="66"/>
      <c r="F45" s="66"/>
      <c r="G45" s="67"/>
      <c r="H45" s="102"/>
      <c r="I45" s="96"/>
      <c r="J45" s="158" t="e">
        <f t="shared" si="1"/>
        <v>#DIV/0!</v>
      </c>
      <c r="K45" s="93"/>
      <c r="L45" s="93"/>
      <c r="M45" s="86"/>
      <c r="N45" s="86"/>
      <c r="O45" s="63"/>
    </row>
    <row r="46" spans="1:15">
      <c r="A46" s="24">
        <v>39</v>
      </c>
      <c r="B46" s="169"/>
      <c r="C46" s="54"/>
      <c r="D46" s="169"/>
      <c r="E46" s="66"/>
      <c r="F46" s="66"/>
      <c r="G46" s="54"/>
      <c r="H46" s="156"/>
      <c r="I46" s="156"/>
      <c r="J46" s="145" t="e">
        <f t="shared" si="1"/>
        <v>#DIV/0!</v>
      </c>
      <c r="K46" s="104"/>
      <c r="L46" s="105"/>
      <c r="M46" s="62"/>
      <c r="N46" s="62"/>
      <c r="O46" s="63"/>
    </row>
    <row r="47" spans="1:15">
      <c r="A47" s="24">
        <v>40</v>
      </c>
      <c r="B47" s="159"/>
      <c r="C47" s="54"/>
      <c r="D47" s="55"/>
      <c r="E47" s="66"/>
      <c r="F47" s="55"/>
      <c r="G47" s="54"/>
      <c r="H47" s="156"/>
      <c r="I47" s="91"/>
      <c r="J47" s="158" t="e">
        <f t="shared" si="1"/>
        <v>#DIV/0!</v>
      </c>
      <c r="K47" s="104"/>
      <c r="L47" s="105"/>
      <c r="M47" s="62"/>
      <c r="N47" s="62"/>
      <c r="O47" s="63"/>
    </row>
    <row r="48" spans="1:15">
      <c r="A48" s="24">
        <v>41</v>
      </c>
      <c r="B48" s="62"/>
      <c r="C48" s="62"/>
      <c r="D48" s="62"/>
      <c r="E48" s="66"/>
      <c r="F48" s="66"/>
      <c r="G48" s="67"/>
      <c r="H48" s="102"/>
      <c r="I48" s="96"/>
      <c r="J48" s="158" t="e">
        <f t="shared" si="1"/>
        <v>#DIV/0!</v>
      </c>
      <c r="K48" s="104"/>
      <c r="L48" s="104"/>
      <c r="M48" s="62"/>
      <c r="N48" s="62"/>
      <c r="O48" s="63"/>
    </row>
    <row r="49" spans="1:15">
      <c r="A49" s="24">
        <v>42</v>
      </c>
      <c r="B49" s="8"/>
      <c r="C49" s="62"/>
      <c r="D49" s="62"/>
      <c r="E49" s="66"/>
      <c r="F49" s="66"/>
      <c r="G49" s="67"/>
      <c r="H49" s="102"/>
      <c r="I49" s="96"/>
      <c r="J49" s="158" t="e">
        <f t="shared" si="1"/>
        <v>#DIV/0!</v>
      </c>
      <c r="K49" s="106"/>
      <c r="L49" s="106"/>
      <c r="M49" s="86"/>
      <c r="N49" s="86"/>
      <c r="O49" s="63"/>
    </row>
    <row r="50" spans="1:15">
      <c r="A50" s="24">
        <v>43</v>
      </c>
      <c r="B50" s="62"/>
      <c r="C50" s="62"/>
      <c r="D50" s="62"/>
      <c r="E50" s="66"/>
      <c r="F50" s="66"/>
      <c r="G50" s="67"/>
      <c r="H50" s="102"/>
      <c r="I50" s="96"/>
      <c r="J50" s="145" t="e">
        <f t="shared" si="1"/>
        <v>#DIV/0!</v>
      </c>
      <c r="K50" s="93"/>
      <c r="L50" s="93"/>
      <c r="M50" s="86"/>
      <c r="N50" s="107"/>
      <c r="O50" s="63"/>
    </row>
    <row r="51" spans="1:15">
      <c r="A51" s="24">
        <v>44</v>
      </c>
      <c r="B51" s="62"/>
      <c r="C51" s="62"/>
      <c r="D51" s="8"/>
      <c r="E51" s="66"/>
      <c r="F51" s="66"/>
      <c r="G51" s="67"/>
      <c r="H51" s="102"/>
      <c r="I51" s="96"/>
      <c r="J51" s="158" t="e">
        <f t="shared" si="1"/>
        <v>#DIV/0!</v>
      </c>
      <c r="K51" s="93"/>
      <c r="L51" s="93"/>
      <c r="M51" s="86"/>
      <c r="N51" s="86"/>
      <c r="O51" s="63"/>
    </row>
    <row r="52" spans="1:15">
      <c r="A52" s="24">
        <v>45</v>
      </c>
      <c r="B52" s="62"/>
      <c r="C52" s="62"/>
      <c r="D52" s="8"/>
      <c r="E52" s="66"/>
      <c r="F52" s="66"/>
      <c r="G52" s="67"/>
      <c r="H52" s="102"/>
      <c r="I52" s="96"/>
      <c r="J52" s="158" t="e">
        <f t="shared" si="1"/>
        <v>#DIV/0!</v>
      </c>
      <c r="K52" s="93"/>
      <c r="L52" s="93"/>
      <c r="M52" s="86"/>
      <c r="N52" s="86"/>
      <c r="O52" s="63"/>
    </row>
    <row r="53" spans="1:15">
      <c r="A53" s="24">
        <v>46</v>
      </c>
      <c r="B53" s="62"/>
      <c r="C53" s="62"/>
      <c r="D53" s="8"/>
      <c r="E53" s="66"/>
      <c r="F53" s="66"/>
      <c r="G53" s="67"/>
      <c r="H53" s="102"/>
      <c r="I53" s="96"/>
      <c r="J53" s="158" t="e">
        <f t="shared" si="1"/>
        <v>#DIV/0!</v>
      </c>
      <c r="K53" s="93"/>
      <c r="L53" s="93"/>
      <c r="M53" s="86"/>
      <c r="N53" s="86"/>
      <c r="O53" s="63"/>
    </row>
    <row r="54" spans="1:15">
      <c r="A54" s="24">
        <v>47</v>
      </c>
      <c r="B54" s="41"/>
      <c r="C54" s="41"/>
      <c r="D54" s="41"/>
      <c r="E54" s="70"/>
      <c r="F54" s="70"/>
      <c r="G54" s="43"/>
      <c r="H54" s="71"/>
      <c r="I54" s="72"/>
      <c r="J54" s="145" t="e">
        <f t="shared" si="1"/>
        <v>#DIV/0!</v>
      </c>
      <c r="K54" s="42"/>
      <c r="L54" s="42"/>
      <c r="M54" s="41"/>
      <c r="N54" s="41"/>
      <c r="O54" s="41"/>
    </row>
    <row r="55" spans="1:15">
      <c r="A55" s="24">
        <v>48</v>
      </c>
      <c r="B55" s="41"/>
      <c r="C55" s="41"/>
      <c r="D55" s="41"/>
      <c r="E55" s="70"/>
      <c r="F55" s="70"/>
      <c r="G55" s="43"/>
      <c r="H55" s="71"/>
      <c r="I55" s="72"/>
      <c r="J55" s="158" t="e">
        <f t="shared" si="1"/>
        <v>#DIV/0!</v>
      </c>
      <c r="K55" s="42"/>
      <c r="L55" s="42"/>
      <c r="M55" s="41"/>
      <c r="N55" s="41"/>
      <c r="O55" s="41"/>
    </row>
    <row r="56" spans="1:15">
      <c r="A56" s="24">
        <v>49</v>
      </c>
      <c r="B56" s="41"/>
      <c r="C56" s="41"/>
      <c r="D56" s="41"/>
      <c r="E56" s="70"/>
      <c r="F56" s="70"/>
      <c r="G56" s="43"/>
      <c r="H56" s="71"/>
      <c r="I56" s="72"/>
      <c r="J56" s="158" t="e">
        <f t="shared" si="1"/>
        <v>#DIV/0!</v>
      </c>
      <c r="K56" s="42"/>
      <c r="L56" s="42"/>
      <c r="M56" s="41"/>
      <c r="N56" s="41"/>
      <c r="O56" s="41"/>
    </row>
    <row r="57" spans="1:15">
      <c r="A57" s="24">
        <v>50</v>
      </c>
      <c r="B57" s="41"/>
      <c r="C57" s="41"/>
      <c r="D57" s="41"/>
      <c r="E57" s="70"/>
      <c r="F57" s="70"/>
      <c r="G57" s="43"/>
      <c r="H57" s="71"/>
      <c r="I57" s="72"/>
      <c r="J57" s="158" t="e">
        <f t="shared" si="1"/>
        <v>#DIV/0!</v>
      </c>
      <c r="K57" s="42"/>
      <c r="L57" s="42"/>
      <c r="M57" s="41"/>
      <c r="N57" s="41"/>
      <c r="O57" s="41"/>
    </row>
    <row r="58" spans="1:15">
      <c r="A58" s="24">
        <v>51</v>
      </c>
      <c r="B58" s="41"/>
      <c r="C58" s="41"/>
      <c r="D58" s="41"/>
      <c r="E58" s="70"/>
      <c r="F58" s="70"/>
      <c r="G58" s="43"/>
      <c r="H58" s="71"/>
      <c r="I58" s="72"/>
      <c r="J58" s="145" t="e">
        <f t="shared" si="1"/>
        <v>#DIV/0!</v>
      </c>
      <c r="K58" s="42"/>
      <c r="L58" s="42"/>
      <c r="M58" s="41"/>
      <c r="N58" s="41"/>
      <c r="O58" s="41"/>
    </row>
    <row r="59" spans="1:15">
      <c r="A59" s="24">
        <v>52</v>
      </c>
      <c r="B59" s="41"/>
      <c r="C59" s="41"/>
      <c r="D59" s="41"/>
      <c r="E59" s="70"/>
      <c r="F59" s="70"/>
      <c r="G59" s="43"/>
      <c r="H59" s="71"/>
      <c r="I59" s="72"/>
      <c r="J59" s="158" t="e">
        <f t="shared" si="1"/>
        <v>#DIV/0!</v>
      </c>
      <c r="K59" s="42"/>
      <c r="L59" s="42"/>
      <c r="M59" s="41"/>
      <c r="N59" s="41"/>
      <c r="O59" s="41"/>
    </row>
    <row r="60" spans="1:15">
      <c r="A60" s="24">
        <v>53</v>
      </c>
      <c r="B60" s="41"/>
      <c r="C60" s="41"/>
      <c r="D60" s="41"/>
      <c r="E60" s="70"/>
      <c r="F60" s="70"/>
      <c r="G60" s="43"/>
      <c r="H60" s="71"/>
      <c r="I60" s="72"/>
      <c r="J60" s="158" t="e">
        <f t="shared" si="1"/>
        <v>#DIV/0!</v>
      </c>
      <c r="K60" s="42"/>
      <c r="L60" s="42"/>
      <c r="M60" s="41"/>
      <c r="N60" s="41"/>
      <c r="O60" s="41"/>
    </row>
    <row r="61" spans="1:15">
      <c r="A61" s="24">
        <v>54</v>
      </c>
      <c r="B61" s="41"/>
      <c r="C61" s="41"/>
      <c r="D61" s="41"/>
      <c r="E61" s="70"/>
      <c r="F61" s="70"/>
      <c r="G61" s="43"/>
      <c r="H61" s="71"/>
      <c r="I61" s="72"/>
      <c r="J61" s="158" t="e">
        <f t="shared" si="1"/>
        <v>#DIV/0!</v>
      </c>
      <c r="K61" s="42"/>
      <c r="L61" s="42"/>
      <c r="M61" s="41"/>
      <c r="N61" s="41"/>
      <c r="O61" s="41"/>
    </row>
    <row r="62" spans="1:15">
      <c r="A62" s="24">
        <v>55</v>
      </c>
      <c r="B62" s="41"/>
      <c r="C62" s="41"/>
      <c r="D62" s="41"/>
      <c r="E62" s="70"/>
      <c r="F62" s="70"/>
      <c r="G62" s="43"/>
      <c r="H62" s="71"/>
      <c r="I62" s="72"/>
      <c r="J62" s="145" t="e">
        <f t="shared" si="1"/>
        <v>#DIV/0!</v>
      </c>
      <c r="K62" s="42"/>
      <c r="L62" s="42"/>
      <c r="M62" s="41"/>
      <c r="N62" s="41"/>
      <c r="O62" s="41"/>
    </row>
    <row r="63" spans="1:15">
      <c r="A63" s="24">
        <v>56</v>
      </c>
      <c r="B63" s="41"/>
      <c r="C63" s="41"/>
      <c r="D63" s="41"/>
      <c r="E63" s="70"/>
      <c r="F63" s="70"/>
      <c r="G63" s="43"/>
      <c r="H63" s="71"/>
      <c r="I63" s="72"/>
      <c r="J63" s="158" t="e">
        <f t="shared" si="1"/>
        <v>#DIV/0!</v>
      </c>
      <c r="K63" s="42"/>
      <c r="L63" s="42"/>
      <c r="M63" s="41"/>
      <c r="N63" s="41"/>
      <c r="O63" s="41"/>
    </row>
    <row r="64" spans="1:15">
      <c r="A64" s="24">
        <v>57</v>
      </c>
      <c r="B64" s="41"/>
      <c r="C64" s="41"/>
      <c r="D64" s="41"/>
      <c r="E64" s="70"/>
      <c r="F64" s="70"/>
      <c r="G64" s="43"/>
      <c r="H64" s="71"/>
      <c r="I64" s="72"/>
      <c r="J64" s="158" t="e">
        <f t="shared" si="1"/>
        <v>#DIV/0!</v>
      </c>
      <c r="K64" s="42"/>
      <c r="L64" s="42"/>
      <c r="M64" s="41"/>
      <c r="N64" s="41"/>
      <c r="O64" s="41"/>
    </row>
    <row r="65" spans="1:15">
      <c r="A65" s="24">
        <v>58</v>
      </c>
      <c r="B65" s="41"/>
      <c r="C65" s="41"/>
      <c r="D65" s="41"/>
      <c r="E65" s="70"/>
      <c r="F65" s="70"/>
      <c r="G65" s="43"/>
      <c r="H65" s="71"/>
      <c r="I65" s="72"/>
      <c r="J65" s="158" t="e">
        <f t="shared" si="1"/>
        <v>#DIV/0!</v>
      </c>
      <c r="K65" s="42"/>
      <c r="L65" s="42"/>
      <c r="M65" s="41"/>
      <c r="N65" s="41"/>
      <c r="O65" s="41"/>
    </row>
    <row r="66" spans="1:15">
      <c r="A66" s="24">
        <v>59</v>
      </c>
      <c r="B66" s="41"/>
      <c r="C66" s="41"/>
      <c r="D66" s="41"/>
      <c r="E66" s="70"/>
      <c r="F66" s="70"/>
      <c r="G66" s="43"/>
      <c r="H66" s="71"/>
      <c r="I66" s="72"/>
      <c r="J66" s="145" t="e">
        <f t="shared" si="1"/>
        <v>#DIV/0!</v>
      </c>
      <c r="K66" s="42"/>
      <c r="L66" s="42"/>
      <c r="M66" s="41"/>
      <c r="N66" s="41"/>
      <c r="O66" s="41"/>
    </row>
    <row r="67" spans="1:15">
      <c r="A67" s="24">
        <v>60</v>
      </c>
      <c r="B67" s="41"/>
      <c r="C67" s="41"/>
      <c r="D67" s="41"/>
      <c r="E67" s="70"/>
      <c r="F67" s="70"/>
      <c r="G67" s="43"/>
      <c r="H67" s="71"/>
      <c r="I67" s="72"/>
      <c r="J67" s="158" t="e">
        <f t="shared" si="1"/>
        <v>#DIV/0!</v>
      </c>
      <c r="K67" s="42"/>
      <c r="L67" s="42"/>
      <c r="M67" s="41"/>
      <c r="N67" s="41"/>
      <c r="O67" s="41"/>
    </row>
    <row r="68" spans="1:15">
      <c r="A68" s="24">
        <v>61</v>
      </c>
      <c r="B68" s="41"/>
      <c r="C68" s="41"/>
      <c r="D68" s="41"/>
      <c r="E68" s="70"/>
      <c r="F68" s="70"/>
      <c r="G68" s="43"/>
      <c r="H68" s="71"/>
      <c r="I68" s="72"/>
      <c r="J68" s="158" t="e">
        <f t="shared" si="1"/>
        <v>#DIV/0!</v>
      </c>
      <c r="K68" s="42"/>
      <c r="L68" s="42"/>
      <c r="M68" s="41"/>
      <c r="N68" s="41"/>
      <c r="O68" s="41"/>
    </row>
    <row r="69" spans="1:15">
      <c r="A69" s="24">
        <v>62</v>
      </c>
      <c r="B69" s="41"/>
      <c r="C69" s="41"/>
      <c r="D69" s="41"/>
      <c r="E69" s="70"/>
      <c r="F69" s="70"/>
      <c r="G69" s="43"/>
      <c r="H69" s="71"/>
      <c r="I69" s="72"/>
      <c r="J69" s="158" t="e">
        <f t="shared" si="1"/>
        <v>#DIV/0!</v>
      </c>
      <c r="K69" s="42"/>
      <c r="L69" s="42"/>
      <c r="M69" s="41"/>
      <c r="N69" s="41"/>
      <c r="O69" s="41"/>
    </row>
    <row r="70" spans="1:15">
      <c r="A70" s="24">
        <v>63</v>
      </c>
      <c r="B70" s="41"/>
      <c r="C70" s="41"/>
      <c r="D70" s="41"/>
      <c r="E70" s="70"/>
      <c r="F70" s="70"/>
      <c r="G70" s="43"/>
      <c r="H70" s="71"/>
      <c r="I70" s="72"/>
      <c r="J70" s="145" t="e">
        <f t="shared" si="1"/>
        <v>#DIV/0!</v>
      </c>
      <c r="K70" s="42"/>
      <c r="L70" s="42"/>
      <c r="M70" s="41"/>
      <c r="N70" s="41"/>
      <c r="O70" s="41"/>
    </row>
    <row r="71" spans="1:15">
      <c r="A71" s="24">
        <v>64</v>
      </c>
      <c r="B71" s="41"/>
      <c r="C71" s="41"/>
      <c r="D71" s="41"/>
      <c r="E71" s="70"/>
      <c r="F71" s="70"/>
      <c r="G71" s="43"/>
      <c r="H71" s="71"/>
      <c r="I71" s="72"/>
      <c r="J71" s="158" t="e">
        <f t="shared" si="1"/>
        <v>#DIV/0!</v>
      </c>
      <c r="K71" s="42"/>
      <c r="L71" s="42"/>
      <c r="M71" s="41"/>
      <c r="N71" s="41"/>
      <c r="O71" s="41"/>
    </row>
    <row r="72" spans="1:15">
      <c r="A72" s="24">
        <v>65</v>
      </c>
      <c r="B72" s="41"/>
      <c r="C72" s="41"/>
      <c r="D72" s="41"/>
      <c r="E72" s="70"/>
      <c r="F72" s="70"/>
      <c r="G72" s="43"/>
      <c r="H72" s="71"/>
      <c r="I72" s="72"/>
      <c r="J72" s="158" t="e">
        <f t="shared" si="1"/>
        <v>#DIV/0!</v>
      </c>
      <c r="K72" s="42"/>
      <c r="L72" s="42"/>
      <c r="M72" s="41"/>
      <c r="N72" s="41"/>
      <c r="O72" s="41"/>
    </row>
    <row r="73" spans="1:15">
      <c r="A73" s="24">
        <v>66</v>
      </c>
      <c r="B73" s="41"/>
      <c r="C73" s="41"/>
      <c r="D73" s="41"/>
      <c r="E73" s="70"/>
      <c r="F73" s="70"/>
      <c r="G73" s="43"/>
      <c r="H73" s="71"/>
      <c r="I73" s="72"/>
      <c r="J73" s="145" t="e">
        <f t="shared" si="1"/>
        <v>#DIV/0!</v>
      </c>
      <c r="K73" s="42"/>
      <c r="L73" s="42"/>
      <c r="M73" s="41"/>
      <c r="N73" s="41"/>
      <c r="O73" s="41"/>
    </row>
    <row r="74" spans="1:15">
      <c r="A74" s="24">
        <v>67</v>
      </c>
      <c r="B74" s="41"/>
      <c r="C74" s="41"/>
      <c r="D74" s="41"/>
      <c r="E74" s="70"/>
      <c r="F74" s="70"/>
      <c r="G74" s="43"/>
      <c r="H74" s="71"/>
      <c r="I74" s="72"/>
      <c r="J74" s="158" t="e">
        <f t="shared" si="1"/>
        <v>#DIV/0!</v>
      </c>
      <c r="K74" s="42"/>
      <c r="L74" s="42"/>
      <c r="M74" s="41"/>
      <c r="N74" s="41"/>
      <c r="O74" s="41"/>
    </row>
    <row r="75" spans="1:15">
      <c r="A75" s="24">
        <v>68</v>
      </c>
      <c r="B75" s="41"/>
      <c r="C75" s="41"/>
      <c r="D75" s="41"/>
      <c r="E75" s="70"/>
      <c r="F75" s="70"/>
      <c r="G75" s="43"/>
      <c r="H75" s="71"/>
      <c r="I75" s="72"/>
      <c r="J75" s="158" t="e">
        <f t="shared" si="1"/>
        <v>#DIV/0!</v>
      </c>
      <c r="K75" s="42"/>
      <c r="L75" s="42"/>
      <c r="M75" s="41"/>
      <c r="N75" s="41"/>
      <c r="O75" s="41"/>
    </row>
    <row r="76" spans="1:15">
      <c r="A76" s="24">
        <v>69</v>
      </c>
      <c r="B76" s="41"/>
      <c r="C76" s="41"/>
      <c r="D76" s="41"/>
      <c r="E76" s="70"/>
      <c r="F76" s="70"/>
      <c r="G76" s="43"/>
      <c r="H76" s="71"/>
      <c r="I76" s="72"/>
      <c r="J76" s="145" t="e">
        <f t="shared" si="1"/>
        <v>#DIV/0!</v>
      </c>
      <c r="K76" s="42"/>
      <c r="L76" s="42"/>
      <c r="M76" s="41"/>
      <c r="N76" s="41"/>
      <c r="O76" s="41"/>
    </row>
    <row r="77" spans="1:15">
      <c r="A77" s="24">
        <v>70</v>
      </c>
      <c r="B77" s="41"/>
      <c r="C77" s="41"/>
      <c r="D77" s="41"/>
      <c r="E77" s="70"/>
      <c r="F77" s="70"/>
      <c r="G77" s="43"/>
      <c r="H77" s="71"/>
      <c r="I77" s="72"/>
      <c r="J77" s="158" t="e">
        <f t="shared" si="1"/>
        <v>#DIV/0!</v>
      </c>
      <c r="K77" s="42"/>
      <c r="L77" s="42"/>
      <c r="M77" s="41"/>
      <c r="N77" s="41"/>
      <c r="O77" s="41"/>
    </row>
    <row r="78" spans="1:15">
      <c r="A78" s="24">
        <v>71</v>
      </c>
      <c r="B78" s="41"/>
      <c r="C78" s="41"/>
      <c r="D78" s="41"/>
      <c r="E78" s="70"/>
      <c r="F78" s="70"/>
      <c r="G78" s="43"/>
      <c r="H78" s="71"/>
      <c r="I78" s="72"/>
      <c r="J78" s="158" t="e">
        <f t="shared" si="1"/>
        <v>#DIV/0!</v>
      </c>
      <c r="K78" s="42"/>
      <c r="L78" s="42"/>
      <c r="M78" s="41"/>
      <c r="N78" s="41"/>
      <c r="O78" s="41"/>
    </row>
    <row r="79" spans="1:15">
      <c r="A79" s="24">
        <v>72</v>
      </c>
      <c r="B79" s="41"/>
      <c r="C79" s="41"/>
      <c r="D79" s="41"/>
      <c r="E79" s="70"/>
      <c r="F79" s="70"/>
      <c r="G79" s="43"/>
      <c r="H79" s="71"/>
      <c r="I79" s="72"/>
      <c r="J79" s="145" t="e">
        <f t="shared" si="1"/>
        <v>#DIV/0!</v>
      </c>
      <c r="K79" s="42"/>
      <c r="L79" s="42"/>
      <c r="M79" s="41"/>
      <c r="N79" s="41"/>
      <c r="O79" s="41"/>
    </row>
    <row r="80" spans="1:15">
      <c r="A80" s="24">
        <v>73</v>
      </c>
      <c r="B80" s="41"/>
      <c r="C80" s="41"/>
      <c r="D80" s="41"/>
      <c r="E80" s="70"/>
      <c r="F80" s="70"/>
      <c r="G80" s="43"/>
      <c r="H80" s="71"/>
      <c r="I80" s="72"/>
      <c r="J80" s="158" t="e">
        <f t="shared" si="1"/>
        <v>#DIV/0!</v>
      </c>
      <c r="K80" s="42"/>
      <c r="L80" s="42"/>
      <c r="M80" s="41"/>
      <c r="N80" s="41"/>
      <c r="O80" s="41"/>
    </row>
    <row r="81" spans="1:15">
      <c r="A81" s="24">
        <v>74</v>
      </c>
      <c r="B81" s="41"/>
      <c r="C81" s="41"/>
      <c r="D81" s="41"/>
      <c r="E81" s="70"/>
      <c r="F81" s="70"/>
      <c r="G81" s="43"/>
      <c r="H81" s="71"/>
      <c r="I81" s="72"/>
      <c r="J81" s="158" t="e">
        <f t="shared" si="1"/>
        <v>#DIV/0!</v>
      </c>
      <c r="K81" s="42"/>
      <c r="L81" s="42"/>
      <c r="M81" s="41"/>
      <c r="N81" s="41"/>
      <c r="O81" s="41"/>
    </row>
    <row r="82" spans="1:15">
      <c r="A82" s="24">
        <v>75</v>
      </c>
      <c r="B82" s="41"/>
      <c r="C82" s="41"/>
      <c r="D82" s="41"/>
      <c r="E82" s="70"/>
      <c r="F82" s="70"/>
      <c r="G82" s="43"/>
      <c r="H82" s="71"/>
      <c r="I82" s="72"/>
      <c r="J82" s="145" t="e">
        <f t="shared" si="1"/>
        <v>#DIV/0!</v>
      </c>
      <c r="K82" s="42"/>
      <c r="L82" s="42"/>
      <c r="M82" s="41"/>
      <c r="N82" s="41"/>
      <c r="O82" s="41"/>
    </row>
    <row r="83" spans="1:15">
      <c r="A83" s="24">
        <v>76</v>
      </c>
      <c r="B83" s="41"/>
      <c r="C83" s="41"/>
      <c r="D83" s="41"/>
      <c r="E83" s="70"/>
      <c r="F83" s="70"/>
      <c r="G83" s="43"/>
      <c r="H83" s="71"/>
      <c r="I83" s="72"/>
      <c r="J83" s="158" t="e">
        <f t="shared" si="1"/>
        <v>#DIV/0!</v>
      </c>
      <c r="K83" s="42"/>
      <c r="L83" s="42"/>
      <c r="M83" s="41"/>
      <c r="N83" s="41"/>
      <c r="O83" s="41"/>
    </row>
    <row r="84" spans="1:15">
      <c r="A84" s="24">
        <v>77</v>
      </c>
      <c r="B84" s="41"/>
      <c r="C84" s="41"/>
      <c r="D84" s="41"/>
      <c r="E84" s="70"/>
      <c r="F84" s="70"/>
      <c r="G84" s="43"/>
      <c r="H84" s="71"/>
      <c r="I84" s="72"/>
      <c r="J84" s="158" t="e">
        <f t="shared" si="1"/>
        <v>#DIV/0!</v>
      </c>
      <c r="K84" s="42"/>
      <c r="L84" s="42"/>
      <c r="M84" s="41"/>
      <c r="N84" s="41"/>
      <c r="O84" s="41"/>
    </row>
    <row r="85" spans="1:15">
      <c r="A85" s="24">
        <v>78</v>
      </c>
      <c r="B85" s="41"/>
      <c r="C85" s="41"/>
      <c r="D85" s="41"/>
      <c r="E85" s="70"/>
      <c r="F85" s="70"/>
      <c r="G85" s="43"/>
      <c r="H85" s="71"/>
      <c r="I85" s="72"/>
      <c r="J85" s="145" t="e">
        <f t="shared" si="1"/>
        <v>#DIV/0!</v>
      </c>
      <c r="K85" s="42"/>
      <c r="L85" s="42"/>
      <c r="M85" s="41"/>
      <c r="N85" s="41"/>
      <c r="O85" s="41"/>
    </row>
    <row r="86" spans="1:15">
      <c r="A86" s="24">
        <v>79</v>
      </c>
      <c r="B86" s="41"/>
      <c r="C86" s="41"/>
      <c r="D86" s="41"/>
      <c r="E86" s="70"/>
      <c r="F86" s="70"/>
      <c r="G86" s="43"/>
      <c r="H86" s="71"/>
      <c r="I86" s="72"/>
      <c r="J86" s="158" t="e">
        <f t="shared" si="1"/>
        <v>#DIV/0!</v>
      </c>
      <c r="K86" s="42"/>
      <c r="L86" s="42"/>
      <c r="M86" s="41"/>
      <c r="N86" s="41"/>
      <c r="O86" s="41"/>
    </row>
    <row r="87" spans="1:15">
      <c r="A87" s="24">
        <v>80</v>
      </c>
      <c r="B87" s="41"/>
      <c r="C87" s="41"/>
      <c r="D87" s="41"/>
      <c r="E87" s="70"/>
      <c r="F87" s="70"/>
      <c r="G87" s="43"/>
      <c r="H87" s="71"/>
      <c r="I87" s="72"/>
      <c r="J87" s="158" t="e">
        <f t="shared" si="1"/>
        <v>#DIV/0!</v>
      </c>
      <c r="K87" s="42"/>
      <c r="L87" s="42"/>
      <c r="M87" s="41"/>
      <c r="N87" s="41"/>
      <c r="O87" s="41"/>
    </row>
    <row r="88" spans="1:15">
      <c r="A88" s="24">
        <v>81</v>
      </c>
      <c r="B88" s="41"/>
      <c r="C88" s="41"/>
      <c r="D88" s="41"/>
      <c r="E88" s="70"/>
      <c r="F88" s="70"/>
      <c r="G88" s="43"/>
      <c r="H88" s="71"/>
      <c r="I88" s="72"/>
      <c r="J88" s="145" t="e">
        <f t="shared" si="1"/>
        <v>#DIV/0!</v>
      </c>
      <c r="K88" s="42"/>
      <c r="L88" s="42"/>
      <c r="M88" s="41"/>
      <c r="N88" s="41"/>
      <c r="O88" s="41"/>
    </row>
    <row r="89" spans="1:15">
      <c r="A89" s="24">
        <v>82</v>
      </c>
      <c r="B89" s="41"/>
      <c r="C89" s="41"/>
      <c r="D89" s="41"/>
      <c r="E89" s="70"/>
      <c r="F89" s="70"/>
      <c r="G89" s="43"/>
      <c r="H89" s="71"/>
      <c r="I89" s="72"/>
      <c r="J89" s="158" t="e">
        <f t="shared" si="1"/>
        <v>#DIV/0!</v>
      </c>
      <c r="K89" s="42"/>
      <c r="L89" s="42"/>
      <c r="M89" s="41"/>
      <c r="N89" s="41"/>
      <c r="O89" s="41"/>
    </row>
    <row r="90" spans="1:15">
      <c r="A90" s="24">
        <v>83</v>
      </c>
      <c r="B90" s="41"/>
      <c r="C90" s="41"/>
      <c r="D90" s="41"/>
      <c r="E90" s="70"/>
      <c r="F90" s="70"/>
      <c r="G90" s="43"/>
      <c r="H90" s="71"/>
      <c r="I90" s="72"/>
      <c r="J90" s="158" t="e">
        <f t="shared" si="1"/>
        <v>#DIV/0!</v>
      </c>
      <c r="K90" s="42"/>
      <c r="L90" s="42"/>
      <c r="M90" s="41"/>
      <c r="N90" s="41"/>
      <c r="O90" s="41"/>
    </row>
    <row r="91" spans="1:15">
      <c r="A91" s="24">
        <v>84</v>
      </c>
      <c r="B91" s="41"/>
      <c r="C91" s="41"/>
      <c r="D91" s="41"/>
      <c r="E91" s="70"/>
      <c r="F91" s="70"/>
      <c r="G91" s="43"/>
      <c r="H91" s="71"/>
      <c r="I91" s="72"/>
      <c r="J91" s="145" t="e">
        <f t="shared" si="1"/>
        <v>#DIV/0!</v>
      </c>
      <c r="K91" s="42"/>
      <c r="L91" s="42"/>
      <c r="M91" s="41"/>
      <c r="N91" s="41"/>
      <c r="O91" s="41"/>
    </row>
    <row r="92" spans="1:15">
      <c r="A92" s="24">
        <v>85</v>
      </c>
      <c r="B92" s="41"/>
      <c r="C92" s="41"/>
      <c r="D92" s="41"/>
      <c r="E92" s="70"/>
      <c r="F92" s="70"/>
      <c r="G92" s="43"/>
      <c r="H92" s="71"/>
      <c r="I92" s="72"/>
      <c r="J92" s="158" t="e">
        <f t="shared" si="1"/>
        <v>#DIV/0!</v>
      </c>
      <c r="K92" s="42"/>
      <c r="L92" s="42"/>
      <c r="M92" s="41"/>
      <c r="N92" s="41"/>
      <c r="O92" s="41"/>
    </row>
    <row r="93" spans="1:15">
      <c r="A93" s="24">
        <v>86</v>
      </c>
      <c r="B93" s="41"/>
      <c r="C93" s="41"/>
      <c r="D93" s="41"/>
      <c r="E93" s="70"/>
      <c r="F93" s="70"/>
      <c r="G93" s="43"/>
      <c r="H93" s="71"/>
      <c r="I93" s="72"/>
      <c r="J93" s="158" t="e">
        <f t="shared" si="1"/>
        <v>#DIV/0!</v>
      </c>
      <c r="K93" s="42"/>
      <c r="L93" s="42"/>
      <c r="M93" s="41"/>
      <c r="N93" s="41"/>
      <c r="O93" s="41"/>
    </row>
    <row r="94" spans="1:15">
      <c r="A94" s="24">
        <v>87</v>
      </c>
      <c r="B94" s="41"/>
      <c r="C94" s="41"/>
      <c r="D94" s="41"/>
      <c r="E94" s="70"/>
      <c r="F94" s="70"/>
      <c r="G94" s="43"/>
      <c r="H94" s="71"/>
      <c r="I94" s="72"/>
      <c r="J94" s="145" t="e">
        <f t="shared" si="1"/>
        <v>#DIV/0!</v>
      </c>
      <c r="K94" s="42"/>
      <c r="L94" s="42"/>
      <c r="M94" s="41"/>
      <c r="N94" s="41"/>
      <c r="O94" s="41"/>
    </row>
    <row r="95" spans="1:15">
      <c r="A95" s="24">
        <v>88</v>
      </c>
      <c r="B95" s="41"/>
      <c r="C95" s="41"/>
      <c r="D95" s="41"/>
      <c r="E95" s="70"/>
      <c r="F95" s="70"/>
      <c r="G95" s="43"/>
      <c r="H95" s="71"/>
      <c r="I95" s="72"/>
      <c r="J95" s="158" t="e">
        <f t="shared" si="1"/>
        <v>#DIV/0!</v>
      </c>
      <c r="K95" s="42"/>
      <c r="L95" s="42"/>
      <c r="M95" s="41"/>
      <c r="N95" s="41"/>
      <c r="O95" s="41"/>
    </row>
    <row r="96" spans="1:15">
      <c r="A96" s="24">
        <v>89</v>
      </c>
      <c r="B96" s="41"/>
      <c r="C96" s="41"/>
      <c r="D96" s="41"/>
      <c r="E96" s="70"/>
      <c r="F96" s="70"/>
      <c r="G96" s="43"/>
      <c r="H96" s="71"/>
      <c r="I96" s="72"/>
      <c r="J96" s="158" t="e">
        <f t="shared" si="1"/>
        <v>#DIV/0!</v>
      </c>
      <c r="K96" s="42"/>
      <c r="L96" s="42"/>
      <c r="M96" s="41"/>
      <c r="N96" s="41"/>
      <c r="O96" s="41"/>
    </row>
    <row r="97" spans="1:15">
      <c r="A97" s="24">
        <v>90</v>
      </c>
      <c r="B97" s="41"/>
      <c r="C97" s="41"/>
      <c r="D97" s="41"/>
      <c r="E97" s="70"/>
      <c r="F97" s="70"/>
      <c r="G97" s="43"/>
      <c r="H97" s="71"/>
      <c r="I97" s="72"/>
      <c r="J97" s="145" t="e">
        <f t="shared" si="1"/>
        <v>#DIV/0!</v>
      </c>
      <c r="K97" s="42"/>
      <c r="L97" s="42"/>
      <c r="M97" s="41"/>
      <c r="N97" s="41"/>
      <c r="O97" s="41"/>
    </row>
    <row r="98" spans="1:15">
      <c r="A98" s="24">
        <v>91</v>
      </c>
      <c r="B98" s="41"/>
      <c r="C98" s="41"/>
      <c r="D98" s="41"/>
      <c r="E98" s="70"/>
      <c r="F98" s="70"/>
      <c r="G98" s="43"/>
      <c r="H98" s="71"/>
      <c r="I98" s="72"/>
      <c r="J98" s="158" t="e">
        <f t="shared" si="1"/>
        <v>#DIV/0!</v>
      </c>
      <c r="K98" s="42"/>
      <c r="L98" s="42"/>
      <c r="M98" s="41"/>
      <c r="N98" s="41"/>
      <c r="O98" s="41"/>
    </row>
    <row r="99" spans="1:15">
      <c r="A99" s="24">
        <v>92</v>
      </c>
      <c r="B99" s="41"/>
      <c r="C99" s="41"/>
      <c r="D99" s="41"/>
      <c r="E99" s="70"/>
      <c r="F99" s="70"/>
      <c r="G99" s="43"/>
      <c r="H99" s="71"/>
      <c r="I99" s="72"/>
      <c r="J99" s="158" t="e">
        <f t="shared" si="1"/>
        <v>#DIV/0!</v>
      </c>
      <c r="K99" s="42"/>
      <c r="L99" s="42"/>
      <c r="M99" s="41"/>
      <c r="N99" s="41"/>
      <c r="O99" s="41"/>
    </row>
    <row r="100" spans="1:15">
      <c r="A100" s="24">
        <v>93</v>
      </c>
      <c r="B100" s="41"/>
      <c r="C100" s="41"/>
      <c r="D100" s="41"/>
      <c r="E100" s="70"/>
      <c r="F100" s="70"/>
      <c r="G100" s="43"/>
      <c r="H100" s="71"/>
      <c r="I100" s="72"/>
      <c r="J100" s="145" t="e">
        <f t="shared" si="1"/>
        <v>#DIV/0!</v>
      </c>
      <c r="K100" s="42"/>
      <c r="L100" s="42"/>
      <c r="M100" s="41"/>
      <c r="N100" s="41"/>
      <c r="O100" s="41"/>
    </row>
    <row r="101" spans="1:15">
      <c r="A101" s="24">
        <v>94</v>
      </c>
      <c r="B101" s="41"/>
      <c r="C101" s="41"/>
      <c r="D101" s="41"/>
      <c r="E101" s="70"/>
      <c r="F101" s="70"/>
      <c r="G101" s="43"/>
      <c r="H101" s="71"/>
      <c r="I101" s="72"/>
      <c r="J101" s="158" t="e">
        <f t="shared" si="1"/>
        <v>#DIV/0!</v>
      </c>
      <c r="K101" s="42"/>
      <c r="L101" s="42"/>
      <c r="M101" s="41"/>
      <c r="N101" s="41"/>
      <c r="O101" s="41"/>
    </row>
    <row r="102" spans="1:15">
      <c r="A102" s="24">
        <v>95</v>
      </c>
      <c r="B102" s="41"/>
      <c r="C102" s="41"/>
      <c r="D102" s="41"/>
      <c r="E102" s="70"/>
      <c r="F102" s="70"/>
      <c r="G102" s="43"/>
      <c r="H102" s="71"/>
      <c r="I102" s="72"/>
      <c r="J102" s="158" t="e">
        <f t="shared" si="1"/>
        <v>#DIV/0!</v>
      </c>
      <c r="K102" s="42"/>
      <c r="L102" s="42"/>
      <c r="M102" s="41"/>
      <c r="N102" s="41"/>
      <c r="O102" s="41"/>
    </row>
    <row r="103" spans="1:15">
      <c r="A103" s="24">
        <v>96</v>
      </c>
      <c r="B103" s="41"/>
      <c r="C103" s="41"/>
      <c r="D103" s="41"/>
      <c r="E103" s="70"/>
      <c r="F103" s="70"/>
      <c r="G103" s="43"/>
      <c r="H103" s="71"/>
      <c r="I103" s="72"/>
      <c r="J103" s="145" t="e">
        <f t="shared" si="1"/>
        <v>#DIV/0!</v>
      </c>
      <c r="K103" s="42"/>
      <c r="L103" s="42"/>
      <c r="M103" s="41"/>
      <c r="N103" s="41"/>
      <c r="O103" s="41"/>
    </row>
    <row r="104" spans="1:15">
      <c r="A104" s="24">
        <v>97</v>
      </c>
      <c r="B104" s="41"/>
      <c r="C104" s="41"/>
      <c r="D104" s="41"/>
      <c r="E104" s="70"/>
      <c r="F104" s="70"/>
      <c r="G104" s="43"/>
      <c r="H104" s="71"/>
      <c r="I104" s="72"/>
      <c r="J104" s="158" t="e">
        <f t="shared" si="1"/>
        <v>#DIV/0!</v>
      </c>
      <c r="K104" s="42"/>
      <c r="L104" s="42"/>
      <c r="M104" s="41"/>
      <c r="N104" s="41"/>
      <c r="O104" s="41"/>
    </row>
    <row r="105" spans="1:15">
      <c r="A105" s="24">
        <v>98</v>
      </c>
      <c r="B105" s="41"/>
      <c r="C105" s="41"/>
      <c r="D105" s="41"/>
      <c r="E105" s="70"/>
      <c r="F105" s="70"/>
      <c r="G105" s="43"/>
      <c r="H105" s="71"/>
      <c r="I105" s="72"/>
      <c r="J105" s="158" t="e">
        <f t="shared" si="1"/>
        <v>#DIV/0!</v>
      </c>
      <c r="K105" s="42"/>
      <c r="L105" s="42"/>
      <c r="M105" s="41"/>
      <c r="N105" s="41"/>
      <c r="O105" s="41"/>
    </row>
    <row r="106" spans="1:15">
      <c r="A106" s="24">
        <v>99</v>
      </c>
      <c r="B106" s="41"/>
      <c r="C106" s="41"/>
      <c r="D106" s="41"/>
      <c r="E106" s="70"/>
      <c r="F106" s="70"/>
      <c r="G106" s="43"/>
      <c r="H106" s="71"/>
      <c r="I106" s="72"/>
      <c r="J106" s="145" t="e">
        <f t="shared" si="1"/>
        <v>#DIV/0!</v>
      </c>
      <c r="K106" s="42"/>
      <c r="L106" s="42"/>
      <c r="M106" s="41"/>
      <c r="N106" s="41"/>
      <c r="O106" s="41"/>
    </row>
    <row r="107" spans="1:15">
      <c r="A107" s="24">
        <v>100</v>
      </c>
      <c r="B107" s="41"/>
      <c r="C107" s="41"/>
      <c r="D107" s="41"/>
      <c r="E107" s="70"/>
      <c r="F107" s="70"/>
      <c r="G107" s="43"/>
      <c r="H107" s="71"/>
      <c r="I107" s="72"/>
      <c r="J107" s="158" t="e">
        <f t="shared" si="1"/>
        <v>#DIV/0!</v>
      </c>
      <c r="K107" s="42"/>
      <c r="L107" s="42"/>
      <c r="M107" s="41"/>
      <c r="N107" s="41"/>
      <c r="O107" s="41"/>
    </row>
    <row r="108" spans="1:15">
      <c r="A108" s="24">
        <v>101</v>
      </c>
      <c r="B108" s="41"/>
      <c r="C108" s="41"/>
      <c r="D108" s="41"/>
      <c r="E108" s="70"/>
      <c r="F108" s="70"/>
      <c r="G108" s="43"/>
      <c r="H108" s="71"/>
      <c r="I108" s="72"/>
      <c r="J108" s="158" t="e">
        <f t="shared" si="1"/>
        <v>#DIV/0!</v>
      </c>
      <c r="K108" s="42"/>
      <c r="L108" s="42"/>
      <c r="M108" s="41"/>
      <c r="N108" s="41"/>
      <c r="O108" s="41"/>
    </row>
    <row r="109" spans="1:15">
      <c r="A109" s="24">
        <v>102</v>
      </c>
      <c r="B109" s="41"/>
      <c r="C109" s="41"/>
      <c r="D109" s="41"/>
      <c r="E109" s="70"/>
      <c r="F109" s="70"/>
      <c r="G109" s="43"/>
      <c r="H109" s="71"/>
      <c r="I109" s="72"/>
      <c r="J109" s="145" t="e">
        <f t="shared" si="1"/>
        <v>#DIV/0!</v>
      </c>
      <c r="K109" s="42"/>
      <c r="L109" s="42"/>
      <c r="M109" s="41"/>
      <c r="N109" s="41"/>
      <c r="O109" s="41"/>
    </row>
    <row r="110" spans="1:15">
      <c r="A110" s="24">
        <v>103</v>
      </c>
      <c r="B110" s="41"/>
      <c r="C110" s="41"/>
      <c r="D110" s="41"/>
      <c r="E110" s="70"/>
      <c r="F110" s="70"/>
      <c r="G110" s="43"/>
      <c r="H110" s="71"/>
      <c r="I110" s="72"/>
      <c r="J110" s="158" t="e">
        <f t="shared" si="1"/>
        <v>#DIV/0!</v>
      </c>
      <c r="K110" s="42"/>
      <c r="L110" s="42"/>
      <c r="M110" s="41"/>
      <c r="N110" s="41"/>
      <c r="O110" s="41"/>
    </row>
    <row r="111" spans="1:15">
      <c r="A111" s="24">
        <v>104</v>
      </c>
      <c r="B111" s="41"/>
      <c r="C111" s="41"/>
      <c r="D111" s="41"/>
      <c r="E111" s="70"/>
      <c r="F111" s="70"/>
      <c r="G111" s="43"/>
      <c r="H111" s="71"/>
      <c r="I111" s="72"/>
      <c r="J111" s="158" t="e">
        <f t="shared" si="1"/>
        <v>#DIV/0!</v>
      </c>
      <c r="K111" s="42"/>
      <c r="L111" s="42"/>
      <c r="M111" s="41"/>
      <c r="N111" s="41"/>
      <c r="O111" s="41"/>
    </row>
    <row r="112" spans="1:15">
      <c r="A112" s="24">
        <v>105</v>
      </c>
      <c r="B112" s="41"/>
      <c r="C112" s="41"/>
      <c r="D112" s="41"/>
      <c r="E112" s="70"/>
      <c r="F112" s="70"/>
      <c r="G112" s="43"/>
      <c r="H112" s="71"/>
      <c r="I112" s="72"/>
      <c r="J112" s="145" t="e">
        <f t="shared" si="1"/>
        <v>#DIV/0!</v>
      </c>
      <c r="K112" s="42"/>
      <c r="L112" s="42"/>
      <c r="M112" s="41"/>
      <c r="N112" s="41"/>
      <c r="O112" s="41"/>
    </row>
    <row r="113" spans="1:15">
      <c r="A113" s="24">
        <v>106</v>
      </c>
      <c r="B113" s="41"/>
      <c r="C113" s="41"/>
      <c r="D113" s="41"/>
      <c r="E113" s="70"/>
      <c r="F113" s="70"/>
      <c r="G113" s="43"/>
      <c r="H113" s="71"/>
      <c r="I113" s="72"/>
      <c r="J113" s="158" t="e">
        <f t="shared" si="1"/>
        <v>#DIV/0!</v>
      </c>
      <c r="K113" s="42"/>
      <c r="L113" s="42"/>
      <c r="M113" s="41"/>
      <c r="N113" s="41"/>
      <c r="O113" s="41"/>
    </row>
    <row r="114" spans="1:15">
      <c r="A114" s="24">
        <v>107</v>
      </c>
      <c r="B114" s="41"/>
      <c r="C114" s="41"/>
      <c r="D114" s="41"/>
      <c r="E114" s="70"/>
      <c r="F114" s="70"/>
      <c r="G114" s="43"/>
      <c r="H114" s="71"/>
      <c r="I114" s="72"/>
      <c r="J114" s="158" t="e">
        <f t="shared" si="1"/>
        <v>#DIV/0!</v>
      </c>
      <c r="K114" s="42"/>
      <c r="L114" s="42"/>
      <c r="M114" s="41"/>
      <c r="N114" s="41"/>
      <c r="O114" s="41"/>
    </row>
    <row r="115" spans="1:15">
      <c r="A115" s="24">
        <v>108</v>
      </c>
      <c r="B115" s="41"/>
      <c r="C115" s="41"/>
      <c r="D115" s="41"/>
      <c r="E115" s="70"/>
      <c r="F115" s="70"/>
      <c r="G115" s="43"/>
      <c r="H115" s="71"/>
      <c r="I115" s="72"/>
      <c r="J115" s="145" t="e">
        <f t="shared" si="1"/>
        <v>#DIV/0!</v>
      </c>
      <c r="K115" s="42"/>
      <c r="L115" s="42"/>
      <c r="M115" s="41"/>
      <c r="N115" s="41"/>
      <c r="O115" s="41"/>
    </row>
    <row r="116" spans="1:15">
      <c r="A116" s="24">
        <v>109</v>
      </c>
      <c r="B116" s="41"/>
      <c r="C116" s="41"/>
      <c r="D116" s="41"/>
      <c r="E116" s="70"/>
      <c r="F116" s="70"/>
      <c r="G116" s="43"/>
      <c r="H116" s="71"/>
      <c r="I116" s="72"/>
      <c r="J116" s="158" t="e">
        <f t="shared" si="1"/>
        <v>#DIV/0!</v>
      </c>
      <c r="K116" s="42"/>
      <c r="L116" s="42"/>
      <c r="M116" s="41"/>
      <c r="N116" s="41"/>
      <c r="O116" s="41"/>
    </row>
    <row r="117" spans="1:15">
      <c r="A117" s="24">
        <v>110</v>
      </c>
      <c r="B117" s="41"/>
      <c r="C117" s="41"/>
      <c r="D117" s="41"/>
      <c r="E117" s="70"/>
      <c r="F117" s="70"/>
      <c r="G117" s="43"/>
      <c r="H117" s="71"/>
      <c r="I117" s="72"/>
      <c r="J117" s="158" t="e">
        <f t="shared" si="1"/>
        <v>#DIV/0!</v>
      </c>
      <c r="K117" s="42"/>
      <c r="L117" s="42"/>
      <c r="M117" s="41"/>
      <c r="N117" s="41"/>
      <c r="O117" s="41"/>
    </row>
    <row r="118" spans="1:15">
      <c r="A118" s="24">
        <v>111</v>
      </c>
      <c r="B118" s="41"/>
      <c r="C118" s="41"/>
      <c r="D118" s="41"/>
      <c r="E118" s="70"/>
      <c r="F118" s="70"/>
      <c r="G118" s="43"/>
      <c r="H118" s="71"/>
      <c r="I118" s="72"/>
      <c r="J118" s="145" t="e">
        <f t="shared" si="1"/>
        <v>#DIV/0!</v>
      </c>
      <c r="K118" s="42"/>
      <c r="L118" s="42"/>
      <c r="M118" s="41"/>
      <c r="N118" s="41"/>
      <c r="O118" s="41"/>
    </row>
    <row r="119" spans="1:15">
      <c r="A119" s="24">
        <v>112</v>
      </c>
      <c r="B119" s="41"/>
      <c r="C119" s="41"/>
      <c r="D119" s="41"/>
      <c r="E119" s="70"/>
      <c r="F119" s="70"/>
      <c r="G119" s="43"/>
      <c r="H119" s="71"/>
      <c r="I119" s="72"/>
      <c r="J119" s="158" t="e">
        <f t="shared" si="1"/>
        <v>#DIV/0!</v>
      </c>
      <c r="K119" s="42"/>
      <c r="L119" s="42"/>
      <c r="M119" s="41"/>
      <c r="N119" s="41"/>
      <c r="O119" s="41"/>
    </row>
    <row r="120" spans="1:15">
      <c r="A120" s="24">
        <v>113</v>
      </c>
      <c r="B120" s="41"/>
      <c r="C120" s="41"/>
      <c r="D120" s="41"/>
      <c r="E120" s="70"/>
      <c r="F120" s="70"/>
      <c r="G120" s="43"/>
      <c r="H120" s="71"/>
      <c r="I120" s="72"/>
      <c r="J120" s="158" t="e">
        <f t="shared" si="1"/>
        <v>#DIV/0!</v>
      </c>
      <c r="K120" s="42"/>
      <c r="L120" s="42"/>
      <c r="M120" s="41"/>
      <c r="N120" s="41"/>
      <c r="O120" s="41"/>
    </row>
    <row r="121" spans="1:15">
      <c r="A121" s="24">
        <v>114</v>
      </c>
      <c r="B121" s="41"/>
      <c r="C121" s="41"/>
      <c r="D121" s="41"/>
      <c r="E121" s="70"/>
      <c r="F121" s="70"/>
      <c r="G121" s="43"/>
      <c r="H121" s="71"/>
      <c r="I121" s="72"/>
      <c r="J121" s="145" t="e">
        <f t="shared" si="1"/>
        <v>#DIV/0!</v>
      </c>
      <c r="K121" s="42"/>
      <c r="L121" s="42"/>
      <c r="M121" s="41"/>
      <c r="N121" s="41"/>
      <c r="O121" s="41"/>
    </row>
    <row r="122" spans="1:15">
      <c r="A122" s="24">
        <v>115</v>
      </c>
      <c r="B122" s="41"/>
      <c r="C122" s="41"/>
      <c r="D122" s="41"/>
      <c r="E122" s="70"/>
      <c r="F122" s="70"/>
      <c r="G122" s="43"/>
      <c r="H122" s="71"/>
      <c r="I122" s="72"/>
      <c r="J122" s="158" t="e">
        <f t="shared" si="1"/>
        <v>#DIV/0!</v>
      </c>
      <c r="K122" s="42"/>
      <c r="L122" s="42"/>
      <c r="M122" s="41"/>
      <c r="N122" s="41"/>
      <c r="O122" s="41"/>
    </row>
    <row r="123" spans="1:15">
      <c r="A123" s="24">
        <v>116</v>
      </c>
      <c r="B123" s="41"/>
      <c r="C123" s="41"/>
      <c r="D123" s="41"/>
      <c r="E123" s="70"/>
      <c r="F123" s="70"/>
      <c r="G123" s="43"/>
      <c r="H123" s="71"/>
      <c r="I123" s="72"/>
      <c r="J123" s="158" t="e">
        <f t="shared" si="1"/>
        <v>#DIV/0!</v>
      </c>
      <c r="K123" s="42"/>
      <c r="L123" s="42"/>
      <c r="M123" s="41"/>
      <c r="N123" s="41"/>
      <c r="O123" s="41"/>
    </row>
    <row r="124" spans="1:15">
      <c r="A124" s="24">
        <v>117</v>
      </c>
      <c r="B124" s="41"/>
      <c r="C124" s="41"/>
      <c r="D124" s="41"/>
      <c r="E124" s="70"/>
      <c r="F124" s="70"/>
      <c r="G124" s="43"/>
      <c r="H124" s="71"/>
      <c r="I124" s="72"/>
      <c r="J124" s="145" t="e">
        <f t="shared" si="1"/>
        <v>#DIV/0!</v>
      </c>
      <c r="K124" s="42"/>
      <c r="L124" s="42"/>
      <c r="M124" s="41"/>
      <c r="N124" s="41"/>
      <c r="O124" s="41"/>
    </row>
    <row r="125" spans="1:15">
      <c r="A125" s="24">
        <v>118</v>
      </c>
      <c r="B125" s="41"/>
      <c r="C125" s="41"/>
      <c r="D125" s="41"/>
      <c r="E125" s="70"/>
      <c r="F125" s="70"/>
      <c r="G125" s="43"/>
      <c r="H125" s="71"/>
      <c r="I125" s="72"/>
      <c r="J125" s="158" t="e">
        <f t="shared" si="1"/>
        <v>#DIV/0!</v>
      </c>
      <c r="K125" s="42"/>
      <c r="L125" s="42"/>
      <c r="M125" s="41"/>
      <c r="N125" s="41"/>
      <c r="O125" s="41"/>
    </row>
    <row r="126" spans="1:15">
      <c r="A126" s="24">
        <v>119</v>
      </c>
      <c r="B126" s="41"/>
      <c r="C126" s="41"/>
      <c r="D126" s="41"/>
      <c r="E126" s="70"/>
      <c r="F126" s="70"/>
      <c r="G126" s="43"/>
      <c r="H126" s="71"/>
      <c r="I126" s="72"/>
      <c r="J126" s="158" t="e">
        <f t="shared" si="1"/>
        <v>#DIV/0!</v>
      </c>
      <c r="K126" s="42"/>
      <c r="L126" s="42"/>
      <c r="M126" s="41"/>
      <c r="N126" s="41"/>
      <c r="O126" s="41"/>
    </row>
    <row r="127" spans="1:15">
      <c r="A127" s="24">
        <v>120</v>
      </c>
      <c r="B127" s="41"/>
      <c r="C127" s="41"/>
      <c r="D127" s="41"/>
      <c r="E127" s="70"/>
      <c r="F127" s="70"/>
      <c r="G127" s="43"/>
      <c r="H127" s="71"/>
      <c r="I127" s="72"/>
      <c r="J127" s="145" t="e">
        <f t="shared" si="1"/>
        <v>#DIV/0!</v>
      </c>
      <c r="K127" s="42"/>
      <c r="L127" s="42"/>
      <c r="M127" s="41"/>
      <c r="N127" s="41"/>
      <c r="O127" s="41"/>
    </row>
    <row r="128" spans="1:15">
      <c r="A128" s="24">
        <v>121</v>
      </c>
      <c r="B128" s="41"/>
      <c r="C128" s="41"/>
      <c r="D128" s="41"/>
      <c r="E128" s="70"/>
      <c r="F128" s="70"/>
      <c r="G128" s="43"/>
      <c r="H128" s="71"/>
      <c r="I128" s="72"/>
      <c r="J128" s="158" t="e">
        <f t="shared" si="1"/>
        <v>#DIV/0!</v>
      </c>
      <c r="K128" s="42"/>
      <c r="L128" s="42"/>
      <c r="M128" s="41"/>
      <c r="N128" s="41"/>
      <c r="O128" s="41"/>
    </row>
    <row r="129" spans="1:15">
      <c r="A129" s="24">
        <v>122</v>
      </c>
      <c r="B129" s="41"/>
      <c r="C129" s="41"/>
      <c r="D129" s="41"/>
      <c r="E129" s="70"/>
      <c r="F129" s="70"/>
      <c r="G129" s="43"/>
      <c r="H129" s="71"/>
      <c r="I129" s="72"/>
      <c r="J129" s="158" t="e">
        <f t="shared" si="1"/>
        <v>#DIV/0!</v>
      </c>
      <c r="K129" s="42"/>
      <c r="L129" s="42"/>
      <c r="M129" s="41"/>
      <c r="N129" s="41"/>
      <c r="O129" s="41"/>
    </row>
    <row r="130" spans="1:15">
      <c r="A130" s="24">
        <v>123</v>
      </c>
      <c r="B130" s="41"/>
      <c r="C130" s="41"/>
      <c r="D130" s="41"/>
      <c r="E130" s="70"/>
      <c r="F130" s="70"/>
      <c r="G130" s="43"/>
      <c r="H130" s="71"/>
      <c r="I130" s="72"/>
      <c r="J130" s="145" t="e">
        <f t="shared" si="1"/>
        <v>#DIV/0!</v>
      </c>
      <c r="K130" s="42"/>
      <c r="L130" s="42"/>
      <c r="M130" s="41"/>
      <c r="N130" s="41"/>
      <c r="O130" s="41"/>
    </row>
    <row r="131" spans="1:15">
      <c r="A131" s="24">
        <v>124</v>
      </c>
      <c r="B131" s="41"/>
      <c r="C131" s="41"/>
      <c r="D131" s="41"/>
      <c r="E131" s="70"/>
      <c r="F131" s="70"/>
      <c r="G131" s="43"/>
      <c r="H131" s="71"/>
      <c r="I131" s="72"/>
      <c r="J131" s="158" t="e">
        <f t="shared" si="1"/>
        <v>#DIV/0!</v>
      </c>
      <c r="K131" s="42"/>
      <c r="L131" s="42"/>
      <c r="M131" s="41"/>
      <c r="N131" s="41"/>
      <c r="O131" s="41"/>
    </row>
    <row r="132" spans="1:15">
      <c r="A132" s="24">
        <v>125</v>
      </c>
      <c r="B132" s="41"/>
      <c r="C132" s="41"/>
      <c r="D132" s="41"/>
      <c r="E132" s="70"/>
      <c r="F132" s="70"/>
      <c r="G132" s="43"/>
      <c r="H132" s="71"/>
      <c r="I132" s="72"/>
      <c r="J132" s="158" t="e">
        <f t="shared" si="1"/>
        <v>#DIV/0!</v>
      </c>
      <c r="K132" s="42"/>
      <c r="L132" s="42"/>
      <c r="M132" s="41"/>
      <c r="N132" s="41"/>
      <c r="O132" s="41"/>
    </row>
    <row r="133" spans="1:15">
      <c r="A133" s="24">
        <v>126</v>
      </c>
      <c r="B133" s="41"/>
      <c r="C133" s="41"/>
      <c r="D133" s="41"/>
      <c r="E133" s="70"/>
      <c r="F133" s="70"/>
      <c r="G133" s="43"/>
      <c r="H133" s="71"/>
      <c r="I133" s="72"/>
      <c r="J133" s="145" t="e">
        <f t="shared" si="1"/>
        <v>#DIV/0!</v>
      </c>
      <c r="K133" s="42"/>
      <c r="L133" s="42"/>
      <c r="M133" s="41"/>
      <c r="N133" s="41"/>
      <c r="O133" s="41"/>
    </row>
    <row r="134" spans="1:15">
      <c r="A134" s="24">
        <v>127</v>
      </c>
      <c r="B134" s="41"/>
      <c r="C134" s="41"/>
      <c r="D134" s="41"/>
      <c r="E134" s="70"/>
      <c r="F134" s="70"/>
      <c r="G134" s="43"/>
      <c r="H134" s="71"/>
      <c r="I134" s="72"/>
      <c r="J134" s="158" t="e">
        <f t="shared" si="1"/>
        <v>#DIV/0!</v>
      </c>
      <c r="K134" s="42"/>
      <c r="L134" s="42"/>
      <c r="M134" s="41"/>
      <c r="N134" s="41"/>
      <c r="O134" s="41"/>
    </row>
    <row r="135" spans="1:15">
      <c r="A135" s="24">
        <v>128</v>
      </c>
      <c r="B135" s="41"/>
      <c r="C135" s="41"/>
      <c r="D135" s="41"/>
      <c r="E135" s="70"/>
      <c r="F135" s="70"/>
      <c r="G135" s="43"/>
      <c r="H135" s="71"/>
      <c r="I135" s="72"/>
      <c r="J135" s="158" t="e">
        <f t="shared" si="1"/>
        <v>#DIV/0!</v>
      </c>
      <c r="K135" s="42"/>
      <c r="L135" s="42"/>
      <c r="M135" s="41"/>
      <c r="N135" s="41"/>
      <c r="O135" s="41"/>
    </row>
    <row r="136" spans="1:15">
      <c r="A136" s="24">
        <v>129</v>
      </c>
      <c r="B136" s="41"/>
      <c r="C136" s="41"/>
      <c r="D136" s="41"/>
      <c r="E136" s="70"/>
      <c r="F136" s="70"/>
      <c r="G136" s="43"/>
      <c r="H136" s="71"/>
      <c r="I136" s="72"/>
      <c r="J136" s="145" t="e">
        <f t="shared" si="1"/>
        <v>#DIV/0!</v>
      </c>
      <c r="K136" s="42"/>
      <c r="L136" s="42"/>
      <c r="M136" s="41"/>
      <c r="N136" s="41"/>
      <c r="O136" s="41"/>
    </row>
    <row r="137" spans="1:15">
      <c r="A137" s="24">
        <v>130</v>
      </c>
      <c r="B137" s="41"/>
      <c r="C137" s="41"/>
      <c r="D137" s="41"/>
      <c r="E137" s="70"/>
      <c r="F137" s="70"/>
      <c r="G137" s="43"/>
      <c r="H137" s="71"/>
      <c r="I137" s="72"/>
      <c r="J137" s="158" t="e">
        <f t="shared" si="1"/>
        <v>#DIV/0!</v>
      </c>
      <c r="K137" s="42"/>
      <c r="L137" s="42"/>
      <c r="M137" s="41"/>
      <c r="N137" s="41"/>
      <c r="O137" s="41"/>
    </row>
    <row r="138" spans="1:15">
      <c r="A138" s="24">
        <v>131</v>
      </c>
      <c r="B138" s="41"/>
      <c r="C138" s="41"/>
      <c r="D138" s="41"/>
      <c r="E138" s="70"/>
      <c r="F138" s="70"/>
      <c r="G138" s="43"/>
      <c r="H138" s="71"/>
      <c r="I138" s="72"/>
      <c r="J138" s="158" t="e">
        <f t="shared" si="1"/>
        <v>#DIV/0!</v>
      </c>
      <c r="K138" s="42"/>
      <c r="L138" s="42"/>
      <c r="M138" s="41"/>
      <c r="N138" s="41"/>
      <c r="O138" s="41"/>
    </row>
    <row r="139" spans="1:15">
      <c r="A139" s="24">
        <v>132</v>
      </c>
      <c r="B139" s="41"/>
      <c r="C139" s="41"/>
      <c r="D139" s="41"/>
      <c r="E139" s="70"/>
      <c r="F139" s="70"/>
      <c r="G139" s="43"/>
      <c r="H139" s="71"/>
      <c r="I139" s="72"/>
      <c r="J139" s="145" t="e">
        <f t="shared" si="1"/>
        <v>#DIV/0!</v>
      </c>
      <c r="K139" s="42"/>
      <c r="L139" s="42"/>
      <c r="M139" s="41"/>
      <c r="N139" s="41"/>
      <c r="O139" s="41"/>
    </row>
    <row r="140" spans="1:15">
      <c r="A140" s="24">
        <v>133</v>
      </c>
      <c r="B140" s="41"/>
      <c r="C140" s="41"/>
      <c r="D140" s="41"/>
      <c r="E140" s="70"/>
      <c r="F140" s="70"/>
      <c r="G140" s="43"/>
      <c r="H140" s="71"/>
      <c r="I140" s="72"/>
      <c r="J140" s="158" t="e">
        <f t="shared" si="1"/>
        <v>#DIV/0!</v>
      </c>
      <c r="K140" s="42"/>
      <c r="L140" s="42"/>
      <c r="M140" s="41"/>
      <c r="N140" s="41"/>
      <c r="O140" s="41"/>
    </row>
    <row r="141" spans="1:15">
      <c r="A141" s="24">
        <v>134</v>
      </c>
      <c r="B141" s="41"/>
      <c r="C141" s="41"/>
      <c r="D141" s="41"/>
      <c r="E141" s="70"/>
      <c r="F141" s="70"/>
      <c r="G141" s="43"/>
      <c r="H141" s="71"/>
      <c r="I141" s="72"/>
      <c r="J141" s="158" t="e">
        <f t="shared" si="1"/>
        <v>#DIV/0!</v>
      </c>
      <c r="K141" s="42"/>
      <c r="L141" s="42"/>
      <c r="M141" s="41"/>
      <c r="N141" s="41"/>
      <c r="O141" s="41"/>
    </row>
    <row r="142" spans="1:15">
      <c r="A142" s="24">
        <v>135</v>
      </c>
      <c r="B142" s="41"/>
      <c r="C142" s="41"/>
      <c r="D142" s="41"/>
      <c r="E142" s="70"/>
      <c r="F142" s="70"/>
      <c r="G142" s="43"/>
      <c r="H142" s="71"/>
      <c r="I142" s="72"/>
      <c r="J142" s="145" t="e">
        <f t="shared" si="1"/>
        <v>#DIV/0!</v>
      </c>
      <c r="K142" s="42"/>
      <c r="L142" s="42"/>
      <c r="M142" s="41"/>
      <c r="N142" s="41"/>
      <c r="O142" s="41"/>
    </row>
    <row r="143" spans="1:15">
      <c r="A143" s="24">
        <v>136</v>
      </c>
      <c r="B143" s="41"/>
      <c r="C143" s="41"/>
      <c r="D143" s="41"/>
      <c r="E143" s="70"/>
      <c r="F143" s="70"/>
      <c r="G143" s="43"/>
      <c r="H143" s="71"/>
      <c r="I143" s="72"/>
      <c r="J143" s="158" t="e">
        <f t="shared" si="1"/>
        <v>#DIV/0!</v>
      </c>
      <c r="K143" s="42"/>
      <c r="L143" s="42"/>
      <c r="M143" s="41"/>
      <c r="N143" s="41"/>
      <c r="O143" s="41"/>
    </row>
    <row r="144" spans="1:15">
      <c r="A144" s="24">
        <v>137</v>
      </c>
      <c r="B144" s="41"/>
      <c r="C144" s="41"/>
      <c r="D144" s="41"/>
      <c r="E144" s="70"/>
      <c r="F144" s="70"/>
      <c r="G144" s="43"/>
      <c r="H144" s="71"/>
      <c r="I144" s="72"/>
      <c r="J144" s="158" t="e">
        <f t="shared" si="1"/>
        <v>#DIV/0!</v>
      </c>
      <c r="K144" s="42"/>
      <c r="L144" s="42"/>
      <c r="M144" s="41"/>
      <c r="N144" s="41"/>
      <c r="O144" s="41"/>
    </row>
    <row r="145" spans="1:15">
      <c r="A145" s="24">
        <v>138</v>
      </c>
      <c r="B145" s="41"/>
      <c r="C145" s="41"/>
      <c r="D145" s="41"/>
      <c r="E145" s="70"/>
      <c r="F145" s="70"/>
      <c r="G145" s="43"/>
      <c r="H145" s="71"/>
      <c r="I145" s="72"/>
      <c r="J145" s="145" t="e">
        <f t="shared" si="1"/>
        <v>#DIV/0!</v>
      </c>
      <c r="K145" s="42"/>
      <c r="L145" s="42"/>
      <c r="M145" s="41"/>
      <c r="N145" s="41"/>
      <c r="O145" s="41"/>
    </row>
    <row r="146" spans="1:15">
      <c r="A146" s="24">
        <v>139</v>
      </c>
      <c r="B146" s="41"/>
      <c r="C146" s="41"/>
      <c r="D146" s="41"/>
      <c r="E146" s="70"/>
      <c r="F146" s="70"/>
      <c r="G146" s="43"/>
      <c r="H146" s="71"/>
      <c r="I146" s="72"/>
      <c r="J146" s="158" t="e">
        <f t="shared" si="1"/>
        <v>#DIV/0!</v>
      </c>
      <c r="K146" s="42"/>
      <c r="L146" s="42"/>
      <c r="M146" s="41"/>
      <c r="N146" s="41"/>
      <c r="O146" s="41"/>
    </row>
    <row r="147" spans="1:15">
      <c r="A147" s="24">
        <v>140</v>
      </c>
      <c r="B147" s="41"/>
      <c r="C147" s="41"/>
      <c r="D147" s="41"/>
      <c r="E147" s="70"/>
      <c r="F147" s="70"/>
      <c r="G147" s="43"/>
      <c r="H147" s="71"/>
      <c r="I147" s="72"/>
      <c r="J147" s="158" t="e">
        <f t="shared" si="1"/>
        <v>#DIV/0!</v>
      </c>
      <c r="K147" s="42"/>
      <c r="L147" s="42"/>
      <c r="M147" s="41"/>
      <c r="N147" s="41"/>
      <c r="O147" s="41"/>
    </row>
    <row r="148" spans="1:15">
      <c r="A148" s="24">
        <v>141</v>
      </c>
      <c r="B148" s="41"/>
      <c r="C148" s="41"/>
      <c r="D148" s="41"/>
      <c r="E148" s="70"/>
      <c r="F148" s="70"/>
      <c r="G148" s="43"/>
      <c r="H148" s="71"/>
      <c r="I148" s="72"/>
      <c r="J148" s="145" t="e">
        <f t="shared" si="1"/>
        <v>#DIV/0!</v>
      </c>
      <c r="K148" s="42"/>
      <c r="L148" s="42"/>
      <c r="M148" s="41"/>
      <c r="N148" s="41"/>
      <c r="O148" s="41"/>
    </row>
    <row r="149" spans="1:15">
      <c r="A149" s="24">
        <v>142</v>
      </c>
      <c r="B149" s="41"/>
      <c r="C149" s="41"/>
      <c r="D149" s="41"/>
      <c r="E149" s="70"/>
      <c r="F149" s="70"/>
      <c r="G149" s="43"/>
      <c r="H149" s="71"/>
      <c r="I149" s="72"/>
      <c r="J149" s="158" t="e">
        <f t="shared" si="1"/>
        <v>#DIV/0!</v>
      </c>
      <c r="K149" s="42"/>
      <c r="L149" s="42"/>
      <c r="M149" s="41"/>
      <c r="N149" s="41"/>
      <c r="O149" s="41"/>
    </row>
    <row r="150" spans="1:15">
      <c r="A150" s="24">
        <v>143</v>
      </c>
      <c r="B150" s="41"/>
      <c r="C150" s="41"/>
      <c r="D150" s="41"/>
      <c r="E150" s="70"/>
      <c r="F150" s="70"/>
      <c r="G150" s="43"/>
      <c r="H150" s="71"/>
      <c r="I150" s="72"/>
      <c r="J150" s="158" t="e">
        <f t="shared" si="1"/>
        <v>#DIV/0!</v>
      </c>
      <c r="K150" s="42"/>
      <c r="L150" s="42"/>
      <c r="M150" s="41"/>
      <c r="N150" s="41"/>
      <c r="O150" s="41"/>
    </row>
    <row r="151" spans="1:15">
      <c r="A151" s="24">
        <v>144</v>
      </c>
      <c r="B151" s="41"/>
      <c r="C151" s="41"/>
      <c r="D151" s="41"/>
      <c r="E151" s="70"/>
      <c r="F151" s="70"/>
      <c r="G151" s="43"/>
      <c r="H151" s="71"/>
      <c r="I151" s="72"/>
      <c r="J151" s="145" t="e">
        <f t="shared" si="1"/>
        <v>#DIV/0!</v>
      </c>
      <c r="K151" s="42"/>
      <c r="L151" s="42"/>
      <c r="M151" s="41"/>
      <c r="N151" s="41"/>
      <c r="O151" s="41"/>
    </row>
    <row r="152" spans="1:15">
      <c r="A152" s="24">
        <v>145</v>
      </c>
      <c r="B152" s="41"/>
      <c r="C152" s="41"/>
      <c r="D152" s="41"/>
      <c r="E152" s="70"/>
      <c r="F152" s="70"/>
      <c r="G152" s="43"/>
      <c r="H152" s="71"/>
      <c r="I152" s="72"/>
      <c r="J152" s="158" t="e">
        <f t="shared" si="1"/>
        <v>#DIV/0!</v>
      </c>
      <c r="K152" s="42"/>
      <c r="L152" s="42"/>
      <c r="M152" s="41"/>
      <c r="N152" s="41"/>
      <c r="O152" s="41"/>
    </row>
    <row r="153" spans="1:15">
      <c r="A153" s="24">
        <v>146</v>
      </c>
      <c r="B153" s="41"/>
      <c r="C153" s="41"/>
      <c r="D153" s="41"/>
      <c r="E153" s="70"/>
      <c r="F153" s="70"/>
      <c r="G153" s="43"/>
      <c r="H153" s="71"/>
      <c r="I153" s="72"/>
      <c r="J153" s="158" t="e">
        <f t="shared" si="1"/>
        <v>#DIV/0!</v>
      </c>
      <c r="K153" s="42"/>
      <c r="L153" s="42"/>
      <c r="M153" s="41"/>
      <c r="N153" s="41"/>
      <c r="O153" s="41"/>
    </row>
    <row r="154" spans="1:15">
      <c r="A154" s="24">
        <v>147</v>
      </c>
      <c r="B154" s="41"/>
      <c r="C154" s="41"/>
      <c r="D154" s="41"/>
      <c r="E154" s="70"/>
      <c r="F154" s="70"/>
      <c r="G154" s="43"/>
      <c r="H154" s="71"/>
      <c r="I154" s="72"/>
      <c r="J154" s="145" t="e">
        <f t="shared" si="1"/>
        <v>#DIV/0!</v>
      </c>
      <c r="K154" s="42"/>
      <c r="L154" s="42"/>
      <c r="M154" s="41"/>
      <c r="N154" s="41"/>
      <c r="O154" s="41"/>
    </row>
    <row r="155" spans="1:15">
      <c r="A155" s="24">
        <v>148</v>
      </c>
      <c r="B155" s="41"/>
      <c r="C155" s="41"/>
      <c r="D155" s="41"/>
      <c r="E155" s="70"/>
      <c r="F155" s="70"/>
      <c r="G155" s="43"/>
      <c r="H155" s="71"/>
      <c r="I155" s="72"/>
      <c r="J155" s="158" t="e">
        <f t="shared" si="1"/>
        <v>#DIV/0!</v>
      </c>
      <c r="K155" s="42"/>
      <c r="L155" s="42"/>
      <c r="M155" s="41"/>
      <c r="N155" s="41"/>
      <c r="O155" s="41"/>
    </row>
    <row r="156" spans="1:15">
      <c r="A156" s="24">
        <v>149</v>
      </c>
      <c r="B156" s="41"/>
      <c r="C156" s="41"/>
      <c r="D156" s="41"/>
      <c r="E156" s="70"/>
      <c r="F156" s="70"/>
      <c r="G156" s="43"/>
      <c r="H156" s="71"/>
      <c r="I156" s="72"/>
      <c r="J156" s="158" t="e">
        <f t="shared" si="1"/>
        <v>#DIV/0!</v>
      </c>
      <c r="K156" s="42"/>
      <c r="L156" s="42"/>
      <c r="M156" s="41"/>
      <c r="N156" s="41"/>
      <c r="O156" s="41"/>
    </row>
    <row r="157" spans="1:15">
      <c r="A157" s="24">
        <v>150</v>
      </c>
      <c r="B157" s="41"/>
      <c r="C157" s="41"/>
      <c r="D157" s="41"/>
      <c r="E157" s="70"/>
      <c r="F157" s="70"/>
      <c r="G157" s="43"/>
      <c r="H157" s="71"/>
      <c r="I157" s="72"/>
      <c r="J157" s="145" t="e">
        <f t="shared" si="1"/>
        <v>#DIV/0!</v>
      </c>
      <c r="K157" s="42"/>
      <c r="L157" s="42"/>
      <c r="M157" s="41"/>
      <c r="N157" s="41"/>
      <c r="O157" s="41"/>
    </row>
    <row r="158" spans="1:15">
      <c r="A158" s="24">
        <v>151</v>
      </c>
      <c r="B158" s="41"/>
      <c r="C158" s="41"/>
      <c r="D158" s="41"/>
      <c r="E158" s="70"/>
      <c r="F158" s="70"/>
      <c r="G158" s="43"/>
      <c r="H158" s="71"/>
      <c r="I158" s="72"/>
      <c r="J158" s="158" t="e">
        <f t="shared" si="1"/>
        <v>#DIV/0!</v>
      </c>
      <c r="K158" s="42"/>
      <c r="L158" s="42"/>
      <c r="M158" s="41"/>
      <c r="N158" s="41"/>
      <c r="O158" s="41"/>
    </row>
    <row r="159" spans="1:15">
      <c r="A159" s="24">
        <v>152</v>
      </c>
      <c r="B159" s="41"/>
      <c r="C159" s="41"/>
      <c r="D159" s="41"/>
      <c r="E159" s="70"/>
      <c r="F159" s="70"/>
      <c r="G159" s="43"/>
      <c r="H159" s="71"/>
      <c r="I159" s="72"/>
      <c r="J159" s="158" t="e">
        <f t="shared" si="1"/>
        <v>#DIV/0!</v>
      </c>
      <c r="K159" s="42"/>
      <c r="L159" s="42"/>
      <c r="M159" s="41"/>
      <c r="N159" s="41"/>
      <c r="O159" s="41"/>
    </row>
    <row r="160" spans="1:15">
      <c r="A160" s="24">
        <v>153</v>
      </c>
      <c r="B160" s="41"/>
      <c r="C160" s="41"/>
      <c r="D160" s="41"/>
      <c r="E160" s="70"/>
      <c r="F160" s="70"/>
      <c r="G160" s="43"/>
      <c r="H160" s="71"/>
      <c r="I160" s="72"/>
      <c r="J160" s="145" t="e">
        <f t="shared" si="1"/>
        <v>#DIV/0!</v>
      </c>
      <c r="K160" s="42"/>
      <c r="L160" s="42"/>
      <c r="M160" s="41"/>
      <c r="N160" s="41"/>
      <c r="O160" s="41"/>
    </row>
    <row r="161" spans="1:15">
      <c r="A161" s="24">
        <v>154</v>
      </c>
      <c r="B161" s="41"/>
      <c r="C161" s="41"/>
      <c r="D161" s="41"/>
      <c r="E161" s="70"/>
      <c r="F161" s="70"/>
      <c r="G161" s="43"/>
      <c r="H161" s="71"/>
      <c r="I161" s="72"/>
      <c r="J161" s="158" t="e">
        <f t="shared" si="1"/>
        <v>#DIV/0!</v>
      </c>
      <c r="K161" s="42"/>
      <c r="L161" s="42"/>
      <c r="M161" s="41"/>
      <c r="N161" s="41"/>
      <c r="O161" s="41"/>
    </row>
    <row r="162" spans="1:15">
      <c r="A162" s="24">
        <v>155</v>
      </c>
      <c r="B162" s="41"/>
      <c r="C162" s="41"/>
      <c r="D162" s="41"/>
      <c r="E162" s="70"/>
      <c r="F162" s="70"/>
      <c r="G162" s="43"/>
      <c r="H162" s="71"/>
      <c r="I162" s="72"/>
      <c r="J162" s="158" t="e">
        <f t="shared" si="1"/>
        <v>#DIV/0!</v>
      </c>
      <c r="K162" s="42"/>
      <c r="L162" s="42"/>
      <c r="M162" s="41"/>
      <c r="N162" s="41"/>
      <c r="O162" s="41"/>
    </row>
    <row r="163" spans="1:15">
      <c r="A163" s="24">
        <v>156</v>
      </c>
      <c r="B163" s="41"/>
      <c r="C163" s="41"/>
      <c r="D163" s="41"/>
      <c r="E163" s="70"/>
      <c r="F163" s="70"/>
      <c r="G163" s="43"/>
      <c r="H163" s="71"/>
      <c r="I163" s="72"/>
      <c r="J163" s="145" t="e">
        <f t="shared" si="1"/>
        <v>#DIV/0!</v>
      </c>
      <c r="K163" s="42"/>
      <c r="L163" s="42"/>
      <c r="M163" s="41"/>
      <c r="N163" s="41"/>
      <c r="O163" s="41"/>
    </row>
    <row r="164" spans="1:15">
      <c r="A164" s="24">
        <v>157</v>
      </c>
      <c r="B164" s="41"/>
      <c r="C164" s="41"/>
      <c r="D164" s="41"/>
      <c r="E164" s="70"/>
      <c r="F164" s="70"/>
      <c r="G164" s="43"/>
      <c r="H164" s="71"/>
      <c r="I164" s="72"/>
      <c r="J164" s="158" t="e">
        <f t="shared" si="1"/>
        <v>#DIV/0!</v>
      </c>
      <c r="K164" s="42"/>
      <c r="L164" s="42"/>
      <c r="M164" s="41"/>
      <c r="N164" s="41"/>
      <c r="O164" s="41"/>
    </row>
    <row r="165" spans="1:15">
      <c r="A165" s="24">
        <v>158</v>
      </c>
      <c r="B165" s="41"/>
      <c r="C165" s="41"/>
      <c r="D165" s="41"/>
      <c r="E165" s="70"/>
      <c r="F165" s="70"/>
      <c r="G165" s="43"/>
      <c r="H165" s="71"/>
      <c r="I165" s="72"/>
      <c r="J165" s="158" t="e">
        <f t="shared" si="1"/>
        <v>#DIV/0!</v>
      </c>
      <c r="K165" s="42"/>
      <c r="L165" s="42"/>
      <c r="M165" s="41"/>
      <c r="N165" s="41"/>
      <c r="O165" s="41"/>
    </row>
    <row r="166" spans="1:15">
      <c r="A166" s="24">
        <v>159</v>
      </c>
      <c r="B166" s="41"/>
      <c r="C166" s="41"/>
      <c r="D166" s="41"/>
      <c r="E166" s="70"/>
      <c r="F166" s="70"/>
      <c r="G166" s="43"/>
      <c r="H166" s="71"/>
      <c r="I166" s="72"/>
      <c r="J166" s="145" t="e">
        <f t="shared" si="1"/>
        <v>#DIV/0!</v>
      </c>
      <c r="K166" s="42"/>
      <c r="L166" s="42"/>
      <c r="M166" s="41"/>
      <c r="N166" s="41"/>
      <c r="O166" s="41"/>
    </row>
    <row r="167" spans="1:15">
      <c r="A167" s="24">
        <v>160</v>
      </c>
      <c r="B167" s="41"/>
      <c r="C167" s="41"/>
      <c r="D167" s="41"/>
      <c r="E167" s="70"/>
      <c r="F167" s="70"/>
      <c r="G167" s="43"/>
      <c r="H167" s="71"/>
      <c r="I167" s="72"/>
      <c r="J167" s="158" t="e">
        <f t="shared" si="1"/>
        <v>#DIV/0!</v>
      </c>
      <c r="K167" s="42"/>
      <c r="L167" s="42"/>
      <c r="M167" s="41"/>
      <c r="N167" s="41"/>
      <c r="O167" s="41"/>
    </row>
    <row r="168" spans="1:15">
      <c r="A168" s="24">
        <v>161</v>
      </c>
      <c r="B168" s="41"/>
      <c r="C168" s="41"/>
      <c r="D168" s="41"/>
      <c r="E168" s="70"/>
      <c r="F168" s="70"/>
      <c r="G168" s="43"/>
      <c r="H168" s="71"/>
      <c r="I168" s="72"/>
      <c r="J168" s="158" t="e">
        <f t="shared" si="1"/>
        <v>#DIV/0!</v>
      </c>
      <c r="K168" s="42"/>
      <c r="L168" s="42"/>
      <c r="M168" s="41"/>
      <c r="N168" s="41"/>
      <c r="O168" s="41"/>
    </row>
    <row r="169" spans="1:15">
      <c r="A169" s="24">
        <v>162</v>
      </c>
      <c r="B169" s="41"/>
      <c r="C169" s="41"/>
      <c r="D169" s="41"/>
      <c r="E169" s="70"/>
      <c r="F169" s="70"/>
      <c r="G169" s="43"/>
      <c r="H169" s="71"/>
      <c r="I169" s="72"/>
      <c r="J169" s="145" t="e">
        <f t="shared" si="1"/>
        <v>#DIV/0!</v>
      </c>
      <c r="K169" s="42"/>
      <c r="L169" s="42"/>
      <c r="M169" s="41"/>
      <c r="N169" s="41"/>
      <c r="O169" s="41"/>
    </row>
    <row r="170" spans="1:15">
      <c r="A170" s="24">
        <v>163</v>
      </c>
      <c r="B170" s="41"/>
      <c r="C170" s="41"/>
      <c r="D170" s="41"/>
      <c r="E170" s="70"/>
      <c r="F170" s="70"/>
      <c r="G170" s="43"/>
      <c r="H170" s="71"/>
      <c r="I170" s="72"/>
      <c r="J170" s="158" t="e">
        <f t="shared" si="1"/>
        <v>#DIV/0!</v>
      </c>
      <c r="K170" s="42"/>
      <c r="L170" s="42"/>
      <c r="M170" s="41"/>
      <c r="N170" s="41"/>
      <c r="O170" s="41"/>
    </row>
    <row r="171" spans="1:15">
      <c r="A171" s="24">
        <v>164</v>
      </c>
      <c r="B171" s="41"/>
      <c r="C171" s="41"/>
      <c r="D171" s="41"/>
      <c r="E171" s="70"/>
      <c r="F171" s="70"/>
      <c r="G171" s="43"/>
      <c r="H171" s="71"/>
      <c r="I171" s="72"/>
      <c r="J171" s="158" t="e">
        <f t="shared" si="1"/>
        <v>#DIV/0!</v>
      </c>
      <c r="K171" s="42"/>
      <c r="L171" s="42"/>
      <c r="M171" s="41"/>
      <c r="N171" s="41"/>
      <c r="O171" s="41"/>
    </row>
    <row r="172" spans="1:15">
      <c r="A172" s="24">
        <v>165</v>
      </c>
      <c r="B172" s="41"/>
      <c r="C172" s="41"/>
      <c r="D172" s="41"/>
      <c r="E172" s="70"/>
      <c r="F172" s="70"/>
      <c r="G172" s="43"/>
      <c r="H172" s="71"/>
      <c r="I172" s="72"/>
      <c r="J172" s="145" t="e">
        <f t="shared" si="1"/>
        <v>#DIV/0!</v>
      </c>
      <c r="K172" s="42"/>
      <c r="L172" s="42"/>
      <c r="M172" s="41"/>
      <c r="N172" s="41"/>
      <c r="O172" s="41"/>
    </row>
    <row r="173" spans="1:15">
      <c r="A173" s="24">
        <v>166</v>
      </c>
      <c r="B173" s="41"/>
      <c r="C173" s="41"/>
      <c r="D173" s="41"/>
      <c r="E173" s="70"/>
      <c r="F173" s="70"/>
      <c r="G173" s="43"/>
      <c r="H173" s="71"/>
      <c r="I173" s="72"/>
      <c r="J173" s="158" t="e">
        <f t="shared" si="1"/>
        <v>#DIV/0!</v>
      </c>
      <c r="K173" s="42"/>
      <c r="L173" s="42"/>
      <c r="M173" s="41"/>
      <c r="N173" s="41"/>
      <c r="O173" s="41"/>
    </row>
    <row r="174" spans="1:15">
      <c r="A174" s="24">
        <v>167</v>
      </c>
      <c r="B174" s="41"/>
      <c r="C174" s="41"/>
      <c r="D174" s="41"/>
      <c r="E174" s="70"/>
      <c r="F174" s="70"/>
      <c r="G174" s="43"/>
      <c r="H174" s="71"/>
      <c r="I174" s="72"/>
      <c r="J174" s="158" t="e">
        <f t="shared" si="1"/>
        <v>#DIV/0!</v>
      </c>
      <c r="K174" s="42"/>
      <c r="L174" s="42"/>
      <c r="M174" s="41"/>
      <c r="N174" s="41"/>
      <c r="O174" s="41"/>
    </row>
    <row r="175" spans="1:15">
      <c r="A175" s="24">
        <v>168</v>
      </c>
      <c r="B175" s="41"/>
      <c r="C175" s="41"/>
      <c r="D175" s="41"/>
      <c r="E175" s="70"/>
      <c r="F175" s="70"/>
      <c r="G175" s="43"/>
      <c r="H175" s="71"/>
      <c r="I175" s="72"/>
      <c r="J175" s="145" t="e">
        <f t="shared" si="1"/>
        <v>#DIV/0!</v>
      </c>
      <c r="K175" s="42"/>
      <c r="L175" s="42"/>
      <c r="M175" s="41"/>
      <c r="N175" s="41"/>
      <c r="O175" s="41"/>
    </row>
    <row r="176" spans="1:15">
      <c r="A176" s="24">
        <v>169</v>
      </c>
      <c r="B176" s="41"/>
      <c r="C176" s="41"/>
      <c r="D176" s="41"/>
      <c r="E176" s="70"/>
      <c r="F176" s="70"/>
      <c r="G176" s="43"/>
      <c r="H176" s="71"/>
      <c r="I176" s="72"/>
      <c r="J176" s="158" t="e">
        <f t="shared" si="1"/>
        <v>#DIV/0!</v>
      </c>
      <c r="K176" s="42"/>
      <c r="L176" s="42"/>
      <c r="M176" s="41"/>
      <c r="N176" s="41"/>
      <c r="O176" s="41"/>
    </row>
    <row r="177" spans="1:15">
      <c r="A177" s="24">
        <v>170</v>
      </c>
      <c r="B177" s="41"/>
      <c r="C177" s="41"/>
      <c r="D177" s="41"/>
      <c r="E177" s="70"/>
      <c r="F177" s="70"/>
      <c r="G177" s="43"/>
      <c r="H177" s="71"/>
      <c r="I177" s="72"/>
      <c r="J177" s="158" t="e">
        <f t="shared" si="1"/>
        <v>#DIV/0!</v>
      </c>
      <c r="K177" s="42"/>
      <c r="L177" s="42"/>
      <c r="M177" s="41"/>
      <c r="N177" s="41"/>
      <c r="O177" s="41"/>
    </row>
    <row r="178" spans="1:15">
      <c r="A178" s="24">
        <v>171</v>
      </c>
      <c r="B178" s="41"/>
      <c r="C178" s="41"/>
      <c r="D178" s="41"/>
      <c r="E178" s="70"/>
      <c r="F178" s="70"/>
      <c r="G178" s="43"/>
      <c r="H178" s="71"/>
      <c r="I178" s="72"/>
      <c r="J178" s="145" t="e">
        <f t="shared" si="1"/>
        <v>#DIV/0!</v>
      </c>
      <c r="K178" s="42"/>
      <c r="L178" s="42"/>
      <c r="M178" s="41"/>
      <c r="N178" s="41"/>
      <c r="O178" s="41"/>
    </row>
    <row r="179" spans="1:15">
      <c r="A179" s="24">
        <v>172</v>
      </c>
      <c r="B179" s="41"/>
      <c r="C179" s="41"/>
      <c r="D179" s="41"/>
      <c r="E179" s="70"/>
      <c r="F179" s="70"/>
      <c r="G179" s="43"/>
      <c r="H179" s="71"/>
      <c r="I179" s="72"/>
      <c r="J179" s="158" t="e">
        <f t="shared" si="1"/>
        <v>#DIV/0!</v>
      </c>
      <c r="K179" s="42"/>
      <c r="L179" s="42"/>
      <c r="M179" s="41"/>
      <c r="N179" s="41"/>
      <c r="O179" s="41"/>
    </row>
    <row r="180" spans="1:15">
      <c r="A180" s="24">
        <v>173</v>
      </c>
      <c r="B180" s="41"/>
      <c r="C180" s="41"/>
      <c r="D180" s="41"/>
      <c r="E180" s="70"/>
      <c r="F180" s="70"/>
      <c r="G180" s="43"/>
      <c r="H180" s="71"/>
      <c r="I180" s="72"/>
      <c r="J180" s="158" t="e">
        <f t="shared" si="1"/>
        <v>#DIV/0!</v>
      </c>
      <c r="K180" s="42"/>
      <c r="L180" s="42"/>
      <c r="M180" s="41"/>
      <c r="N180" s="41"/>
      <c r="O180" s="41"/>
    </row>
    <row r="181" spans="1:15">
      <c r="A181" s="24">
        <v>174</v>
      </c>
      <c r="B181" s="41"/>
      <c r="C181" s="41"/>
      <c r="D181" s="41"/>
      <c r="E181" s="70"/>
      <c r="F181" s="70"/>
      <c r="G181" s="43"/>
      <c r="H181" s="71"/>
      <c r="I181" s="72"/>
      <c r="J181" s="145" t="e">
        <f t="shared" si="1"/>
        <v>#DIV/0!</v>
      </c>
      <c r="K181" s="42"/>
      <c r="L181" s="42"/>
      <c r="M181" s="41"/>
      <c r="N181" s="41"/>
      <c r="O181" s="41"/>
    </row>
    <row r="182" spans="1:15">
      <c r="A182" s="24">
        <v>175</v>
      </c>
      <c r="B182" s="41"/>
      <c r="C182" s="41"/>
      <c r="D182" s="41"/>
      <c r="E182" s="70"/>
      <c r="F182" s="70"/>
      <c r="G182" s="43"/>
      <c r="H182" s="71"/>
      <c r="I182" s="72"/>
      <c r="J182" s="158" t="e">
        <f t="shared" si="1"/>
        <v>#DIV/0!</v>
      </c>
      <c r="K182" s="42"/>
      <c r="L182" s="42"/>
      <c r="M182" s="41"/>
      <c r="N182" s="41"/>
      <c r="O182" s="41"/>
    </row>
    <row r="183" spans="1:15">
      <c r="A183" s="24">
        <v>176</v>
      </c>
      <c r="B183" s="41"/>
      <c r="C183" s="41"/>
      <c r="D183" s="41"/>
      <c r="E183" s="70"/>
      <c r="F183" s="70"/>
      <c r="G183" s="43"/>
      <c r="H183" s="71"/>
      <c r="I183" s="72"/>
      <c r="J183" s="158" t="e">
        <f t="shared" si="1"/>
        <v>#DIV/0!</v>
      </c>
      <c r="K183" s="42"/>
      <c r="L183" s="42"/>
      <c r="M183" s="41"/>
      <c r="N183" s="41"/>
      <c r="O183" s="41"/>
    </row>
    <row r="184" spans="1:15">
      <c r="A184" s="24">
        <v>177</v>
      </c>
      <c r="B184" s="41"/>
      <c r="C184" s="41"/>
      <c r="D184" s="41"/>
      <c r="E184" s="70"/>
      <c r="F184" s="70"/>
      <c r="G184" s="43"/>
      <c r="H184" s="71"/>
      <c r="I184" s="72"/>
      <c r="J184" s="145" t="e">
        <f t="shared" si="1"/>
        <v>#DIV/0!</v>
      </c>
      <c r="K184" s="42"/>
      <c r="L184" s="42"/>
      <c r="M184" s="41"/>
      <c r="N184" s="41"/>
      <c r="O184" s="41"/>
    </row>
    <row r="185" spans="1:15">
      <c r="A185" s="24">
        <v>178</v>
      </c>
      <c r="B185" s="41"/>
      <c r="C185" s="41"/>
      <c r="D185" s="41"/>
      <c r="E185" s="70"/>
      <c r="F185" s="70"/>
      <c r="G185" s="43"/>
      <c r="H185" s="71"/>
      <c r="I185" s="72"/>
      <c r="J185" s="158" t="e">
        <f t="shared" si="1"/>
        <v>#DIV/0!</v>
      </c>
      <c r="K185" s="42"/>
      <c r="L185" s="42"/>
      <c r="M185" s="41"/>
      <c r="N185" s="41"/>
      <c r="O185" s="41"/>
    </row>
    <row r="186" spans="1:15">
      <c r="A186" s="24">
        <v>179</v>
      </c>
      <c r="B186" s="41"/>
      <c r="C186" s="41"/>
      <c r="D186" s="41"/>
      <c r="E186" s="70"/>
      <c r="F186" s="70"/>
      <c r="G186" s="43"/>
      <c r="H186" s="71"/>
      <c r="I186" s="72"/>
      <c r="J186" s="158" t="e">
        <f t="shared" si="1"/>
        <v>#DIV/0!</v>
      </c>
      <c r="K186" s="42"/>
      <c r="L186" s="42"/>
      <c r="M186" s="41"/>
      <c r="N186" s="41"/>
      <c r="O186" s="41"/>
    </row>
    <row r="187" spans="1:15">
      <c r="A187" s="24">
        <v>180</v>
      </c>
      <c r="B187" s="41"/>
      <c r="C187" s="41"/>
      <c r="D187" s="41"/>
      <c r="E187" s="70"/>
      <c r="F187" s="70"/>
      <c r="G187" s="43"/>
      <c r="H187" s="71"/>
      <c r="I187" s="72"/>
      <c r="J187" s="145" t="e">
        <f t="shared" si="1"/>
        <v>#DIV/0!</v>
      </c>
      <c r="K187" s="42"/>
      <c r="L187" s="42"/>
      <c r="M187" s="41"/>
      <c r="N187" s="41"/>
      <c r="O187" s="41"/>
    </row>
    <row r="188" spans="1:15">
      <c r="A188" s="24">
        <v>181</v>
      </c>
      <c r="B188" s="41"/>
      <c r="C188" s="41"/>
      <c r="D188" s="41"/>
      <c r="E188" s="70"/>
      <c r="F188" s="70"/>
      <c r="G188" s="43"/>
      <c r="H188" s="71"/>
      <c r="I188" s="72"/>
      <c r="J188" s="158" t="e">
        <f t="shared" si="1"/>
        <v>#DIV/0!</v>
      </c>
      <c r="K188" s="42"/>
      <c r="L188" s="42"/>
      <c r="M188" s="41"/>
      <c r="N188" s="41"/>
      <c r="O188" s="41"/>
    </row>
    <row r="189" spans="1:15">
      <c r="A189" s="24">
        <v>182</v>
      </c>
      <c r="B189" s="41"/>
      <c r="C189" s="41"/>
      <c r="D189" s="41"/>
      <c r="E189" s="70"/>
      <c r="F189" s="70"/>
      <c r="G189" s="43"/>
      <c r="H189" s="71"/>
      <c r="I189" s="72"/>
      <c r="J189" s="158" t="e">
        <f t="shared" si="1"/>
        <v>#DIV/0!</v>
      </c>
      <c r="K189" s="42"/>
      <c r="L189" s="42"/>
      <c r="M189" s="41"/>
      <c r="N189" s="41"/>
      <c r="O189" s="41"/>
    </row>
    <row r="190" spans="1:15">
      <c r="A190" s="24">
        <v>183</v>
      </c>
      <c r="B190" s="41"/>
      <c r="C190" s="41"/>
      <c r="D190" s="41"/>
      <c r="E190" s="70"/>
      <c r="F190" s="70"/>
      <c r="G190" s="43"/>
      <c r="H190" s="71"/>
      <c r="I190" s="72"/>
      <c r="J190" s="145" t="e">
        <f t="shared" si="1"/>
        <v>#DIV/0!</v>
      </c>
      <c r="K190" s="42"/>
      <c r="L190" s="42"/>
      <c r="M190" s="41"/>
      <c r="N190" s="41"/>
      <c r="O190" s="41"/>
    </row>
    <row r="191" spans="1:15">
      <c r="A191" s="24">
        <v>184</v>
      </c>
      <c r="B191" s="41"/>
      <c r="C191" s="41"/>
      <c r="D191" s="41"/>
      <c r="E191" s="70"/>
      <c r="F191" s="70"/>
      <c r="G191" s="43"/>
      <c r="H191" s="71"/>
      <c r="I191" s="72"/>
      <c r="J191" s="158" t="e">
        <f t="shared" si="1"/>
        <v>#DIV/0!</v>
      </c>
      <c r="K191" s="42"/>
      <c r="L191" s="42"/>
      <c r="M191" s="41"/>
      <c r="N191" s="41"/>
      <c r="O191" s="41"/>
    </row>
    <row r="192" spans="1:15">
      <c r="A192" s="24">
        <v>185</v>
      </c>
      <c r="B192" s="41"/>
      <c r="C192" s="41"/>
      <c r="D192" s="41"/>
      <c r="E192" s="70"/>
      <c r="F192" s="70"/>
      <c r="G192" s="43"/>
      <c r="H192" s="71"/>
      <c r="I192" s="72"/>
      <c r="J192" s="158" t="e">
        <f t="shared" si="1"/>
        <v>#DIV/0!</v>
      </c>
      <c r="K192" s="42"/>
      <c r="L192" s="42"/>
      <c r="M192" s="41"/>
      <c r="N192" s="41"/>
      <c r="O192" s="41"/>
    </row>
    <row r="193" spans="1:15">
      <c r="A193" s="24">
        <v>186</v>
      </c>
      <c r="B193" s="41"/>
      <c r="C193" s="41"/>
      <c r="D193" s="41"/>
      <c r="E193" s="70"/>
      <c r="F193" s="70"/>
      <c r="G193" s="43"/>
      <c r="H193" s="71"/>
      <c r="I193" s="72"/>
      <c r="J193" s="145" t="e">
        <f t="shared" si="1"/>
        <v>#DIV/0!</v>
      </c>
      <c r="K193" s="42"/>
      <c r="L193" s="42"/>
      <c r="M193" s="41"/>
      <c r="N193" s="41"/>
      <c r="O193" s="41"/>
    </row>
    <row r="194" spans="1:15">
      <c r="A194" s="24">
        <v>187</v>
      </c>
      <c r="B194" s="41"/>
      <c r="C194" s="41"/>
      <c r="D194" s="41"/>
      <c r="E194" s="70"/>
      <c r="F194" s="70"/>
      <c r="G194" s="43"/>
      <c r="H194" s="71"/>
      <c r="I194" s="72"/>
      <c r="J194" s="158" t="e">
        <f t="shared" si="1"/>
        <v>#DIV/0!</v>
      </c>
      <c r="K194" s="42"/>
      <c r="L194" s="42"/>
      <c r="M194" s="41"/>
      <c r="N194" s="41"/>
      <c r="O194" s="41"/>
    </row>
    <row r="195" spans="1:15">
      <c r="A195" s="24">
        <v>188</v>
      </c>
      <c r="B195" s="41"/>
      <c r="C195" s="41"/>
      <c r="D195" s="41"/>
      <c r="E195" s="70"/>
      <c r="F195" s="70"/>
      <c r="G195" s="43"/>
      <c r="H195" s="71"/>
      <c r="I195" s="72"/>
      <c r="J195" s="158" t="e">
        <f t="shared" si="1"/>
        <v>#DIV/0!</v>
      </c>
      <c r="K195" s="42"/>
      <c r="L195" s="42"/>
      <c r="M195" s="41"/>
      <c r="N195" s="41"/>
      <c r="O195" s="41"/>
    </row>
    <row r="196" spans="1:15">
      <c r="A196" s="24">
        <v>189</v>
      </c>
      <c r="B196" s="41"/>
      <c r="C196" s="41"/>
      <c r="D196" s="41"/>
      <c r="E196" s="70"/>
      <c r="F196" s="70"/>
      <c r="G196" s="43"/>
      <c r="H196" s="71"/>
      <c r="I196" s="72"/>
      <c r="J196" s="145" t="e">
        <f t="shared" si="1"/>
        <v>#DIV/0!</v>
      </c>
      <c r="K196" s="42"/>
      <c r="L196" s="42"/>
      <c r="M196" s="41"/>
      <c r="N196" s="41"/>
      <c r="O196" s="41"/>
    </row>
    <row r="197" spans="1:15">
      <c r="A197" s="24">
        <v>190</v>
      </c>
      <c r="B197" s="41"/>
      <c r="C197" s="41"/>
      <c r="D197" s="41"/>
      <c r="E197" s="70"/>
      <c r="F197" s="70"/>
      <c r="G197" s="43"/>
      <c r="H197" s="71"/>
      <c r="I197" s="72"/>
      <c r="J197" s="158" t="e">
        <f t="shared" si="1"/>
        <v>#DIV/0!</v>
      </c>
      <c r="K197" s="42"/>
      <c r="L197" s="42"/>
      <c r="M197" s="41"/>
      <c r="N197" s="41"/>
      <c r="O197" s="41"/>
    </row>
    <row r="198" spans="1:15">
      <c r="A198" s="24">
        <v>191</v>
      </c>
      <c r="B198" s="41"/>
      <c r="C198" s="41"/>
      <c r="D198" s="41"/>
      <c r="E198" s="70"/>
      <c r="F198" s="70"/>
      <c r="G198" s="43"/>
      <c r="H198" s="71"/>
      <c r="I198" s="72"/>
      <c r="J198" s="158" t="e">
        <f t="shared" si="1"/>
        <v>#DIV/0!</v>
      </c>
      <c r="K198" s="42"/>
      <c r="L198" s="42"/>
      <c r="M198" s="41"/>
      <c r="N198" s="41"/>
      <c r="O198" s="41"/>
    </row>
    <row r="199" spans="1:15">
      <c r="A199" s="24">
        <v>192</v>
      </c>
      <c r="B199" s="41"/>
      <c r="C199" s="41"/>
      <c r="D199" s="41"/>
      <c r="E199" s="70"/>
      <c r="F199" s="70"/>
      <c r="G199" s="43"/>
      <c r="H199" s="71"/>
      <c r="I199" s="72"/>
      <c r="J199" s="145" t="e">
        <f t="shared" si="1"/>
        <v>#DIV/0!</v>
      </c>
      <c r="K199" s="42"/>
      <c r="L199" s="42"/>
      <c r="M199" s="41"/>
      <c r="N199" s="41"/>
      <c r="O199" s="41"/>
    </row>
    <row r="200" spans="1:15">
      <c r="A200" s="24">
        <v>193</v>
      </c>
      <c r="B200" s="41"/>
      <c r="C200" s="41"/>
      <c r="D200" s="41"/>
      <c r="E200" s="70"/>
      <c r="F200" s="70"/>
      <c r="G200" s="43"/>
      <c r="H200" s="71"/>
      <c r="I200" s="72"/>
      <c r="J200" s="158" t="e">
        <f t="shared" si="1"/>
        <v>#DIV/0!</v>
      </c>
      <c r="K200" s="42"/>
      <c r="L200" s="42"/>
      <c r="M200" s="41"/>
      <c r="N200" s="41"/>
      <c r="O200" s="41"/>
    </row>
    <row r="201" spans="1:15">
      <c r="A201" s="24">
        <v>194</v>
      </c>
      <c r="B201" s="41"/>
      <c r="C201" s="41"/>
      <c r="D201" s="41"/>
      <c r="E201" s="70"/>
      <c r="F201" s="70"/>
      <c r="G201" s="43"/>
      <c r="H201" s="71"/>
      <c r="I201" s="72"/>
      <c r="J201" s="158" t="e">
        <f t="shared" si="1"/>
        <v>#DIV/0!</v>
      </c>
      <c r="K201" s="42"/>
      <c r="L201" s="42"/>
      <c r="M201" s="41"/>
      <c r="N201" s="41"/>
      <c r="O201" s="41"/>
    </row>
    <row r="202" spans="1:15">
      <c r="A202" s="24">
        <v>195</v>
      </c>
      <c r="B202" s="41"/>
      <c r="C202" s="41"/>
      <c r="D202" s="41"/>
      <c r="E202" s="70"/>
      <c r="F202" s="70"/>
      <c r="G202" s="43"/>
      <c r="H202" s="71"/>
      <c r="I202" s="72"/>
      <c r="J202" s="145" t="e">
        <f t="shared" si="1"/>
        <v>#DIV/0!</v>
      </c>
      <c r="K202" s="42"/>
      <c r="L202" s="42"/>
      <c r="M202" s="41"/>
      <c r="N202" s="41"/>
      <c r="O202" s="41"/>
    </row>
    <row r="203" spans="1:15">
      <c r="A203" s="24">
        <v>196</v>
      </c>
      <c r="B203" s="41"/>
      <c r="C203" s="41"/>
      <c r="D203" s="41"/>
      <c r="E203" s="70"/>
      <c r="F203" s="70"/>
      <c r="G203" s="43"/>
      <c r="H203" s="71"/>
      <c r="I203" s="72"/>
      <c r="J203" s="158" t="e">
        <f t="shared" si="1"/>
        <v>#DIV/0!</v>
      </c>
      <c r="K203" s="42"/>
      <c r="L203" s="42"/>
      <c r="M203" s="41"/>
      <c r="N203" s="41"/>
      <c r="O203" s="41"/>
    </row>
    <row r="204" spans="1:15">
      <c r="A204" s="24">
        <v>197</v>
      </c>
      <c r="B204" s="41"/>
      <c r="C204" s="41"/>
      <c r="D204" s="41"/>
      <c r="E204" s="70"/>
      <c r="F204" s="70"/>
      <c r="G204" s="43"/>
      <c r="H204" s="71"/>
      <c r="I204" s="72"/>
      <c r="J204" s="158" t="e">
        <f t="shared" si="1"/>
        <v>#DIV/0!</v>
      </c>
      <c r="K204" s="42"/>
      <c r="L204" s="42"/>
      <c r="M204" s="41"/>
      <c r="N204" s="41"/>
      <c r="O204" s="41"/>
    </row>
    <row r="205" spans="1:15">
      <c r="A205" s="24">
        <v>198</v>
      </c>
      <c r="B205" s="41"/>
      <c r="C205" s="41"/>
      <c r="D205" s="41"/>
      <c r="E205" s="70"/>
      <c r="F205" s="70"/>
      <c r="G205" s="43"/>
      <c r="H205" s="71"/>
      <c r="I205" s="72"/>
      <c r="J205" s="145" t="e">
        <f t="shared" si="1"/>
        <v>#DIV/0!</v>
      </c>
      <c r="K205" s="42"/>
      <c r="L205" s="42"/>
      <c r="M205" s="41"/>
      <c r="N205" s="41"/>
      <c r="O205" s="41"/>
    </row>
    <row r="206" spans="1:15">
      <c r="A206" s="24">
        <v>199</v>
      </c>
      <c r="B206" s="41"/>
      <c r="C206" s="41"/>
      <c r="D206" s="41"/>
      <c r="E206" s="70"/>
      <c r="F206" s="70"/>
      <c r="G206" s="43"/>
      <c r="H206" s="71"/>
      <c r="I206" s="72"/>
      <c r="J206" s="158" t="e">
        <f t="shared" si="1"/>
        <v>#DIV/0!</v>
      </c>
      <c r="K206" s="42"/>
      <c r="L206" s="42"/>
      <c r="M206" s="41"/>
      <c r="N206" s="41"/>
      <c r="O206" s="41"/>
    </row>
    <row r="207" spans="1:15">
      <c r="A207" s="24">
        <v>200</v>
      </c>
      <c r="B207" s="41"/>
      <c r="C207" s="41"/>
      <c r="D207" s="41"/>
      <c r="E207" s="70"/>
      <c r="F207" s="70"/>
      <c r="G207" s="43"/>
      <c r="H207" s="71"/>
      <c r="I207" s="72"/>
      <c r="J207" s="158" t="e">
        <f t="shared" si="1"/>
        <v>#DIV/0!</v>
      </c>
      <c r="K207" s="42"/>
      <c r="L207" s="42"/>
      <c r="M207" s="41"/>
      <c r="N207" s="41"/>
      <c r="O207" s="41"/>
    </row>
    <row r="208" spans="1:15">
      <c r="A208" s="24">
        <v>201</v>
      </c>
      <c r="B208" s="41"/>
      <c r="C208" s="41"/>
      <c r="D208" s="41"/>
      <c r="E208" s="70"/>
      <c r="F208" s="70"/>
      <c r="G208" s="43"/>
      <c r="H208" s="71"/>
      <c r="I208" s="72"/>
      <c r="J208" s="145" t="e">
        <f t="shared" si="1"/>
        <v>#DIV/0!</v>
      </c>
      <c r="K208" s="42"/>
      <c r="L208" s="42"/>
      <c r="M208" s="41"/>
      <c r="N208" s="41"/>
      <c r="O208" s="41"/>
    </row>
    <row r="209" spans="1:15">
      <c r="A209" s="24">
        <v>202</v>
      </c>
      <c r="B209" s="41"/>
      <c r="C209" s="41"/>
      <c r="D209" s="41"/>
      <c r="E209" s="70"/>
      <c r="F209" s="70"/>
      <c r="G209" s="43"/>
      <c r="H209" s="71"/>
      <c r="I209" s="72"/>
      <c r="J209" s="158" t="e">
        <f t="shared" si="1"/>
        <v>#DIV/0!</v>
      </c>
      <c r="K209" s="42"/>
      <c r="L209" s="42"/>
      <c r="M209" s="41"/>
      <c r="N209" s="41"/>
      <c r="O209" s="41"/>
    </row>
    <row r="210" spans="1:15">
      <c r="A210" s="24">
        <v>203</v>
      </c>
      <c r="B210" s="41"/>
      <c r="C210" s="41"/>
      <c r="D210" s="41"/>
      <c r="E210" s="70"/>
      <c r="F210" s="70"/>
      <c r="G210" s="43"/>
      <c r="H210" s="71"/>
      <c r="I210" s="72"/>
      <c r="J210" s="158" t="e">
        <f t="shared" si="1"/>
        <v>#DIV/0!</v>
      </c>
      <c r="K210" s="42"/>
      <c r="L210" s="42"/>
      <c r="M210" s="41"/>
      <c r="N210" s="41"/>
      <c r="O210" s="41"/>
    </row>
    <row r="211" spans="1:15">
      <c r="A211" s="24">
        <v>204</v>
      </c>
      <c r="B211" s="41"/>
      <c r="C211" s="41"/>
      <c r="D211" s="41"/>
      <c r="E211" s="70"/>
      <c r="F211" s="70"/>
      <c r="G211" s="43"/>
      <c r="H211" s="71"/>
      <c r="I211" s="72"/>
      <c r="J211" s="145" t="e">
        <f t="shared" si="1"/>
        <v>#DIV/0!</v>
      </c>
      <c r="K211" s="42"/>
      <c r="L211" s="42"/>
      <c r="M211" s="41"/>
      <c r="N211" s="41"/>
      <c r="O211" s="41"/>
    </row>
    <row r="212" spans="1:15">
      <c r="A212" s="24">
        <v>205</v>
      </c>
      <c r="B212" s="41"/>
      <c r="C212" s="41"/>
      <c r="D212" s="41"/>
      <c r="E212" s="70"/>
      <c r="F212" s="70"/>
      <c r="G212" s="43"/>
      <c r="H212" s="71"/>
      <c r="I212" s="72"/>
      <c r="J212" s="158" t="e">
        <f t="shared" si="1"/>
        <v>#DIV/0!</v>
      </c>
      <c r="K212" s="42"/>
      <c r="L212" s="42"/>
      <c r="M212" s="41"/>
      <c r="N212" s="41"/>
      <c r="O212" s="41"/>
    </row>
    <row r="213" spans="1:15">
      <c r="A213" s="24">
        <v>206</v>
      </c>
      <c r="B213" s="41"/>
      <c r="C213" s="41"/>
      <c r="D213" s="41"/>
      <c r="E213" s="70"/>
      <c r="F213" s="70"/>
      <c r="G213" s="43"/>
      <c r="H213" s="71"/>
      <c r="I213" s="72"/>
      <c r="J213" s="158" t="e">
        <f t="shared" si="1"/>
        <v>#DIV/0!</v>
      </c>
      <c r="K213" s="42"/>
      <c r="L213" s="42"/>
      <c r="M213" s="41"/>
      <c r="N213" s="41"/>
      <c r="O213" s="41"/>
    </row>
    <row r="214" spans="1:15">
      <c r="A214" s="24">
        <v>207</v>
      </c>
      <c r="B214" s="41"/>
      <c r="C214" s="41"/>
      <c r="D214" s="41"/>
      <c r="E214" s="70"/>
      <c r="F214" s="70"/>
      <c r="G214" s="43"/>
      <c r="H214" s="71"/>
      <c r="I214" s="72"/>
      <c r="J214" s="145" t="e">
        <f t="shared" si="1"/>
        <v>#DIV/0!</v>
      </c>
      <c r="K214" s="42"/>
      <c r="L214" s="42"/>
      <c r="M214" s="41"/>
      <c r="N214" s="41"/>
      <c r="O214" s="41"/>
    </row>
    <row r="215" spans="1:15">
      <c r="A215" s="24">
        <v>208</v>
      </c>
      <c r="B215" s="41"/>
      <c r="C215" s="41"/>
      <c r="D215" s="41"/>
      <c r="E215" s="70"/>
      <c r="F215" s="70"/>
      <c r="G215" s="43"/>
      <c r="H215" s="71"/>
      <c r="I215" s="72"/>
      <c r="J215" s="158" t="e">
        <f t="shared" si="1"/>
        <v>#DIV/0!</v>
      </c>
      <c r="K215" s="42"/>
      <c r="L215" s="42"/>
      <c r="M215" s="41"/>
      <c r="N215" s="41"/>
      <c r="O215" s="41"/>
    </row>
    <row r="216" spans="1:15">
      <c r="A216" s="24">
        <v>209</v>
      </c>
      <c r="B216" s="41"/>
      <c r="C216" s="41"/>
      <c r="D216" s="41"/>
      <c r="E216" s="70"/>
      <c r="F216" s="70"/>
      <c r="G216" s="43"/>
      <c r="H216" s="71"/>
      <c r="I216" s="72"/>
      <c r="J216" s="158" t="e">
        <f t="shared" si="1"/>
        <v>#DIV/0!</v>
      </c>
      <c r="K216" s="42"/>
      <c r="L216" s="42"/>
      <c r="M216" s="41"/>
      <c r="N216" s="41"/>
      <c r="O216" s="41"/>
    </row>
    <row r="217" spans="1:15">
      <c r="A217" s="24">
        <v>210</v>
      </c>
      <c r="B217" s="41"/>
      <c r="C217" s="41"/>
      <c r="D217" s="41"/>
      <c r="E217" s="70"/>
      <c r="F217" s="70"/>
      <c r="G217" s="43"/>
      <c r="H217" s="71"/>
      <c r="I217" s="72"/>
      <c r="J217" s="145" t="e">
        <f t="shared" si="1"/>
        <v>#DIV/0!</v>
      </c>
      <c r="K217" s="42"/>
      <c r="L217" s="42"/>
      <c r="M217" s="41"/>
      <c r="N217" s="41"/>
      <c r="O217" s="41"/>
    </row>
    <row r="218" spans="1:15">
      <c r="A218" s="24">
        <v>211</v>
      </c>
      <c r="B218" s="41"/>
      <c r="C218" s="41"/>
      <c r="D218" s="41"/>
      <c r="E218" s="70"/>
      <c r="F218" s="70"/>
      <c r="G218" s="43"/>
      <c r="H218" s="71"/>
      <c r="I218" s="72"/>
      <c r="J218" s="158" t="e">
        <f t="shared" si="1"/>
        <v>#DIV/0!</v>
      </c>
      <c r="K218" s="42"/>
      <c r="L218" s="42"/>
      <c r="M218" s="41"/>
      <c r="N218" s="41"/>
      <c r="O218" s="41"/>
    </row>
    <row r="219" spans="1:15">
      <c r="A219" s="24">
        <v>212</v>
      </c>
      <c r="B219" s="41"/>
      <c r="C219" s="41"/>
      <c r="D219" s="41"/>
      <c r="E219" s="70"/>
      <c r="F219" s="70"/>
      <c r="G219" s="43"/>
      <c r="H219" s="71"/>
      <c r="I219" s="72"/>
      <c r="J219" s="158" t="e">
        <f t="shared" si="1"/>
        <v>#DIV/0!</v>
      </c>
      <c r="K219" s="42"/>
      <c r="L219" s="42"/>
      <c r="M219" s="41"/>
      <c r="N219" s="41"/>
      <c r="O219" s="41"/>
    </row>
    <row r="220" spans="1:15">
      <c r="A220" s="24">
        <v>213</v>
      </c>
      <c r="B220" s="41"/>
      <c r="C220" s="41"/>
      <c r="D220" s="41"/>
      <c r="E220" s="70"/>
      <c r="F220" s="70"/>
      <c r="G220" s="43"/>
      <c r="H220" s="71"/>
      <c r="I220" s="72"/>
      <c r="J220" s="145" t="e">
        <f t="shared" si="1"/>
        <v>#DIV/0!</v>
      </c>
      <c r="K220" s="42"/>
      <c r="L220" s="42"/>
      <c r="M220" s="41"/>
      <c r="N220" s="41"/>
      <c r="O220" s="41"/>
    </row>
    <row r="221" spans="1:15">
      <c r="A221" s="24">
        <v>214</v>
      </c>
      <c r="B221" s="41"/>
      <c r="C221" s="41"/>
      <c r="D221" s="41"/>
      <c r="E221" s="70"/>
      <c r="F221" s="70"/>
      <c r="G221" s="43"/>
      <c r="H221" s="71"/>
      <c r="I221" s="72"/>
      <c r="J221" s="158" t="e">
        <f t="shared" si="1"/>
        <v>#DIV/0!</v>
      </c>
      <c r="K221" s="42"/>
      <c r="L221" s="42"/>
      <c r="M221" s="41"/>
      <c r="N221" s="41"/>
      <c r="O221" s="41"/>
    </row>
    <row r="222" spans="1:15">
      <c r="A222" s="24">
        <v>215</v>
      </c>
      <c r="B222" s="41"/>
      <c r="C222" s="41"/>
      <c r="D222" s="41"/>
      <c r="E222" s="70"/>
      <c r="F222" s="70"/>
      <c r="G222" s="43"/>
      <c r="H222" s="71"/>
      <c r="I222" s="72"/>
      <c r="J222" s="158" t="e">
        <f t="shared" si="1"/>
        <v>#DIV/0!</v>
      </c>
      <c r="K222" s="42"/>
      <c r="L222" s="42"/>
      <c r="M222" s="41"/>
      <c r="N222" s="41"/>
      <c r="O222" s="41"/>
    </row>
    <row r="223" spans="1:15">
      <c r="A223" s="24">
        <v>216</v>
      </c>
      <c r="B223" s="41"/>
      <c r="C223" s="41"/>
      <c r="D223" s="41"/>
      <c r="E223" s="70"/>
      <c r="F223" s="70"/>
      <c r="G223" s="43"/>
      <c r="H223" s="71"/>
      <c r="I223" s="72"/>
      <c r="J223" s="145" t="e">
        <f t="shared" si="1"/>
        <v>#DIV/0!</v>
      </c>
      <c r="K223" s="42"/>
      <c r="L223" s="42"/>
      <c r="M223" s="41"/>
      <c r="N223" s="41"/>
      <c r="O223" s="41"/>
    </row>
    <row r="224" spans="1:15">
      <c r="A224" s="24">
        <v>217</v>
      </c>
      <c r="B224" s="41"/>
      <c r="C224" s="41"/>
      <c r="D224" s="41"/>
      <c r="E224" s="70"/>
      <c r="F224" s="70"/>
      <c r="G224" s="43"/>
      <c r="H224" s="71"/>
      <c r="I224" s="72"/>
      <c r="J224" s="158" t="e">
        <f t="shared" si="1"/>
        <v>#DIV/0!</v>
      </c>
      <c r="K224" s="42"/>
      <c r="L224" s="42"/>
      <c r="M224" s="41"/>
      <c r="N224" s="41"/>
      <c r="O224" s="41"/>
    </row>
    <row r="225" spans="1:15">
      <c r="A225" s="24">
        <v>218</v>
      </c>
      <c r="B225" s="41"/>
      <c r="C225" s="41"/>
      <c r="D225" s="41"/>
      <c r="E225" s="70"/>
      <c r="F225" s="70"/>
      <c r="G225" s="43"/>
      <c r="H225" s="71"/>
      <c r="I225" s="72"/>
      <c r="J225" s="158" t="e">
        <f t="shared" si="1"/>
        <v>#DIV/0!</v>
      </c>
      <c r="K225" s="42"/>
      <c r="L225" s="42"/>
      <c r="M225" s="41"/>
      <c r="N225" s="41"/>
      <c r="O225" s="41"/>
    </row>
    <row r="226" spans="1:15">
      <c r="A226" s="24">
        <v>219</v>
      </c>
      <c r="B226" s="41"/>
      <c r="C226" s="41"/>
      <c r="D226" s="41"/>
      <c r="E226" s="70"/>
      <c r="F226" s="70"/>
      <c r="G226" s="43"/>
      <c r="H226" s="71"/>
      <c r="I226" s="72"/>
      <c r="J226" s="145" t="e">
        <f t="shared" si="1"/>
        <v>#DIV/0!</v>
      </c>
      <c r="K226" s="42"/>
      <c r="L226" s="42"/>
      <c r="M226" s="41"/>
      <c r="N226" s="41"/>
      <c r="O226" s="41"/>
    </row>
    <row r="227" spans="1:15">
      <c r="A227" s="24">
        <v>220</v>
      </c>
      <c r="B227" s="41"/>
      <c r="C227" s="41"/>
      <c r="D227" s="41"/>
      <c r="E227" s="70"/>
      <c r="F227" s="70"/>
      <c r="G227" s="43"/>
      <c r="H227" s="71"/>
      <c r="I227" s="72"/>
      <c r="J227" s="158" t="e">
        <f t="shared" si="1"/>
        <v>#DIV/0!</v>
      </c>
      <c r="K227" s="42"/>
      <c r="L227" s="42"/>
      <c r="M227" s="41"/>
      <c r="N227" s="41"/>
      <c r="O227" s="41"/>
    </row>
    <row r="228" spans="1:15">
      <c r="A228" s="24">
        <v>221</v>
      </c>
      <c r="B228" s="41"/>
      <c r="C228" s="41"/>
      <c r="D228" s="41"/>
      <c r="E228" s="70"/>
      <c r="F228" s="70"/>
      <c r="G228" s="43"/>
      <c r="H228" s="71"/>
      <c r="I228" s="72"/>
      <c r="J228" s="158" t="e">
        <f t="shared" si="1"/>
        <v>#DIV/0!</v>
      </c>
      <c r="K228" s="42"/>
      <c r="L228" s="42"/>
      <c r="M228" s="41"/>
      <c r="N228" s="41"/>
      <c r="O228" s="41"/>
    </row>
    <row r="229" spans="1:15">
      <c r="A229" s="24">
        <v>222</v>
      </c>
      <c r="B229" s="41"/>
      <c r="C229" s="41"/>
      <c r="D229" s="41"/>
      <c r="E229" s="70"/>
      <c r="F229" s="70"/>
      <c r="G229" s="43"/>
      <c r="H229" s="71"/>
      <c r="I229" s="72"/>
      <c r="J229" s="145" t="e">
        <f t="shared" si="1"/>
        <v>#DIV/0!</v>
      </c>
      <c r="K229" s="42"/>
      <c r="L229" s="42"/>
      <c r="M229" s="41"/>
      <c r="N229" s="41"/>
      <c r="O229" s="41"/>
    </row>
    <row r="230" spans="1:15">
      <c r="A230" s="24">
        <v>223</v>
      </c>
      <c r="B230" s="41"/>
      <c r="C230" s="41"/>
      <c r="D230" s="41"/>
      <c r="E230" s="70"/>
      <c r="F230" s="70"/>
      <c r="G230" s="43"/>
      <c r="H230" s="71"/>
      <c r="I230" s="72"/>
      <c r="J230" s="158" t="e">
        <f t="shared" si="1"/>
        <v>#DIV/0!</v>
      </c>
      <c r="K230" s="42"/>
      <c r="L230" s="42"/>
      <c r="M230" s="41"/>
      <c r="N230" s="41"/>
      <c r="O230" s="41"/>
    </row>
    <row r="231" spans="1:15">
      <c r="A231" s="24">
        <v>224</v>
      </c>
      <c r="B231" s="41"/>
      <c r="C231" s="41"/>
      <c r="D231" s="41"/>
      <c r="E231" s="70"/>
      <c r="F231" s="70"/>
      <c r="G231" s="43"/>
      <c r="H231" s="71"/>
      <c r="I231" s="72"/>
      <c r="J231" s="158" t="e">
        <f t="shared" si="1"/>
        <v>#DIV/0!</v>
      </c>
      <c r="K231" s="42"/>
      <c r="L231" s="42"/>
      <c r="M231" s="41"/>
      <c r="N231" s="41"/>
      <c r="O231" s="41"/>
    </row>
    <row r="232" spans="1:15">
      <c r="A232" s="24">
        <v>225</v>
      </c>
      <c r="B232" s="41"/>
      <c r="C232" s="41"/>
      <c r="D232" s="41"/>
      <c r="E232" s="70"/>
      <c r="F232" s="70"/>
      <c r="G232" s="43"/>
      <c r="H232" s="71"/>
      <c r="I232" s="72"/>
      <c r="J232" s="145" t="e">
        <f t="shared" si="1"/>
        <v>#DIV/0!</v>
      </c>
      <c r="K232" s="42"/>
      <c r="L232" s="42"/>
      <c r="M232" s="41"/>
      <c r="N232" s="41"/>
      <c r="O232" s="41"/>
    </row>
    <row r="233" spans="1:15">
      <c r="A233" s="24">
        <v>226</v>
      </c>
      <c r="B233" s="41"/>
      <c r="C233" s="41"/>
      <c r="D233" s="41"/>
      <c r="E233" s="70"/>
      <c r="F233" s="70"/>
      <c r="G233" s="43"/>
      <c r="H233" s="71"/>
      <c r="I233" s="72"/>
      <c r="J233" s="158" t="e">
        <f t="shared" si="1"/>
        <v>#DIV/0!</v>
      </c>
      <c r="K233" s="42"/>
      <c r="L233" s="42"/>
      <c r="M233" s="41"/>
      <c r="N233" s="41"/>
      <c r="O233" s="41"/>
    </row>
    <row r="234" spans="1:15">
      <c r="A234" s="24">
        <v>227</v>
      </c>
      <c r="B234" s="41"/>
      <c r="C234" s="41"/>
      <c r="D234" s="41"/>
      <c r="E234" s="70"/>
      <c r="F234" s="70"/>
      <c r="G234" s="43"/>
      <c r="H234" s="71"/>
      <c r="I234" s="72"/>
      <c r="J234" s="158" t="e">
        <f t="shared" si="1"/>
        <v>#DIV/0!</v>
      </c>
      <c r="K234" s="42"/>
      <c r="L234" s="42"/>
      <c r="M234" s="41"/>
      <c r="N234" s="41"/>
      <c r="O234" s="41"/>
    </row>
    <row r="235" spans="1:15">
      <c r="A235" s="24">
        <v>228</v>
      </c>
      <c r="B235" s="41"/>
      <c r="C235" s="41"/>
      <c r="D235" s="41"/>
      <c r="E235" s="70"/>
      <c r="F235" s="70"/>
      <c r="G235" s="43"/>
      <c r="H235" s="71"/>
      <c r="I235" s="72"/>
      <c r="J235" s="145" t="e">
        <f t="shared" si="1"/>
        <v>#DIV/0!</v>
      </c>
      <c r="K235" s="42"/>
      <c r="L235" s="42"/>
      <c r="M235" s="41"/>
      <c r="N235" s="41"/>
      <c r="O235" s="41"/>
    </row>
    <row r="236" spans="1:15">
      <c r="A236" s="24">
        <v>229</v>
      </c>
      <c r="B236" s="41"/>
      <c r="C236" s="41"/>
      <c r="D236" s="41"/>
      <c r="E236" s="70"/>
      <c r="F236" s="70"/>
      <c r="G236" s="43"/>
      <c r="H236" s="71"/>
      <c r="I236" s="72"/>
      <c r="J236" s="158" t="e">
        <f t="shared" si="1"/>
        <v>#DIV/0!</v>
      </c>
      <c r="K236" s="42"/>
      <c r="L236" s="42"/>
      <c r="M236" s="41"/>
      <c r="N236" s="41"/>
      <c r="O236" s="41"/>
    </row>
    <row r="237" spans="1:15">
      <c r="A237" s="24">
        <v>230</v>
      </c>
      <c r="B237" s="41"/>
      <c r="C237" s="41"/>
      <c r="D237" s="41"/>
      <c r="E237" s="70"/>
      <c r="F237" s="70"/>
      <c r="G237" s="43"/>
      <c r="H237" s="71"/>
      <c r="I237" s="72"/>
      <c r="J237" s="158" t="e">
        <f t="shared" si="1"/>
        <v>#DIV/0!</v>
      </c>
      <c r="K237" s="42"/>
      <c r="L237" s="42"/>
      <c r="M237" s="41"/>
      <c r="N237" s="41"/>
      <c r="O237" s="41"/>
    </row>
    <row r="238" spans="1:15">
      <c r="A238" s="24">
        <v>231</v>
      </c>
      <c r="B238" s="41"/>
      <c r="C238" s="41"/>
      <c r="D238" s="41"/>
      <c r="E238" s="70"/>
      <c r="F238" s="70"/>
      <c r="G238" s="43"/>
      <c r="H238" s="71"/>
      <c r="I238" s="72"/>
      <c r="J238" s="145" t="e">
        <f t="shared" si="1"/>
        <v>#DIV/0!</v>
      </c>
      <c r="K238" s="42"/>
      <c r="L238" s="42"/>
      <c r="M238" s="41"/>
      <c r="N238" s="41"/>
      <c r="O238" s="41"/>
    </row>
    <row r="239" spans="1:15">
      <c r="A239" s="24">
        <v>232</v>
      </c>
      <c r="B239" s="41"/>
      <c r="C239" s="41"/>
      <c r="D239" s="41"/>
      <c r="E239" s="70"/>
      <c r="F239" s="70"/>
      <c r="G239" s="43"/>
      <c r="H239" s="71"/>
      <c r="I239" s="72"/>
      <c r="J239" s="158" t="e">
        <f t="shared" si="1"/>
        <v>#DIV/0!</v>
      </c>
      <c r="K239" s="42"/>
      <c r="L239" s="42"/>
      <c r="M239" s="41"/>
      <c r="N239" s="41"/>
      <c r="O239" s="41"/>
    </row>
    <row r="240" spans="1:15">
      <c r="A240" s="24">
        <v>233</v>
      </c>
      <c r="B240" s="41"/>
      <c r="C240" s="41"/>
      <c r="D240" s="41"/>
      <c r="E240" s="70"/>
      <c r="F240" s="70"/>
      <c r="G240" s="43"/>
      <c r="H240" s="71"/>
      <c r="I240" s="72"/>
      <c r="J240" s="158" t="e">
        <f t="shared" si="1"/>
        <v>#DIV/0!</v>
      </c>
      <c r="K240" s="42"/>
      <c r="L240" s="42"/>
      <c r="M240" s="41"/>
      <c r="N240" s="41"/>
      <c r="O240" s="41"/>
    </row>
    <row r="241" spans="1:15">
      <c r="A241" s="24">
        <v>234</v>
      </c>
      <c r="B241" s="41"/>
      <c r="C241" s="41"/>
      <c r="D241" s="41"/>
      <c r="E241" s="70"/>
      <c r="F241" s="70"/>
      <c r="G241" s="43"/>
      <c r="H241" s="71"/>
      <c r="I241" s="72"/>
      <c r="J241" s="145" t="e">
        <f t="shared" si="1"/>
        <v>#DIV/0!</v>
      </c>
      <c r="K241" s="42"/>
      <c r="L241" s="42"/>
      <c r="M241" s="41"/>
      <c r="N241" s="41"/>
      <c r="O241" s="41"/>
    </row>
    <row r="242" spans="1:15">
      <c r="A242" s="24">
        <v>235</v>
      </c>
      <c r="B242" s="41"/>
      <c r="C242" s="41"/>
      <c r="D242" s="41"/>
      <c r="E242" s="70"/>
      <c r="F242" s="70"/>
      <c r="G242" s="43"/>
      <c r="H242" s="71"/>
      <c r="I242" s="72"/>
      <c r="J242" s="158" t="e">
        <f t="shared" si="1"/>
        <v>#DIV/0!</v>
      </c>
      <c r="K242" s="42"/>
      <c r="L242" s="42"/>
      <c r="M242" s="41"/>
      <c r="N242" s="41"/>
      <c r="O242" s="41"/>
    </row>
    <row r="243" spans="1:15">
      <c r="A243" s="24">
        <v>236</v>
      </c>
      <c r="B243" s="41"/>
      <c r="C243" s="41"/>
      <c r="D243" s="41"/>
      <c r="E243" s="70"/>
      <c r="F243" s="70"/>
      <c r="G243" s="43"/>
      <c r="H243" s="71"/>
      <c r="I243" s="72"/>
      <c r="J243" s="158" t="e">
        <f t="shared" si="1"/>
        <v>#DIV/0!</v>
      </c>
      <c r="K243" s="42"/>
      <c r="L243" s="42"/>
      <c r="M243" s="41"/>
      <c r="N243" s="41"/>
      <c r="O243" s="41"/>
    </row>
    <row r="244" spans="1:15">
      <c r="A244" s="24">
        <v>237</v>
      </c>
      <c r="B244" s="41"/>
      <c r="C244" s="41"/>
      <c r="D244" s="41"/>
      <c r="E244" s="70"/>
      <c r="F244" s="70"/>
      <c r="G244" s="43"/>
      <c r="H244" s="71"/>
      <c r="I244" s="72"/>
      <c r="J244" s="145" t="e">
        <f t="shared" si="1"/>
        <v>#DIV/0!</v>
      </c>
      <c r="K244" s="42"/>
      <c r="L244" s="42"/>
      <c r="M244" s="41"/>
      <c r="N244" s="41"/>
      <c r="O244" s="41"/>
    </row>
    <row r="245" spans="1:15">
      <c r="A245" s="24">
        <v>238</v>
      </c>
      <c r="B245" s="41"/>
      <c r="C245" s="41"/>
      <c r="D245" s="41"/>
      <c r="E245" s="70"/>
      <c r="F245" s="70"/>
      <c r="G245" s="43"/>
      <c r="H245" s="71"/>
      <c r="I245" s="72"/>
      <c r="J245" s="158" t="e">
        <f t="shared" si="1"/>
        <v>#DIV/0!</v>
      </c>
      <c r="K245" s="42"/>
      <c r="L245" s="42"/>
      <c r="M245" s="41"/>
      <c r="N245" s="41"/>
      <c r="O245" s="41"/>
    </row>
    <row r="246" spans="1:15">
      <c r="A246" s="24">
        <v>239</v>
      </c>
      <c r="B246" s="41"/>
      <c r="C246" s="41"/>
      <c r="D246" s="41"/>
      <c r="E246" s="70"/>
      <c r="F246" s="70"/>
      <c r="G246" s="43"/>
      <c r="H246" s="71"/>
      <c r="I246" s="72"/>
      <c r="J246" s="158" t="e">
        <f t="shared" ref="J246:J309" si="2">H246/I246</f>
        <v>#DIV/0!</v>
      </c>
      <c r="K246" s="42"/>
      <c r="L246" s="42"/>
      <c r="M246" s="41"/>
      <c r="N246" s="41"/>
      <c r="O246" s="41"/>
    </row>
    <row r="247" spans="1:15">
      <c r="A247" s="24">
        <v>240</v>
      </c>
      <c r="B247" s="41"/>
      <c r="C247" s="41"/>
      <c r="D247" s="41"/>
      <c r="E247" s="70"/>
      <c r="F247" s="70"/>
      <c r="G247" s="43"/>
      <c r="H247" s="71"/>
      <c r="I247" s="72"/>
      <c r="J247" s="145" t="e">
        <f t="shared" si="2"/>
        <v>#DIV/0!</v>
      </c>
      <c r="K247" s="42"/>
      <c r="L247" s="42"/>
      <c r="M247" s="41"/>
      <c r="N247" s="41"/>
      <c r="O247" s="41"/>
    </row>
    <row r="248" spans="1:15">
      <c r="A248" s="24">
        <v>241</v>
      </c>
      <c r="B248" s="41"/>
      <c r="C248" s="41"/>
      <c r="D248" s="41"/>
      <c r="E248" s="70"/>
      <c r="F248" s="70"/>
      <c r="G248" s="43"/>
      <c r="H248" s="71"/>
      <c r="I248" s="72"/>
      <c r="J248" s="158" t="e">
        <f t="shared" si="2"/>
        <v>#DIV/0!</v>
      </c>
      <c r="K248" s="42"/>
      <c r="L248" s="42"/>
      <c r="M248" s="41"/>
      <c r="N248" s="41"/>
      <c r="O248" s="41"/>
    </row>
    <row r="249" spans="1:15">
      <c r="A249" s="24">
        <v>242</v>
      </c>
      <c r="B249" s="41"/>
      <c r="C249" s="41"/>
      <c r="D249" s="41"/>
      <c r="E249" s="70"/>
      <c r="F249" s="70"/>
      <c r="G249" s="43"/>
      <c r="H249" s="71"/>
      <c r="I249" s="72"/>
      <c r="J249" s="158" t="e">
        <f t="shared" si="2"/>
        <v>#DIV/0!</v>
      </c>
      <c r="K249" s="42"/>
      <c r="L249" s="42"/>
      <c r="M249" s="41"/>
      <c r="N249" s="41"/>
      <c r="O249" s="41"/>
    </row>
    <row r="250" spans="1:15">
      <c r="A250" s="24">
        <v>243</v>
      </c>
      <c r="B250" s="41"/>
      <c r="C250" s="41"/>
      <c r="D250" s="41"/>
      <c r="E250" s="70"/>
      <c r="F250" s="70"/>
      <c r="G250" s="43"/>
      <c r="H250" s="71"/>
      <c r="I250" s="72"/>
      <c r="J250" s="145" t="e">
        <f t="shared" si="2"/>
        <v>#DIV/0!</v>
      </c>
      <c r="K250" s="42"/>
      <c r="L250" s="42"/>
      <c r="M250" s="41"/>
      <c r="N250" s="41"/>
      <c r="O250" s="41"/>
    </row>
    <row r="251" spans="1:15">
      <c r="A251" s="24">
        <v>244</v>
      </c>
      <c r="B251" s="41"/>
      <c r="C251" s="41"/>
      <c r="D251" s="41"/>
      <c r="E251" s="70"/>
      <c r="F251" s="70"/>
      <c r="G251" s="43"/>
      <c r="H251" s="71"/>
      <c r="I251" s="72"/>
      <c r="J251" s="158" t="e">
        <f t="shared" si="2"/>
        <v>#DIV/0!</v>
      </c>
      <c r="K251" s="42"/>
      <c r="L251" s="42"/>
      <c r="M251" s="41"/>
      <c r="N251" s="41"/>
      <c r="O251" s="41"/>
    </row>
    <row r="252" spans="1:15">
      <c r="A252" s="24">
        <v>245</v>
      </c>
      <c r="B252" s="41"/>
      <c r="C252" s="41"/>
      <c r="D252" s="41"/>
      <c r="E252" s="70"/>
      <c r="F252" s="70"/>
      <c r="G252" s="43"/>
      <c r="H252" s="71"/>
      <c r="I252" s="72"/>
      <c r="J252" s="158" t="e">
        <f t="shared" si="2"/>
        <v>#DIV/0!</v>
      </c>
      <c r="K252" s="42"/>
      <c r="L252" s="42"/>
      <c r="M252" s="41"/>
      <c r="N252" s="41"/>
      <c r="O252" s="41"/>
    </row>
    <row r="253" spans="1:15">
      <c r="A253" s="24">
        <v>246</v>
      </c>
      <c r="B253" s="41"/>
      <c r="C253" s="41"/>
      <c r="D253" s="41"/>
      <c r="E253" s="70"/>
      <c r="F253" s="70"/>
      <c r="G253" s="43"/>
      <c r="H253" s="71"/>
      <c r="I253" s="72"/>
      <c r="J253" s="145" t="e">
        <f t="shared" si="2"/>
        <v>#DIV/0!</v>
      </c>
      <c r="K253" s="42"/>
      <c r="L253" s="42"/>
      <c r="M253" s="41"/>
      <c r="N253" s="41"/>
      <c r="O253" s="41"/>
    </row>
    <row r="254" spans="1:15">
      <c r="A254" s="24">
        <v>247</v>
      </c>
      <c r="B254" s="41"/>
      <c r="C254" s="41"/>
      <c r="D254" s="41"/>
      <c r="E254" s="70"/>
      <c r="F254" s="70"/>
      <c r="G254" s="43"/>
      <c r="H254" s="71"/>
      <c r="I254" s="72"/>
      <c r="J254" s="158" t="e">
        <f t="shared" si="2"/>
        <v>#DIV/0!</v>
      </c>
      <c r="K254" s="42"/>
      <c r="L254" s="42"/>
      <c r="M254" s="41"/>
      <c r="N254" s="41"/>
      <c r="O254" s="41"/>
    </row>
    <row r="255" spans="1:15">
      <c r="A255" s="24">
        <v>248</v>
      </c>
      <c r="B255" s="41"/>
      <c r="C255" s="41"/>
      <c r="D255" s="41"/>
      <c r="E255" s="70"/>
      <c r="F255" s="70"/>
      <c r="G255" s="43"/>
      <c r="H255" s="71"/>
      <c r="I255" s="72"/>
      <c r="J255" s="158" t="e">
        <f t="shared" si="2"/>
        <v>#DIV/0!</v>
      </c>
      <c r="K255" s="42"/>
      <c r="L255" s="42"/>
      <c r="M255" s="41"/>
      <c r="N255" s="41"/>
      <c r="O255" s="41"/>
    </row>
    <row r="256" spans="1:15">
      <c r="A256" s="24">
        <v>249</v>
      </c>
      <c r="B256" s="41"/>
      <c r="C256" s="41"/>
      <c r="D256" s="41"/>
      <c r="E256" s="70"/>
      <c r="F256" s="70"/>
      <c r="G256" s="43"/>
      <c r="H256" s="71"/>
      <c r="I256" s="72"/>
      <c r="J256" s="145" t="e">
        <f t="shared" si="2"/>
        <v>#DIV/0!</v>
      </c>
      <c r="K256" s="42"/>
      <c r="L256" s="42"/>
      <c r="M256" s="41"/>
      <c r="N256" s="41"/>
      <c r="O256" s="41"/>
    </row>
    <row r="257" spans="1:15">
      <c r="A257" s="24">
        <v>250</v>
      </c>
      <c r="B257" s="41"/>
      <c r="C257" s="41"/>
      <c r="D257" s="41"/>
      <c r="E257" s="70"/>
      <c r="F257" s="70"/>
      <c r="G257" s="43"/>
      <c r="H257" s="71"/>
      <c r="I257" s="72"/>
      <c r="J257" s="158" t="e">
        <f t="shared" si="2"/>
        <v>#DIV/0!</v>
      </c>
      <c r="K257" s="42"/>
      <c r="L257" s="42"/>
      <c r="M257" s="41"/>
      <c r="N257" s="41"/>
      <c r="O257" s="41"/>
    </row>
    <row r="258" spans="1:15">
      <c r="A258" s="24">
        <v>251</v>
      </c>
      <c r="B258" s="41"/>
      <c r="C258" s="41"/>
      <c r="D258" s="41"/>
      <c r="E258" s="70"/>
      <c r="F258" s="70"/>
      <c r="G258" s="43"/>
      <c r="H258" s="71"/>
      <c r="I258" s="72"/>
      <c r="J258" s="158" t="e">
        <f t="shared" si="2"/>
        <v>#DIV/0!</v>
      </c>
      <c r="K258" s="42"/>
      <c r="L258" s="42"/>
      <c r="M258" s="41"/>
      <c r="N258" s="41"/>
      <c r="O258" s="41"/>
    </row>
    <row r="259" spans="1:15">
      <c r="A259" s="24">
        <v>252</v>
      </c>
      <c r="B259" s="41"/>
      <c r="C259" s="41"/>
      <c r="D259" s="41"/>
      <c r="E259" s="70"/>
      <c r="F259" s="70"/>
      <c r="G259" s="43"/>
      <c r="H259" s="71"/>
      <c r="I259" s="72"/>
      <c r="J259" s="145" t="e">
        <f t="shared" si="2"/>
        <v>#DIV/0!</v>
      </c>
      <c r="K259" s="42"/>
      <c r="L259" s="42"/>
      <c r="M259" s="41"/>
      <c r="N259" s="41"/>
      <c r="O259" s="41"/>
    </row>
    <row r="260" spans="1:15">
      <c r="A260" s="24">
        <v>253</v>
      </c>
      <c r="B260" s="41"/>
      <c r="C260" s="41"/>
      <c r="D260" s="41"/>
      <c r="E260" s="70"/>
      <c r="F260" s="70"/>
      <c r="G260" s="43"/>
      <c r="H260" s="71"/>
      <c r="I260" s="72"/>
      <c r="J260" s="158" t="e">
        <f t="shared" si="2"/>
        <v>#DIV/0!</v>
      </c>
      <c r="K260" s="42"/>
      <c r="L260" s="42"/>
      <c r="M260" s="41"/>
      <c r="N260" s="41"/>
      <c r="O260" s="41"/>
    </row>
    <row r="261" spans="1:15">
      <c r="A261" s="24">
        <v>254</v>
      </c>
      <c r="B261" s="41"/>
      <c r="C261" s="41"/>
      <c r="D261" s="41"/>
      <c r="E261" s="70"/>
      <c r="F261" s="70"/>
      <c r="G261" s="43"/>
      <c r="H261" s="71"/>
      <c r="I261" s="72"/>
      <c r="J261" s="158" t="e">
        <f t="shared" si="2"/>
        <v>#DIV/0!</v>
      </c>
      <c r="K261" s="42"/>
      <c r="L261" s="42"/>
      <c r="M261" s="41"/>
      <c r="N261" s="41"/>
      <c r="O261" s="41"/>
    </row>
    <row r="262" spans="1:15">
      <c r="A262" s="24">
        <v>255</v>
      </c>
      <c r="B262" s="41"/>
      <c r="C262" s="41"/>
      <c r="D262" s="41"/>
      <c r="E262" s="70"/>
      <c r="F262" s="70"/>
      <c r="G262" s="43"/>
      <c r="H262" s="71"/>
      <c r="I262" s="72"/>
      <c r="J262" s="145" t="e">
        <f t="shared" si="2"/>
        <v>#DIV/0!</v>
      </c>
      <c r="K262" s="42"/>
      <c r="L262" s="42"/>
      <c r="M262" s="41"/>
      <c r="N262" s="41"/>
      <c r="O262" s="41"/>
    </row>
    <row r="263" spans="1:15">
      <c r="A263" s="24">
        <v>256</v>
      </c>
      <c r="B263" s="41"/>
      <c r="C263" s="41"/>
      <c r="D263" s="41"/>
      <c r="E263" s="70"/>
      <c r="F263" s="70"/>
      <c r="G263" s="43"/>
      <c r="H263" s="71"/>
      <c r="I263" s="72"/>
      <c r="J263" s="158" t="e">
        <f t="shared" si="2"/>
        <v>#DIV/0!</v>
      </c>
      <c r="K263" s="42"/>
      <c r="L263" s="42"/>
      <c r="M263" s="41"/>
      <c r="N263" s="41"/>
      <c r="O263" s="41"/>
    </row>
    <row r="264" spans="1:15">
      <c r="A264" s="24">
        <v>257</v>
      </c>
      <c r="B264" s="41"/>
      <c r="C264" s="41"/>
      <c r="D264" s="41"/>
      <c r="E264" s="70"/>
      <c r="F264" s="70"/>
      <c r="G264" s="43"/>
      <c r="H264" s="71"/>
      <c r="I264" s="72"/>
      <c r="J264" s="158" t="e">
        <f t="shared" si="2"/>
        <v>#DIV/0!</v>
      </c>
      <c r="K264" s="42"/>
      <c r="L264" s="42"/>
      <c r="M264" s="41"/>
      <c r="N264" s="41"/>
      <c r="O264" s="41"/>
    </row>
    <row r="265" spans="1:15">
      <c r="A265" s="24">
        <v>258</v>
      </c>
      <c r="B265" s="41"/>
      <c r="C265" s="41"/>
      <c r="D265" s="41"/>
      <c r="E265" s="70"/>
      <c r="F265" s="70"/>
      <c r="G265" s="43"/>
      <c r="H265" s="71"/>
      <c r="I265" s="72"/>
      <c r="J265" s="145" t="e">
        <f t="shared" si="2"/>
        <v>#DIV/0!</v>
      </c>
      <c r="K265" s="42"/>
      <c r="L265" s="42"/>
      <c r="M265" s="41"/>
      <c r="N265" s="41"/>
      <c r="O265" s="41"/>
    </row>
    <row r="266" spans="1:15">
      <c r="A266" s="24">
        <v>259</v>
      </c>
      <c r="B266" s="41"/>
      <c r="C266" s="41"/>
      <c r="D266" s="41"/>
      <c r="E266" s="70"/>
      <c r="F266" s="70"/>
      <c r="G266" s="43"/>
      <c r="H266" s="71"/>
      <c r="I266" s="72"/>
      <c r="J266" s="158" t="e">
        <f t="shared" si="2"/>
        <v>#DIV/0!</v>
      </c>
      <c r="K266" s="42"/>
      <c r="L266" s="42"/>
      <c r="M266" s="41"/>
      <c r="N266" s="41"/>
      <c r="O266" s="41"/>
    </row>
    <row r="267" spans="1:15">
      <c r="A267" s="24">
        <v>260</v>
      </c>
      <c r="B267" s="41"/>
      <c r="C267" s="41"/>
      <c r="D267" s="41"/>
      <c r="E267" s="70"/>
      <c r="F267" s="70"/>
      <c r="G267" s="43"/>
      <c r="H267" s="71"/>
      <c r="I267" s="72"/>
      <c r="J267" s="158" t="e">
        <f t="shared" si="2"/>
        <v>#DIV/0!</v>
      </c>
      <c r="K267" s="42"/>
      <c r="L267" s="42"/>
      <c r="M267" s="41"/>
      <c r="N267" s="41"/>
      <c r="O267" s="41"/>
    </row>
    <row r="268" spans="1:15">
      <c r="A268" s="24">
        <v>261</v>
      </c>
      <c r="B268" s="41"/>
      <c r="C268" s="41"/>
      <c r="D268" s="41"/>
      <c r="E268" s="70"/>
      <c r="F268" s="70"/>
      <c r="G268" s="43"/>
      <c r="H268" s="71"/>
      <c r="I268" s="72"/>
      <c r="J268" s="145" t="e">
        <f t="shared" si="2"/>
        <v>#DIV/0!</v>
      </c>
      <c r="K268" s="42"/>
      <c r="L268" s="42"/>
      <c r="M268" s="41"/>
      <c r="N268" s="41"/>
      <c r="O268" s="41"/>
    </row>
    <row r="269" spans="1:15">
      <c r="A269" s="24">
        <v>262</v>
      </c>
      <c r="B269" s="41"/>
      <c r="C269" s="41"/>
      <c r="D269" s="41"/>
      <c r="E269" s="70"/>
      <c r="F269" s="70"/>
      <c r="G269" s="43"/>
      <c r="H269" s="71"/>
      <c r="I269" s="72"/>
      <c r="J269" s="158" t="e">
        <f t="shared" si="2"/>
        <v>#DIV/0!</v>
      </c>
      <c r="K269" s="42"/>
      <c r="L269" s="42"/>
      <c r="M269" s="41"/>
      <c r="N269" s="41"/>
      <c r="O269" s="41"/>
    </row>
    <row r="270" spans="1:15">
      <c r="A270" s="24">
        <v>263</v>
      </c>
      <c r="B270" s="41"/>
      <c r="C270" s="41"/>
      <c r="D270" s="41"/>
      <c r="E270" s="70"/>
      <c r="F270" s="70"/>
      <c r="G270" s="43"/>
      <c r="H270" s="71"/>
      <c r="I270" s="72"/>
      <c r="J270" s="158" t="e">
        <f t="shared" si="2"/>
        <v>#DIV/0!</v>
      </c>
      <c r="K270" s="42"/>
      <c r="L270" s="42"/>
      <c r="M270" s="41"/>
      <c r="N270" s="41"/>
      <c r="O270" s="41"/>
    </row>
    <row r="271" spans="1:15">
      <c r="A271" s="24">
        <v>264</v>
      </c>
      <c r="B271" s="41"/>
      <c r="C271" s="41"/>
      <c r="D271" s="41"/>
      <c r="E271" s="70"/>
      <c r="F271" s="70"/>
      <c r="G271" s="43"/>
      <c r="H271" s="71"/>
      <c r="I271" s="72"/>
      <c r="J271" s="145" t="e">
        <f t="shared" si="2"/>
        <v>#DIV/0!</v>
      </c>
      <c r="K271" s="42"/>
      <c r="L271" s="42"/>
      <c r="M271" s="41"/>
      <c r="N271" s="41"/>
      <c r="O271" s="41"/>
    </row>
    <row r="272" spans="1:15">
      <c r="A272" s="24">
        <v>265</v>
      </c>
      <c r="B272" s="41"/>
      <c r="C272" s="41"/>
      <c r="D272" s="41"/>
      <c r="E272" s="70"/>
      <c r="F272" s="70"/>
      <c r="G272" s="43"/>
      <c r="H272" s="71"/>
      <c r="I272" s="72"/>
      <c r="J272" s="158" t="e">
        <f t="shared" si="2"/>
        <v>#DIV/0!</v>
      </c>
      <c r="K272" s="42"/>
      <c r="L272" s="42"/>
      <c r="M272" s="41"/>
      <c r="N272" s="41"/>
      <c r="O272" s="41"/>
    </row>
    <row r="273" spans="1:15">
      <c r="A273" s="24">
        <v>266</v>
      </c>
      <c r="B273" s="41"/>
      <c r="C273" s="41"/>
      <c r="D273" s="41"/>
      <c r="E273" s="70"/>
      <c r="F273" s="70"/>
      <c r="G273" s="43"/>
      <c r="H273" s="71"/>
      <c r="I273" s="72"/>
      <c r="J273" s="158" t="e">
        <f t="shared" si="2"/>
        <v>#DIV/0!</v>
      </c>
      <c r="K273" s="42"/>
      <c r="L273" s="42"/>
      <c r="M273" s="41"/>
      <c r="N273" s="41"/>
      <c r="O273" s="41"/>
    </row>
    <row r="274" spans="1:15">
      <c r="A274" s="24">
        <v>267</v>
      </c>
      <c r="B274" s="41"/>
      <c r="C274" s="41"/>
      <c r="D274" s="41"/>
      <c r="E274" s="70"/>
      <c r="F274" s="70"/>
      <c r="G274" s="43"/>
      <c r="H274" s="71"/>
      <c r="I274" s="72"/>
      <c r="J274" s="145" t="e">
        <f t="shared" si="2"/>
        <v>#DIV/0!</v>
      </c>
      <c r="K274" s="42"/>
      <c r="L274" s="42"/>
      <c r="M274" s="41"/>
      <c r="N274" s="41"/>
      <c r="O274" s="41"/>
    </row>
    <row r="275" spans="1:15">
      <c r="A275" s="24">
        <v>268</v>
      </c>
      <c r="B275" s="41"/>
      <c r="C275" s="41"/>
      <c r="D275" s="41"/>
      <c r="E275" s="70"/>
      <c r="F275" s="70"/>
      <c r="G275" s="43"/>
      <c r="H275" s="71"/>
      <c r="I275" s="72"/>
      <c r="J275" s="158" t="e">
        <f t="shared" si="2"/>
        <v>#DIV/0!</v>
      </c>
      <c r="K275" s="42"/>
      <c r="L275" s="42"/>
      <c r="M275" s="41"/>
      <c r="N275" s="41"/>
      <c r="O275" s="41"/>
    </row>
    <row r="276" spans="1:15">
      <c r="A276" s="24">
        <v>269</v>
      </c>
      <c r="B276" s="41"/>
      <c r="C276" s="41"/>
      <c r="D276" s="41"/>
      <c r="E276" s="70"/>
      <c r="F276" s="70"/>
      <c r="G276" s="43"/>
      <c r="H276" s="71"/>
      <c r="I276" s="72"/>
      <c r="J276" s="158" t="e">
        <f t="shared" si="2"/>
        <v>#DIV/0!</v>
      </c>
      <c r="K276" s="42"/>
      <c r="L276" s="42"/>
      <c r="M276" s="41"/>
      <c r="N276" s="41"/>
      <c r="O276" s="41"/>
    </row>
    <row r="277" spans="1:15">
      <c r="A277" s="24">
        <v>270</v>
      </c>
      <c r="B277" s="41"/>
      <c r="C277" s="41"/>
      <c r="D277" s="41"/>
      <c r="E277" s="70"/>
      <c r="F277" s="70"/>
      <c r="G277" s="43"/>
      <c r="H277" s="71"/>
      <c r="I277" s="72"/>
      <c r="J277" s="145" t="e">
        <f t="shared" si="2"/>
        <v>#DIV/0!</v>
      </c>
      <c r="K277" s="42"/>
      <c r="L277" s="42"/>
      <c r="M277" s="41"/>
      <c r="N277" s="41"/>
      <c r="O277" s="41"/>
    </row>
    <row r="278" spans="1:15">
      <c r="A278" s="24">
        <v>271</v>
      </c>
      <c r="B278" s="41"/>
      <c r="C278" s="41"/>
      <c r="D278" s="41"/>
      <c r="E278" s="70"/>
      <c r="F278" s="70"/>
      <c r="G278" s="43"/>
      <c r="H278" s="71"/>
      <c r="I278" s="72"/>
      <c r="J278" s="158" t="e">
        <f t="shared" si="2"/>
        <v>#DIV/0!</v>
      </c>
      <c r="K278" s="42"/>
      <c r="L278" s="42"/>
      <c r="M278" s="41"/>
      <c r="N278" s="41"/>
      <c r="O278" s="41"/>
    </row>
    <row r="279" spans="1:15">
      <c r="A279" s="24">
        <v>272</v>
      </c>
      <c r="B279" s="41"/>
      <c r="C279" s="41"/>
      <c r="D279" s="41"/>
      <c r="E279" s="70"/>
      <c r="F279" s="70"/>
      <c r="G279" s="43"/>
      <c r="H279" s="71"/>
      <c r="I279" s="72"/>
      <c r="J279" s="158" t="e">
        <f t="shared" si="2"/>
        <v>#DIV/0!</v>
      </c>
      <c r="K279" s="42"/>
      <c r="L279" s="42"/>
      <c r="M279" s="41"/>
      <c r="N279" s="41"/>
      <c r="O279" s="41"/>
    </row>
    <row r="280" spans="1:15">
      <c r="A280" s="24">
        <v>273</v>
      </c>
      <c r="B280" s="41"/>
      <c r="C280" s="41"/>
      <c r="D280" s="41"/>
      <c r="E280" s="70"/>
      <c r="F280" s="70"/>
      <c r="G280" s="43"/>
      <c r="H280" s="71"/>
      <c r="I280" s="72"/>
      <c r="J280" s="145" t="e">
        <f t="shared" si="2"/>
        <v>#DIV/0!</v>
      </c>
      <c r="K280" s="42"/>
      <c r="L280" s="42"/>
      <c r="M280" s="41"/>
      <c r="N280" s="41"/>
      <c r="O280" s="41"/>
    </row>
    <row r="281" spans="1:15">
      <c r="A281" s="24">
        <v>274</v>
      </c>
      <c r="B281" s="41"/>
      <c r="C281" s="41"/>
      <c r="D281" s="41"/>
      <c r="E281" s="70"/>
      <c r="F281" s="70"/>
      <c r="G281" s="43"/>
      <c r="H281" s="71"/>
      <c r="I281" s="72"/>
      <c r="J281" s="158" t="e">
        <f t="shared" si="2"/>
        <v>#DIV/0!</v>
      </c>
      <c r="K281" s="42"/>
      <c r="L281" s="42"/>
      <c r="M281" s="41"/>
      <c r="N281" s="41"/>
      <c r="O281" s="41"/>
    </row>
    <row r="282" spans="1:15">
      <c r="A282" s="24">
        <v>275</v>
      </c>
      <c r="B282" s="41"/>
      <c r="C282" s="41"/>
      <c r="D282" s="41"/>
      <c r="E282" s="70"/>
      <c r="F282" s="70"/>
      <c r="G282" s="43"/>
      <c r="H282" s="71"/>
      <c r="I282" s="72"/>
      <c r="J282" s="158" t="e">
        <f t="shared" si="2"/>
        <v>#DIV/0!</v>
      </c>
      <c r="K282" s="42"/>
      <c r="L282" s="42"/>
      <c r="M282" s="41"/>
      <c r="N282" s="41"/>
      <c r="O282" s="41"/>
    </row>
    <row r="283" spans="1:15">
      <c r="A283" s="24">
        <v>276</v>
      </c>
      <c r="B283" s="41"/>
      <c r="C283" s="41"/>
      <c r="D283" s="41"/>
      <c r="E283" s="70"/>
      <c r="F283" s="70"/>
      <c r="G283" s="43"/>
      <c r="H283" s="71"/>
      <c r="I283" s="72"/>
      <c r="J283" s="145" t="e">
        <f t="shared" si="2"/>
        <v>#DIV/0!</v>
      </c>
      <c r="K283" s="42"/>
      <c r="L283" s="42"/>
      <c r="M283" s="41"/>
      <c r="N283" s="41"/>
      <c r="O283" s="41"/>
    </row>
    <row r="284" spans="1:15">
      <c r="A284" s="24">
        <v>277</v>
      </c>
      <c r="B284" s="41"/>
      <c r="C284" s="41"/>
      <c r="D284" s="41"/>
      <c r="E284" s="70"/>
      <c r="F284" s="70"/>
      <c r="G284" s="43"/>
      <c r="H284" s="71"/>
      <c r="I284" s="72"/>
      <c r="J284" s="158" t="e">
        <f t="shared" si="2"/>
        <v>#DIV/0!</v>
      </c>
      <c r="K284" s="42"/>
      <c r="L284" s="42"/>
      <c r="M284" s="41"/>
      <c r="N284" s="41"/>
      <c r="O284" s="41"/>
    </row>
    <row r="285" spans="1:15">
      <c r="A285" s="24">
        <v>278</v>
      </c>
      <c r="B285" s="41"/>
      <c r="C285" s="41"/>
      <c r="D285" s="41"/>
      <c r="E285" s="70"/>
      <c r="F285" s="70"/>
      <c r="G285" s="43"/>
      <c r="H285" s="71"/>
      <c r="I285" s="72"/>
      <c r="J285" s="158" t="e">
        <f t="shared" si="2"/>
        <v>#DIV/0!</v>
      </c>
      <c r="K285" s="42"/>
      <c r="L285" s="42"/>
      <c r="M285" s="41"/>
      <c r="N285" s="41"/>
      <c r="O285" s="41"/>
    </row>
    <row r="286" spans="1:15">
      <c r="A286" s="24">
        <v>279</v>
      </c>
      <c r="B286" s="41"/>
      <c r="C286" s="41"/>
      <c r="D286" s="41"/>
      <c r="E286" s="70"/>
      <c r="F286" s="70"/>
      <c r="G286" s="43"/>
      <c r="H286" s="71"/>
      <c r="I286" s="72"/>
      <c r="J286" s="145" t="e">
        <f t="shared" si="2"/>
        <v>#DIV/0!</v>
      </c>
      <c r="K286" s="42"/>
      <c r="L286" s="42"/>
      <c r="M286" s="41"/>
      <c r="N286" s="41"/>
      <c r="O286" s="41"/>
    </row>
    <row r="287" spans="1:15">
      <c r="A287" s="24">
        <v>280</v>
      </c>
      <c r="B287" s="41"/>
      <c r="C287" s="41"/>
      <c r="D287" s="41"/>
      <c r="E287" s="70"/>
      <c r="F287" s="70"/>
      <c r="G287" s="43"/>
      <c r="H287" s="71"/>
      <c r="I287" s="72"/>
      <c r="J287" s="158" t="e">
        <f t="shared" si="2"/>
        <v>#DIV/0!</v>
      </c>
      <c r="K287" s="42"/>
      <c r="L287" s="42"/>
      <c r="M287" s="41"/>
      <c r="N287" s="41"/>
      <c r="O287" s="41"/>
    </row>
    <row r="288" spans="1:15">
      <c r="A288" s="24">
        <v>281</v>
      </c>
      <c r="B288" s="41"/>
      <c r="C288" s="41"/>
      <c r="D288" s="41"/>
      <c r="E288" s="70"/>
      <c r="F288" s="70"/>
      <c r="G288" s="43"/>
      <c r="H288" s="71"/>
      <c r="I288" s="72"/>
      <c r="J288" s="158" t="e">
        <f t="shared" si="2"/>
        <v>#DIV/0!</v>
      </c>
      <c r="K288" s="42"/>
      <c r="L288" s="42"/>
      <c r="M288" s="41"/>
      <c r="N288" s="41"/>
      <c r="O288" s="41"/>
    </row>
    <row r="289" spans="1:15">
      <c r="A289" s="24">
        <v>282</v>
      </c>
      <c r="B289" s="41"/>
      <c r="C289" s="41"/>
      <c r="D289" s="41"/>
      <c r="E289" s="70"/>
      <c r="F289" s="70"/>
      <c r="G289" s="43"/>
      <c r="H289" s="71"/>
      <c r="I289" s="72"/>
      <c r="J289" s="145" t="e">
        <f t="shared" si="2"/>
        <v>#DIV/0!</v>
      </c>
      <c r="K289" s="42"/>
      <c r="L289" s="42"/>
      <c r="M289" s="41"/>
      <c r="N289" s="41"/>
      <c r="O289" s="41"/>
    </row>
    <row r="290" spans="1:15">
      <c r="A290" s="24">
        <v>283</v>
      </c>
      <c r="B290" s="41"/>
      <c r="C290" s="41"/>
      <c r="D290" s="41"/>
      <c r="E290" s="70"/>
      <c r="F290" s="70"/>
      <c r="G290" s="43"/>
      <c r="H290" s="71"/>
      <c r="I290" s="72"/>
      <c r="J290" s="158" t="e">
        <f t="shared" si="2"/>
        <v>#DIV/0!</v>
      </c>
      <c r="K290" s="42"/>
      <c r="L290" s="42"/>
      <c r="M290" s="41"/>
      <c r="N290" s="41"/>
      <c r="O290" s="41"/>
    </row>
    <row r="291" spans="1:15">
      <c r="A291" s="24">
        <v>284</v>
      </c>
      <c r="B291" s="41"/>
      <c r="C291" s="41"/>
      <c r="D291" s="41"/>
      <c r="E291" s="70"/>
      <c r="F291" s="70"/>
      <c r="G291" s="43"/>
      <c r="H291" s="71"/>
      <c r="I291" s="72"/>
      <c r="J291" s="158" t="e">
        <f t="shared" si="2"/>
        <v>#DIV/0!</v>
      </c>
      <c r="K291" s="42"/>
      <c r="L291" s="42"/>
      <c r="M291" s="41"/>
      <c r="N291" s="41"/>
      <c r="O291" s="41"/>
    </row>
    <row r="292" spans="1:15">
      <c r="A292" s="24">
        <v>285</v>
      </c>
      <c r="B292" s="41"/>
      <c r="C292" s="41"/>
      <c r="D292" s="41"/>
      <c r="E292" s="70"/>
      <c r="F292" s="70"/>
      <c r="G292" s="43"/>
      <c r="H292" s="71"/>
      <c r="I292" s="72"/>
      <c r="J292" s="145" t="e">
        <f t="shared" si="2"/>
        <v>#DIV/0!</v>
      </c>
      <c r="K292" s="42"/>
      <c r="L292" s="42"/>
      <c r="M292" s="41"/>
      <c r="N292" s="41"/>
      <c r="O292" s="41"/>
    </row>
    <row r="293" spans="1:15">
      <c r="A293" s="24">
        <v>286</v>
      </c>
      <c r="B293" s="41"/>
      <c r="C293" s="41"/>
      <c r="D293" s="41"/>
      <c r="E293" s="70"/>
      <c r="F293" s="70"/>
      <c r="G293" s="43"/>
      <c r="H293" s="71"/>
      <c r="I293" s="72"/>
      <c r="J293" s="158" t="e">
        <f t="shared" si="2"/>
        <v>#DIV/0!</v>
      </c>
      <c r="K293" s="42"/>
      <c r="L293" s="42"/>
      <c r="M293" s="41"/>
      <c r="N293" s="41"/>
      <c r="O293" s="41"/>
    </row>
    <row r="294" spans="1:15">
      <c r="A294" s="24">
        <v>287</v>
      </c>
      <c r="B294" s="41"/>
      <c r="C294" s="41"/>
      <c r="D294" s="41"/>
      <c r="E294" s="70"/>
      <c r="F294" s="70"/>
      <c r="G294" s="43"/>
      <c r="H294" s="71"/>
      <c r="I294" s="72"/>
      <c r="J294" s="158" t="e">
        <f t="shared" si="2"/>
        <v>#DIV/0!</v>
      </c>
      <c r="K294" s="42"/>
      <c r="L294" s="42"/>
      <c r="M294" s="41"/>
      <c r="N294" s="41"/>
      <c r="O294" s="41"/>
    </row>
    <row r="295" spans="1:15">
      <c r="A295" s="24">
        <v>288</v>
      </c>
      <c r="B295" s="41"/>
      <c r="C295" s="41"/>
      <c r="D295" s="41"/>
      <c r="E295" s="70"/>
      <c r="F295" s="70"/>
      <c r="G295" s="43"/>
      <c r="H295" s="71"/>
      <c r="I295" s="72"/>
      <c r="J295" s="145" t="e">
        <f t="shared" si="2"/>
        <v>#DIV/0!</v>
      </c>
      <c r="K295" s="42"/>
      <c r="L295" s="42"/>
      <c r="M295" s="41"/>
      <c r="N295" s="41"/>
      <c r="O295" s="41"/>
    </row>
    <row r="296" spans="1:15">
      <c r="A296" s="24">
        <v>289</v>
      </c>
      <c r="B296" s="41"/>
      <c r="C296" s="41"/>
      <c r="D296" s="41"/>
      <c r="E296" s="70"/>
      <c r="F296" s="70"/>
      <c r="G296" s="43"/>
      <c r="H296" s="71"/>
      <c r="I296" s="72"/>
      <c r="J296" s="158" t="e">
        <f t="shared" si="2"/>
        <v>#DIV/0!</v>
      </c>
      <c r="K296" s="42"/>
      <c r="L296" s="42"/>
      <c r="M296" s="41"/>
      <c r="N296" s="41"/>
      <c r="O296" s="41"/>
    </row>
    <row r="297" spans="1:15">
      <c r="A297" s="24">
        <v>290</v>
      </c>
      <c r="B297" s="41"/>
      <c r="C297" s="41"/>
      <c r="D297" s="41"/>
      <c r="E297" s="70"/>
      <c r="F297" s="70"/>
      <c r="G297" s="43"/>
      <c r="H297" s="71"/>
      <c r="I297" s="72"/>
      <c r="J297" s="158" t="e">
        <f t="shared" si="2"/>
        <v>#DIV/0!</v>
      </c>
      <c r="K297" s="42"/>
      <c r="L297" s="42"/>
      <c r="M297" s="41"/>
      <c r="N297" s="41"/>
      <c r="O297" s="41"/>
    </row>
    <row r="298" spans="1:15">
      <c r="A298" s="24">
        <v>291</v>
      </c>
      <c r="B298" s="41"/>
      <c r="C298" s="41"/>
      <c r="D298" s="41"/>
      <c r="E298" s="70"/>
      <c r="F298" s="70"/>
      <c r="G298" s="43"/>
      <c r="H298" s="71"/>
      <c r="I298" s="72"/>
      <c r="J298" s="145" t="e">
        <f t="shared" si="2"/>
        <v>#DIV/0!</v>
      </c>
      <c r="K298" s="42"/>
      <c r="L298" s="42"/>
      <c r="M298" s="41"/>
      <c r="N298" s="41"/>
      <c r="O298" s="41"/>
    </row>
    <row r="299" spans="1:15">
      <c r="A299" s="24">
        <v>292</v>
      </c>
      <c r="B299" s="41"/>
      <c r="C299" s="41"/>
      <c r="D299" s="41"/>
      <c r="E299" s="70"/>
      <c r="F299" s="70"/>
      <c r="G299" s="43"/>
      <c r="H299" s="71"/>
      <c r="I299" s="72"/>
      <c r="J299" s="158" t="e">
        <f t="shared" si="2"/>
        <v>#DIV/0!</v>
      </c>
      <c r="K299" s="42"/>
      <c r="L299" s="42"/>
      <c r="M299" s="41"/>
      <c r="N299" s="41"/>
      <c r="O299" s="41"/>
    </row>
    <row r="300" spans="1:15">
      <c r="A300" s="24">
        <v>293</v>
      </c>
      <c r="B300" s="41"/>
      <c r="C300" s="41"/>
      <c r="D300" s="41"/>
      <c r="E300" s="70"/>
      <c r="F300" s="70"/>
      <c r="G300" s="43"/>
      <c r="H300" s="71"/>
      <c r="I300" s="72"/>
      <c r="J300" s="158" t="e">
        <f t="shared" si="2"/>
        <v>#DIV/0!</v>
      </c>
      <c r="K300" s="42"/>
      <c r="L300" s="42"/>
      <c r="M300" s="41"/>
      <c r="N300" s="41"/>
      <c r="O300" s="41"/>
    </row>
    <row r="301" spans="1:15">
      <c r="A301" s="24">
        <v>294</v>
      </c>
      <c r="B301" s="41"/>
      <c r="C301" s="41"/>
      <c r="D301" s="41"/>
      <c r="E301" s="70"/>
      <c r="F301" s="70"/>
      <c r="G301" s="43"/>
      <c r="H301" s="71"/>
      <c r="I301" s="72"/>
      <c r="J301" s="145" t="e">
        <f t="shared" si="2"/>
        <v>#DIV/0!</v>
      </c>
      <c r="K301" s="42"/>
      <c r="L301" s="42"/>
      <c r="M301" s="41"/>
      <c r="N301" s="41"/>
      <c r="O301" s="41"/>
    </row>
    <row r="302" spans="1:15">
      <c r="A302" s="24">
        <v>295</v>
      </c>
      <c r="B302" s="41"/>
      <c r="C302" s="41"/>
      <c r="D302" s="41"/>
      <c r="E302" s="70"/>
      <c r="F302" s="70"/>
      <c r="G302" s="43"/>
      <c r="H302" s="71"/>
      <c r="I302" s="72"/>
      <c r="J302" s="158" t="e">
        <f t="shared" si="2"/>
        <v>#DIV/0!</v>
      </c>
      <c r="K302" s="42"/>
      <c r="L302" s="42"/>
      <c r="M302" s="41"/>
      <c r="N302" s="41"/>
      <c r="O302" s="41"/>
    </row>
    <row r="303" spans="1:15">
      <c r="A303" s="24">
        <v>296</v>
      </c>
      <c r="B303" s="41"/>
      <c r="C303" s="41"/>
      <c r="D303" s="41"/>
      <c r="E303" s="70"/>
      <c r="F303" s="70"/>
      <c r="G303" s="43"/>
      <c r="H303" s="71"/>
      <c r="I303" s="72"/>
      <c r="J303" s="158" t="e">
        <f t="shared" si="2"/>
        <v>#DIV/0!</v>
      </c>
      <c r="K303" s="42"/>
      <c r="L303" s="42"/>
      <c r="M303" s="41"/>
      <c r="N303" s="41"/>
      <c r="O303" s="41"/>
    </row>
    <row r="304" spans="1:15">
      <c r="A304" s="24">
        <v>297</v>
      </c>
      <c r="B304" s="41"/>
      <c r="C304" s="41"/>
      <c r="D304" s="41"/>
      <c r="E304" s="70"/>
      <c r="F304" s="70"/>
      <c r="G304" s="43"/>
      <c r="H304" s="71"/>
      <c r="I304" s="72"/>
      <c r="J304" s="145" t="e">
        <f t="shared" si="2"/>
        <v>#DIV/0!</v>
      </c>
      <c r="K304" s="42"/>
      <c r="L304" s="42"/>
      <c r="M304" s="41"/>
      <c r="N304" s="41"/>
      <c r="O304" s="41"/>
    </row>
    <row r="305" spans="1:15">
      <c r="A305" s="24">
        <v>298</v>
      </c>
      <c r="B305" s="41"/>
      <c r="C305" s="41"/>
      <c r="D305" s="41"/>
      <c r="E305" s="70"/>
      <c r="F305" s="70"/>
      <c r="G305" s="43"/>
      <c r="H305" s="71"/>
      <c r="I305" s="72"/>
      <c r="J305" s="158" t="e">
        <f t="shared" si="2"/>
        <v>#DIV/0!</v>
      </c>
      <c r="K305" s="42"/>
      <c r="L305" s="42"/>
      <c r="M305" s="41"/>
      <c r="N305" s="41"/>
      <c r="O305" s="41"/>
    </row>
    <row r="306" spans="1:15">
      <c r="A306" s="24">
        <v>299</v>
      </c>
      <c r="B306" s="41"/>
      <c r="C306" s="41"/>
      <c r="D306" s="41"/>
      <c r="E306" s="70"/>
      <c r="F306" s="70"/>
      <c r="G306" s="43"/>
      <c r="H306" s="71"/>
      <c r="I306" s="72"/>
      <c r="J306" s="158" t="e">
        <f t="shared" si="2"/>
        <v>#DIV/0!</v>
      </c>
      <c r="K306" s="42"/>
      <c r="L306" s="42"/>
      <c r="M306" s="41"/>
      <c r="N306" s="41"/>
      <c r="O306" s="41"/>
    </row>
    <row r="307" spans="1:15">
      <c r="A307" s="24">
        <v>300</v>
      </c>
      <c r="B307" s="41"/>
      <c r="C307" s="41"/>
      <c r="D307" s="41"/>
      <c r="E307" s="70"/>
      <c r="F307" s="70"/>
      <c r="G307" s="43"/>
      <c r="H307" s="71"/>
      <c r="I307" s="72"/>
      <c r="J307" s="145" t="e">
        <f t="shared" si="2"/>
        <v>#DIV/0!</v>
      </c>
      <c r="K307" s="42"/>
      <c r="L307" s="42"/>
      <c r="M307" s="41"/>
      <c r="N307" s="41"/>
      <c r="O307" s="41"/>
    </row>
    <row r="308" spans="1:15">
      <c r="A308" s="24">
        <v>301</v>
      </c>
      <c r="B308" s="41"/>
      <c r="C308" s="41"/>
      <c r="D308" s="41"/>
      <c r="E308" s="70"/>
      <c r="F308" s="70"/>
      <c r="G308" s="43"/>
      <c r="H308" s="71"/>
      <c r="I308" s="72"/>
      <c r="J308" s="158" t="e">
        <f t="shared" si="2"/>
        <v>#DIV/0!</v>
      </c>
      <c r="K308" s="42"/>
      <c r="L308" s="42"/>
      <c r="M308" s="41"/>
      <c r="N308" s="41"/>
      <c r="O308" s="41"/>
    </row>
    <row r="309" spans="1:15">
      <c r="A309" s="24">
        <v>302</v>
      </c>
      <c r="B309" s="41"/>
      <c r="C309" s="41"/>
      <c r="D309" s="41"/>
      <c r="E309" s="70"/>
      <c r="F309" s="70"/>
      <c r="G309" s="43"/>
      <c r="H309" s="71"/>
      <c r="I309" s="72"/>
      <c r="J309" s="158" t="e">
        <f t="shared" si="2"/>
        <v>#DIV/0!</v>
      </c>
      <c r="K309" s="42"/>
      <c r="L309" s="42"/>
      <c r="M309" s="41"/>
      <c r="N309" s="41"/>
      <c r="O309" s="41"/>
    </row>
    <row r="310" spans="1:15">
      <c r="A310" s="24">
        <v>303</v>
      </c>
      <c r="B310" s="41"/>
      <c r="C310" s="41"/>
      <c r="D310" s="41"/>
      <c r="E310" s="70"/>
      <c r="F310" s="70"/>
      <c r="G310" s="43"/>
      <c r="H310" s="71"/>
      <c r="I310" s="72"/>
      <c r="J310" s="145" t="e">
        <f t="shared" ref="J310:J357" si="3">H310/I310</f>
        <v>#DIV/0!</v>
      </c>
      <c r="K310" s="42"/>
      <c r="L310" s="42"/>
      <c r="M310" s="41"/>
      <c r="N310" s="41"/>
      <c r="O310" s="41"/>
    </row>
    <row r="311" spans="1:15">
      <c r="A311" s="24">
        <v>304</v>
      </c>
      <c r="B311" s="41"/>
      <c r="C311" s="41"/>
      <c r="D311" s="41"/>
      <c r="E311" s="70"/>
      <c r="F311" s="70"/>
      <c r="G311" s="43"/>
      <c r="H311" s="71"/>
      <c r="I311" s="72"/>
      <c r="J311" s="158" t="e">
        <f t="shared" si="3"/>
        <v>#DIV/0!</v>
      </c>
      <c r="K311" s="42"/>
      <c r="L311" s="42"/>
      <c r="M311" s="41"/>
      <c r="N311" s="41"/>
      <c r="O311" s="41"/>
    </row>
    <row r="312" spans="1:15">
      <c r="A312" s="24">
        <v>305</v>
      </c>
      <c r="B312" s="41"/>
      <c r="C312" s="41"/>
      <c r="D312" s="41"/>
      <c r="E312" s="70"/>
      <c r="F312" s="70"/>
      <c r="G312" s="43"/>
      <c r="H312" s="71"/>
      <c r="I312" s="72"/>
      <c r="J312" s="158" t="e">
        <f t="shared" si="3"/>
        <v>#DIV/0!</v>
      </c>
      <c r="K312" s="42"/>
      <c r="L312" s="42"/>
      <c r="M312" s="41"/>
      <c r="N312" s="41"/>
      <c r="O312" s="41"/>
    </row>
    <row r="313" spans="1:15">
      <c r="A313" s="24">
        <v>306</v>
      </c>
      <c r="B313" s="41"/>
      <c r="C313" s="41"/>
      <c r="D313" s="41"/>
      <c r="E313" s="70"/>
      <c r="F313" s="70"/>
      <c r="G313" s="43"/>
      <c r="H313" s="71"/>
      <c r="I313" s="72"/>
      <c r="J313" s="145" t="e">
        <f t="shared" si="3"/>
        <v>#DIV/0!</v>
      </c>
      <c r="K313" s="42"/>
      <c r="L313" s="42"/>
      <c r="M313" s="41"/>
      <c r="N313" s="41"/>
      <c r="O313" s="41"/>
    </row>
    <row r="314" spans="1:15">
      <c r="A314" s="24">
        <v>307</v>
      </c>
      <c r="B314" s="41"/>
      <c r="C314" s="41"/>
      <c r="D314" s="41"/>
      <c r="E314" s="70"/>
      <c r="F314" s="70"/>
      <c r="G314" s="43"/>
      <c r="H314" s="71"/>
      <c r="I314" s="72"/>
      <c r="J314" s="158" t="e">
        <f t="shared" si="3"/>
        <v>#DIV/0!</v>
      </c>
      <c r="K314" s="42"/>
      <c r="L314" s="42"/>
      <c r="M314" s="41"/>
      <c r="N314" s="41"/>
      <c r="O314" s="41"/>
    </row>
    <row r="315" spans="1:15">
      <c r="A315" s="24">
        <v>308</v>
      </c>
      <c r="B315" s="41"/>
      <c r="C315" s="41"/>
      <c r="D315" s="41"/>
      <c r="E315" s="70"/>
      <c r="F315" s="70"/>
      <c r="G315" s="43"/>
      <c r="H315" s="71"/>
      <c r="I315" s="72"/>
      <c r="J315" s="158" t="e">
        <f t="shared" si="3"/>
        <v>#DIV/0!</v>
      </c>
      <c r="K315" s="42"/>
      <c r="L315" s="42"/>
      <c r="M315" s="41"/>
      <c r="N315" s="41"/>
      <c r="O315" s="41"/>
    </row>
    <row r="316" spans="1:15">
      <c r="A316" s="24">
        <v>309</v>
      </c>
      <c r="B316" s="41"/>
      <c r="C316" s="41"/>
      <c r="D316" s="41"/>
      <c r="E316" s="70"/>
      <c r="F316" s="70"/>
      <c r="G316" s="43"/>
      <c r="H316" s="71"/>
      <c r="I316" s="72"/>
      <c r="J316" s="145" t="e">
        <f t="shared" si="3"/>
        <v>#DIV/0!</v>
      </c>
      <c r="K316" s="42"/>
      <c r="L316" s="42"/>
      <c r="M316" s="41"/>
      <c r="N316" s="41"/>
      <c r="O316" s="41"/>
    </row>
    <row r="317" spans="1:15">
      <c r="A317" s="24">
        <v>310</v>
      </c>
      <c r="B317" s="41"/>
      <c r="C317" s="41"/>
      <c r="D317" s="41"/>
      <c r="E317" s="70"/>
      <c r="F317" s="70"/>
      <c r="G317" s="43"/>
      <c r="H317" s="71"/>
      <c r="I317" s="72"/>
      <c r="J317" s="158" t="e">
        <f t="shared" si="3"/>
        <v>#DIV/0!</v>
      </c>
      <c r="K317" s="42"/>
      <c r="L317" s="42"/>
      <c r="M317" s="41"/>
      <c r="N317" s="41"/>
      <c r="O317" s="41"/>
    </row>
    <row r="318" spans="1:15">
      <c r="A318" s="24">
        <v>311</v>
      </c>
      <c r="B318" s="41"/>
      <c r="C318" s="41"/>
      <c r="D318" s="41"/>
      <c r="E318" s="70"/>
      <c r="F318" s="70"/>
      <c r="G318" s="43"/>
      <c r="H318" s="71"/>
      <c r="I318" s="72"/>
      <c r="J318" s="158" t="e">
        <f t="shared" si="3"/>
        <v>#DIV/0!</v>
      </c>
      <c r="K318" s="42"/>
      <c r="L318" s="42"/>
      <c r="M318" s="41"/>
      <c r="N318" s="41"/>
      <c r="O318" s="41"/>
    </row>
    <row r="319" spans="1:15">
      <c r="A319" s="24">
        <v>312</v>
      </c>
      <c r="B319" s="41"/>
      <c r="C319" s="41"/>
      <c r="D319" s="41"/>
      <c r="E319" s="70"/>
      <c r="F319" s="70"/>
      <c r="G319" s="43"/>
      <c r="H319" s="71"/>
      <c r="I319" s="72"/>
      <c r="J319" s="145" t="e">
        <f t="shared" si="3"/>
        <v>#DIV/0!</v>
      </c>
      <c r="K319" s="42"/>
      <c r="L319" s="42"/>
      <c r="M319" s="41"/>
      <c r="N319" s="41"/>
      <c r="O319" s="41"/>
    </row>
    <row r="320" spans="1:15">
      <c r="A320" s="24">
        <v>313</v>
      </c>
      <c r="B320" s="41"/>
      <c r="C320" s="41"/>
      <c r="D320" s="41"/>
      <c r="E320" s="70"/>
      <c r="F320" s="70"/>
      <c r="G320" s="43"/>
      <c r="H320" s="71"/>
      <c r="I320" s="72"/>
      <c r="J320" s="158" t="e">
        <f t="shared" si="3"/>
        <v>#DIV/0!</v>
      </c>
      <c r="K320" s="42"/>
      <c r="L320" s="42"/>
      <c r="M320" s="41"/>
      <c r="N320" s="41"/>
      <c r="O320" s="41"/>
    </row>
    <row r="321" spans="1:15">
      <c r="A321" s="24">
        <v>314</v>
      </c>
      <c r="B321" s="41"/>
      <c r="C321" s="41"/>
      <c r="D321" s="41"/>
      <c r="E321" s="70"/>
      <c r="F321" s="70"/>
      <c r="G321" s="43"/>
      <c r="H321" s="71"/>
      <c r="I321" s="72"/>
      <c r="J321" s="158" t="e">
        <f t="shared" si="3"/>
        <v>#DIV/0!</v>
      </c>
      <c r="K321" s="42"/>
      <c r="L321" s="42"/>
      <c r="M321" s="41"/>
      <c r="N321" s="41"/>
      <c r="O321" s="41"/>
    </row>
    <row r="322" spans="1:15">
      <c r="A322" s="24">
        <v>315</v>
      </c>
      <c r="B322" s="41"/>
      <c r="C322" s="41"/>
      <c r="D322" s="41"/>
      <c r="E322" s="70"/>
      <c r="F322" s="70"/>
      <c r="G322" s="43"/>
      <c r="H322" s="71"/>
      <c r="I322" s="72"/>
      <c r="J322" s="145" t="e">
        <f t="shared" si="3"/>
        <v>#DIV/0!</v>
      </c>
      <c r="K322" s="42"/>
      <c r="L322" s="42"/>
      <c r="M322" s="41"/>
      <c r="N322" s="41"/>
      <c r="O322" s="41"/>
    </row>
    <row r="323" spans="1:15">
      <c r="A323" s="24">
        <v>316</v>
      </c>
      <c r="B323" s="41"/>
      <c r="C323" s="41"/>
      <c r="D323" s="41"/>
      <c r="E323" s="70"/>
      <c r="F323" s="70"/>
      <c r="G323" s="43"/>
      <c r="H323" s="71"/>
      <c r="I323" s="72"/>
      <c r="J323" s="158" t="e">
        <f t="shared" si="3"/>
        <v>#DIV/0!</v>
      </c>
      <c r="K323" s="42"/>
      <c r="L323" s="42"/>
      <c r="M323" s="41"/>
      <c r="N323" s="41"/>
      <c r="O323" s="41"/>
    </row>
    <row r="324" spans="1:15">
      <c r="A324" s="24">
        <v>317</v>
      </c>
      <c r="B324" s="41"/>
      <c r="C324" s="41"/>
      <c r="D324" s="41"/>
      <c r="E324" s="70"/>
      <c r="F324" s="70"/>
      <c r="G324" s="43"/>
      <c r="H324" s="71"/>
      <c r="I324" s="72"/>
      <c r="J324" s="158" t="e">
        <f t="shared" si="3"/>
        <v>#DIV/0!</v>
      </c>
      <c r="K324" s="42"/>
      <c r="L324" s="42"/>
      <c r="M324" s="41"/>
      <c r="N324" s="41"/>
      <c r="O324" s="41"/>
    </row>
    <row r="325" spans="1:15">
      <c r="A325" s="24">
        <v>318</v>
      </c>
      <c r="B325" s="41"/>
      <c r="C325" s="41"/>
      <c r="D325" s="41"/>
      <c r="E325" s="70"/>
      <c r="F325" s="70"/>
      <c r="G325" s="43"/>
      <c r="H325" s="71"/>
      <c r="I325" s="72"/>
      <c r="J325" s="145" t="e">
        <f t="shared" si="3"/>
        <v>#DIV/0!</v>
      </c>
      <c r="K325" s="42"/>
      <c r="L325" s="42"/>
      <c r="M325" s="41"/>
      <c r="N325" s="41"/>
      <c r="O325" s="41"/>
    </row>
    <row r="326" spans="1:15">
      <c r="A326" s="24">
        <v>319</v>
      </c>
      <c r="B326" s="41"/>
      <c r="C326" s="41"/>
      <c r="D326" s="41"/>
      <c r="E326" s="70"/>
      <c r="F326" s="70"/>
      <c r="G326" s="43"/>
      <c r="H326" s="71"/>
      <c r="I326" s="72"/>
      <c r="J326" s="158" t="e">
        <f t="shared" si="3"/>
        <v>#DIV/0!</v>
      </c>
      <c r="K326" s="42"/>
      <c r="L326" s="42"/>
      <c r="M326" s="41"/>
      <c r="N326" s="41"/>
      <c r="O326" s="41"/>
    </row>
    <row r="327" spans="1:15">
      <c r="A327" s="24">
        <v>320</v>
      </c>
      <c r="B327" s="41"/>
      <c r="C327" s="41"/>
      <c r="D327" s="41"/>
      <c r="E327" s="70"/>
      <c r="F327" s="70"/>
      <c r="G327" s="43"/>
      <c r="H327" s="71"/>
      <c r="I327" s="72"/>
      <c r="J327" s="158" t="e">
        <f t="shared" si="3"/>
        <v>#DIV/0!</v>
      </c>
      <c r="K327" s="42"/>
      <c r="L327" s="42"/>
      <c r="M327" s="41"/>
      <c r="N327" s="41"/>
      <c r="O327" s="41"/>
    </row>
    <row r="328" spans="1:15">
      <c r="A328" s="24">
        <v>321</v>
      </c>
      <c r="B328" s="41"/>
      <c r="C328" s="41"/>
      <c r="D328" s="41"/>
      <c r="E328" s="70"/>
      <c r="F328" s="70"/>
      <c r="G328" s="43"/>
      <c r="H328" s="71"/>
      <c r="I328" s="72"/>
      <c r="J328" s="145" t="e">
        <f t="shared" si="3"/>
        <v>#DIV/0!</v>
      </c>
      <c r="K328" s="42"/>
      <c r="L328" s="42"/>
      <c r="M328" s="41"/>
      <c r="N328" s="41"/>
      <c r="O328" s="41"/>
    </row>
    <row r="329" spans="1:15">
      <c r="A329" s="24">
        <v>322</v>
      </c>
      <c r="B329" s="41"/>
      <c r="C329" s="41"/>
      <c r="D329" s="41"/>
      <c r="E329" s="70"/>
      <c r="F329" s="70"/>
      <c r="G329" s="43"/>
      <c r="H329" s="71"/>
      <c r="I329" s="72"/>
      <c r="J329" s="158" t="e">
        <f t="shared" si="3"/>
        <v>#DIV/0!</v>
      </c>
      <c r="K329" s="42"/>
      <c r="L329" s="42"/>
      <c r="M329" s="41"/>
      <c r="N329" s="41"/>
      <c r="O329" s="41"/>
    </row>
    <row r="330" spans="1:15">
      <c r="A330" s="24">
        <v>323</v>
      </c>
      <c r="B330" s="41"/>
      <c r="C330" s="41"/>
      <c r="D330" s="41"/>
      <c r="E330" s="70"/>
      <c r="F330" s="70"/>
      <c r="G330" s="43"/>
      <c r="H330" s="71"/>
      <c r="I330" s="72"/>
      <c r="J330" s="158" t="e">
        <f t="shared" si="3"/>
        <v>#DIV/0!</v>
      </c>
      <c r="K330" s="42"/>
      <c r="L330" s="42"/>
      <c r="M330" s="41"/>
      <c r="N330" s="41"/>
      <c r="O330" s="41"/>
    </row>
    <row r="331" spans="1:15">
      <c r="A331" s="24">
        <v>324</v>
      </c>
      <c r="B331" s="41"/>
      <c r="C331" s="41"/>
      <c r="D331" s="41"/>
      <c r="E331" s="70"/>
      <c r="F331" s="70"/>
      <c r="G331" s="43"/>
      <c r="H331" s="71"/>
      <c r="I331" s="72"/>
      <c r="J331" s="145" t="e">
        <f t="shared" si="3"/>
        <v>#DIV/0!</v>
      </c>
      <c r="K331" s="42"/>
      <c r="L331" s="42"/>
      <c r="M331" s="41"/>
      <c r="N331" s="41"/>
      <c r="O331" s="41"/>
    </row>
    <row r="332" spans="1:15">
      <c r="A332" s="24">
        <v>325</v>
      </c>
      <c r="B332" s="41"/>
      <c r="C332" s="41"/>
      <c r="D332" s="41"/>
      <c r="E332" s="70"/>
      <c r="F332" s="70"/>
      <c r="G332" s="43"/>
      <c r="H332" s="71"/>
      <c r="I332" s="72"/>
      <c r="J332" s="158" t="e">
        <f t="shared" si="3"/>
        <v>#DIV/0!</v>
      </c>
      <c r="K332" s="42"/>
      <c r="L332" s="42"/>
      <c r="M332" s="41"/>
      <c r="N332" s="41"/>
      <c r="O332" s="41"/>
    </row>
    <row r="333" spans="1:15">
      <c r="A333" s="24">
        <v>326</v>
      </c>
      <c r="B333" s="41"/>
      <c r="C333" s="41"/>
      <c r="D333" s="41"/>
      <c r="E333" s="70"/>
      <c r="F333" s="70"/>
      <c r="G333" s="43"/>
      <c r="H333" s="71"/>
      <c r="I333" s="72"/>
      <c r="J333" s="158" t="e">
        <f t="shared" si="3"/>
        <v>#DIV/0!</v>
      </c>
      <c r="K333" s="42"/>
      <c r="L333" s="42"/>
      <c r="M333" s="41"/>
      <c r="N333" s="41"/>
      <c r="O333" s="41"/>
    </row>
    <row r="334" spans="1:15">
      <c r="A334" s="24">
        <v>327</v>
      </c>
      <c r="B334" s="41"/>
      <c r="C334" s="41"/>
      <c r="D334" s="41"/>
      <c r="E334" s="70"/>
      <c r="F334" s="70"/>
      <c r="G334" s="43"/>
      <c r="H334" s="71"/>
      <c r="I334" s="72"/>
      <c r="J334" s="145" t="e">
        <f t="shared" si="3"/>
        <v>#DIV/0!</v>
      </c>
      <c r="K334" s="42"/>
      <c r="L334" s="42"/>
      <c r="M334" s="41"/>
      <c r="N334" s="41"/>
      <c r="O334" s="41"/>
    </row>
    <row r="335" spans="1:15">
      <c r="A335" s="24">
        <v>328</v>
      </c>
      <c r="B335" s="41"/>
      <c r="C335" s="41"/>
      <c r="D335" s="41"/>
      <c r="E335" s="70"/>
      <c r="F335" s="70"/>
      <c r="G335" s="43"/>
      <c r="H335" s="71"/>
      <c r="I335" s="72"/>
      <c r="J335" s="158" t="e">
        <f t="shared" si="3"/>
        <v>#DIV/0!</v>
      </c>
      <c r="K335" s="42"/>
      <c r="L335" s="42"/>
      <c r="M335" s="41"/>
      <c r="N335" s="41"/>
      <c r="O335" s="41"/>
    </row>
    <row r="336" spans="1:15">
      <c r="A336" s="24">
        <v>329</v>
      </c>
      <c r="B336" s="41"/>
      <c r="C336" s="41"/>
      <c r="D336" s="41"/>
      <c r="E336" s="70"/>
      <c r="F336" s="70"/>
      <c r="G336" s="43"/>
      <c r="H336" s="71"/>
      <c r="I336" s="72"/>
      <c r="J336" s="158" t="e">
        <f t="shared" si="3"/>
        <v>#DIV/0!</v>
      </c>
      <c r="K336" s="42"/>
      <c r="L336" s="42"/>
      <c r="M336" s="41"/>
      <c r="N336" s="41"/>
      <c r="O336" s="41"/>
    </row>
    <row r="337" spans="1:15">
      <c r="A337" s="24">
        <v>330</v>
      </c>
      <c r="B337" s="41"/>
      <c r="C337" s="41"/>
      <c r="D337" s="41"/>
      <c r="E337" s="70"/>
      <c r="F337" s="70"/>
      <c r="G337" s="43"/>
      <c r="H337" s="71"/>
      <c r="I337" s="72"/>
      <c r="J337" s="145" t="e">
        <f t="shared" si="3"/>
        <v>#DIV/0!</v>
      </c>
      <c r="K337" s="42"/>
      <c r="L337" s="42"/>
      <c r="M337" s="41"/>
      <c r="N337" s="41"/>
      <c r="O337" s="41"/>
    </row>
    <row r="338" spans="1:15">
      <c r="A338" s="24">
        <v>331</v>
      </c>
      <c r="B338" s="41"/>
      <c r="C338" s="41"/>
      <c r="D338" s="41"/>
      <c r="E338" s="70"/>
      <c r="F338" s="70"/>
      <c r="G338" s="43"/>
      <c r="H338" s="71"/>
      <c r="I338" s="72"/>
      <c r="J338" s="158" t="e">
        <f t="shared" si="3"/>
        <v>#DIV/0!</v>
      </c>
      <c r="K338" s="42"/>
      <c r="L338" s="42"/>
      <c r="M338" s="41"/>
      <c r="N338" s="41"/>
      <c r="O338" s="41"/>
    </row>
    <row r="339" spans="1:15">
      <c r="A339" s="24">
        <v>332</v>
      </c>
      <c r="B339" s="41"/>
      <c r="C339" s="41"/>
      <c r="D339" s="41"/>
      <c r="E339" s="70"/>
      <c r="F339" s="70"/>
      <c r="G339" s="43"/>
      <c r="H339" s="71"/>
      <c r="I339" s="72"/>
      <c r="J339" s="158" t="e">
        <f t="shared" si="3"/>
        <v>#DIV/0!</v>
      </c>
      <c r="K339" s="42"/>
      <c r="L339" s="42"/>
      <c r="M339" s="41"/>
      <c r="N339" s="41"/>
      <c r="O339" s="41"/>
    </row>
    <row r="340" spans="1:15">
      <c r="A340" s="24">
        <v>333</v>
      </c>
      <c r="B340" s="41"/>
      <c r="C340" s="41"/>
      <c r="D340" s="41"/>
      <c r="E340" s="70"/>
      <c r="F340" s="70"/>
      <c r="G340" s="43"/>
      <c r="H340" s="71"/>
      <c r="I340" s="72"/>
      <c r="J340" s="145" t="e">
        <f t="shared" si="3"/>
        <v>#DIV/0!</v>
      </c>
      <c r="K340" s="42"/>
      <c r="L340" s="42"/>
      <c r="M340" s="41"/>
      <c r="N340" s="41"/>
      <c r="O340" s="41"/>
    </row>
    <row r="341" spans="1:15">
      <c r="A341" s="24">
        <v>334</v>
      </c>
      <c r="B341" s="41"/>
      <c r="C341" s="41"/>
      <c r="D341" s="41"/>
      <c r="E341" s="70"/>
      <c r="F341" s="70"/>
      <c r="G341" s="43"/>
      <c r="H341" s="71"/>
      <c r="I341" s="72"/>
      <c r="J341" s="158" t="e">
        <f t="shared" si="3"/>
        <v>#DIV/0!</v>
      </c>
      <c r="K341" s="42"/>
      <c r="L341" s="42"/>
      <c r="M341" s="41"/>
      <c r="N341" s="41"/>
      <c r="O341" s="41"/>
    </row>
    <row r="342" spans="1:15">
      <c r="A342" s="24">
        <v>335</v>
      </c>
      <c r="B342" s="41"/>
      <c r="C342" s="41"/>
      <c r="D342" s="41"/>
      <c r="E342" s="70"/>
      <c r="F342" s="70"/>
      <c r="G342" s="43"/>
      <c r="H342" s="71"/>
      <c r="I342" s="72"/>
      <c r="J342" s="158" t="e">
        <f t="shared" si="3"/>
        <v>#DIV/0!</v>
      </c>
      <c r="K342" s="42"/>
      <c r="L342" s="42"/>
      <c r="M342" s="41"/>
      <c r="N342" s="41"/>
      <c r="O342" s="41"/>
    </row>
    <row r="343" spans="1:15">
      <c r="A343" s="24">
        <v>336</v>
      </c>
      <c r="B343" s="41"/>
      <c r="C343" s="41"/>
      <c r="D343" s="41"/>
      <c r="E343" s="70"/>
      <c r="F343" s="70"/>
      <c r="G343" s="43"/>
      <c r="H343" s="71"/>
      <c r="I343" s="72"/>
      <c r="J343" s="145" t="e">
        <f t="shared" si="3"/>
        <v>#DIV/0!</v>
      </c>
      <c r="K343" s="42"/>
      <c r="L343" s="42"/>
      <c r="M343" s="41"/>
      <c r="N343" s="41"/>
      <c r="O343" s="41"/>
    </row>
    <row r="344" spans="1:15">
      <c r="A344" s="24">
        <v>337</v>
      </c>
      <c r="B344" s="41"/>
      <c r="C344" s="41"/>
      <c r="D344" s="41"/>
      <c r="E344" s="70"/>
      <c r="F344" s="70"/>
      <c r="G344" s="43"/>
      <c r="H344" s="71"/>
      <c r="I344" s="72"/>
      <c r="J344" s="158" t="e">
        <f t="shared" si="3"/>
        <v>#DIV/0!</v>
      </c>
      <c r="K344" s="42"/>
      <c r="L344" s="42"/>
      <c r="M344" s="41"/>
      <c r="N344" s="41"/>
      <c r="O344" s="41"/>
    </row>
    <row r="345" spans="1:15">
      <c r="A345" s="24">
        <v>338</v>
      </c>
      <c r="B345" s="41"/>
      <c r="C345" s="41"/>
      <c r="D345" s="41"/>
      <c r="E345" s="70"/>
      <c r="F345" s="70"/>
      <c r="G345" s="43"/>
      <c r="H345" s="71"/>
      <c r="I345" s="72"/>
      <c r="J345" s="158" t="e">
        <f t="shared" si="3"/>
        <v>#DIV/0!</v>
      </c>
      <c r="K345" s="42"/>
      <c r="L345" s="42"/>
      <c r="M345" s="41"/>
      <c r="N345" s="41"/>
      <c r="O345" s="41"/>
    </row>
    <row r="346" spans="1:15">
      <c r="A346" s="24">
        <v>339</v>
      </c>
      <c r="B346" s="41"/>
      <c r="C346" s="41"/>
      <c r="D346" s="41"/>
      <c r="E346" s="70"/>
      <c r="F346" s="70"/>
      <c r="G346" s="43"/>
      <c r="H346" s="71"/>
      <c r="I346" s="72"/>
      <c r="J346" s="145" t="e">
        <f t="shared" si="3"/>
        <v>#DIV/0!</v>
      </c>
      <c r="K346" s="42"/>
      <c r="L346" s="42"/>
      <c r="M346" s="41"/>
      <c r="N346" s="41"/>
      <c r="O346" s="41"/>
    </row>
    <row r="347" spans="1:15">
      <c r="A347" s="24">
        <v>340</v>
      </c>
      <c r="B347" s="41"/>
      <c r="C347" s="41"/>
      <c r="D347" s="41"/>
      <c r="E347" s="70"/>
      <c r="F347" s="70"/>
      <c r="G347" s="43"/>
      <c r="H347" s="71"/>
      <c r="I347" s="72"/>
      <c r="J347" s="158" t="e">
        <f t="shared" si="3"/>
        <v>#DIV/0!</v>
      </c>
      <c r="K347" s="42"/>
      <c r="L347" s="42"/>
      <c r="M347" s="41"/>
      <c r="N347" s="41"/>
      <c r="O347" s="41"/>
    </row>
    <row r="348" spans="1:15">
      <c r="A348" s="24">
        <v>341</v>
      </c>
      <c r="B348" s="41"/>
      <c r="C348" s="41"/>
      <c r="D348" s="41"/>
      <c r="E348" s="70"/>
      <c r="F348" s="70"/>
      <c r="G348" s="43"/>
      <c r="H348" s="71"/>
      <c r="I348" s="72"/>
      <c r="J348" s="158" t="e">
        <f t="shared" si="3"/>
        <v>#DIV/0!</v>
      </c>
      <c r="K348" s="42"/>
      <c r="L348" s="42"/>
      <c r="M348" s="41"/>
      <c r="N348" s="41"/>
      <c r="O348" s="41"/>
    </row>
    <row r="349" spans="1:15">
      <c r="A349" s="24">
        <v>342</v>
      </c>
      <c r="B349" s="41"/>
      <c r="C349" s="41"/>
      <c r="D349" s="41"/>
      <c r="E349" s="70"/>
      <c r="F349" s="70"/>
      <c r="G349" s="43"/>
      <c r="H349" s="71"/>
      <c r="I349" s="72"/>
      <c r="J349" s="145" t="e">
        <f t="shared" si="3"/>
        <v>#DIV/0!</v>
      </c>
      <c r="K349" s="42"/>
      <c r="L349" s="42"/>
      <c r="M349" s="41"/>
      <c r="N349" s="41"/>
      <c r="O349" s="41"/>
    </row>
    <row r="350" spans="1:15">
      <c r="A350" s="24">
        <v>343</v>
      </c>
      <c r="B350" s="41"/>
      <c r="C350" s="41"/>
      <c r="D350" s="41"/>
      <c r="E350" s="70"/>
      <c r="F350" s="70"/>
      <c r="G350" s="43"/>
      <c r="H350" s="71"/>
      <c r="I350" s="72"/>
      <c r="J350" s="158" t="e">
        <f t="shared" si="3"/>
        <v>#DIV/0!</v>
      </c>
      <c r="K350" s="42"/>
      <c r="L350" s="42"/>
      <c r="M350" s="41"/>
      <c r="N350" s="41"/>
      <c r="O350" s="41"/>
    </row>
    <row r="351" spans="1:15">
      <c r="A351" s="24">
        <v>344</v>
      </c>
      <c r="B351" s="41"/>
      <c r="C351" s="41"/>
      <c r="D351" s="41"/>
      <c r="E351" s="70"/>
      <c r="F351" s="70"/>
      <c r="G351" s="43"/>
      <c r="H351" s="71"/>
      <c r="I351" s="72"/>
      <c r="J351" s="158" t="e">
        <f t="shared" si="3"/>
        <v>#DIV/0!</v>
      </c>
      <c r="K351" s="42"/>
      <c r="L351" s="42"/>
      <c r="M351" s="41"/>
      <c r="N351" s="41"/>
      <c r="O351" s="41"/>
    </row>
    <row r="352" spans="1:15">
      <c r="A352" s="24">
        <v>345</v>
      </c>
      <c r="B352" s="41"/>
      <c r="C352" s="41"/>
      <c r="D352" s="41"/>
      <c r="E352" s="70"/>
      <c r="F352" s="70"/>
      <c r="G352" s="43"/>
      <c r="H352" s="71"/>
      <c r="I352" s="72"/>
      <c r="J352" s="145" t="e">
        <f t="shared" si="3"/>
        <v>#DIV/0!</v>
      </c>
      <c r="K352" s="42"/>
      <c r="L352" s="42"/>
      <c r="M352" s="41"/>
      <c r="N352" s="41"/>
      <c r="O352" s="41"/>
    </row>
    <row r="353" spans="1:15">
      <c r="A353" s="24">
        <v>346</v>
      </c>
      <c r="B353" s="41"/>
      <c r="C353" s="41"/>
      <c r="D353" s="41"/>
      <c r="E353" s="70"/>
      <c r="F353" s="70"/>
      <c r="G353" s="43"/>
      <c r="H353" s="71"/>
      <c r="I353" s="72"/>
      <c r="J353" s="158" t="e">
        <f t="shared" si="3"/>
        <v>#DIV/0!</v>
      </c>
      <c r="K353" s="42"/>
      <c r="L353" s="42"/>
      <c r="M353" s="41"/>
      <c r="N353" s="41"/>
      <c r="O353" s="41"/>
    </row>
    <row r="354" spans="1:15">
      <c r="A354" s="24">
        <v>347</v>
      </c>
      <c r="B354" s="41"/>
      <c r="C354" s="41"/>
      <c r="D354" s="41"/>
      <c r="E354" s="70"/>
      <c r="F354" s="70"/>
      <c r="G354" s="43"/>
      <c r="H354" s="71"/>
      <c r="I354" s="72"/>
      <c r="J354" s="158" t="e">
        <f t="shared" si="3"/>
        <v>#DIV/0!</v>
      </c>
      <c r="K354" s="42"/>
      <c r="L354" s="42"/>
      <c r="M354" s="41"/>
      <c r="N354" s="41"/>
      <c r="O354" s="41"/>
    </row>
    <row r="355" spans="1:15">
      <c r="A355" s="24">
        <v>348</v>
      </c>
      <c r="B355" s="41"/>
      <c r="C355" s="41"/>
      <c r="D355" s="41"/>
      <c r="E355" s="70"/>
      <c r="F355" s="70"/>
      <c r="G355" s="43"/>
      <c r="H355" s="71"/>
      <c r="I355" s="72"/>
      <c r="J355" s="145" t="e">
        <f t="shared" si="3"/>
        <v>#DIV/0!</v>
      </c>
      <c r="K355" s="42"/>
      <c r="L355" s="42"/>
      <c r="M355" s="41"/>
      <c r="N355" s="41"/>
      <c r="O355" s="41"/>
    </row>
    <row r="356" spans="1:15">
      <c r="A356" s="24">
        <v>349</v>
      </c>
      <c r="B356" s="41"/>
      <c r="C356" s="41"/>
      <c r="D356" s="41"/>
      <c r="E356" s="70"/>
      <c r="F356" s="70"/>
      <c r="G356" s="43"/>
      <c r="H356" s="71"/>
      <c r="I356" s="72"/>
      <c r="J356" s="158" t="e">
        <f t="shared" si="3"/>
        <v>#DIV/0!</v>
      </c>
      <c r="K356" s="42"/>
      <c r="L356" s="42"/>
      <c r="M356" s="41"/>
      <c r="N356" s="41"/>
      <c r="O356" s="41"/>
    </row>
    <row r="357" spans="1:15">
      <c r="A357" s="24">
        <v>350</v>
      </c>
      <c r="B357" s="41"/>
      <c r="C357" s="41"/>
      <c r="D357" s="41"/>
      <c r="E357" s="70"/>
      <c r="F357" s="70"/>
      <c r="G357" s="43"/>
      <c r="H357" s="71"/>
      <c r="I357" s="72"/>
      <c r="J357" s="158" t="e">
        <f t="shared" si="3"/>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5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2" sqref="H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212" t="s">
        <v>1556</v>
      </c>
      <c r="C1" s="65"/>
      <c r="D1" s="65"/>
      <c r="E1" s="65"/>
      <c r="F1" s="65"/>
      <c r="G1" s="65"/>
      <c r="I1" s="24" t="s">
        <v>101</v>
      </c>
    </row>
    <row r="2" spans="1:10" ht="49.5" customHeight="1">
      <c r="B2" s="76"/>
      <c r="C2" s="65"/>
      <c r="D2" s="65"/>
      <c r="E2" s="857" t="s">
        <v>102</v>
      </c>
      <c r="F2" s="856"/>
      <c r="G2" s="856"/>
      <c r="H2" s="142">
        <f>SUMIF(G6:G356,"PPS",H6:H356)</f>
        <v>274555662</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274555662</v>
      </c>
      <c r="I5" s="170">
        <f>SUM(I6:I65)</f>
        <v>7058571</v>
      </c>
      <c r="J5" s="149">
        <f t="shared" ref="J5:J65" si="0">H5/I5</f>
        <v>38.896776982196535</v>
      </c>
    </row>
    <row r="6" spans="1:10" ht="14.25" thickTop="1">
      <c r="A6" s="24">
        <v>1</v>
      </c>
      <c r="B6" s="107" t="s">
        <v>1698</v>
      </c>
      <c r="C6" s="107" t="s">
        <v>1595</v>
      </c>
      <c r="D6" s="107" t="s">
        <v>452</v>
      </c>
      <c r="E6" s="112">
        <v>1</v>
      </c>
      <c r="F6" s="107" t="s">
        <v>1699</v>
      </c>
      <c r="G6" s="66" t="s">
        <v>128</v>
      </c>
      <c r="H6" s="142">
        <v>89909539</v>
      </c>
      <c r="I6" s="142">
        <v>2304782</v>
      </c>
      <c r="J6" s="41">
        <f t="shared" si="0"/>
        <v>39.009997040934891</v>
      </c>
    </row>
    <row r="7" spans="1:10">
      <c r="A7" s="24">
        <v>2</v>
      </c>
      <c r="B7" s="107" t="s">
        <v>1700</v>
      </c>
      <c r="C7" s="107" t="s">
        <v>1595</v>
      </c>
      <c r="D7" s="107" t="s">
        <v>452</v>
      </c>
      <c r="E7" s="112">
        <v>1</v>
      </c>
      <c r="F7" s="107" t="s">
        <v>1699</v>
      </c>
      <c r="G7" s="66" t="s">
        <v>128</v>
      </c>
      <c r="H7" s="142">
        <v>56216096</v>
      </c>
      <c r="I7" s="142">
        <v>1441069</v>
      </c>
      <c r="J7" s="41">
        <f t="shared" si="0"/>
        <v>39.009996051542295</v>
      </c>
    </row>
    <row r="8" spans="1:10">
      <c r="A8" s="24">
        <v>3</v>
      </c>
      <c r="B8" s="107" t="s">
        <v>1701</v>
      </c>
      <c r="C8" s="107" t="s">
        <v>1595</v>
      </c>
      <c r="D8" s="107" t="s">
        <v>452</v>
      </c>
      <c r="E8" s="112">
        <v>1</v>
      </c>
      <c r="F8" s="107" t="s">
        <v>1699</v>
      </c>
      <c r="G8" s="66" t="s">
        <v>128</v>
      </c>
      <c r="H8" s="142">
        <v>53383855</v>
      </c>
      <c r="I8" s="142">
        <v>1368466</v>
      </c>
      <c r="J8" s="41">
        <f t="shared" si="0"/>
        <v>39.009997325472462</v>
      </c>
    </row>
    <row r="9" spans="1:10">
      <c r="A9" s="24">
        <v>4</v>
      </c>
      <c r="B9" s="235" t="s">
        <v>1702</v>
      </c>
      <c r="C9" s="235" t="s">
        <v>1595</v>
      </c>
      <c r="D9" s="235" t="s">
        <v>452</v>
      </c>
      <c r="E9" s="41">
        <v>1</v>
      </c>
      <c r="F9" s="235" t="s">
        <v>1699</v>
      </c>
      <c r="G9" s="70" t="s">
        <v>128</v>
      </c>
      <c r="H9" s="41">
        <v>57614059</v>
      </c>
      <c r="I9" s="41">
        <v>1476905</v>
      </c>
      <c r="J9" s="41">
        <f t="shared" si="0"/>
        <v>39.009996580687314</v>
      </c>
    </row>
    <row r="10" spans="1:10" ht="24" customHeight="1">
      <c r="A10" s="24">
        <v>5</v>
      </c>
      <c r="B10" s="520" t="s">
        <v>1703</v>
      </c>
      <c r="C10" s="521" t="s">
        <v>1688</v>
      </c>
      <c r="D10" s="522" t="s">
        <v>124</v>
      </c>
      <c r="E10" s="112">
        <v>2</v>
      </c>
      <c r="F10" s="523" t="s">
        <v>806</v>
      </c>
      <c r="G10" s="524" t="s">
        <v>128</v>
      </c>
      <c r="H10" s="525">
        <v>17432113</v>
      </c>
      <c r="I10" s="525">
        <v>467349</v>
      </c>
      <c r="J10" s="526">
        <f t="shared" si="0"/>
        <v>37.299989943275797</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4" sqref="H4"/>
    </sheetView>
  </sheetViews>
  <sheetFormatPr defaultColWidth="9" defaultRowHeight="13.5"/>
  <cols>
    <col min="1" max="1" width="9.125" style="24" bestFit="1" customWidth="1"/>
    <col min="2" max="2" width="20" style="24" customWidth="1"/>
    <col min="3" max="4" width="9" style="24"/>
    <col min="5" max="5" width="13.125" style="24" bestFit="1" customWidth="1"/>
    <col min="6" max="6" width="9" style="24"/>
    <col min="7" max="7" width="13.125" style="24" bestFit="1" customWidth="1"/>
    <col min="8" max="8" width="14.5" style="24" bestFit="1" customWidth="1"/>
    <col min="9" max="9" width="13.625" style="24" bestFit="1" customWidth="1"/>
    <col min="10" max="10" width="9.125" style="24" bestFit="1" customWidth="1"/>
    <col min="11" max="256" width="9" style="24"/>
    <col min="257" max="257" width="9.125" style="24" bestFit="1" customWidth="1"/>
    <col min="258" max="258" width="20" style="24" customWidth="1"/>
    <col min="259" max="260" width="9" style="24"/>
    <col min="261" max="261" width="13.125" style="24" bestFit="1" customWidth="1"/>
    <col min="262" max="262" width="9" style="24"/>
    <col min="263" max="263" width="13.125" style="24" bestFit="1" customWidth="1"/>
    <col min="264" max="264" width="14.5" style="24" bestFit="1" customWidth="1"/>
    <col min="265" max="265" width="13.625" style="24" bestFit="1" customWidth="1"/>
    <col min="266" max="266" width="9.125" style="24" bestFit="1" customWidth="1"/>
    <col min="267" max="512" width="9" style="24"/>
    <col min="513" max="513" width="9.125" style="24" bestFit="1" customWidth="1"/>
    <col min="514" max="514" width="20" style="24" customWidth="1"/>
    <col min="515" max="516" width="9" style="24"/>
    <col min="517" max="517" width="13.125" style="24" bestFit="1" customWidth="1"/>
    <col min="518" max="518" width="9" style="24"/>
    <col min="519" max="519" width="13.125" style="24" bestFit="1" customWidth="1"/>
    <col min="520" max="520" width="14.5" style="24" bestFit="1" customWidth="1"/>
    <col min="521" max="521" width="13.625" style="24" bestFit="1" customWidth="1"/>
    <col min="522" max="522" width="9.125" style="24" bestFit="1" customWidth="1"/>
    <col min="523" max="768" width="9" style="24"/>
    <col min="769" max="769" width="9.125" style="24" bestFit="1" customWidth="1"/>
    <col min="770" max="770" width="20" style="24" customWidth="1"/>
    <col min="771" max="772" width="9" style="24"/>
    <col min="773" max="773" width="13.125" style="24" bestFit="1" customWidth="1"/>
    <col min="774" max="774" width="9" style="24"/>
    <col min="775" max="775" width="13.125" style="24" bestFit="1" customWidth="1"/>
    <col min="776" max="776" width="14.5" style="24" bestFit="1" customWidth="1"/>
    <col min="777" max="777" width="13.625" style="24" bestFit="1" customWidth="1"/>
    <col min="778" max="778" width="9.125" style="24" bestFit="1" customWidth="1"/>
    <col min="779" max="1024" width="9" style="24"/>
    <col min="1025" max="1025" width="9.125" style="24" bestFit="1" customWidth="1"/>
    <col min="1026" max="1026" width="20" style="24" customWidth="1"/>
    <col min="1027" max="1028" width="9" style="24"/>
    <col min="1029" max="1029" width="13.125" style="24" bestFit="1" customWidth="1"/>
    <col min="1030" max="1030" width="9" style="24"/>
    <col min="1031" max="1031" width="13.125" style="24" bestFit="1" customWidth="1"/>
    <col min="1032" max="1032" width="14.5" style="24" bestFit="1" customWidth="1"/>
    <col min="1033" max="1033" width="13.625" style="24" bestFit="1" customWidth="1"/>
    <col min="1034" max="1034" width="9.125" style="24" bestFit="1" customWidth="1"/>
    <col min="1035" max="1280" width="9" style="24"/>
    <col min="1281" max="1281" width="9.125" style="24" bestFit="1" customWidth="1"/>
    <col min="1282" max="1282" width="20" style="24" customWidth="1"/>
    <col min="1283" max="1284" width="9" style="24"/>
    <col min="1285" max="1285" width="13.125" style="24" bestFit="1" customWidth="1"/>
    <col min="1286" max="1286" width="9" style="24"/>
    <col min="1287" max="1287" width="13.125" style="24" bestFit="1" customWidth="1"/>
    <col min="1288" max="1288" width="14.5" style="24" bestFit="1" customWidth="1"/>
    <col min="1289" max="1289" width="13.625" style="24" bestFit="1" customWidth="1"/>
    <col min="1290" max="1290" width="9.125" style="24" bestFit="1" customWidth="1"/>
    <col min="1291" max="1536" width="9" style="24"/>
    <col min="1537" max="1537" width="9.125" style="24" bestFit="1" customWidth="1"/>
    <col min="1538" max="1538" width="20" style="24" customWidth="1"/>
    <col min="1539" max="1540" width="9" style="24"/>
    <col min="1541" max="1541" width="13.125" style="24" bestFit="1" customWidth="1"/>
    <col min="1542" max="1542" width="9" style="24"/>
    <col min="1543" max="1543" width="13.125" style="24" bestFit="1" customWidth="1"/>
    <col min="1544" max="1544" width="14.5" style="24" bestFit="1" customWidth="1"/>
    <col min="1545" max="1545" width="13.625" style="24" bestFit="1" customWidth="1"/>
    <col min="1546" max="1546" width="9.125" style="24" bestFit="1" customWidth="1"/>
    <col min="1547" max="1792" width="9" style="24"/>
    <col min="1793" max="1793" width="9.125" style="24" bestFit="1" customWidth="1"/>
    <col min="1794" max="1794" width="20" style="24" customWidth="1"/>
    <col min="1795" max="1796" width="9" style="24"/>
    <col min="1797" max="1797" width="13.125" style="24" bestFit="1" customWidth="1"/>
    <col min="1798" max="1798" width="9" style="24"/>
    <col min="1799" max="1799" width="13.125" style="24" bestFit="1" customWidth="1"/>
    <col min="1800" max="1800" width="14.5" style="24" bestFit="1" customWidth="1"/>
    <col min="1801" max="1801" width="13.625" style="24" bestFit="1" customWidth="1"/>
    <col min="1802" max="1802" width="9.125" style="24" bestFit="1" customWidth="1"/>
    <col min="1803" max="2048" width="9" style="24"/>
    <col min="2049" max="2049" width="9.125" style="24" bestFit="1" customWidth="1"/>
    <col min="2050" max="2050" width="20" style="24" customWidth="1"/>
    <col min="2051" max="2052" width="9" style="24"/>
    <col min="2053" max="2053" width="13.125" style="24" bestFit="1" customWidth="1"/>
    <col min="2054" max="2054" width="9" style="24"/>
    <col min="2055" max="2055" width="13.125" style="24" bestFit="1" customWidth="1"/>
    <col min="2056" max="2056" width="14.5" style="24" bestFit="1" customWidth="1"/>
    <col min="2057" max="2057" width="13.625" style="24" bestFit="1" customWidth="1"/>
    <col min="2058" max="2058" width="9.125" style="24" bestFit="1" customWidth="1"/>
    <col min="2059" max="2304" width="9" style="24"/>
    <col min="2305" max="2305" width="9.125" style="24" bestFit="1" customWidth="1"/>
    <col min="2306" max="2306" width="20" style="24" customWidth="1"/>
    <col min="2307" max="2308" width="9" style="24"/>
    <col min="2309" max="2309" width="13.125" style="24" bestFit="1" customWidth="1"/>
    <col min="2310" max="2310" width="9" style="24"/>
    <col min="2311" max="2311" width="13.125" style="24" bestFit="1" customWidth="1"/>
    <col min="2312" max="2312" width="14.5" style="24" bestFit="1" customWidth="1"/>
    <col min="2313" max="2313" width="13.625" style="24" bestFit="1" customWidth="1"/>
    <col min="2314" max="2314" width="9.125" style="24" bestFit="1" customWidth="1"/>
    <col min="2315" max="2560" width="9" style="24"/>
    <col min="2561" max="2561" width="9.125" style="24" bestFit="1" customWidth="1"/>
    <col min="2562" max="2562" width="20" style="24" customWidth="1"/>
    <col min="2563" max="2564" width="9" style="24"/>
    <col min="2565" max="2565" width="13.125" style="24" bestFit="1" customWidth="1"/>
    <col min="2566" max="2566" width="9" style="24"/>
    <col min="2567" max="2567" width="13.125" style="24" bestFit="1" customWidth="1"/>
    <col min="2568" max="2568" width="14.5" style="24" bestFit="1" customWidth="1"/>
    <col min="2569" max="2569" width="13.625" style="24" bestFit="1" customWidth="1"/>
    <col min="2570" max="2570" width="9.125" style="24" bestFit="1" customWidth="1"/>
    <col min="2571" max="2816" width="9" style="24"/>
    <col min="2817" max="2817" width="9.125" style="24" bestFit="1" customWidth="1"/>
    <col min="2818" max="2818" width="20" style="24" customWidth="1"/>
    <col min="2819" max="2820" width="9" style="24"/>
    <col min="2821" max="2821" width="13.125" style="24" bestFit="1" customWidth="1"/>
    <col min="2822" max="2822" width="9" style="24"/>
    <col min="2823" max="2823" width="13.125" style="24" bestFit="1" customWidth="1"/>
    <col min="2824" max="2824" width="14.5" style="24" bestFit="1" customWidth="1"/>
    <col min="2825" max="2825" width="13.625" style="24" bestFit="1" customWidth="1"/>
    <col min="2826" max="2826" width="9.125" style="24" bestFit="1" customWidth="1"/>
    <col min="2827" max="3072" width="9" style="24"/>
    <col min="3073" max="3073" width="9.125" style="24" bestFit="1" customWidth="1"/>
    <col min="3074" max="3074" width="20" style="24" customWidth="1"/>
    <col min="3075" max="3076" width="9" style="24"/>
    <col min="3077" max="3077" width="13.125" style="24" bestFit="1" customWidth="1"/>
    <col min="3078" max="3078" width="9" style="24"/>
    <col min="3079" max="3079" width="13.125" style="24" bestFit="1" customWidth="1"/>
    <col min="3080" max="3080" width="14.5" style="24" bestFit="1" customWidth="1"/>
    <col min="3081" max="3081" width="13.625" style="24" bestFit="1" customWidth="1"/>
    <col min="3082" max="3082" width="9.125" style="24" bestFit="1" customWidth="1"/>
    <col min="3083" max="3328" width="9" style="24"/>
    <col min="3329" max="3329" width="9.125" style="24" bestFit="1" customWidth="1"/>
    <col min="3330" max="3330" width="20" style="24" customWidth="1"/>
    <col min="3331" max="3332" width="9" style="24"/>
    <col min="3333" max="3333" width="13.125" style="24" bestFit="1" customWidth="1"/>
    <col min="3334" max="3334" width="9" style="24"/>
    <col min="3335" max="3335" width="13.125" style="24" bestFit="1" customWidth="1"/>
    <col min="3336" max="3336" width="14.5" style="24" bestFit="1" customWidth="1"/>
    <col min="3337" max="3337" width="13.625" style="24" bestFit="1" customWidth="1"/>
    <col min="3338" max="3338" width="9.125" style="24" bestFit="1" customWidth="1"/>
    <col min="3339" max="3584" width="9" style="24"/>
    <col min="3585" max="3585" width="9.125" style="24" bestFit="1" customWidth="1"/>
    <col min="3586" max="3586" width="20" style="24" customWidth="1"/>
    <col min="3587" max="3588" width="9" style="24"/>
    <col min="3589" max="3589" width="13.125" style="24" bestFit="1" customWidth="1"/>
    <col min="3590" max="3590" width="9" style="24"/>
    <col min="3591" max="3591" width="13.125" style="24" bestFit="1" customWidth="1"/>
    <col min="3592" max="3592" width="14.5" style="24" bestFit="1" customWidth="1"/>
    <col min="3593" max="3593" width="13.625" style="24" bestFit="1" customWidth="1"/>
    <col min="3594" max="3594" width="9.125" style="24" bestFit="1" customWidth="1"/>
    <col min="3595" max="3840" width="9" style="24"/>
    <col min="3841" max="3841" width="9.125" style="24" bestFit="1" customWidth="1"/>
    <col min="3842" max="3842" width="20" style="24" customWidth="1"/>
    <col min="3843" max="3844" width="9" style="24"/>
    <col min="3845" max="3845" width="13.125" style="24" bestFit="1" customWidth="1"/>
    <col min="3846" max="3846" width="9" style="24"/>
    <col min="3847" max="3847" width="13.125" style="24" bestFit="1" customWidth="1"/>
    <col min="3848" max="3848" width="14.5" style="24" bestFit="1" customWidth="1"/>
    <col min="3849" max="3849" width="13.625" style="24" bestFit="1" customWidth="1"/>
    <col min="3850" max="3850" width="9.125" style="24" bestFit="1" customWidth="1"/>
    <col min="3851" max="4096" width="9" style="24"/>
    <col min="4097" max="4097" width="9.125" style="24" bestFit="1" customWidth="1"/>
    <col min="4098" max="4098" width="20" style="24" customWidth="1"/>
    <col min="4099" max="4100" width="9" style="24"/>
    <col min="4101" max="4101" width="13.125" style="24" bestFit="1" customWidth="1"/>
    <col min="4102" max="4102" width="9" style="24"/>
    <col min="4103" max="4103" width="13.125" style="24" bestFit="1" customWidth="1"/>
    <col min="4104" max="4104" width="14.5" style="24" bestFit="1" customWidth="1"/>
    <col min="4105" max="4105" width="13.625" style="24" bestFit="1" customWidth="1"/>
    <col min="4106" max="4106" width="9.125" style="24" bestFit="1" customWidth="1"/>
    <col min="4107" max="4352" width="9" style="24"/>
    <col min="4353" max="4353" width="9.125" style="24" bestFit="1" customWidth="1"/>
    <col min="4354" max="4354" width="20" style="24" customWidth="1"/>
    <col min="4355" max="4356" width="9" style="24"/>
    <col min="4357" max="4357" width="13.125" style="24" bestFit="1" customWidth="1"/>
    <col min="4358" max="4358" width="9" style="24"/>
    <col min="4359" max="4359" width="13.125" style="24" bestFit="1" customWidth="1"/>
    <col min="4360" max="4360" width="14.5" style="24" bestFit="1" customWidth="1"/>
    <col min="4361" max="4361" width="13.625" style="24" bestFit="1" customWidth="1"/>
    <col min="4362" max="4362" width="9.125" style="24" bestFit="1" customWidth="1"/>
    <col min="4363" max="4608" width="9" style="24"/>
    <col min="4609" max="4609" width="9.125" style="24" bestFit="1" customWidth="1"/>
    <col min="4610" max="4610" width="20" style="24" customWidth="1"/>
    <col min="4611" max="4612" width="9" style="24"/>
    <col min="4613" max="4613" width="13.125" style="24" bestFit="1" customWidth="1"/>
    <col min="4614" max="4614" width="9" style="24"/>
    <col min="4615" max="4615" width="13.125" style="24" bestFit="1" customWidth="1"/>
    <col min="4616" max="4616" width="14.5" style="24" bestFit="1" customWidth="1"/>
    <col min="4617" max="4617" width="13.625" style="24" bestFit="1" customWidth="1"/>
    <col min="4618" max="4618" width="9.125" style="24" bestFit="1" customWidth="1"/>
    <col min="4619" max="4864" width="9" style="24"/>
    <col min="4865" max="4865" width="9.125" style="24" bestFit="1" customWidth="1"/>
    <col min="4866" max="4866" width="20" style="24" customWidth="1"/>
    <col min="4867" max="4868" width="9" style="24"/>
    <col min="4869" max="4869" width="13.125" style="24" bestFit="1" customWidth="1"/>
    <col min="4870" max="4870" width="9" style="24"/>
    <col min="4871" max="4871" width="13.125" style="24" bestFit="1" customWidth="1"/>
    <col min="4872" max="4872" width="14.5" style="24" bestFit="1" customWidth="1"/>
    <col min="4873" max="4873" width="13.625" style="24" bestFit="1" customWidth="1"/>
    <col min="4874" max="4874" width="9.125" style="24" bestFit="1" customWidth="1"/>
    <col min="4875" max="5120" width="9" style="24"/>
    <col min="5121" max="5121" width="9.125" style="24" bestFit="1" customWidth="1"/>
    <col min="5122" max="5122" width="20" style="24" customWidth="1"/>
    <col min="5123" max="5124" width="9" style="24"/>
    <col min="5125" max="5125" width="13.125" style="24" bestFit="1" customWidth="1"/>
    <col min="5126" max="5126" width="9" style="24"/>
    <col min="5127" max="5127" width="13.125" style="24" bestFit="1" customWidth="1"/>
    <col min="5128" max="5128" width="14.5" style="24" bestFit="1" customWidth="1"/>
    <col min="5129" max="5129" width="13.625" style="24" bestFit="1" customWidth="1"/>
    <col min="5130" max="5130" width="9.125" style="24" bestFit="1" customWidth="1"/>
    <col min="5131" max="5376" width="9" style="24"/>
    <col min="5377" max="5377" width="9.125" style="24" bestFit="1" customWidth="1"/>
    <col min="5378" max="5378" width="20" style="24" customWidth="1"/>
    <col min="5379" max="5380" width="9" style="24"/>
    <col min="5381" max="5381" width="13.125" style="24" bestFit="1" customWidth="1"/>
    <col min="5382" max="5382" width="9" style="24"/>
    <col min="5383" max="5383" width="13.125" style="24" bestFit="1" customWidth="1"/>
    <col min="5384" max="5384" width="14.5" style="24" bestFit="1" customWidth="1"/>
    <col min="5385" max="5385" width="13.625" style="24" bestFit="1" customWidth="1"/>
    <col min="5386" max="5386" width="9.125" style="24" bestFit="1" customWidth="1"/>
    <col min="5387" max="5632" width="9" style="24"/>
    <col min="5633" max="5633" width="9.125" style="24" bestFit="1" customWidth="1"/>
    <col min="5634" max="5634" width="20" style="24" customWidth="1"/>
    <col min="5635" max="5636" width="9" style="24"/>
    <col min="5637" max="5637" width="13.125" style="24" bestFit="1" customWidth="1"/>
    <col min="5638" max="5638" width="9" style="24"/>
    <col min="5639" max="5639" width="13.125" style="24" bestFit="1" customWidth="1"/>
    <col min="5640" max="5640" width="14.5" style="24" bestFit="1" customWidth="1"/>
    <col min="5641" max="5641" width="13.625" style="24" bestFit="1" customWidth="1"/>
    <col min="5642" max="5642" width="9.125" style="24" bestFit="1" customWidth="1"/>
    <col min="5643" max="5888" width="9" style="24"/>
    <col min="5889" max="5889" width="9.125" style="24" bestFit="1" customWidth="1"/>
    <col min="5890" max="5890" width="20" style="24" customWidth="1"/>
    <col min="5891" max="5892" width="9" style="24"/>
    <col min="5893" max="5893" width="13.125" style="24" bestFit="1" customWidth="1"/>
    <col min="5894" max="5894" width="9" style="24"/>
    <col min="5895" max="5895" width="13.125" style="24" bestFit="1" customWidth="1"/>
    <col min="5896" max="5896" width="14.5" style="24" bestFit="1" customWidth="1"/>
    <col min="5897" max="5897" width="13.625" style="24" bestFit="1" customWidth="1"/>
    <col min="5898" max="5898" width="9.125" style="24" bestFit="1" customWidth="1"/>
    <col min="5899" max="6144" width="9" style="24"/>
    <col min="6145" max="6145" width="9.125" style="24" bestFit="1" customWidth="1"/>
    <col min="6146" max="6146" width="20" style="24" customWidth="1"/>
    <col min="6147" max="6148" width="9" style="24"/>
    <col min="6149" max="6149" width="13.125" style="24" bestFit="1" customWidth="1"/>
    <col min="6150" max="6150" width="9" style="24"/>
    <col min="6151" max="6151" width="13.125" style="24" bestFit="1" customWidth="1"/>
    <col min="6152" max="6152" width="14.5" style="24" bestFit="1" customWidth="1"/>
    <col min="6153" max="6153" width="13.625" style="24" bestFit="1" customWidth="1"/>
    <col min="6154" max="6154" width="9.125" style="24" bestFit="1" customWidth="1"/>
    <col min="6155" max="6400" width="9" style="24"/>
    <col min="6401" max="6401" width="9.125" style="24" bestFit="1" customWidth="1"/>
    <col min="6402" max="6402" width="20" style="24" customWidth="1"/>
    <col min="6403" max="6404" width="9" style="24"/>
    <col min="6405" max="6405" width="13.125" style="24" bestFit="1" customWidth="1"/>
    <col min="6406" max="6406" width="9" style="24"/>
    <col min="6407" max="6407" width="13.125" style="24" bestFit="1" customWidth="1"/>
    <col min="6408" max="6408" width="14.5" style="24" bestFit="1" customWidth="1"/>
    <col min="6409" max="6409" width="13.625" style="24" bestFit="1" customWidth="1"/>
    <col min="6410" max="6410" width="9.125" style="24" bestFit="1" customWidth="1"/>
    <col min="6411" max="6656" width="9" style="24"/>
    <col min="6657" max="6657" width="9.125" style="24" bestFit="1" customWidth="1"/>
    <col min="6658" max="6658" width="20" style="24" customWidth="1"/>
    <col min="6659" max="6660" width="9" style="24"/>
    <col min="6661" max="6661" width="13.125" style="24" bestFit="1" customWidth="1"/>
    <col min="6662" max="6662" width="9" style="24"/>
    <col min="6663" max="6663" width="13.125" style="24" bestFit="1" customWidth="1"/>
    <col min="6664" max="6664" width="14.5" style="24" bestFit="1" customWidth="1"/>
    <col min="6665" max="6665" width="13.625" style="24" bestFit="1" customWidth="1"/>
    <col min="6666" max="6666" width="9.125" style="24" bestFit="1" customWidth="1"/>
    <col min="6667" max="6912" width="9" style="24"/>
    <col min="6913" max="6913" width="9.125" style="24" bestFit="1" customWidth="1"/>
    <col min="6914" max="6914" width="20" style="24" customWidth="1"/>
    <col min="6915" max="6916" width="9" style="24"/>
    <col min="6917" max="6917" width="13.125" style="24" bestFit="1" customWidth="1"/>
    <col min="6918" max="6918" width="9" style="24"/>
    <col min="6919" max="6919" width="13.125" style="24" bestFit="1" customWidth="1"/>
    <col min="6920" max="6920" width="14.5" style="24" bestFit="1" customWidth="1"/>
    <col min="6921" max="6921" width="13.625" style="24" bestFit="1" customWidth="1"/>
    <col min="6922" max="6922" width="9.125" style="24" bestFit="1" customWidth="1"/>
    <col min="6923" max="7168" width="9" style="24"/>
    <col min="7169" max="7169" width="9.125" style="24" bestFit="1" customWidth="1"/>
    <col min="7170" max="7170" width="20" style="24" customWidth="1"/>
    <col min="7171" max="7172" width="9" style="24"/>
    <col min="7173" max="7173" width="13.125" style="24" bestFit="1" customWidth="1"/>
    <col min="7174" max="7174" width="9" style="24"/>
    <col min="7175" max="7175" width="13.125" style="24" bestFit="1" customWidth="1"/>
    <col min="7176" max="7176" width="14.5" style="24" bestFit="1" customWidth="1"/>
    <col min="7177" max="7177" width="13.625" style="24" bestFit="1" customWidth="1"/>
    <col min="7178" max="7178" width="9.125" style="24" bestFit="1" customWidth="1"/>
    <col min="7179" max="7424" width="9" style="24"/>
    <col min="7425" max="7425" width="9.125" style="24" bestFit="1" customWidth="1"/>
    <col min="7426" max="7426" width="20" style="24" customWidth="1"/>
    <col min="7427" max="7428" width="9" style="24"/>
    <col min="7429" max="7429" width="13.125" style="24" bestFit="1" customWidth="1"/>
    <col min="7430" max="7430" width="9" style="24"/>
    <col min="7431" max="7431" width="13.125" style="24" bestFit="1" customWidth="1"/>
    <col min="7432" max="7432" width="14.5" style="24" bestFit="1" customWidth="1"/>
    <col min="7433" max="7433" width="13.625" style="24" bestFit="1" customWidth="1"/>
    <col min="7434" max="7434" width="9.125" style="24" bestFit="1" customWidth="1"/>
    <col min="7435" max="7680" width="9" style="24"/>
    <col min="7681" max="7681" width="9.125" style="24" bestFit="1" customWidth="1"/>
    <col min="7682" max="7682" width="20" style="24" customWidth="1"/>
    <col min="7683" max="7684" width="9" style="24"/>
    <col min="7685" max="7685" width="13.125" style="24" bestFit="1" customWidth="1"/>
    <col min="7686" max="7686" width="9" style="24"/>
    <col min="7687" max="7687" width="13.125" style="24" bestFit="1" customWidth="1"/>
    <col min="7688" max="7688" width="14.5" style="24" bestFit="1" customWidth="1"/>
    <col min="7689" max="7689" width="13.625" style="24" bestFit="1" customWidth="1"/>
    <col min="7690" max="7690" width="9.125" style="24" bestFit="1" customWidth="1"/>
    <col min="7691" max="7936" width="9" style="24"/>
    <col min="7937" max="7937" width="9.125" style="24" bestFit="1" customWidth="1"/>
    <col min="7938" max="7938" width="20" style="24" customWidth="1"/>
    <col min="7939" max="7940" width="9" style="24"/>
    <col min="7941" max="7941" width="13.125" style="24" bestFit="1" customWidth="1"/>
    <col min="7942" max="7942" width="9" style="24"/>
    <col min="7943" max="7943" width="13.125" style="24" bestFit="1" customWidth="1"/>
    <col min="7944" max="7944" width="14.5" style="24" bestFit="1" customWidth="1"/>
    <col min="7945" max="7945" width="13.625" style="24" bestFit="1" customWidth="1"/>
    <col min="7946" max="7946" width="9.125" style="24" bestFit="1" customWidth="1"/>
    <col min="7947" max="8192" width="9" style="24"/>
    <col min="8193" max="8193" width="9.125" style="24" bestFit="1" customWidth="1"/>
    <col min="8194" max="8194" width="20" style="24" customWidth="1"/>
    <col min="8195" max="8196" width="9" style="24"/>
    <col min="8197" max="8197" width="13.125" style="24" bestFit="1" customWidth="1"/>
    <col min="8198" max="8198" width="9" style="24"/>
    <col min="8199" max="8199" width="13.125" style="24" bestFit="1" customWidth="1"/>
    <col min="8200" max="8200" width="14.5" style="24" bestFit="1" customWidth="1"/>
    <col min="8201" max="8201" width="13.625" style="24" bestFit="1" customWidth="1"/>
    <col min="8202" max="8202" width="9.125" style="24" bestFit="1" customWidth="1"/>
    <col min="8203" max="8448" width="9" style="24"/>
    <col min="8449" max="8449" width="9.125" style="24" bestFit="1" customWidth="1"/>
    <col min="8450" max="8450" width="20" style="24" customWidth="1"/>
    <col min="8451" max="8452" width="9" style="24"/>
    <col min="8453" max="8453" width="13.125" style="24" bestFit="1" customWidth="1"/>
    <col min="8454" max="8454" width="9" style="24"/>
    <col min="8455" max="8455" width="13.125" style="24" bestFit="1" customWidth="1"/>
    <col min="8456" max="8456" width="14.5" style="24" bestFit="1" customWidth="1"/>
    <col min="8457" max="8457" width="13.625" style="24" bestFit="1" customWidth="1"/>
    <col min="8458" max="8458" width="9.125" style="24" bestFit="1" customWidth="1"/>
    <col min="8459" max="8704" width="9" style="24"/>
    <col min="8705" max="8705" width="9.125" style="24" bestFit="1" customWidth="1"/>
    <col min="8706" max="8706" width="20" style="24" customWidth="1"/>
    <col min="8707" max="8708" width="9" style="24"/>
    <col min="8709" max="8709" width="13.125" style="24" bestFit="1" customWidth="1"/>
    <col min="8710" max="8710" width="9" style="24"/>
    <col min="8711" max="8711" width="13.125" style="24" bestFit="1" customWidth="1"/>
    <col min="8712" max="8712" width="14.5" style="24" bestFit="1" customWidth="1"/>
    <col min="8713" max="8713" width="13.625" style="24" bestFit="1" customWidth="1"/>
    <col min="8714" max="8714" width="9.125" style="24" bestFit="1" customWidth="1"/>
    <col min="8715" max="8960" width="9" style="24"/>
    <col min="8961" max="8961" width="9.125" style="24" bestFit="1" customWidth="1"/>
    <col min="8962" max="8962" width="20" style="24" customWidth="1"/>
    <col min="8963" max="8964" width="9" style="24"/>
    <col min="8965" max="8965" width="13.125" style="24" bestFit="1" customWidth="1"/>
    <col min="8966" max="8966" width="9" style="24"/>
    <col min="8967" max="8967" width="13.125" style="24" bestFit="1" customWidth="1"/>
    <col min="8968" max="8968" width="14.5" style="24" bestFit="1" customWidth="1"/>
    <col min="8969" max="8969" width="13.625" style="24" bestFit="1" customWidth="1"/>
    <col min="8970" max="8970" width="9.125" style="24" bestFit="1" customWidth="1"/>
    <col min="8971" max="9216" width="9" style="24"/>
    <col min="9217" max="9217" width="9.125" style="24" bestFit="1" customWidth="1"/>
    <col min="9218" max="9218" width="20" style="24" customWidth="1"/>
    <col min="9219" max="9220" width="9" style="24"/>
    <col min="9221" max="9221" width="13.125" style="24" bestFit="1" customWidth="1"/>
    <col min="9222" max="9222" width="9" style="24"/>
    <col min="9223" max="9223" width="13.125" style="24" bestFit="1" customWidth="1"/>
    <col min="9224" max="9224" width="14.5" style="24" bestFit="1" customWidth="1"/>
    <col min="9225" max="9225" width="13.625" style="24" bestFit="1" customWidth="1"/>
    <col min="9226" max="9226" width="9.125" style="24" bestFit="1" customWidth="1"/>
    <col min="9227" max="9472" width="9" style="24"/>
    <col min="9473" max="9473" width="9.125" style="24" bestFit="1" customWidth="1"/>
    <col min="9474" max="9474" width="20" style="24" customWidth="1"/>
    <col min="9475" max="9476" width="9" style="24"/>
    <col min="9477" max="9477" width="13.125" style="24" bestFit="1" customWidth="1"/>
    <col min="9478" max="9478" width="9" style="24"/>
    <col min="9479" max="9479" width="13.125" style="24" bestFit="1" customWidth="1"/>
    <col min="9480" max="9480" width="14.5" style="24" bestFit="1" customWidth="1"/>
    <col min="9481" max="9481" width="13.625" style="24" bestFit="1" customWidth="1"/>
    <col min="9482" max="9482" width="9.125" style="24" bestFit="1" customWidth="1"/>
    <col min="9483" max="9728" width="9" style="24"/>
    <col min="9729" max="9729" width="9.125" style="24" bestFit="1" customWidth="1"/>
    <col min="9730" max="9730" width="20" style="24" customWidth="1"/>
    <col min="9731" max="9732" width="9" style="24"/>
    <col min="9733" max="9733" width="13.125" style="24" bestFit="1" customWidth="1"/>
    <col min="9734" max="9734" width="9" style="24"/>
    <col min="9735" max="9735" width="13.125" style="24" bestFit="1" customWidth="1"/>
    <col min="9736" max="9736" width="14.5" style="24" bestFit="1" customWidth="1"/>
    <col min="9737" max="9737" width="13.625" style="24" bestFit="1" customWidth="1"/>
    <col min="9738" max="9738" width="9.125" style="24" bestFit="1" customWidth="1"/>
    <col min="9739" max="9984" width="9" style="24"/>
    <col min="9985" max="9985" width="9.125" style="24" bestFit="1" customWidth="1"/>
    <col min="9986" max="9986" width="20" style="24" customWidth="1"/>
    <col min="9987" max="9988" width="9" style="24"/>
    <col min="9989" max="9989" width="13.125" style="24" bestFit="1" customWidth="1"/>
    <col min="9990" max="9990" width="9" style="24"/>
    <col min="9991" max="9991" width="13.125" style="24" bestFit="1" customWidth="1"/>
    <col min="9992" max="9992" width="14.5" style="24" bestFit="1" customWidth="1"/>
    <col min="9993" max="9993" width="13.625" style="24" bestFit="1" customWidth="1"/>
    <col min="9994" max="9994" width="9.125" style="24" bestFit="1" customWidth="1"/>
    <col min="9995" max="10240" width="9" style="24"/>
    <col min="10241" max="10241" width="9.125" style="24" bestFit="1" customWidth="1"/>
    <col min="10242" max="10242" width="20" style="24" customWidth="1"/>
    <col min="10243" max="10244" width="9" style="24"/>
    <col min="10245" max="10245" width="13.125" style="24" bestFit="1" customWidth="1"/>
    <col min="10246" max="10246" width="9" style="24"/>
    <col min="10247" max="10247" width="13.125" style="24" bestFit="1" customWidth="1"/>
    <col min="10248" max="10248" width="14.5" style="24" bestFit="1" customWidth="1"/>
    <col min="10249" max="10249" width="13.625" style="24" bestFit="1" customWidth="1"/>
    <col min="10250" max="10250" width="9.125" style="24" bestFit="1" customWidth="1"/>
    <col min="10251" max="10496" width="9" style="24"/>
    <col min="10497" max="10497" width="9.125" style="24" bestFit="1" customWidth="1"/>
    <col min="10498" max="10498" width="20" style="24" customWidth="1"/>
    <col min="10499" max="10500" width="9" style="24"/>
    <col min="10501" max="10501" width="13.125" style="24" bestFit="1" customWidth="1"/>
    <col min="10502" max="10502" width="9" style="24"/>
    <col min="10503" max="10503" width="13.125" style="24" bestFit="1" customWidth="1"/>
    <col min="10504" max="10504" width="14.5" style="24" bestFit="1" customWidth="1"/>
    <col min="10505" max="10505" width="13.625" style="24" bestFit="1" customWidth="1"/>
    <col min="10506" max="10506" width="9.125" style="24" bestFit="1" customWidth="1"/>
    <col min="10507" max="10752" width="9" style="24"/>
    <col min="10753" max="10753" width="9.125" style="24" bestFit="1" customWidth="1"/>
    <col min="10754" max="10754" width="20" style="24" customWidth="1"/>
    <col min="10755" max="10756" width="9" style="24"/>
    <col min="10757" max="10757" width="13.125" style="24" bestFit="1" customWidth="1"/>
    <col min="10758" max="10758" width="9" style="24"/>
    <col min="10759" max="10759" width="13.125" style="24" bestFit="1" customWidth="1"/>
    <col min="10760" max="10760" width="14.5" style="24" bestFit="1" customWidth="1"/>
    <col min="10761" max="10761" width="13.625" style="24" bestFit="1" customWidth="1"/>
    <col min="10762" max="10762" width="9.125" style="24" bestFit="1" customWidth="1"/>
    <col min="10763" max="11008" width="9" style="24"/>
    <col min="11009" max="11009" width="9.125" style="24" bestFit="1" customWidth="1"/>
    <col min="11010" max="11010" width="20" style="24" customWidth="1"/>
    <col min="11011" max="11012" width="9" style="24"/>
    <col min="11013" max="11013" width="13.125" style="24" bestFit="1" customWidth="1"/>
    <col min="11014" max="11014" width="9" style="24"/>
    <col min="11015" max="11015" width="13.125" style="24" bestFit="1" customWidth="1"/>
    <col min="11016" max="11016" width="14.5" style="24" bestFit="1" customWidth="1"/>
    <col min="11017" max="11017" width="13.625" style="24" bestFit="1" customWidth="1"/>
    <col min="11018" max="11018" width="9.125" style="24" bestFit="1" customWidth="1"/>
    <col min="11019" max="11264" width="9" style="24"/>
    <col min="11265" max="11265" width="9.125" style="24" bestFit="1" customWidth="1"/>
    <col min="11266" max="11266" width="20" style="24" customWidth="1"/>
    <col min="11267" max="11268" width="9" style="24"/>
    <col min="11269" max="11269" width="13.125" style="24" bestFit="1" customWidth="1"/>
    <col min="11270" max="11270" width="9" style="24"/>
    <col min="11271" max="11271" width="13.125" style="24" bestFit="1" customWidth="1"/>
    <col min="11272" max="11272" width="14.5" style="24" bestFit="1" customWidth="1"/>
    <col min="11273" max="11273" width="13.625" style="24" bestFit="1" customWidth="1"/>
    <col min="11274" max="11274" width="9.125" style="24" bestFit="1" customWidth="1"/>
    <col min="11275" max="11520" width="9" style="24"/>
    <col min="11521" max="11521" width="9.125" style="24" bestFit="1" customWidth="1"/>
    <col min="11522" max="11522" width="20" style="24" customWidth="1"/>
    <col min="11523" max="11524" width="9" style="24"/>
    <col min="11525" max="11525" width="13.125" style="24" bestFit="1" customWidth="1"/>
    <col min="11526" max="11526" width="9" style="24"/>
    <col min="11527" max="11527" width="13.125" style="24" bestFit="1" customWidth="1"/>
    <col min="11528" max="11528" width="14.5" style="24" bestFit="1" customWidth="1"/>
    <col min="11529" max="11529" width="13.625" style="24" bestFit="1" customWidth="1"/>
    <col min="11530" max="11530" width="9.125" style="24" bestFit="1" customWidth="1"/>
    <col min="11531" max="11776" width="9" style="24"/>
    <col min="11777" max="11777" width="9.125" style="24" bestFit="1" customWidth="1"/>
    <col min="11778" max="11778" width="20" style="24" customWidth="1"/>
    <col min="11779" max="11780" width="9" style="24"/>
    <col min="11781" max="11781" width="13.125" style="24" bestFit="1" customWidth="1"/>
    <col min="11782" max="11782" width="9" style="24"/>
    <col min="11783" max="11783" width="13.125" style="24" bestFit="1" customWidth="1"/>
    <col min="11784" max="11784" width="14.5" style="24" bestFit="1" customWidth="1"/>
    <col min="11785" max="11785" width="13.625" style="24" bestFit="1" customWidth="1"/>
    <col min="11786" max="11786" width="9.125" style="24" bestFit="1" customWidth="1"/>
    <col min="11787" max="12032" width="9" style="24"/>
    <col min="12033" max="12033" width="9.125" style="24" bestFit="1" customWidth="1"/>
    <col min="12034" max="12034" width="20" style="24" customWidth="1"/>
    <col min="12035" max="12036" width="9" style="24"/>
    <col min="12037" max="12037" width="13.125" style="24" bestFit="1" customWidth="1"/>
    <col min="12038" max="12038" width="9" style="24"/>
    <col min="12039" max="12039" width="13.125" style="24" bestFit="1" customWidth="1"/>
    <col min="12040" max="12040" width="14.5" style="24" bestFit="1" customWidth="1"/>
    <col min="12041" max="12041" width="13.625" style="24" bestFit="1" customWidth="1"/>
    <col min="12042" max="12042" width="9.125" style="24" bestFit="1" customWidth="1"/>
    <col min="12043" max="12288" width="9" style="24"/>
    <col min="12289" max="12289" width="9.125" style="24" bestFit="1" customWidth="1"/>
    <col min="12290" max="12290" width="20" style="24" customWidth="1"/>
    <col min="12291" max="12292" width="9" style="24"/>
    <col min="12293" max="12293" width="13.125" style="24" bestFit="1" customWidth="1"/>
    <col min="12294" max="12294" width="9" style="24"/>
    <col min="12295" max="12295" width="13.125" style="24" bestFit="1" customWidth="1"/>
    <col min="12296" max="12296" width="14.5" style="24" bestFit="1" customWidth="1"/>
    <col min="12297" max="12297" width="13.625" style="24" bestFit="1" customWidth="1"/>
    <col min="12298" max="12298" width="9.125" style="24" bestFit="1" customWidth="1"/>
    <col min="12299" max="12544" width="9" style="24"/>
    <col min="12545" max="12545" width="9.125" style="24" bestFit="1" customWidth="1"/>
    <col min="12546" max="12546" width="20" style="24" customWidth="1"/>
    <col min="12547" max="12548" width="9" style="24"/>
    <col min="12549" max="12549" width="13.125" style="24" bestFit="1" customWidth="1"/>
    <col min="12550" max="12550" width="9" style="24"/>
    <col min="12551" max="12551" width="13.125" style="24" bestFit="1" customWidth="1"/>
    <col min="12552" max="12552" width="14.5" style="24" bestFit="1" customWidth="1"/>
    <col min="12553" max="12553" width="13.625" style="24" bestFit="1" customWidth="1"/>
    <col min="12554" max="12554" width="9.125" style="24" bestFit="1" customWidth="1"/>
    <col min="12555" max="12800" width="9" style="24"/>
    <col min="12801" max="12801" width="9.125" style="24" bestFit="1" customWidth="1"/>
    <col min="12802" max="12802" width="20" style="24" customWidth="1"/>
    <col min="12803" max="12804" width="9" style="24"/>
    <col min="12805" max="12805" width="13.125" style="24" bestFit="1" customWidth="1"/>
    <col min="12806" max="12806" width="9" style="24"/>
    <col min="12807" max="12807" width="13.125" style="24" bestFit="1" customWidth="1"/>
    <col min="12808" max="12808" width="14.5" style="24" bestFit="1" customWidth="1"/>
    <col min="12809" max="12809" width="13.625" style="24" bestFit="1" customWidth="1"/>
    <col min="12810" max="12810" width="9.125" style="24" bestFit="1" customWidth="1"/>
    <col min="12811" max="13056" width="9" style="24"/>
    <col min="13057" max="13057" width="9.125" style="24" bestFit="1" customWidth="1"/>
    <col min="13058" max="13058" width="20" style="24" customWidth="1"/>
    <col min="13059" max="13060" width="9" style="24"/>
    <col min="13061" max="13061" width="13.125" style="24" bestFit="1" customWidth="1"/>
    <col min="13062" max="13062" width="9" style="24"/>
    <col min="13063" max="13063" width="13.125" style="24" bestFit="1" customWidth="1"/>
    <col min="13064" max="13064" width="14.5" style="24" bestFit="1" customWidth="1"/>
    <col min="13065" max="13065" width="13.625" style="24" bestFit="1" customWidth="1"/>
    <col min="13066" max="13066" width="9.125" style="24" bestFit="1" customWidth="1"/>
    <col min="13067" max="13312" width="9" style="24"/>
    <col min="13313" max="13313" width="9.125" style="24" bestFit="1" customWidth="1"/>
    <col min="13314" max="13314" width="20" style="24" customWidth="1"/>
    <col min="13315" max="13316" width="9" style="24"/>
    <col min="13317" max="13317" width="13.125" style="24" bestFit="1" customWidth="1"/>
    <col min="13318" max="13318" width="9" style="24"/>
    <col min="13319" max="13319" width="13.125" style="24" bestFit="1" customWidth="1"/>
    <col min="13320" max="13320" width="14.5" style="24" bestFit="1" customWidth="1"/>
    <col min="13321" max="13321" width="13.625" style="24" bestFit="1" customWidth="1"/>
    <col min="13322" max="13322" width="9.125" style="24" bestFit="1" customWidth="1"/>
    <col min="13323" max="13568" width="9" style="24"/>
    <col min="13569" max="13569" width="9.125" style="24" bestFit="1" customWidth="1"/>
    <col min="13570" max="13570" width="20" style="24" customWidth="1"/>
    <col min="13571" max="13572" width="9" style="24"/>
    <col min="13573" max="13573" width="13.125" style="24" bestFit="1" customWidth="1"/>
    <col min="13574" max="13574" width="9" style="24"/>
    <col min="13575" max="13575" width="13.125" style="24" bestFit="1" customWidth="1"/>
    <col min="13576" max="13576" width="14.5" style="24" bestFit="1" customWidth="1"/>
    <col min="13577" max="13577" width="13.625" style="24" bestFit="1" customWidth="1"/>
    <col min="13578" max="13578" width="9.125" style="24" bestFit="1" customWidth="1"/>
    <col min="13579" max="13824" width="9" style="24"/>
    <col min="13825" max="13825" width="9.125" style="24" bestFit="1" customWidth="1"/>
    <col min="13826" max="13826" width="20" style="24" customWidth="1"/>
    <col min="13827" max="13828" width="9" style="24"/>
    <col min="13829" max="13829" width="13.125" style="24" bestFit="1" customWidth="1"/>
    <col min="13830" max="13830" width="9" style="24"/>
    <col min="13831" max="13831" width="13.125" style="24" bestFit="1" customWidth="1"/>
    <col min="13832" max="13832" width="14.5" style="24" bestFit="1" customWidth="1"/>
    <col min="13833" max="13833" width="13.625" style="24" bestFit="1" customWidth="1"/>
    <col min="13834" max="13834" width="9.125" style="24" bestFit="1" customWidth="1"/>
    <col min="13835" max="14080" width="9" style="24"/>
    <col min="14081" max="14081" width="9.125" style="24" bestFit="1" customWidth="1"/>
    <col min="14082" max="14082" width="20" style="24" customWidth="1"/>
    <col min="14083" max="14084" width="9" style="24"/>
    <col min="14085" max="14085" width="13.125" style="24" bestFit="1" customWidth="1"/>
    <col min="14086" max="14086" width="9" style="24"/>
    <col min="14087" max="14087" width="13.125" style="24" bestFit="1" customWidth="1"/>
    <col min="14088" max="14088" width="14.5" style="24" bestFit="1" customWidth="1"/>
    <col min="14089" max="14089" width="13.625" style="24" bestFit="1" customWidth="1"/>
    <col min="14090" max="14090" width="9.125" style="24" bestFit="1" customWidth="1"/>
    <col min="14091" max="14336" width="9" style="24"/>
    <col min="14337" max="14337" width="9.125" style="24" bestFit="1" customWidth="1"/>
    <col min="14338" max="14338" width="20" style="24" customWidth="1"/>
    <col min="14339" max="14340" width="9" style="24"/>
    <col min="14341" max="14341" width="13.125" style="24" bestFit="1" customWidth="1"/>
    <col min="14342" max="14342" width="9" style="24"/>
    <col min="14343" max="14343" width="13.125" style="24" bestFit="1" customWidth="1"/>
    <col min="14344" max="14344" width="14.5" style="24" bestFit="1" customWidth="1"/>
    <col min="14345" max="14345" width="13.625" style="24" bestFit="1" customWidth="1"/>
    <col min="14346" max="14346" width="9.125" style="24" bestFit="1" customWidth="1"/>
    <col min="14347" max="14592" width="9" style="24"/>
    <col min="14593" max="14593" width="9.125" style="24" bestFit="1" customWidth="1"/>
    <col min="14594" max="14594" width="20" style="24" customWidth="1"/>
    <col min="14595" max="14596" width="9" style="24"/>
    <col min="14597" max="14597" width="13.125" style="24" bestFit="1" customWidth="1"/>
    <col min="14598" max="14598" width="9" style="24"/>
    <col min="14599" max="14599" width="13.125" style="24" bestFit="1" customWidth="1"/>
    <col min="14600" max="14600" width="14.5" style="24" bestFit="1" customWidth="1"/>
    <col min="14601" max="14601" width="13.625" style="24" bestFit="1" customWidth="1"/>
    <col min="14602" max="14602" width="9.125" style="24" bestFit="1" customWidth="1"/>
    <col min="14603" max="14848" width="9" style="24"/>
    <col min="14849" max="14849" width="9.125" style="24" bestFit="1" customWidth="1"/>
    <col min="14850" max="14850" width="20" style="24" customWidth="1"/>
    <col min="14851" max="14852" width="9" style="24"/>
    <col min="14853" max="14853" width="13.125" style="24" bestFit="1" customWidth="1"/>
    <col min="14854" max="14854" width="9" style="24"/>
    <col min="14855" max="14855" width="13.125" style="24" bestFit="1" customWidth="1"/>
    <col min="14856" max="14856" width="14.5" style="24" bestFit="1" customWidth="1"/>
    <col min="14857" max="14857" width="13.625" style="24" bestFit="1" customWidth="1"/>
    <col min="14858" max="14858" width="9.125" style="24" bestFit="1" customWidth="1"/>
    <col min="14859" max="15104" width="9" style="24"/>
    <col min="15105" max="15105" width="9.125" style="24" bestFit="1" customWidth="1"/>
    <col min="15106" max="15106" width="20" style="24" customWidth="1"/>
    <col min="15107" max="15108" width="9" style="24"/>
    <col min="15109" max="15109" width="13.125" style="24" bestFit="1" customWidth="1"/>
    <col min="15110" max="15110" width="9" style="24"/>
    <col min="15111" max="15111" width="13.125" style="24" bestFit="1" customWidth="1"/>
    <col min="15112" max="15112" width="14.5" style="24" bestFit="1" customWidth="1"/>
    <col min="15113" max="15113" width="13.625" style="24" bestFit="1" customWidth="1"/>
    <col min="15114" max="15114" width="9.125" style="24" bestFit="1" customWidth="1"/>
    <col min="15115" max="15360" width="9" style="24"/>
    <col min="15361" max="15361" width="9.125" style="24" bestFit="1" customWidth="1"/>
    <col min="15362" max="15362" width="20" style="24" customWidth="1"/>
    <col min="15363" max="15364" width="9" style="24"/>
    <col min="15365" max="15365" width="13.125" style="24" bestFit="1" customWidth="1"/>
    <col min="15366" max="15366" width="9" style="24"/>
    <col min="15367" max="15367" width="13.125" style="24" bestFit="1" customWidth="1"/>
    <col min="15368" max="15368" width="14.5" style="24" bestFit="1" customWidth="1"/>
    <col min="15369" max="15369" width="13.625" style="24" bestFit="1" customWidth="1"/>
    <col min="15370" max="15370" width="9.125" style="24" bestFit="1" customWidth="1"/>
    <col min="15371" max="15616" width="9" style="24"/>
    <col min="15617" max="15617" width="9.125" style="24" bestFit="1" customWidth="1"/>
    <col min="15618" max="15618" width="20" style="24" customWidth="1"/>
    <col min="15619" max="15620" width="9" style="24"/>
    <col min="15621" max="15621" width="13.125" style="24" bestFit="1" customWidth="1"/>
    <col min="15622" max="15622" width="9" style="24"/>
    <col min="15623" max="15623" width="13.125" style="24" bestFit="1" customWidth="1"/>
    <col min="15624" max="15624" width="14.5" style="24" bestFit="1" customWidth="1"/>
    <col min="15625" max="15625" width="13.625" style="24" bestFit="1" customWidth="1"/>
    <col min="15626" max="15626" width="9.125" style="24" bestFit="1" customWidth="1"/>
    <col min="15627" max="15872" width="9" style="24"/>
    <col min="15873" max="15873" width="9.125" style="24" bestFit="1" customWidth="1"/>
    <col min="15874" max="15874" width="20" style="24" customWidth="1"/>
    <col min="15875" max="15876" width="9" style="24"/>
    <col min="15877" max="15877" width="13.125" style="24" bestFit="1" customWidth="1"/>
    <col min="15878" max="15878" width="9" style="24"/>
    <col min="15879" max="15879" width="13.125" style="24" bestFit="1" customWidth="1"/>
    <col min="15880" max="15880" width="14.5" style="24" bestFit="1" customWidth="1"/>
    <col min="15881" max="15881" width="13.625" style="24" bestFit="1" customWidth="1"/>
    <col min="15882" max="15882" width="9.125" style="24" bestFit="1" customWidth="1"/>
    <col min="15883" max="16128" width="9" style="24"/>
    <col min="16129" max="16129" width="9.125" style="24" bestFit="1" customWidth="1"/>
    <col min="16130" max="16130" width="20" style="24" customWidth="1"/>
    <col min="16131" max="16132" width="9" style="24"/>
    <col min="16133" max="16133" width="13.125" style="24" bestFit="1" customWidth="1"/>
    <col min="16134" max="16134" width="9" style="24"/>
    <col min="16135" max="16135" width="13.125" style="24" bestFit="1" customWidth="1"/>
    <col min="16136" max="16136" width="14.5" style="24" bestFit="1" customWidth="1"/>
    <col min="16137" max="16137" width="13.625" style="24" bestFit="1" customWidth="1"/>
    <col min="16138" max="16138" width="9.125" style="24" bestFit="1" customWidth="1"/>
    <col min="16139" max="16384" width="9" style="24"/>
  </cols>
  <sheetData>
    <row r="1" spans="1:10">
      <c r="A1" s="24" t="s">
        <v>0</v>
      </c>
      <c r="B1" s="212" t="s">
        <v>1556</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2029671116</v>
      </c>
      <c r="I5" s="170">
        <f>SUM(I6:I65)</f>
        <v>229157411</v>
      </c>
      <c r="J5" s="149">
        <f>H5/I5</f>
        <v>8.8571044119537561</v>
      </c>
    </row>
    <row r="6" spans="1:10" ht="14.25" thickTop="1">
      <c r="A6" s="24">
        <v>1</v>
      </c>
      <c r="B6" s="62" t="s">
        <v>1704</v>
      </c>
      <c r="C6" s="62" t="s">
        <v>1074</v>
      </c>
      <c r="D6" s="62" t="s">
        <v>1075</v>
      </c>
      <c r="E6" s="112">
        <v>1</v>
      </c>
      <c r="F6" s="62" t="s">
        <v>1584</v>
      </c>
      <c r="G6" s="66" t="s">
        <v>117</v>
      </c>
      <c r="H6" s="383">
        <v>2027429782</v>
      </c>
      <c r="I6" s="173">
        <v>229100686</v>
      </c>
      <c r="J6" s="41">
        <f>H6/I6</f>
        <v>8.8495142349770184</v>
      </c>
    </row>
    <row r="7" spans="1:10">
      <c r="A7" s="24">
        <v>2</v>
      </c>
      <c r="B7" s="62" t="s">
        <v>1704</v>
      </c>
      <c r="C7" s="62" t="s">
        <v>1074</v>
      </c>
      <c r="D7" s="62" t="s">
        <v>1075</v>
      </c>
      <c r="E7" s="112">
        <v>1</v>
      </c>
      <c r="F7" s="62" t="s">
        <v>1705</v>
      </c>
      <c r="G7" s="66" t="s">
        <v>117</v>
      </c>
      <c r="H7" s="173">
        <v>156774</v>
      </c>
      <c r="I7" s="173">
        <v>4611</v>
      </c>
      <c r="J7" s="41">
        <f>H7/I7</f>
        <v>34</v>
      </c>
    </row>
    <row r="8" spans="1:10">
      <c r="A8" s="24">
        <v>3</v>
      </c>
      <c r="B8" s="62" t="s">
        <v>1706</v>
      </c>
      <c r="C8" s="62" t="s">
        <v>1074</v>
      </c>
      <c r="D8" s="62" t="s">
        <v>1075</v>
      </c>
      <c r="E8" s="112">
        <v>1</v>
      </c>
      <c r="F8" s="62" t="s">
        <v>1584</v>
      </c>
      <c r="G8" s="66" t="s">
        <v>117</v>
      </c>
      <c r="H8" s="173">
        <v>2084560</v>
      </c>
      <c r="I8" s="173">
        <v>52114</v>
      </c>
      <c r="J8" s="41">
        <f>H8/I8</f>
        <v>40</v>
      </c>
    </row>
    <row r="9" spans="1:10">
      <c r="A9" s="24">
        <v>4</v>
      </c>
      <c r="B9" s="62"/>
      <c r="C9" s="62"/>
      <c r="D9" s="62"/>
      <c r="E9" s="62"/>
      <c r="F9" s="62"/>
      <c r="G9" s="66"/>
      <c r="H9" s="122"/>
      <c r="I9" s="122"/>
      <c r="J9" s="41" t="e">
        <f t="shared" ref="J9:J65" si="0">H9/I9</f>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9"/>
  <sheetViews>
    <sheetView topLeftCell="B1" zoomScaleNormal="100" workbookViewId="0">
      <pane ySplit="7" topLeftCell="A26" activePane="bottomLeft" state="frozen"/>
      <selection activeCell="H28" sqref="H28"/>
      <selection pane="bottomLeft" activeCell="H28" sqref="H28"/>
    </sheetView>
  </sheetViews>
  <sheetFormatPr defaultColWidth="9" defaultRowHeight="13.5"/>
  <cols>
    <col min="1" max="1" width="9" style="24"/>
    <col min="2" max="2" width="20" style="24" customWidth="1"/>
    <col min="3" max="3" width="18.25" style="24"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5.75" style="27" customWidth="1"/>
    <col min="13" max="13" width="14.5" style="24" customWidth="1"/>
    <col min="14" max="14" width="7.25" style="24" bestFit="1" customWidth="1"/>
    <col min="15" max="257" width="9" style="24"/>
    <col min="258" max="258" width="20" style="24" customWidth="1"/>
    <col min="259" max="259" width="18.25" style="24"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5.75" style="24" customWidth="1"/>
    <col min="269" max="269" width="14.5" style="24" customWidth="1"/>
    <col min="270" max="270" width="7.25" style="24" bestFit="1" customWidth="1"/>
    <col min="271" max="513" width="9" style="24"/>
    <col min="514" max="514" width="20" style="24" customWidth="1"/>
    <col min="515" max="515" width="18.25" style="24"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5.75" style="24" customWidth="1"/>
    <col min="525" max="525" width="14.5" style="24" customWidth="1"/>
    <col min="526" max="526" width="7.25" style="24" bestFit="1" customWidth="1"/>
    <col min="527" max="769" width="9" style="24"/>
    <col min="770" max="770" width="20" style="24" customWidth="1"/>
    <col min="771" max="771" width="18.25" style="24"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5.75" style="24" customWidth="1"/>
    <col min="781" max="781" width="14.5" style="24" customWidth="1"/>
    <col min="782" max="782" width="7.25" style="24" bestFit="1" customWidth="1"/>
    <col min="783" max="1025" width="9" style="24"/>
    <col min="1026" max="1026" width="20" style="24" customWidth="1"/>
    <col min="1027" max="1027" width="18.25" style="24"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5.75" style="24" customWidth="1"/>
    <col min="1037" max="1037" width="14.5" style="24" customWidth="1"/>
    <col min="1038" max="1038" width="7.25" style="24" bestFit="1" customWidth="1"/>
    <col min="1039" max="1281" width="9" style="24"/>
    <col min="1282" max="1282" width="20" style="24" customWidth="1"/>
    <col min="1283" max="1283" width="18.25" style="24"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5.75" style="24" customWidth="1"/>
    <col min="1293" max="1293" width="14.5" style="24" customWidth="1"/>
    <col min="1294" max="1294" width="7.25" style="24" bestFit="1" customWidth="1"/>
    <col min="1295" max="1537" width="9" style="24"/>
    <col min="1538" max="1538" width="20" style="24" customWidth="1"/>
    <col min="1539" max="1539" width="18.25" style="24"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5.75" style="24" customWidth="1"/>
    <col min="1549" max="1549" width="14.5" style="24" customWidth="1"/>
    <col min="1550" max="1550" width="7.25" style="24" bestFit="1" customWidth="1"/>
    <col min="1551" max="1793" width="9" style="24"/>
    <col min="1794" max="1794" width="20" style="24" customWidth="1"/>
    <col min="1795" max="1795" width="18.25" style="24"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5.75" style="24" customWidth="1"/>
    <col min="1805" max="1805" width="14.5" style="24" customWidth="1"/>
    <col min="1806" max="1806" width="7.25" style="24" bestFit="1" customWidth="1"/>
    <col min="1807" max="2049" width="9" style="24"/>
    <col min="2050" max="2050" width="20" style="24" customWidth="1"/>
    <col min="2051" max="2051" width="18.25" style="24"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5.75" style="24" customWidth="1"/>
    <col min="2061" max="2061" width="14.5" style="24" customWidth="1"/>
    <col min="2062" max="2062" width="7.25" style="24" bestFit="1" customWidth="1"/>
    <col min="2063" max="2305" width="9" style="24"/>
    <col min="2306" max="2306" width="20" style="24" customWidth="1"/>
    <col min="2307" max="2307" width="18.25" style="24"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5.75" style="24" customWidth="1"/>
    <col min="2317" max="2317" width="14.5" style="24" customWidth="1"/>
    <col min="2318" max="2318" width="7.25" style="24" bestFit="1" customWidth="1"/>
    <col min="2319" max="2561" width="9" style="24"/>
    <col min="2562" max="2562" width="20" style="24" customWidth="1"/>
    <col min="2563" max="2563" width="18.25" style="24"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5.75" style="24" customWidth="1"/>
    <col min="2573" max="2573" width="14.5" style="24" customWidth="1"/>
    <col min="2574" max="2574" width="7.25" style="24" bestFit="1" customWidth="1"/>
    <col min="2575" max="2817" width="9" style="24"/>
    <col min="2818" max="2818" width="20" style="24" customWidth="1"/>
    <col min="2819" max="2819" width="18.25" style="24"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5.75" style="24" customWidth="1"/>
    <col min="2829" max="2829" width="14.5" style="24" customWidth="1"/>
    <col min="2830" max="2830" width="7.25" style="24" bestFit="1" customWidth="1"/>
    <col min="2831" max="3073" width="9" style="24"/>
    <col min="3074" max="3074" width="20" style="24" customWidth="1"/>
    <col min="3075" max="3075" width="18.25" style="24"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5.75" style="24" customWidth="1"/>
    <col min="3085" max="3085" width="14.5" style="24" customWidth="1"/>
    <col min="3086" max="3086" width="7.25" style="24" bestFit="1" customWidth="1"/>
    <col min="3087" max="3329" width="9" style="24"/>
    <col min="3330" max="3330" width="20" style="24" customWidth="1"/>
    <col min="3331" max="3331" width="18.25" style="24"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5.75" style="24" customWidth="1"/>
    <col min="3341" max="3341" width="14.5" style="24" customWidth="1"/>
    <col min="3342" max="3342" width="7.25" style="24" bestFit="1" customWidth="1"/>
    <col min="3343" max="3585" width="9" style="24"/>
    <col min="3586" max="3586" width="20" style="24" customWidth="1"/>
    <col min="3587" max="3587" width="18.25" style="24"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5.75" style="24" customWidth="1"/>
    <col min="3597" max="3597" width="14.5" style="24" customWidth="1"/>
    <col min="3598" max="3598" width="7.25" style="24" bestFit="1" customWidth="1"/>
    <col min="3599" max="3841" width="9" style="24"/>
    <col min="3842" max="3842" width="20" style="24" customWidth="1"/>
    <col min="3843" max="3843" width="18.25" style="24"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5.75" style="24" customWidth="1"/>
    <col min="3853" max="3853" width="14.5" style="24" customWidth="1"/>
    <col min="3854" max="3854" width="7.25" style="24" bestFit="1" customWidth="1"/>
    <col min="3855" max="4097" width="9" style="24"/>
    <col min="4098" max="4098" width="20" style="24" customWidth="1"/>
    <col min="4099" max="4099" width="18.25" style="24"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5.75" style="24" customWidth="1"/>
    <col min="4109" max="4109" width="14.5" style="24" customWidth="1"/>
    <col min="4110" max="4110" width="7.25" style="24" bestFit="1" customWidth="1"/>
    <col min="4111" max="4353" width="9" style="24"/>
    <col min="4354" max="4354" width="20" style="24" customWidth="1"/>
    <col min="4355" max="4355" width="18.25" style="24"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5.75" style="24" customWidth="1"/>
    <col min="4365" max="4365" width="14.5" style="24" customWidth="1"/>
    <col min="4366" max="4366" width="7.25" style="24" bestFit="1" customWidth="1"/>
    <col min="4367" max="4609" width="9" style="24"/>
    <col min="4610" max="4610" width="20" style="24" customWidth="1"/>
    <col min="4611" max="4611" width="18.25" style="24"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5.75" style="24" customWidth="1"/>
    <col min="4621" max="4621" width="14.5" style="24" customWidth="1"/>
    <col min="4622" max="4622" width="7.25" style="24" bestFit="1" customWidth="1"/>
    <col min="4623" max="4865" width="9" style="24"/>
    <col min="4866" max="4866" width="20" style="24" customWidth="1"/>
    <col min="4867" max="4867" width="18.25" style="24"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5.75" style="24" customWidth="1"/>
    <col min="4877" max="4877" width="14.5" style="24" customWidth="1"/>
    <col min="4878" max="4878" width="7.25" style="24" bestFit="1" customWidth="1"/>
    <col min="4879" max="5121" width="9" style="24"/>
    <col min="5122" max="5122" width="20" style="24" customWidth="1"/>
    <col min="5123" max="5123" width="18.25" style="24"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5.75" style="24" customWidth="1"/>
    <col min="5133" max="5133" width="14.5" style="24" customWidth="1"/>
    <col min="5134" max="5134" width="7.25" style="24" bestFit="1" customWidth="1"/>
    <col min="5135" max="5377" width="9" style="24"/>
    <col min="5378" max="5378" width="20" style="24" customWidth="1"/>
    <col min="5379" max="5379" width="18.25" style="24"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5.75" style="24" customWidth="1"/>
    <col min="5389" max="5389" width="14.5" style="24" customWidth="1"/>
    <col min="5390" max="5390" width="7.25" style="24" bestFit="1" customWidth="1"/>
    <col min="5391" max="5633" width="9" style="24"/>
    <col min="5634" max="5634" width="20" style="24" customWidth="1"/>
    <col min="5635" max="5635" width="18.25" style="24"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5.75" style="24" customWidth="1"/>
    <col min="5645" max="5645" width="14.5" style="24" customWidth="1"/>
    <col min="5646" max="5646" width="7.25" style="24" bestFit="1" customWidth="1"/>
    <col min="5647" max="5889" width="9" style="24"/>
    <col min="5890" max="5890" width="20" style="24" customWidth="1"/>
    <col min="5891" max="5891" width="18.25" style="24"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5.75" style="24" customWidth="1"/>
    <col min="5901" max="5901" width="14.5" style="24" customWidth="1"/>
    <col min="5902" max="5902" width="7.25" style="24" bestFit="1" customWidth="1"/>
    <col min="5903" max="6145" width="9" style="24"/>
    <col min="6146" max="6146" width="20" style="24" customWidth="1"/>
    <col min="6147" max="6147" width="18.25" style="24"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5.75" style="24" customWidth="1"/>
    <col min="6157" max="6157" width="14.5" style="24" customWidth="1"/>
    <col min="6158" max="6158" width="7.25" style="24" bestFit="1" customWidth="1"/>
    <col min="6159" max="6401" width="9" style="24"/>
    <col min="6402" max="6402" width="20" style="24" customWidth="1"/>
    <col min="6403" max="6403" width="18.25" style="24"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5.75" style="24" customWidth="1"/>
    <col min="6413" max="6413" width="14.5" style="24" customWidth="1"/>
    <col min="6414" max="6414" width="7.25" style="24" bestFit="1" customWidth="1"/>
    <col min="6415" max="6657" width="9" style="24"/>
    <col min="6658" max="6658" width="20" style="24" customWidth="1"/>
    <col min="6659" max="6659" width="18.25" style="24"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5.75" style="24" customWidth="1"/>
    <col min="6669" max="6669" width="14.5" style="24" customWidth="1"/>
    <col min="6670" max="6670" width="7.25" style="24" bestFit="1" customWidth="1"/>
    <col min="6671" max="6913" width="9" style="24"/>
    <col min="6914" max="6914" width="20" style="24" customWidth="1"/>
    <col min="6915" max="6915" width="18.25" style="24"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5.75" style="24" customWidth="1"/>
    <col min="6925" max="6925" width="14.5" style="24" customWidth="1"/>
    <col min="6926" max="6926" width="7.25" style="24" bestFit="1" customWidth="1"/>
    <col min="6927" max="7169" width="9" style="24"/>
    <col min="7170" max="7170" width="20" style="24" customWidth="1"/>
    <col min="7171" max="7171" width="18.25" style="24"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5.75" style="24" customWidth="1"/>
    <col min="7181" max="7181" width="14.5" style="24" customWidth="1"/>
    <col min="7182" max="7182" width="7.25" style="24" bestFit="1" customWidth="1"/>
    <col min="7183" max="7425" width="9" style="24"/>
    <col min="7426" max="7426" width="20" style="24" customWidth="1"/>
    <col min="7427" max="7427" width="18.25" style="24"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5.75" style="24" customWidth="1"/>
    <col min="7437" max="7437" width="14.5" style="24" customWidth="1"/>
    <col min="7438" max="7438" width="7.25" style="24" bestFit="1" customWidth="1"/>
    <col min="7439" max="7681" width="9" style="24"/>
    <col min="7682" max="7682" width="20" style="24" customWidth="1"/>
    <col min="7683" max="7683" width="18.25" style="24"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5.75" style="24" customWidth="1"/>
    <col min="7693" max="7693" width="14.5" style="24" customWidth="1"/>
    <col min="7694" max="7694" width="7.25" style="24" bestFit="1" customWidth="1"/>
    <col min="7695" max="7937" width="9" style="24"/>
    <col min="7938" max="7938" width="20" style="24" customWidth="1"/>
    <col min="7939" max="7939" width="18.25" style="24"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5.75" style="24" customWidth="1"/>
    <col min="7949" max="7949" width="14.5" style="24" customWidth="1"/>
    <col min="7950" max="7950" width="7.25" style="24" bestFit="1" customWidth="1"/>
    <col min="7951" max="8193" width="9" style="24"/>
    <col min="8194" max="8194" width="20" style="24" customWidth="1"/>
    <col min="8195" max="8195" width="18.25" style="24"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5.75" style="24" customWidth="1"/>
    <col min="8205" max="8205" width="14.5" style="24" customWidth="1"/>
    <col min="8206" max="8206" width="7.25" style="24" bestFit="1" customWidth="1"/>
    <col min="8207" max="8449" width="9" style="24"/>
    <col min="8450" max="8450" width="20" style="24" customWidth="1"/>
    <col min="8451" max="8451" width="18.25" style="24"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5.75" style="24" customWidth="1"/>
    <col min="8461" max="8461" width="14.5" style="24" customWidth="1"/>
    <col min="8462" max="8462" width="7.25" style="24" bestFit="1" customWidth="1"/>
    <col min="8463" max="8705" width="9" style="24"/>
    <col min="8706" max="8706" width="20" style="24" customWidth="1"/>
    <col min="8707" max="8707" width="18.25" style="24"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5.75" style="24" customWidth="1"/>
    <col min="8717" max="8717" width="14.5" style="24" customWidth="1"/>
    <col min="8718" max="8718" width="7.25" style="24" bestFit="1" customWidth="1"/>
    <col min="8719" max="8961" width="9" style="24"/>
    <col min="8962" max="8962" width="20" style="24" customWidth="1"/>
    <col min="8963" max="8963" width="18.25" style="24"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5.75" style="24" customWidth="1"/>
    <col min="8973" max="8973" width="14.5" style="24" customWidth="1"/>
    <col min="8974" max="8974" width="7.25" style="24" bestFit="1" customWidth="1"/>
    <col min="8975" max="9217" width="9" style="24"/>
    <col min="9218" max="9218" width="20" style="24" customWidth="1"/>
    <col min="9219" max="9219" width="18.25" style="24"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5.75" style="24" customWidth="1"/>
    <col min="9229" max="9229" width="14.5" style="24" customWidth="1"/>
    <col min="9230" max="9230" width="7.25" style="24" bestFit="1" customWidth="1"/>
    <col min="9231" max="9473" width="9" style="24"/>
    <col min="9474" max="9474" width="20" style="24" customWidth="1"/>
    <col min="9475" max="9475" width="18.25" style="24"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5.75" style="24" customWidth="1"/>
    <col min="9485" max="9485" width="14.5" style="24" customWidth="1"/>
    <col min="9486" max="9486" width="7.25" style="24" bestFit="1" customWidth="1"/>
    <col min="9487" max="9729" width="9" style="24"/>
    <col min="9730" max="9730" width="20" style="24" customWidth="1"/>
    <col min="9731" max="9731" width="18.25" style="24"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5.75" style="24" customWidth="1"/>
    <col min="9741" max="9741" width="14.5" style="24" customWidth="1"/>
    <col min="9742" max="9742" width="7.25" style="24" bestFit="1" customWidth="1"/>
    <col min="9743" max="9985" width="9" style="24"/>
    <col min="9986" max="9986" width="20" style="24" customWidth="1"/>
    <col min="9987" max="9987" width="18.25" style="24"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5.75" style="24" customWidth="1"/>
    <col min="9997" max="9997" width="14.5" style="24" customWidth="1"/>
    <col min="9998" max="9998" width="7.25" style="24" bestFit="1" customWidth="1"/>
    <col min="9999" max="10241" width="9" style="24"/>
    <col min="10242" max="10242" width="20" style="24" customWidth="1"/>
    <col min="10243" max="10243" width="18.25" style="24"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5.75" style="24" customWidth="1"/>
    <col min="10253" max="10253" width="14.5" style="24" customWidth="1"/>
    <col min="10254" max="10254" width="7.25" style="24" bestFit="1" customWidth="1"/>
    <col min="10255" max="10497" width="9" style="24"/>
    <col min="10498" max="10498" width="20" style="24" customWidth="1"/>
    <col min="10499" max="10499" width="18.25" style="24"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5.75" style="24" customWidth="1"/>
    <col min="10509" max="10509" width="14.5" style="24" customWidth="1"/>
    <col min="10510" max="10510" width="7.25" style="24" bestFit="1" customWidth="1"/>
    <col min="10511" max="10753" width="9" style="24"/>
    <col min="10754" max="10754" width="20" style="24" customWidth="1"/>
    <col min="10755" max="10755" width="18.25" style="24"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5.75" style="24" customWidth="1"/>
    <col min="10765" max="10765" width="14.5" style="24" customWidth="1"/>
    <col min="10766" max="10766" width="7.25" style="24" bestFit="1" customWidth="1"/>
    <col min="10767" max="11009" width="9" style="24"/>
    <col min="11010" max="11010" width="20" style="24" customWidth="1"/>
    <col min="11011" max="11011" width="18.25" style="24"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5.75" style="24" customWidth="1"/>
    <col min="11021" max="11021" width="14.5" style="24" customWidth="1"/>
    <col min="11022" max="11022" width="7.25" style="24" bestFit="1" customWidth="1"/>
    <col min="11023" max="11265" width="9" style="24"/>
    <col min="11266" max="11266" width="20" style="24" customWidth="1"/>
    <col min="11267" max="11267" width="18.25" style="24"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5.75" style="24" customWidth="1"/>
    <col min="11277" max="11277" width="14.5" style="24" customWidth="1"/>
    <col min="11278" max="11278" width="7.25" style="24" bestFit="1" customWidth="1"/>
    <col min="11279" max="11521" width="9" style="24"/>
    <col min="11522" max="11522" width="20" style="24" customWidth="1"/>
    <col min="11523" max="11523" width="18.25" style="24"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5.75" style="24" customWidth="1"/>
    <col min="11533" max="11533" width="14.5" style="24" customWidth="1"/>
    <col min="11534" max="11534" width="7.25" style="24" bestFit="1" customWidth="1"/>
    <col min="11535" max="11777" width="9" style="24"/>
    <col min="11778" max="11778" width="20" style="24" customWidth="1"/>
    <col min="11779" max="11779" width="18.25" style="24"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5.75" style="24" customWidth="1"/>
    <col min="11789" max="11789" width="14.5" style="24" customWidth="1"/>
    <col min="11790" max="11790" width="7.25" style="24" bestFit="1" customWidth="1"/>
    <col min="11791" max="12033" width="9" style="24"/>
    <col min="12034" max="12034" width="20" style="24" customWidth="1"/>
    <col min="12035" max="12035" width="18.25" style="24"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5.75" style="24" customWidth="1"/>
    <col min="12045" max="12045" width="14.5" style="24" customWidth="1"/>
    <col min="12046" max="12046" width="7.25" style="24" bestFit="1" customWidth="1"/>
    <col min="12047" max="12289" width="9" style="24"/>
    <col min="12290" max="12290" width="20" style="24" customWidth="1"/>
    <col min="12291" max="12291" width="18.25" style="24"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5.75" style="24" customWidth="1"/>
    <col min="12301" max="12301" width="14.5" style="24" customWidth="1"/>
    <col min="12302" max="12302" width="7.25" style="24" bestFit="1" customWidth="1"/>
    <col min="12303" max="12545" width="9" style="24"/>
    <col min="12546" max="12546" width="20" style="24" customWidth="1"/>
    <col min="12547" max="12547" width="18.25" style="24"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5.75" style="24" customWidth="1"/>
    <col min="12557" max="12557" width="14.5" style="24" customWidth="1"/>
    <col min="12558" max="12558" width="7.25" style="24" bestFit="1" customWidth="1"/>
    <col min="12559" max="12801" width="9" style="24"/>
    <col min="12802" max="12802" width="20" style="24" customWidth="1"/>
    <col min="12803" max="12803" width="18.25" style="24"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5.75" style="24" customWidth="1"/>
    <col min="12813" max="12813" width="14.5" style="24" customWidth="1"/>
    <col min="12814" max="12814" width="7.25" style="24" bestFit="1" customWidth="1"/>
    <col min="12815" max="13057" width="9" style="24"/>
    <col min="13058" max="13058" width="20" style="24" customWidth="1"/>
    <col min="13059" max="13059" width="18.25" style="24"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5.75" style="24" customWidth="1"/>
    <col min="13069" max="13069" width="14.5" style="24" customWidth="1"/>
    <col min="13070" max="13070" width="7.25" style="24" bestFit="1" customWidth="1"/>
    <col min="13071" max="13313" width="9" style="24"/>
    <col min="13314" max="13314" width="20" style="24" customWidth="1"/>
    <col min="13315" max="13315" width="18.25" style="24"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5.75" style="24" customWidth="1"/>
    <col min="13325" max="13325" width="14.5" style="24" customWidth="1"/>
    <col min="13326" max="13326" width="7.25" style="24" bestFit="1" customWidth="1"/>
    <col min="13327" max="13569" width="9" style="24"/>
    <col min="13570" max="13570" width="20" style="24" customWidth="1"/>
    <col min="13571" max="13571" width="18.25" style="24"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5.75" style="24" customWidth="1"/>
    <col min="13581" max="13581" width="14.5" style="24" customWidth="1"/>
    <col min="13582" max="13582" width="7.25" style="24" bestFit="1" customWidth="1"/>
    <col min="13583" max="13825" width="9" style="24"/>
    <col min="13826" max="13826" width="20" style="24" customWidth="1"/>
    <col min="13827" max="13827" width="18.25" style="24"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5.75" style="24" customWidth="1"/>
    <col min="13837" max="13837" width="14.5" style="24" customWidth="1"/>
    <col min="13838" max="13838" width="7.25" style="24" bestFit="1" customWidth="1"/>
    <col min="13839" max="14081" width="9" style="24"/>
    <col min="14082" max="14082" width="20" style="24" customWidth="1"/>
    <col min="14083" max="14083" width="18.25" style="24"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5.75" style="24" customWidth="1"/>
    <col min="14093" max="14093" width="14.5" style="24" customWidth="1"/>
    <col min="14094" max="14094" width="7.25" style="24" bestFit="1" customWidth="1"/>
    <col min="14095" max="14337" width="9" style="24"/>
    <col min="14338" max="14338" width="20" style="24" customWidth="1"/>
    <col min="14339" max="14339" width="18.25" style="24"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5.75" style="24" customWidth="1"/>
    <col min="14349" max="14349" width="14.5" style="24" customWidth="1"/>
    <col min="14350" max="14350" width="7.25" style="24" bestFit="1" customWidth="1"/>
    <col min="14351" max="14593" width="9" style="24"/>
    <col min="14594" max="14594" width="20" style="24" customWidth="1"/>
    <col min="14595" max="14595" width="18.25" style="24"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5.75" style="24" customWidth="1"/>
    <col min="14605" max="14605" width="14.5" style="24" customWidth="1"/>
    <col min="14606" max="14606" width="7.25" style="24" bestFit="1" customWidth="1"/>
    <col min="14607" max="14849" width="9" style="24"/>
    <col min="14850" max="14850" width="20" style="24" customWidth="1"/>
    <col min="14851" max="14851" width="18.25" style="24"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5.75" style="24" customWidth="1"/>
    <col min="14861" max="14861" width="14.5" style="24" customWidth="1"/>
    <col min="14862" max="14862" width="7.25" style="24" bestFit="1" customWidth="1"/>
    <col min="14863" max="15105" width="9" style="24"/>
    <col min="15106" max="15106" width="20" style="24" customWidth="1"/>
    <col min="15107" max="15107" width="18.25" style="24"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5.75" style="24" customWidth="1"/>
    <col min="15117" max="15117" width="14.5" style="24" customWidth="1"/>
    <col min="15118" max="15118" width="7.25" style="24" bestFit="1" customWidth="1"/>
    <col min="15119" max="15361" width="9" style="24"/>
    <col min="15362" max="15362" width="20" style="24" customWidth="1"/>
    <col min="15363" max="15363" width="18.25" style="24"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5.75" style="24" customWidth="1"/>
    <col min="15373" max="15373" width="14.5" style="24" customWidth="1"/>
    <col min="15374" max="15374" width="7.25" style="24" bestFit="1" customWidth="1"/>
    <col min="15375" max="15617" width="9" style="24"/>
    <col min="15618" max="15618" width="20" style="24" customWidth="1"/>
    <col min="15619" max="15619" width="18.25" style="24"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5.75" style="24" customWidth="1"/>
    <col min="15629" max="15629" width="14.5" style="24" customWidth="1"/>
    <col min="15630" max="15630" width="7.25" style="24" bestFit="1" customWidth="1"/>
    <col min="15631" max="15873" width="9" style="24"/>
    <col min="15874" max="15874" width="20" style="24" customWidth="1"/>
    <col min="15875" max="15875" width="18.25" style="24"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5.75" style="24" customWidth="1"/>
    <col min="15885" max="15885" width="14.5" style="24" customWidth="1"/>
    <col min="15886" max="15886" width="7.25" style="24" bestFit="1" customWidth="1"/>
    <col min="15887" max="16129" width="9" style="24"/>
    <col min="16130" max="16130" width="20" style="24" customWidth="1"/>
    <col min="16131" max="16131" width="18.25" style="24"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5.75" style="24" customWidth="1"/>
    <col min="16141" max="16141" width="14.5" style="24" customWidth="1"/>
    <col min="16142" max="16142" width="7.25" style="24" bestFit="1" customWidth="1"/>
    <col min="16143" max="16384" width="9" style="24"/>
  </cols>
  <sheetData>
    <row r="1" spans="1:13">
      <c r="A1" s="24" t="s">
        <v>0</v>
      </c>
      <c r="B1" s="25" t="str">
        <f>[7]合計!C3</f>
        <v>埼玉県</v>
      </c>
      <c r="I1" s="24" t="s">
        <v>70</v>
      </c>
      <c r="K1" s="27" t="s">
        <v>71</v>
      </c>
    </row>
    <row r="2" spans="1:13" ht="54" customHeight="1">
      <c r="B2" s="141"/>
      <c r="E2" s="856" t="s">
        <v>72</v>
      </c>
      <c r="F2" s="856"/>
      <c r="G2" s="856"/>
      <c r="H2" s="142">
        <f>SUMIF(E8:E357,"PPS",H8:H357)</f>
        <v>1047341</v>
      </c>
      <c r="I2" s="143"/>
      <c r="J2" s="27"/>
    </row>
    <row r="3" spans="1:13" ht="57" customHeight="1">
      <c r="B3" s="26"/>
      <c r="E3" s="856" t="s">
        <v>73</v>
      </c>
      <c r="F3" s="856"/>
      <c r="G3" s="856"/>
      <c r="H3" s="142">
        <f>M7</f>
        <v>5223970</v>
      </c>
      <c r="I3" s="143"/>
      <c r="J3" s="31"/>
    </row>
    <row r="4" spans="1:13" s="31" customFormat="1" ht="55.5" customHeight="1">
      <c r="B4" s="144"/>
      <c r="E4" s="856" t="s">
        <v>734</v>
      </c>
      <c r="F4" s="856"/>
      <c r="G4" s="856"/>
      <c r="H4" s="145">
        <f>H3/I7</f>
        <v>0.99658861028506718</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5565866</v>
      </c>
      <c r="I7" s="150">
        <f>SUM(I8:I357)</f>
        <v>5241852</v>
      </c>
      <c r="J7" s="151">
        <f>H7/I7</f>
        <v>1.0618128859799933</v>
      </c>
      <c r="K7" s="152">
        <f>SUM(K8:K357)</f>
        <v>80164</v>
      </c>
      <c r="L7" s="153">
        <f>SUM(L8:L357)</f>
        <v>1281677118</v>
      </c>
      <c r="M7" s="154">
        <f>SUM(M8:M357)</f>
        <v>5223970</v>
      </c>
    </row>
    <row r="8" spans="1:13" ht="36.75" thickTop="1">
      <c r="A8" s="24">
        <v>1</v>
      </c>
      <c r="B8" s="159" t="s">
        <v>775</v>
      </c>
      <c r="C8" s="54" t="s">
        <v>159</v>
      </c>
      <c r="D8" s="179" t="s">
        <v>776</v>
      </c>
      <c r="E8" s="55" t="s">
        <v>117</v>
      </c>
      <c r="F8" s="54" t="s">
        <v>124</v>
      </c>
      <c r="G8" s="156">
        <v>3</v>
      </c>
      <c r="H8" s="157">
        <v>163207</v>
      </c>
      <c r="I8" s="58">
        <v>163207</v>
      </c>
      <c r="J8" s="158">
        <v>1</v>
      </c>
      <c r="K8" s="58">
        <v>3500</v>
      </c>
      <c r="L8" s="58">
        <v>10501000</v>
      </c>
      <c r="M8" s="60">
        <v>163207</v>
      </c>
    </row>
    <row r="9" spans="1:13" ht="48">
      <c r="A9" s="24">
        <v>2</v>
      </c>
      <c r="B9" s="159" t="s">
        <v>777</v>
      </c>
      <c r="C9" s="54" t="s">
        <v>159</v>
      </c>
      <c r="D9" s="8" t="s">
        <v>778</v>
      </c>
      <c r="E9" s="55" t="s">
        <v>128</v>
      </c>
      <c r="F9" s="54" t="s">
        <v>124</v>
      </c>
      <c r="G9" s="156">
        <v>1</v>
      </c>
      <c r="H9" s="157">
        <v>310042</v>
      </c>
      <c r="I9" s="58"/>
      <c r="J9" s="145" t="e">
        <v>#DIV/0!</v>
      </c>
      <c r="K9" s="58">
        <v>6694</v>
      </c>
      <c r="L9" s="58">
        <v>16850489</v>
      </c>
      <c r="M9" s="63"/>
    </row>
    <row r="10" spans="1:13" ht="48">
      <c r="A10" s="24">
        <v>3</v>
      </c>
      <c r="B10" s="159" t="s">
        <v>779</v>
      </c>
      <c r="C10" s="64" t="s">
        <v>159</v>
      </c>
      <c r="D10" s="179" t="s">
        <v>780</v>
      </c>
      <c r="E10" s="55" t="s">
        <v>128</v>
      </c>
      <c r="F10" s="54" t="s">
        <v>124</v>
      </c>
      <c r="G10" s="156">
        <v>2</v>
      </c>
      <c r="H10" s="157">
        <v>31854</v>
      </c>
      <c r="I10" s="58"/>
      <c r="J10" s="145" t="e">
        <v>#DIV/0!</v>
      </c>
      <c r="K10" s="58" t="s">
        <v>781</v>
      </c>
      <c r="L10" s="58">
        <v>1235259</v>
      </c>
      <c r="M10" s="63"/>
    </row>
    <row r="11" spans="1:13" ht="24">
      <c r="A11" s="24">
        <v>4</v>
      </c>
      <c r="B11" s="159" t="s">
        <v>782</v>
      </c>
      <c r="C11" s="54" t="s">
        <v>783</v>
      </c>
      <c r="D11" s="179" t="s">
        <v>784</v>
      </c>
      <c r="E11" s="55" t="s">
        <v>117</v>
      </c>
      <c r="F11" s="54" t="s">
        <v>124</v>
      </c>
      <c r="G11" s="156">
        <v>4</v>
      </c>
      <c r="H11" s="157">
        <v>279438</v>
      </c>
      <c r="I11" s="58">
        <v>279438</v>
      </c>
      <c r="J11" s="145">
        <v>1</v>
      </c>
      <c r="K11" s="58">
        <v>6504</v>
      </c>
      <c r="L11" s="58">
        <v>16124700</v>
      </c>
      <c r="M11" s="63">
        <v>279438</v>
      </c>
    </row>
    <row r="12" spans="1:13" ht="24">
      <c r="A12" s="24">
        <v>5</v>
      </c>
      <c r="B12" s="159" t="s">
        <v>785</v>
      </c>
      <c r="C12" s="54" t="s">
        <v>783</v>
      </c>
      <c r="D12" s="179" t="s">
        <v>784</v>
      </c>
      <c r="E12" s="55" t="s">
        <v>117</v>
      </c>
      <c r="F12" s="54" t="s">
        <v>124</v>
      </c>
      <c r="G12" s="156">
        <v>4</v>
      </c>
      <c r="H12" s="157">
        <v>296829</v>
      </c>
      <c r="I12" s="58">
        <v>296829</v>
      </c>
      <c r="J12" s="145">
        <v>1</v>
      </c>
      <c r="K12" s="58">
        <v>6145</v>
      </c>
      <c r="L12" s="58">
        <v>17388400</v>
      </c>
      <c r="M12" s="63">
        <v>296829</v>
      </c>
    </row>
    <row r="13" spans="1:13" s="65" customFormat="1" ht="24">
      <c r="A13" s="24">
        <v>6</v>
      </c>
      <c r="B13" s="159" t="s">
        <v>786</v>
      </c>
      <c r="C13" s="54" t="s">
        <v>783</v>
      </c>
      <c r="D13" s="179" t="s">
        <v>784</v>
      </c>
      <c r="E13" s="55" t="s">
        <v>117</v>
      </c>
      <c r="F13" s="54" t="s">
        <v>124</v>
      </c>
      <c r="G13" s="156">
        <v>4</v>
      </c>
      <c r="H13" s="157">
        <v>298557</v>
      </c>
      <c r="I13" s="58">
        <v>298557</v>
      </c>
      <c r="J13" s="158">
        <v>1</v>
      </c>
      <c r="K13" s="58">
        <v>6586</v>
      </c>
      <c r="L13" s="58">
        <v>17337000</v>
      </c>
      <c r="M13" s="63">
        <v>298557</v>
      </c>
    </row>
    <row r="14" spans="1:13" s="65" customFormat="1" ht="24">
      <c r="A14" s="24">
        <v>7</v>
      </c>
      <c r="B14" s="159" t="s">
        <v>787</v>
      </c>
      <c r="C14" s="54" t="s">
        <v>783</v>
      </c>
      <c r="D14" s="64" t="s">
        <v>784</v>
      </c>
      <c r="E14" s="55" t="s">
        <v>117</v>
      </c>
      <c r="F14" s="54" t="s">
        <v>124</v>
      </c>
      <c r="G14" s="156">
        <v>4</v>
      </c>
      <c r="H14" s="157">
        <v>275604</v>
      </c>
      <c r="I14" s="58">
        <v>275604</v>
      </c>
      <c r="J14" s="158">
        <v>1</v>
      </c>
      <c r="K14" s="58">
        <v>5819</v>
      </c>
      <c r="L14" s="58">
        <v>15886300</v>
      </c>
      <c r="M14" s="63">
        <v>275604</v>
      </c>
    </row>
    <row r="15" spans="1:13" ht="36">
      <c r="A15" s="24">
        <v>8</v>
      </c>
      <c r="B15" s="159" t="s">
        <v>788</v>
      </c>
      <c r="C15" s="54" t="s">
        <v>783</v>
      </c>
      <c r="D15" s="64" t="s">
        <v>784</v>
      </c>
      <c r="E15" s="55" t="s">
        <v>117</v>
      </c>
      <c r="F15" s="54" t="s">
        <v>124</v>
      </c>
      <c r="G15" s="156">
        <v>4</v>
      </c>
      <c r="H15" s="157">
        <v>213653</v>
      </c>
      <c r="I15" s="58">
        <v>213653</v>
      </c>
      <c r="J15" s="145">
        <v>1</v>
      </c>
      <c r="K15" s="58">
        <v>6006</v>
      </c>
      <c r="L15" s="58">
        <v>11752500</v>
      </c>
      <c r="M15" s="63">
        <v>213653</v>
      </c>
    </row>
    <row r="16" spans="1:13" ht="40.5">
      <c r="A16" s="24">
        <v>9</v>
      </c>
      <c r="B16" s="8" t="s">
        <v>789</v>
      </c>
      <c r="C16" s="62" t="s">
        <v>783</v>
      </c>
      <c r="D16" s="8" t="s">
        <v>790</v>
      </c>
      <c r="E16" s="66" t="s">
        <v>128</v>
      </c>
      <c r="F16" s="66" t="s">
        <v>124</v>
      </c>
      <c r="G16" s="67">
        <v>2</v>
      </c>
      <c r="H16" s="68">
        <v>101538</v>
      </c>
      <c r="I16" s="69">
        <v>101616</v>
      </c>
      <c r="J16" s="158">
        <v>0.99923240434577232</v>
      </c>
      <c r="K16" s="58">
        <v>1552</v>
      </c>
      <c r="L16" s="58">
        <v>6050600</v>
      </c>
      <c r="M16" s="63">
        <v>101538</v>
      </c>
    </row>
    <row r="17" spans="1:13" ht="27">
      <c r="A17" s="24">
        <v>10</v>
      </c>
      <c r="B17" s="8" t="s">
        <v>791</v>
      </c>
      <c r="C17" s="62" t="s">
        <v>792</v>
      </c>
      <c r="D17" s="8" t="s">
        <v>793</v>
      </c>
      <c r="E17" s="66" t="s">
        <v>117</v>
      </c>
      <c r="F17" s="66" t="s">
        <v>124</v>
      </c>
      <c r="G17" s="67">
        <v>1</v>
      </c>
      <c r="H17" s="68">
        <v>1566048</v>
      </c>
      <c r="I17" s="69">
        <v>1566048</v>
      </c>
      <c r="J17" s="158">
        <v>1</v>
      </c>
      <c r="K17" s="58">
        <v>14100</v>
      </c>
      <c r="L17" s="58">
        <v>1039138500</v>
      </c>
      <c r="M17" s="63">
        <v>1566048</v>
      </c>
    </row>
    <row r="18" spans="1:13" ht="27">
      <c r="A18" s="24">
        <v>11</v>
      </c>
      <c r="B18" s="8" t="s">
        <v>794</v>
      </c>
      <c r="C18" s="62" t="s">
        <v>792</v>
      </c>
      <c r="D18" s="8" t="s">
        <v>455</v>
      </c>
      <c r="E18" s="66" t="s">
        <v>128</v>
      </c>
      <c r="F18" s="66" t="s">
        <v>124</v>
      </c>
      <c r="G18" s="67">
        <v>2</v>
      </c>
      <c r="H18" s="68">
        <v>230639</v>
      </c>
      <c r="I18" s="69">
        <v>234289</v>
      </c>
      <c r="J18" s="145">
        <v>0.98442095019399123</v>
      </c>
      <c r="K18" s="58">
        <v>2550</v>
      </c>
      <c r="L18" s="58">
        <v>15003000</v>
      </c>
      <c r="M18" s="63">
        <v>230639</v>
      </c>
    </row>
    <row r="19" spans="1:13" ht="27">
      <c r="A19" s="24">
        <v>12</v>
      </c>
      <c r="B19" s="8" t="s">
        <v>795</v>
      </c>
      <c r="C19" s="62" t="s">
        <v>792</v>
      </c>
      <c r="D19" s="8" t="s">
        <v>793</v>
      </c>
      <c r="E19" s="66" t="s">
        <v>117</v>
      </c>
      <c r="F19" s="66" t="s">
        <v>124</v>
      </c>
      <c r="G19" s="67">
        <v>1</v>
      </c>
      <c r="H19" s="68">
        <v>403000</v>
      </c>
      <c r="I19" s="69">
        <v>403000</v>
      </c>
      <c r="J19" s="145">
        <v>1</v>
      </c>
      <c r="K19" s="58">
        <v>4000</v>
      </c>
      <c r="L19" s="58">
        <v>26273250</v>
      </c>
      <c r="M19" s="63">
        <v>403000</v>
      </c>
    </row>
    <row r="20" spans="1:13" ht="27">
      <c r="A20" s="24">
        <v>13</v>
      </c>
      <c r="B20" s="8" t="s">
        <v>796</v>
      </c>
      <c r="C20" s="62" t="s">
        <v>792</v>
      </c>
      <c r="D20" s="8" t="s">
        <v>455</v>
      </c>
      <c r="E20" s="66" t="s">
        <v>128</v>
      </c>
      <c r="F20" s="66" t="s">
        <v>124</v>
      </c>
      <c r="G20" s="67">
        <v>2</v>
      </c>
      <c r="H20" s="68">
        <v>247441</v>
      </c>
      <c r="I20" s="69">
        <v>251383</v>
      </c>
      <c r="J20" s="145">
        <v>0.98431874868228952</v>
      </c>
      <c r="K20" s="58">
        <v>2300</v>
      </c>
      <c r="L20" s="58">
        <v>16283250</v>
      </c>
      <c r="M20" s="63">
        <v>247441</v>
      </c>
    </row>
    <row r="21" spans="1:13" ht="27">
      <c r="A21" s="24">
        <v>14</v>
      </c>
      <c r="B21" s="8" t="s">
        <v>797</v>
      </c>
      <c r="C21" s="62" t="s">
        <v>792</v>
      </c>
      <c r="D21" s="8" t="s">
        <v>793</v>
      </c>
      <c r="E21" s="66" t="s">
        <v>117</v>
      </c>
      <c r="F21" s="66" t="s">
        <v>124</v>
      </c>
      <c r="G21" s="67">
        <v>1</v>
      </c>
      <c r="H21" s="68">
        <v>329928</v>
      </c>
      <c r="I21" s="69">
        <v>329928</v>
      </c>
      <c r="J21" s="145">
        <v>1</v>
      </c>
      <c r="K21" s="58">
        <v>2960</v>
      </c>
      <c r="L21" s="58">
        <v>21897000</v>
      </c>
      <c r="M21" s="63">
        <v>329928</v>
      </c>
    </row>
    <row r="22" spans="1:13" ht="27">
      <c r="A22" s="24">
        <v>15</v>
      </c>
      <c r="B22" s="8" t="s">
        <v>798</v>
      </c>
      <c r="C22" s="62" t="s">
        <v>792</v>
      </c>
      <c r="D22" s="8" t="s">
        <v>793</v>
      </c>
      <c r="E22" s="66" t="s">
        <v>117</v>
      </c>
      <c r="F22" s="66" t="s">
        <v>124</v>
      </c>
      <c r="G22" s="67">
        <v>1</v>
      </c>
      <c r="H22" s="68">
        <v>117004</v>
      </c>
      <c r="I22" s="69">
        <v>117228</v>
      </c>
      <c r="J22" s="158">
        <v>0.99808919370798788</v>
      </c>
      <c r="K22" s="58">
        <v>945</v>
      </c>
      <c r="L22" s="58">
        <v>7368000</v>
      </c>
      <c r="M22" s="63">
        <v>117004</v>
      </c>
    </row>
    <row r="23" spans="1:13" ht="27">
      <c r="A23" s="24">
        <v>16</v>
      </c>
      <c r="B23" s="8" t="s">
        <v>799</v>
      </c>
      <c r="C23" s="62" t="s">
        <v>792</v>
      </c>
      <c r="D23" s="8" t="s">
        <v>793</v>
      </c>
      <c r="E23" s="66" t="s">
        <v>117</v>
      </c>
      <c r="F23" s="66" t="s">
        <v>124</v>
      </c>
      <c r="G23" s="67">
        <v>1</v>
      </c>
      <c r="H23" s="68">
        <v>97419</v>
      </c>
      <c r="I23" s="69">
        <v>97722</v>
      </c>
      <c r="J23" s="158">
        <v>0.9968993675937865</v>
      </c>
      <c r="K23" s="58">
        <v>800</v>
      </c>
      <c r="L23" s="58">
        <v>6127000</v>
      </c>
      <c r="M23" s="63">
        <v>97419</v>
      </c>
    </row>
    <row r="24" spans="1:13" ht="27">
      <c r="A24" s="24">
        <v>17</v>
      </c>
      <c r="B24" s="8" t="s">
        <v>800</v>
      </c>
      <c r="C24" s="62" t="s">
        <v>792</v>
      </c>
      <c r="D24" s="8" t="s">
        <v>793</v>
      </c>
      <c r="E24" s="66" t="s">
        <v>117</v>
      </c>
      <c r="F24" s="66" t="s">
        <v>124</v>
      </c>
      <c r="G24" s="67">
        <v>1</v>
      </c>
      <c r="H24" s="68">
        <v>82692</v>
      </c>
      <c r="I24" s="69">
        <v>82914</v>
      </c>
      <c r="J24" s="145">
        <v>0.99732252695564083</v>
      </c>
      <c r="K24" s="58">
        <v>740</v>
      </c>
      <c r="L24" s="58">
        <v>5014000</v>
      </c>
      <c r="M24" s="63">
        <v>82692</v>
      </c>
    </row>
    <row r="25" spans="1:13" ht="27">
      <c r="A25" s="24">
        <v>18</v>
      </c>
      <c r="B25" s="8" t="s">
        <v>801</v>
      </c>
      <c r="C25" s="62" t="s">
        <v>792</v>
      </c>
      <c r="D25" s="8" t="s">
        <v>793</v>
      </c>
      <c r="E25" s="66" t="s">
        <v>117</v>
      </c>
      <c r="F25" s="66" t="s">
        <v>124</v>
      </c>
      <c r="G25" s="67">
        <v>1</v>
      </c>
      <c r="H25" s="68">
        <v>33765</v>
      </c>
      <c r="I25" s="69">
        <v>34098</v>
      </c>
      <c r="J25" s="158">
        <v>0.99023403132148513</v>
      </c>
      <c r="K25" s="58">
        <v>362</v>
      </c>
      <c r="L25" s="58">
        <v>2000000</v>
      </c>
      <c r="M25" s="63">
        <v>33765</v>
      </c>
    </row>
    <row r="26" spans="1:13" ht="27">
      <c r="A26" s="24">
        <v>19</v>
      </c>
      <c r="B26" s="8" t="s">
        <v>802</v>
      </c>
      <c r="C26" s="62" t="s">
        <v>792</v>
      </c>
      <c r="D26" s="8" t="s">
        <v>793</v>
      </c>
      <c r="E26" s="66" t="s">
        <v>117</v>
      </c>
      <c r="F26" s="66" t="s">
        <v>124</v>
      </c>
      <c r="G26" s="67">
        <v>1</v>
      </c>
      <c r="H26" s="68">
        <v>11007</v>
      </c>
      <c r="I26" s="69">
        <v>12186</v>
      </c>
      <c r="J26" s="158">
        <v>0.90324963072378139</v>
      </c>
      <c r="K26" s="58">
        <v>205</v>
      </c>
      <c r="L26" s="58">
        <v>587747</v>
      </c>
      <c r="M26" s="63">
        <v>11007</v>
      </c>
    </row>
    <row r="27" spans="1:13" ht="27">
      <c r="A27" s="24">
        <v>20</v>
      </c>
      <c r="B27" s="8" t="s">
        <v>803</v>
      </c>
      <c r="C27" s="62" t="s">
        <v>792</v>
      </c>
      <c r="D27" s="8" t="s">
        <v>793</v>
      </c>
      <c r="E27" s="66" t="s">
        <v>117</v>
      </c>
      <c r="F27" s="66" t="s">
        <v>124</v>
      </c>
      <c r="G27" s="67">
        <v>1</v>
      </c>
      <c r="H27" s="68">
        <v>760</v>
      </c>
      <c r="I27" s="69">
        <v>898</v>
      </c>
      <c r="J27" s="145">
        <v>0.84632516703786187</v>
      </c>
      <c r="K27" s="58">
        <v>24</v>
      </c>
      <c r="L27" s="58">
        <v>34033</v>
      </c>
      <c r="M27" s="63">
        <v>760</v>
      </c>
    </row>
    <row r="28" spans="1:13" ht="54">
      <c r="A28" s="24">
        <v>21</v>
      </c>
      <c r="B28" s="8" t="s">
        <v>804</v>
      </c>
      <c r="C28" s="62" t="s">
        <v>805</v>
      </c>
      <c r="D28" s="8" t="s">
        <v>806</v>
      </c>
      <c r="E28" s="66" t="s">
        <v>128</v>
      </c>
      <c r="F28" s="66" t="s">
        <v>124</v>
      </c>
      <c r="G28" s="67">
        <v>3</v>
      </c>
      <c r="H28" s="68">
        <v>125827</v>
      </c>
      <c r="I28" s="69">
        <v>133640</v>
      </c>
      <c r="J28" s="145">
        <v>0.94153696498054473</v>
      </c>
      <c r="K28" s="58">
        <v>2584</v>
      </c>
      <c r="L28" s="58">
        <v>8089590</v>
      </c>
      <c r="M28" s="63">
        <v>125827</v>
      </c>
    </row>
    <row r="29" spans="1:13" ht="40.5">
      <c r="A29" s="24">
        <v>1</v>
      </c>
      <c r="B29" s="8" t="s">
        <v>807</v>
      </c>
      <c r="C29" s="62" t="s">
        <v>420</v>
      </c>
      <c r="D29" s="8" t="s">
        <v>808</v>
      </c>
      <c r="E29" s="66" t="s">
        <v>117</v>
      </c>
      <c r="F29" s="66" t="s">
        <v>124</v>
      </c>
      <c r="G29" s="67">
        <v>3</v>
      </c>
      <c r="H29" s="68">
        <v>349614</v>
      </c>
      <c r="I29" s="69">
        <v>349614</v>
      </c>
      <c r="J29" s="145">
        <v>1</v>
      </c>
      <c r="K29" s="58">
        <v>5788</v>
      </c>
      <c r="L29" s="58">
        <v>20735500</v>
      </c>
      <c r="M29" s="63">
        <v>349614</v>
      </c>
    </row>
    <row r="30" spans="1:13">
      <c r="A30" s="24">
        <v>23</v>
      </c>
      <c r="B30" s="62"/>
      <c r="C30" s="62"/>
      <c r="D30" s="62"/>
      <c r="E30" s="66"/>
      <c r="F30" s="66"/>
      <c r="G30" s="67"/>
      <c r="H30" s="68"/>
      <c r="I30" s="69"/>
      <c r="J30" s="145" t="e">
        <f t="shared" ref="J30:J93" si="0">H30/I30</f>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si="0"/>
        <v>#DIV/0!</v>
      </c>
      <c r="K72" s="42"/>
      <c r="L72" s="42"/>
      <c r="M72" s="41"/>
    </row>
    <row r="73" spans="1:13">
      <c r="A73" s="65">
        <v>66</v>
      </c>
      <c r="B73" s="41"/>
      <c r="C73" s="41"/>
      <c r="D73" s="41"/>
      <c r="E73" s="70"/>
      <c r="F73" s="70"/>
      <c r="G73" s="43"/>
      <c r="H73" s="71"/>
      <c r="I73" s="72"/>
      <c r="J73" s="145" t="e">
        <f t="shared" si="0"/>
        <v>#DIV/0!</v>
      </c>
      <c r="K73" s="42"/>
      <c r="L73" s="42"/>
      <c r="M73" s="41"/>
    </row>
    <row r="74" spans="1:13">
      <c r="A74" s="65">
        <v>67</v>
      </c>
      <c r="B74" s="41"/>
      <c r="C74" s="41"/>
      <c r="D74" s="41"/>
      <c r="E74" s="70"/>
      <c r="F74" s="70"/>
      <c r="G74" s="43"/>
      <c r="H74" s="71"/>
      <c r="I74" s="72"/>
      <c r="J74" s="145" t="e">
        <f t="shared" si="0"/>
        <v>#DIV/0!</v>
      </c>
      <c r="K74" s="42"/>
      <c r="L74" s="42"/>
      <c r="M74" s="41"/>
    </row>
    <row r="75" spans="1:13">
      <c r="A75" s="24">
        <v>68</v>
      </c>
      <c r="B75" s="41"/>
      <c r="C75" s="41"/>
      <c r="D75" s="41"/>
      <c r="E75" s="70"/>
      <c r="F75" s="70"/>
      <c r="G75" s="43"/>
      <c r="H75" s="71"/>
      <c r="I75" s="72"/>
      <c r="J75" s="145" t="e">
        <f t="shared" si="0"/>
        <v>#DIV/0!</v>
      </c>
      <c r="K75" s="42"/>
      <c r="L75" s="42"/>
      <c r="M75" s="41"/>
    </row>
    <row r="76" spans="1:13">
      <c r="A76" s="24">
        <v>69</v>
      </c>
      <c r="B76" s="41"/>
      <c r="C76" s="41"/>
      <c r="D76" s="41"/>
      <c r="E76" s="70"/>
      <c r="F76" s="70"/>
      <c r="G76" s="43"/>
      <c r="H76" s="71"/>
      <c r="I76" s="72"/>
      <c r="J76" s="158" t="e">
        <f t="shared" si="0"/>
        <v>#DIV/0!</v>
      </c>
      <c r="K76" s="42"/>
      <c r="L76" s="42"/>
      <c r="M76" s="41"/>
    </row>
    <row r="77" spans="1:13">
      <c r="A77" s="24">
        <v>70</v>
      </c>
      <c r="B77" s="41"/>
      <c r="C77" s="41"/>
      <c r="D77" s="41"/>
      <c r="E77" s="70"/>
      <c r="F77" s="70"/>
      <c r="G77" s="43"/>
      <c r="H77" s="71"/>
      <c r="I77" s="72"/>
      <c r="J77" s="158" t="e">
        <f t="shared" si="0"/>
        <v>#DIV/0!</v>
      </c>
      <c r="K77" s="42"/>
      <c r="L77" s="42"/>
      <c r="M77" s="41"/>
    </row>
    <row r="78" spans="1:13">
      <c r="A78" s="24">
        <v>71</v>
      </c>
      <c r="B78" s="41"/>
      <c r="C78" s="41"/>
      <c r="D78" s="41"/>
      <c r="E78" s="70"/>
      <c r="F78" s="70"/>
      <c r="G78" s="43"/>
      <c r="H78" s="71"/>
      <c r="I78" s="72"/>
      <c r="J78" s="145" t="e">
        <f t="shared" si="0"/>
        <v>#DIV/0!</v>
      </c>
      <c r="K78" s="42"/>
      <c r="L78" s="42"/>
      <c r="M78" s="41"/>
    </row>
    <row r="79" spans="1:13">
      <c r="A79" s="24">
        <v>72</v>
      </c>
      <c r="B79" s="41"/>
      <c r="C79" s="41"/>
      <c r="D79" s="41"/>
      <c r="E79" s="70"/>
      <c r="F79" s="70"/>
      <c r="G79" s="43"/>
      <c r="H79" s="71"/>
      <c r="I79" s="72"/>
      <c r="J79" s="158" t="e">
        <f t="shared" si="0"/>
        <v>#DIV/0!</v>
      </c>
      <c r="K79" s="42"/>
      <c r="L79" s="42"/>
      <c r="M79" s="41"/>
    </row>
    <row r="80" spans="1:13">
      <c r="A80" s="24">
        <v>73</v>
      </c>
      <c r="B80" s="41"/>
      <c r="C80" s="41"/>
      <c r="D80" s="41"/>
      <c r="E80" s="70"/>
      <c r="F80" s="70"/>
      <c r="G80" s="43"/>
      <c r="H80" s="71"/>
      <c r="I80" s="72"/>
      <c r="J80" s="158" t="e">
        <f t="shared" si="0"/>
        <v>#DIV/0!</v>
      </c>
      <c r="K80" s="42"/>
      <c r="L80" s="42"/>
      <c r="M80" s="41"/>
    </row>
    <row r="81" spans="1:13">
      <c r="A81" s="24">
        <v>74</v>
      </c>
      <c r="B81" s="41"/>
      <c r="C81" s="41"/>
      <c r="D81" s="41"/>
      <c r="E81" s="70"/>
      <c r="F81" s="70"/>
      <c r="G81" s="43"/>
      <c r="H81" s="71"/>
      <c r="I81" s="72"/>
      <c r="J81" s="145" t="e">
        <f t="shared" si="0"/>
        <v>#DIV/0!</v>
      </c>
      <c r="K81" s="42"/>
      <c r="L81" s="42"/>
      <c r="M81" s="41"/>
    </row>
    <row r="82" spans="1:13">
      <c r="A82" s="24">
        <v>75</v>
      </c>
      <c r="B82" s="41"/>
      <c r="C82" s="41"/>
      <c r="D82" s="41"/>
      <c r="E82" s="70"/>
      <c r="F82" s="70"/>
      <c r="G82" s="43"/>
      <c r="H82" s="71"/>
      <c r="I82" s="72"/>
      <c r="J82" s="145" t="e">
        <f t="shared" si="0"/>
        <v>#DIV/0!</v>
      </c>
      <c r="K82" s="42"/>
      <c r="L82" s="42"/>
      <c r="M82" s="41"/>
    </row>
    <row r="83" spans="1:13">
      <c r="A83" s="65">
        <v>76</v>
      </c>
      <c r="B83" s="41"/>
      <c r="C83" s="41"/>
      <c r="D83" s="41"/>
      <c r="E83" s="70"/>
      <c r="F83" s="70"/>
      <c r="G83" s="43"/>
      <c r="H83" s="71"/>
      <c r="I83" s="72"/>
      <c r="J83" s="145" t="e">
        <f t="shared" si="0"/>
        <v>#DIV/0!</v>
      </c>
      <c r="K83" s="42"/>
      <c r="L83" s="42"/>
      <c r="M83" s="41"/>
    </row>
    <row r="84" spans="1:13">
      <c r="A84" s="65">
        <v>77</v>
      </c>
      <c r="B84" s="41"/>
      <c r="C84" s="41"/>
      <c r="D84" s="41"/>
      <c r="E84" s="70"/>
      <c r="F84" s="70"/>
      <c r="G84" s="43"/>
      <c r="H84" s="71"/>
      <c r="I84" s="72"/>
      <c r="J84" s="145" t="e">
        <f t="shared" si="0"/>
        <v>#DIV/0!</v>
      </c>
      <c r="K84" s="42"/>
      <c r="L84" s="42"/>
      <c r="M84" s="41"/>
    </row>
    <row r="85" spans="1:13">
      <c r="A85" s="24">
        <v>78</v>
      </c>
      <c r="B85" s="41"/>
      <c r="C85" s="41"/>
      <c r="D85" s="41"/>
      <c r="E85" s="70"/>
      <c r="F85" s="70"/>
      <c r="G85" s="43"/>
      <c r="H85" s="71"/>
      <c r="I85" s="72"/>
      <c r="J85" s="158" t="e">
        <f t="shared" si="0"/>
        <v>#DIV/0!</v>
      </c>
      <c r="K85" s="42"/>
      <c r="L85" s="42"/>
      <c r="M85" s="41"/>
    </row>
    <row r="86" spans="1:13">
      <c r="A86" s="24">
        <v>79</v>
      </c>
      <c r="B86" s="41"/>
      <c r="C86" s="41"/>
      <c r="D86" s="41"/>
      <c r="E86" s="70"/>
      <c r="F86" s="70"/>
      <c r="G86" s="43"/>
      <c r="H86" s="71"/>
      <c r="I86" s="72"/>
      <c r="J86" s="158" t="e">
        <f t="shared" si="0"/>
        <v>#DIV/0!</v>
      </c>
      <c r="K86" s="42"/>
      <c r="L86" s="42"/>
      <c r="M86" s="41"/>
    </row>
    <row r="87" spans="1:13">
      <c r="A87" s="24">
        <v>80</v>
      </c>
      <c r="B87" s="41"/>
      <c r="C87" s="41"/>
      <c r="D87" s="41"/>
      <c r="E87" s="70"/>
      <c r="F87" s="70"/>
      <c r="G87" s="43"/>
      <c r="H87" s="71"/>
      <c r="I87" s="72"/>
      <c r="J87" s="145" t="e">
        <f t="shared" si="0"/>
        <v>#DIV/0!</v>
      </c>
      <c r="K87" s="42"/>
      <c r="L87" s="42"/>
      <c r="M87" s="41"/>
    </row>
    <row r="88" spans="1:13">
      <c r="A88" s="24">
        <v>81</v>
      </c>
      <c r="B88" s="41"/>
      <c r="C88" s="41"/>
      <c r="D88" s="41"/>
      <c r="E88" s="70"/>
      <c r="F88" s="70"/>
      <c r="G88" s="43"/>
      <c r="H88" s="71"/>
      <c r="I88" s="72"/>
      <c r="J88" s="158" t="e">
        <f t="shared" si="0"/>
        <v>#DIV/0!</v>
      </c>
      <c r="K88" s="42"/>
      <c r="L88" s="42"/>
      <c r="M88" s="41"/>
    </row>
    <row r="89" spans="1:13">
      <c r="A89" s="24">
        <v>82</v>
      </c>
      <c r="B89" s="41"/>
      <c r="C89" s="41"/>
      <c r="D89" s="41"/>
      <c r="E89" s="70"/>
      <c r="F89" s="70"/>
      <c r="G89" s="43"/>
      <c r="H89" s="71"/>
      <c r="I89" s="72"/>
      <c r="J89" s="158" t="e">
        <f t="shared" si="0"/>
        <v>#DIV/0!</v>
      </c>
      <c r="K89" s="42"/>
      <c r="L89" s="42"/>
      <c r="M89" s="41"/>
    </row>
    <row r="90" spans="1:13">
      <c r="A90" s="24">
        <v>83</v>
      </c>
      <c r="B90" s="41"/>
      <c r="C90" s="41"/>
      <c r="D90" s="41"/>
      <c r="E90" s="70"/>
      <c r="F90" s="70"/>
      <c r="G90" s="43"/>
      <c r="H90" s="71"/>
      <c r="I90" s="72"/>
      <c r="J90" s="145" t="e">
        <f t="shared" si="0"/>
        <v>#DIV/0!</v>
      </c>
      <c r="K90" s="42"/>
      <c r="L90" s="42"/>
      <c r="M90" s="41"/>
    </row>
    <row r="91" spans="1:13">
      <c r="A91" s="24">
        <v>84</v>
      </c>
      <c r="B91" s="41"/>
      <c r="C91" s="41"/>
      <c r="D91" s="41"/>
      <c r="E91" s="70"/>
      <c r="F91" s="70"/>
      <c r="G91" s="43"/>
      <c r="H91" s="71"/>
      <c r="I91" s="72"/>
      <c r="J91" s="145" t="e">
        <f t="shared" si="0"/>
        <v>#DIV/0!</v>
      </c>
      <c r="K91" s="42"/>
      <c r="L91" s="42"/>
      <c r="M91" s="41"/>
    </row>
    <row r="92" spans="1:13">
      <c r="A92" s="24">
        <v>85</v>
      </c>
      <c r="B92" s="41"/>
      <c r="C92" s="41"/>
      <c r="D92" s="41"/>
      <c r="E92" s="70"/>
      <c r="F92" s="70"/>
      <c r="G92" s="43"/>
      <c r="H92" s="71"/>
      <c r="I92" s="72"/>
      <c r="J92" s="145" t="e">
        <f t="shared" si="0"/>
        <v>#DIV/0!</v>
      </c>
      <c r="K92" s="42"/>
      <c r="L92" s="42"/>
      <c r="M92" s="41"/>
    </row>
    <row r="93" spans="1:13">
      <c r="A93" s="65">
        <v>86</v>
      </c>
      <c r="B93" s="41"/>
      <c r="C93" s="41"/>
      <c r="D93" s="41"/>
      <c r="E93" s="70"/>
      <c r="F93" s="70"/>
      <c r="G93" s="43"/>
      <c r="H93" s="71"/>
      <c r="I93" s="72"/>
      <c r="J93" s="145" t="e">
        <f t="shared" si="0"/>
        <v>#DIV/0!</v>
      </c>
      <c r="K93" s="42"/>
      <c r="L93" s="42"/>
      <c r="M93" s="41"/>
    </row>
    <row r="94" spans="1:13">
      <c r="A94" s="65">
        <v>87</v>
      </c>
      <c r="B94" s="41"/>
      <c r="C94" s="41"/>
      <c r="D94" s="41"/>
      <c r="E94" s="70"/>
      <c r="F94" s="70"/>
      <c r="G94" s="43"/>
      <c r="H94" s="71"/>
      <c r="I94" s="72"/>
      <c r="J94" s="158" t="e">
        <f t="shared" ref="J94:J157" si="1">H94/I94</f>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si="1"/>
        <v>#DIV/0!</v>
      </c>
      <c r="K136" s="42"/>
      <c r="L136" s="42"/>
      <c r="M136" s="41"/>
    </row>
    <row r="137" spans="1:13">
      <c r="A137" s="24">
        <v>130</v>
      </c>
      <c r="B137" s="41"/>
      <c r="C137" s="41"/>
      <c r="D137" s="41"/>
      <c r="E137" s="70"/>
      <c r="F137" s="70"/>
      <c r="G137" s="43"/>
      <c r="H137" s="71"/>
      <c r="I137" s="72"/>
      <c r="J137" s="145" t="e">
        <f t="shared" si="1"/>
        <v>#DIV/0!</v>
      </c>
      <c r="K137" s="42"/>
      <c r="L137" s="42"/>
      <c r="M137" s="41"/>
    </row>
    <row r="138" spans="1:13">
      <c r="A138" s="24">
        <v>131</v>
      </c>
      <c r="B138" s="41"/>
      <c r="C138" s="41"/>
      <c r="D138" s="41"/>
      <c r="E138" s="70"/>
      <c r="F138" s="70"/>
      <c r="G138" s="43"/>
      <c r="H138" s="71"/>
      <c r="I138" s="72"/>
      <c r="J138" s="145" t="e">
        <f t="shared" si="1"/>
        <v>#DIV/0!</v>
      </c>
      <c r="K138" s="42"/>
      <c r="L138" s="42"/>
      <c r="M138" s="41"/>
    </row>
    <row r="139" spans="1:13">
      <c r="A139" s="24">
        <v>132</v>
      </c>
      <c r="B139" s="41"/>
      <c r="C139" s="41"/>
      <c r="D139" s="41"/>
      <c r="E139" s="70"/>
      <c r="F139" s="70"/>
      <c r="G139" s="43"/>
      <c r="H139" s="71"/>
      <c r="I139" s="72"/>
      <c r="J139" s="158" t="e">
        <f t="shared" si="1"/>
        <v>#DIV/0!</v>
      </c>
      <c r="K139" s="42"/>
      <c r="L139" s="42"/>
      <c r="M139" s="41"/>
    </row>
    <row r="140" spans="1:13">
      <c r="A140" s="24">
        <v>133</v>
      </c>
      <c r="B140" s="41"/>
      <c r="C140" s="41"/>
      <c r="D140" s="41"/>
      <c r="E140" s="70"/>
      <c r="F140" s="70"/>
      <c r="G140" s="43"/>
      <c r="H140" s="71"/>
      <c r="I140" s="72"/>
      <c r="J140" s="158" t="e">
        <f t="shared" si="1"/>
        <v>#DIV/0!</v>
      </c>
      <c r="K140" s="42"/>
      <c r="L140" s="42"/>
      <c r="M140" s="41"/>
    </row>
    <row r="141" spans="1:13">
      <c r="A141" s="24">
        <v>134</v>
      </c>
      <c r="B141" s="41"/>
      <c r="C141" s="41"/>
      <c r="D141" s="41"/>
      <c r="E141" s="70"/>
      <c r="F141" s="70"/>
      <c r="G141" s="43"/>
      <c r="H141" s="71"/>
      <c r="I141" s="72"/>
      <c r="J141" s="145" t="e">
        <f t="shared" si="1"/>
        <v>#DIV/0!</v>
      </c>
      <c r="K141" s="42"/>
      <c r="L141" s="42"/>
      <c r="M141" s="41"/>
    </row>
    <row r="142" spans="1:13">
      <c r="A142" s="24">
        <v>135</v>
      </c>
      <c r="B142" s="41"/>
      <c r="C142" s="41"/>
      <c r="D142" s="41"/>
      <c r="E142" s="70"/>
      <c r="F142" s="70"/>
      <c r="G142" s="43"/>
      <c r="H142" s="71"/>
      <c r="I142" s="72"/>
      <c r="J142" s="158" t="e">
        <f t="shared" si="1"/>
        <v>#DIV/0!</v>
      </c>
      <c r="K142" s="42"/>
      <c r="L142" s="42"/>
      <c r="M142" s="41"/>
    </row>
    <row r="143" spans="1:13">
      <c r="A143" s="65">
        <v>136</v>
      </c>
      <c r="B143" s="41"/>
      <c r="C143" s="41"/>
      <c r="D143" s="41"/>
      <c r="E143" s="70"/>
      <c r="F143" s="70"/>
      <c r="G143" s="43"/>
      <c r="H143" s="71"/>
      <c r="I143" s="72"/>
      <c r="J143" s="158" t="e">
        <f t="shared" si="1"/>
        <v>#DIV/0!</v>
      </c>
      <c r="K143" s="42"/>
      <c r="L143" s="42"/>
      <c r="M143" s="41"/>
    </row>
    <row r="144" spans="1:13">
      <c r="A144" s="65">
        <v>137</v>
      </c>
      <c r="B144" s="41"/>
      <c r="C144" s="41"/>
      <c r="D144" s="41"/>
      <c r="E144" s="70"/>
      <c r="F144" s="70"/>
      <c r="G144" s="43"/>
      <c r="H144" s="71"/>
      <c r="I144" s="72"/>
      <c r="J144" s="145" t="e">
        <f t="shared" si="1"/>
        <v>#DIV/0!</v>
      </c>
      <c r="K144" s="42"/>
      <c r="L144" s="42"/>
      <c r="M144" s="41"/>
    </row>
    <row r="145" spans="1:13">
      <c r="A145" s="24">
        <v>138</v>
      </c>
      <c r="B145" s="41"/>
      <c r="C145" s="41"/>
      <c r="D145" s="41"/>
      <c r="E145" s="70"/>
      <c r="F145" s="70"/>
      <c r="G145" s="43"/>
      <c r="H145" s="71"/>
      <c r="I145" s="72"/>
      <c r="J145" s="145" t="e">
        <f t="shared" si="1"/>
        <v>#DIV/0!</v>
      </c>
      <c r="K145" s="42"/>
      <c r="L145" s="42"/>
      <c r="M145" s="41"/>
    </row>
    <row r="146" spans="1:13">
      <c r="A146" s="24">
        <v>139</v>
      </c>
      <c r="B146" s="41"/>
      <c r="C146" s="41"/>
      <c r="D146" s="41"/>
      <c r="E146" s="70"/>
      <c r="F146" s="70"/>
      <c r="G146" s="43"/>
      <c r="H146" s="71"/>
      <c r="I146" s="72"/>
      <c r="J146" s="145" t="e">
        <f t="shared" si="1"/>
        <v>#DIV/0!</v>
      </c>
      <c r="K146" s="42"/>
      <c r="L146" s="42"/>
      <c r="M146" s="41"/>
    </row>
    <row r="147" spans="1:13">
      <c r="A147" s="24">
        <v>140</v>
      </c>
      <c r="B147" s="41"/>
      <c r="C147" s="41"/>
      <c r="D147" s="41"/>
      <c r="E147" s="70"/>
      <c r="F147" s="70"/>
      <c r="G147" s="43"/>
      <c r="H147" s="71"/>
      <c r="I147" s="72"/>
      <c r="J147" s="145" t="e">
        <f t="shared" si="1"/>
        <v>#DIV/0!</v>
      </c>
      <c r="K147" s="42"/>
      <c r="L147" s="42"/>
      <c r="M147" s="41"/>
    </row>
    <row r="148" spans="1:13">
      <c r="A148" s="24">
        <v>141</v>
      </c>
      <c r="B148" s="41"/>
      <c r="C148" s="41"/>
      <c r="D148" s="41"/>
      <c r="E148" s="70"/>
      <c r="F148" s="70"/>
      <c r="G148" s="43"/>
      <c r="H148" s="71"/>
      <c r="I148" s="72"/>
      <c r="J148" s="158" t="e">
        <f t="shared" si="1"/>
        <v>#DIV/0!</v>
      </c>
      <c r="K148" s="42"/>
      <c r="L148" s="42"/>
      <c r="M148" s="41"/>
    </row>
    <row r="149" spans="1:13">
      <c r="A149" s="24">
        <v>142</v>
      </c>
      <c r="B149" s="41"/>
      <c r="C149" s="41"/>
      <c r="D149" s="41"/>
      <c r="E149" s="70"/>
      <c r="F149" s="70"/>
      <c r="G149" s="43"/>
      <c r="H149" s="71"/>
      <c r="I149" s="72"/>
      <c r="J149" s="158" t="e">
        <f t="shared" si="1"/>
        <v>#DIV/0!</v>
      </c>
      <c r="K149" s="42"/>
      <c r="L149" s="42"/>
      <c r="M149" s="41"/>
    </row>
    <row r="150" spans="1:13">
      <c r="A150" s="24">
        <v>143</v>
      </c>
      <c r="B150" s="41"/>
      <c r="C150" s="41"/>
      <c r="D150" s="41"/>
      <c r="E150" s="70"/>
      <c r="F150" s="70"/>
      <c r="G150" s="43"/>
      <c r="H150" s="71"/>
      <c r="I150" s="72"/>
      <c r="J150" s="145" t="e">
        <f t="shared" si="1"/>
        <v>#DIV/0!</v>
      </c>
      <c r="K150" s="42"/>
      <c r="L150" s="42"/>
      <c r="M150" s="41"/>
    </row>
    <row r="151" spans="1:13">
      <c r="A151" s="24">
        <v>144</v>
      </c>
      <c r="B151" s="41"/>
      <c r="C151" s="41"/>
      <c r="D151" s="41"/>
      <c r="E151" s="70"/>
      <c r="F151" s="70"/>
      <c r="G151" s="43"/>
      <c r="H151" s="71"/>
      <c r="I151" s="72"/>
      <c r="J151" s="158" t="e">
        <f t="shared" si="1"/>
        <v>#DIV/0!</v>
      </c>
      <c r="K151" s="42"/>
      <c r="L151" s="42"/>
      <c r="M151" s="41"/>
    </row>
    <row r="152" spans="1:13">
      <c r="A152" s="24">
        <v>145</v>
      </c>
      <c r="B152" s="41"/>
      <c r="C152" s="41"/>
      <c r="D152" s="41"/>
      <c r="E152" s="70"/>
      <c r="F152" s="70"/>
      <c r="G152" s="43"/>
      <c r="H152" s="71"/>
      <c r="I152" s="72"/>
      <c r="J152" s="158" t="e">
        <f t="shared" si="1"/>
        <v>#DIV/0!</v>
      </c>
      <c r="K152" s="42"/>
      <c r="L152" s="42"/>
      <c r="M152" s="41"/>
    </row>
    <row r="153" spans="1:13">
      <c r="A153" s="65">
        <v>146</v>
      </c>
      <c r="B153" s="41"/>
      <c r="C153" s="41"/>
      <c r="D153" s="41"/>
      <c r="E153" s="70"/>
      <c r="F153" s="70"/>
      <c r="G153" s="43"/>
      <c r="H153" s="71"/>
      <c r="I153" s="72"/>
      <c r="J153" s="145" t="e">
        <f t="shared" si="1"/>
        <v>#DIV/0!</v>
      </c>
      <c r="K153" s="42"/>
      <c r="L153" s="42"/>
      <c r="M153" s="41"/>
    </row>
    <row r="154" spans="1:13">
      <c r="A154" s="65">
        <v>147</v>
      </c>
      <c r="B154" s="41"/>
      <c r="C154" s="41"/>
      <c r="D154" s="41"/>
      <c r="E154" s="70"/>
      <c r="F154" s="70"/>
      <c r="G154" s="43"/>
      <c r="H154" s="71"/>
      <c r="I154" s="72"/>
      <c r="J154" s="145" t="e">
        <f t="shared" si="1"/>
        <v>#DIV/0!</v>
      </c>
      <c r="K154" s="42"/>
      <c r="L154" s="42"/>
      <c r="M154" s="41"/>
    </row>
    <row r="155" spans="1:13">
      <c r="A155" s="24">
        <v>148</v>
      </c>
      <c r="B155" s="41"/>
      <c r="C155" s="41"/>
      <c r="D155" s="41"/>
      <c r="E155" s="70"/>
      <c r="F155" s="70"/>
      <c r="G155" s="43"/>
      <c r="H155" s="71"/>
      <c r="I155" s="72"/>
      <c r="J155" s="145" t="e">
        <f t="shared" si="1"/>
        <v>#DIV/0!</v>
      </c>
      <c r="K155" s="42"/>
      <c r="L155" s="42"/>
      <c r="M155" s="41"/>
    </row>
    <row r="156" spans="1:13">
      <c r="A156" s="24">
        <v>149</v>
      </c>
      <c r="B156" s="41"/>
      <c r="C156" s="41"/>
      <c r="D156" s="41"/>
      <c r="E156" s="70"/>
      <c r="F156" s="70"/>
      <c r="G156" s="43"/>
      <c r="H156" s="71"/>
      <c r="I156" s="72"/>
      <c r="J156" s="145" t="e">
        <f t="shared" si="1"/>
        <v>#DIV/0!</v>
      </c>
      <c r="K156" s="42"/>
      <c r="L156" s="42"/>
      <c r="M156" s="41"/>
    </row>
    <row r="157" spans="1:13">
      <c r="A157" s="24">
        <v>150</v>
      </c>
      <c r="B157" s="41"/>
      <c r="C157" s="41"/>
      <c r="D157" s="41"/>
      <c r="E157" s="70"/>
      <c r="F157" s="70"/>
      <c r="G157" s="43"/>
      <c r="H157" s="71"/>
      <c r="I157" s="72"/>
      <c r="J157" s="158" t="e">
        <f t="shared" si="1"/>
        <v>#DIV/0!</v>
      </c>
      <c r="K157" s="42"/>
      <c r="L157" s="42"/>
      <c r="M157" s="41"/>
    </row>
    <row r="158" spans="1:13">
      <c r="A158" s="24">
        <v>151</v>
      </c>
      <c r="B158" s="41"/>
      <c r="C158" s="41"/>
      <c r="D158" s="41"/>
      <c r="E158" s="70"/>
      <c r="F158" s="70"/>
      <c r="G158" s="43"/>
      <c r="H158" s="71"/>
      <c r="I158" s="72"/>
      <c r="J158" s="158" t="e">
        <f t="shared" ref="J158:J221" si="2">H158/I158</f>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si="2"/>
        <v>#DIV/0!</v>
      </c>
      <c r="K200" s="42"/>
      <c r="L200" s="42"/>
      <c r="M200" s="41"/>
    </row>
    <row r="201" spans="1:13">
      <c r="A201" s="24">
        <v>194</v>
      </c>
      <c r="B201" s="41"/>
      <c r="C201" s="41"/>
      <c r="D201" s="41"/>
      <c r="E201" s="70"/>
      <c r="F201" s="70"/>
      <c r="G201" s="43"/>
      <c r="H201" s="71"/>
      <c r="I201" s="72"/>
      <c r="J201" s="145" t="e">
        <f t="shared" si="2"/>
        <v>#DIV/0!</v>
      </c>
      <c r="K201" s="42"/>
      <c r="L201" s="42"/>
      <c r="M201" s="41"/>
    </row>
    <row r="202" spans="1:13">
      <c r="A202" s="24">
        <v>195</v>
      </c>
      <c r="B202" s="41"/>
      <c r="C202" s="41"/>
      <c r="D202" s="41"/>
      <c r="E202" s="70"/>
      <c r="F202" s="70"/>
      <c r="G202" s="43"/>
      <c r="H202" s="71"/>
      <c r="I202" s="72"/>
      <c r="J202" s="158" t="e">
        <f t="shared" si="2"/>
        <v>#DIV/0!</v>
      </c>
      <c r="K202" s="42"/>
      <c r="L202" s="42"/>
      <c r="M202" s="41"/>
    </row>
    <row r="203" spans="1:13">
      <c r="A203" s="65">
        <v>196</v>
      </c>
      <c r="B203" s="41"/>
      <c r="C203" s="41"/>
      <c r="D203" s="41"/>
      <c r="E203" s="70"/>
      <c r="F203" s="70"/>
      <c r="G203" s="43"/>
      <c r="H203" s="71"/>
      <c r="I203" s="72"/>
      <c r="J203" s="158" t="e">
        <f t="shared" si="2"/>
        <v>#DIV/0!</v>
      </c>
      <c r="K203" s="42"/>
      <c r="L203" s="42"/>
      <c r="M203" s="41"/>
    </row>
    <row r="204" spans="1:13">
      <c r="A204" s="65">
        <v>197</v>
      </c>
      <c r="B204" s="41"/>
      <c r="C204" s="41"/>
      <c r="D204" s="41"/>
      <c r="E204" s="70"/>
      <c r="F204" s="70"/>
      <c r="G204" s="43"/>
      <c r="H204" s="71"/>
      <c r="I204" s="72"/>
      <c r="J204" s="145" t="e">
        <f t="shared" si="2"/>
        <v>#DIV/0!</v>
      </c>
      <c r="K204" s="42"/>
      <c r="L204" s="42"/>
      <c r="M204" s="41"/>
    </row>
    <row r="205" spans="1:13">
      <c r="A205" s="24">
        <v>198</v>
      </c>
      <c r="B205" s="41"/>
      <c r="C205" s="41"/>
      <c r="D205" s="41"/>
      <c r="E205" s="70"/>
      <c r="F205" s="70"/>
      <c r="G205" s="43"/>
      <c r="H205" s="71"/>
      <c r="I205" s="72"/>
      <c r="J205" s="158" t="e">
        <f t="shared" si="2"/>
        <v>#DIV/0!</v>
      </c>
      <c r="K205" s="42"/>
      <c r="L205" s="42"/>
      <c r="M205" s="41"/>
    </row>
    <row r="206" spans="1:13">
      <c r="A206" s="24">
        <v>199</v>
      </c>
      <c r="B206" s="41"/>
      <c r="C206" s="41"/>
      <c r="D206" s="41"/>
      <c r="E206" s="70"/>
      <c r="F206" s="70"/>
      <c r="G206" s="43"/>
      <c r="H206" s="71"/>
      <c r="I206" s="72"/>
      <c r="J206" s="158" t="e">
        <f t="shared" si="2"/>
        <v>#DIV/0!</v>
      </c>
      <c r="K206" s="42"/>
      <c r="L206" s="42"/>
      <c r="M206" s="41"/>
    </row>
    <row r="207" spans="1:13">
      <c r="A207" s="24">
        <v>200</v>
      </c>
      <c r="B207" s="41"/>
      <c r="C207" s="41"/>
      <c r="D207" s="41"/>
      <c r="E207" s="70"/>
      <c r="F207" s="70"/>
      <c r="G207" s="43"/>
      <c r="H207" s="71"/>
      <c r="I207" s="72"/>
      <c r="J207" s="145" t="e">
        <f t="shared" si="2"/>
        <v>#DIV/0!</v>
      </c>
      <c r="K207" s="42"/>
      <c r="L207" s="42"/>
      <c r="M207" s="41"/>
    </row>
    <row r="208" spans="1:13">
      <c r="A208" s="24">
        <v>201</v>
      </c>
      <c r="B208" s="41"/>
      <c r="C208" s="41"/>
      <c r="D208" s="41"/>
      <c r="E208" s="70"/>
      <c r="F208" s="70"/>
      <c r="G208" s="43"/>
      <c r="H208" s="71"/>
      <c r="I208" s="72"/>
      <c r="J208" s="145" t="e">
        <f t="shared" si="2"/>
        <v>#DIV/0!</v>
      </c>
      <c r="K208" s="42"/>
      <c r="L208" s="42"/>
      <c r="M208" s="41"/>
    </row>
    <row r="209" spans="1:13">
      <c r="A209" s="24">
        <v>202</v>
      </c>
      <c r="B209" s="41"/>
      <c r="C209" s="41"/>
      <c r="D209" s="41"/>
      <c r="E209" s="70"/>
      <c r="F209" s="70"/>
      <c r="G209" s="43"/>
      <c r="H209" s="71"/>
      <c r="I209" s="72"/>
      <c r="J209" s="145" t="e">
        <f t="shared" si="2"/>
        <v>#DIV/0!</v>
      </c>
      <c r="K209" s="42"/>
      <c r="L209" s="42"/>
      <c r="M209" s="41"/>
    </row>
    <row r="210" spans="1:13">
      <c r="A210" s="24">
        <v>203</v>
      </c>
      <c r="B210" s="41"/>
      <c r="C210" s="41"/>
      <c r="D210" s="41"/>
      <c r="E210" s="70"/>
      <c r="F210" s="70"/>
      <c r="G210" s="43"/>
      <c r="H210" s="71"/>
      <c r="I210" s="72"/>
      <c r="J210" s="145" t="e">
        <f t="shared" si="2"/>
        <v>#DIV/0!</v>
      </c>
      <c r="K210" s="42"/>
      <c r="L210" s="42"/>
      <c r="M210" s="41"/>
    </row>
    <row r="211" spans="1:13">
      <c r="A211" s="24">
        <v>204</v>
      </c>
      <c r="B211" s="41"/>
      <c r="C211" s="41"/>
      <c r="D211" s="41"/>
      <c r="E211" s="70"/>
      <c r="F211" s="70"/>
      <c r="G211" s="43"/>
      <c r="H211" s="71"/>
      <c r="I211" s="72"/>
      <c r="J211" s="158" t="e">
        <f t="shared" si="2"/>
        <v>#DIV/0!</v>
      </c>
      <c r="K211" s="42"/>
      <c r="L211" s="42"/>
      <c r="M211" s="41"/>
    </row>
    <row r="212" spans="1:13">
      <c r="A212" s="24">
        <v>205</v>
      </c>
      <c r="B212" s="41"/>
      <c r="C212" s="41"/>
      <c r="D212" s="41"/>
      <c r="E212" s="70"/>
      <c r="F212" s="70"/>
      <c r="G212" s="43"/>
      <c r="H212" s="71"/>
      <c r="I212" s="72"/>
      <c r="J212" s="158" t="e">
        <f t="shared" si="2"/>
        <v>#DIV/0!</v>
      </c>
      <c r="K212" s="42"/>
      <c r="L212" s="42"/>
      <c r="M212" s="41"/>
    </row>
    <row r="213" spans="1:13">
      <c r="A213" s="65">
        <v>206</v>
      </c>
      <c r="B213" s="41"/>
      <c r="C213" s="41"/>
      <c r="D213" s="41"/>
      <c r="E213" s="70"/>
      <c r="F213" s="70"/>
      <c r="G213" s="43"/>
      <c r="H213" s="71"/>
      <c r="I213" s="72"/>
      <c r="J213" s="145" t="e">
        <f t="shared" si="2"/>
        <v>#DIV/0!</v>
      </c>
      <c r="K213" s="42"/>
      <c r="L213" s="42"/>
      <c r="M213" s="41"/>
    </row>
    <row r="214" spans="1:13">
      <c r="A214" s="65">
        <v>207</v>
      </c>
      <c r="B214" s="41"/>
      <c r="C214" s="41"/>
      <c r="D214" s="41"/>
      <c r="E214" s="70"/>
      <c r="F214" s="70"/>
      <c r="G214" s="43"/>
      <c r="H214" s="71"/>
      <c r="I214" s="72"/>
      <c r="J214" s="158" t="e">
        <f t="shared" si="2"/>
        <v>#DIV/0!</v>
      </c>
      <c r="K214" s="42"/>
      <c r="L214" s="42"/>
      <c r="M214" s="41"/>
    </row>
    <row r="215" spans="1:13">
      <c r="A215" s="24">
        <v>208</v>
      </c>
      <c r="B215" s="41"/>
      <c r="C215" s="41"/>
      <c r="D215" s="41"/>
      <c r="E215" s="70"/>
      <c r="F215" s="70"/>
      <c r="G215" s="43"/>
      <c r="H215" s="71"/>
      <c r="I215" s="72"/>
      <c r="J215" s="158" t="e">
        <f t="shared" si="2"/>
        <v>#DIV/0!</v>
      </c>
      <c r="K215" s="42"/>
      <c r="L215" s="42"/>
      <c r="M215" s="41"/>
    </row>
    <row r="216" spans="1:13">
      <c r="A216" s="24">
        <v>209</v>
      </c>
      <c r="B216" s="41"/>
      <c r="C216" s="41"/>
      <c r="D216" s="41"/>
      <c r="E216" s="70"/>
      <c r="F216" s="70"/>
      <c r="G216" s="43"/>
      <c r="H216" s="71"/>
      <c r="I216" s="72"/>
      <c r="J216" s="145" t="e">
        <f t="shared" si="2"/>
        <v>#DIV/0!</v>
      </c>
      <c r="K216" s="42"/>
      <c r="L216" s="42"/>
      <c r="M216" s="41"/>
    </row>
    <row r="217" spans="1:13">
      <c r="A217" s="24">
        <v>210</v>
      </c>
      <c r="B217" s="41"/>
      <c r="C217" s="41"/>
      <c r="D217" s="41"/>
      <c r="E217" s="70"/>
      <c r="F217" s="70"/>
      <c r="G217" s="43"/>
      <c r="H217" s="71"/>
      <c r="I217" s="72"/>
      <c r="J217" s="145" t="e">
        <f t="shared" si="2"/>
        <v>#DIV/0!</v>
      </c>
      <c r="K217" s="42"/>
      <c r="L217" s="42"/>
      <c r="M217" s="41"/>
    </row>
    <row r="218" spans="1:13">
      <c r="A218" s="24">
        <v>211</v>
      </c>
      <c r="B218" s="41"/>
      <c r="C218" s="41"/>
      <c r="D218" s="41"/>
      <c r="E218" s="70"/>
      <c r="F218" s="70"/>
      <c r="G218" s="43"/>
      <c r="H218" s="71"/>
      <c r="I218" s="72"/>
      <c r="J218" s="145" t="e">
        <f t="shared" si="2"/>
        <v>#DIV/0!</v>
      </c>
      <c r="K218" s="42"/>
      <c r="L218" s="42"/>
      <c r="M218" s="41"/>
    </row>
    <row r="219" spans="1:13">
      <c r="A219" s="24">
        <v>212</v>
      </c>
      <c r="B219" s="41"/>
      <c r="C219" s="41"/>
      <c r="D219" s="41"/>
      <c r="E219" s="70"/>
      <c r="F219" s="70"/>
      <c r="G219" s="43"/>
      <c r="H219" s="71"/>
      <c r="I219" s="72"/>
      <c r="J219" s="145" t="e">
        <f t="shared" si="2"/>
        <v>#DIV/0!</v>
      </c>
      <c r="K219" s="42"/>
      <c r="L219" s="42"/>
      <c r="M219" s="41"/>
    </row>
    <row r="220" spans="1:13">
      <c r="A220" s="24">
        <v>213</v>
      </c>
      <c r="B220" s="41"/>
      <c r="C220" s="41"/>
      <c r="D220" s="41"/>
      <c r="E220" s="70"/>
      <c r="F220" s="70"/>
      <c r="G220" s="43"/>
      <c r="H220" s="71"/>
      <c r="I220" s="72"/>
      <c r="J220" s="158" t="e">
        <f t="shared" si="2"/>
        <v>#DIV/0!</v>
      </c>
      <c r="K220" s="42"/>
      <c r="L220" s="42"/>
      <c r="M220" s="41"/>
    </row>
    <row r="221" spans="1:13">
      <c r="A221" s="24">
        <v>214</v>
      </c>
      <c r="B221" s="41"/>
      <c r="C221" s="41"/>
      <c r="D221" s="41"/>
      <c r="E221" s="70"/>
      <c r="F221" s="70"/>
      <c r="G221" s="43"/>
      <c r="H221" s="71"/>
      <c r="I221" s="72"/>
      <c r="J221" s="158" t="e">
        <f t="shared" si="2"/>
        <v>#DIV/0!</v>
      </c>
      <c r="K221" s="42"/>
      <c r="L221" s="42"/>
      <c r="M221" s="41"/>
    </row>
    <row r="222" spans="1:13">
      <c r="A222" s="24">
        <v>215</v>
      </c>
      <c r="B222" s="41"/>
      <c r="C222" s="41"/>
      <c r="D222" s="41"/>
      <c r="E222" s="70"/>
      <c r="F222" s="70"/>
      <c r="G222" s="43"/>
      <c r="H222" s="71"/>
      <c r="I222" s="72"/>
      <c r="J222" s="145" t="e">
        <f t="shared" ref="J222:J285" si="3">H222/I222</f>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si="3"/>
        <v>#DIV/0!</v>
      </c>
      <c r="K264" s="42"/>
      <c r="L264" s="42"/>
      <c r="M264" s="41"/>
    </row>
    <row r="265" spans="1:13">
      <c r="A265" s="24">
        <v>258</v>
      </c>
      <c r="B265" s="41"/>
      <c r="C265" s="41"/>
      <c r="D265" s="41"/>
      <c r="E265" s="70"/>
      <c r="F265" s="70"/>
      <c r="G265" s="43"/>
      <c r="H265" s="71"/>
      <c r="I265" s="72"/>
      <c r="J265" s="158" t="e">
        <f t="shared" si="3"/>
        <v>#DIV/0!</v>
      </c>
      <c r="K265" s="42"/>
      <c r="L265" s="42"/>
      <c r="M265" s="41"/>
    </row>
    <row r="266" spans="1:13">
      <c r="A266" s="24">
        <v>259</v>
      </c>
      <c r="B266" s="41"/>
      <c r="C266" s="41"/>
      <c r="D266" s="41"/>
      <c r="E266" s="70"/>
      <c r="F266" s="70"/>
      <c r="G266" s="43"/>
      <c r="H266" s="71"/>
      <c r="I266" s="72"/>
      <c r="J266" s="158" t="e">
        <f t="shared" si="3"/>
        <v>#DIV/0!</v>
      </c>
      <c r="K266" s="42"/>
      <c r="L266" s="42"/>
      <c r="M266" s="41"/>
    </row>
    <row r="267" spans="1:13">
      <c r="A267" s="24">
        <v>260</v>
      </c>
      <c r="B267" s="41"/>
      <c r="C267" s="41"/>
      <c r="D267" s="41"/>
      <c r="E267" s="70"/>
      <c r="F267" s="70"/>
      <c r="G267" s="43"/>
      <c r="H267" s="71"/>
      <c r="I267" s="72"/>
      <c r="J267" s="145" t="e">
        <f t="shared" si="3"/>
        <v>#DIV/0!</v>
      </c>
      <c r="K267" s="42"/>
      <c r="L267" s="42"/>
      <c r="M267" s="41"/>
    </row>
    <row r="268" spans="1:13">
      <c r="A268" s="24">
        <v>261</v>
      </c>
      <c r="B268" s="41"/>
      <c r="C268" s="41"/>
      <c r="D268" s="41"/>
      <c r="E268" s="70"/>
      <c r="F268" s="70"/>
      <c r="G268" s="43"/>
      <c r="H268" s="71"/>
      <c r="I268" s="72"/>
      <c r="J268" s="158" t="e">
        <f t="shared" si="3"/>
        <v>#DIV/0!</v>
      </c>
      <c r="K268" s="42"/>
      <c r="L268" s="42"/>
      <c r="M268" s="41"/>
    </row>
    <row r="269" spans="1:13">
      <c r="A269" s="24">
        <v>262</v>
      </c>
      <c r="B269" s="41"/>
      <c r="C269" s="41"/>
      <c r="D269" s="41"/>
      <c r="E269" s="70"/>
      <c r="F269" s="70"/>
      <c r="G269" s="43"/>
      <c r="H269" s="71"/>
      <c r="I269" s="72"/>
      <c r="J269" s="158" t="e">
        <f t="shared" si="3"/>
        <v>#DIV/0!</v>
      </c>
      <c r="K269" s="42"/>
      <c r="L269" s="42"/>
      <c r="M269" s="41"/>
    </row>
    <row r="270" spans="1:13">
      <c r="A270" s="24">
        <v>263</v>
      </c>
      <c r="B270" s="41"/>
      <c r="C270" s="41"/>
      <c r="D270" s="41"/>
      <c r="E270" s="70"/>
      <c r="F270" s="70"/>
      <c r="G270" s="43"/>
      <c r="H270" s="71"/>
      <c r="I270" s="72"/>
      <c r="J270" s="145" t="e">
        <f t="shared" si="3"/>
        <v>#DIV/0!</v>
      </c>
      <c r="K270" s="42"/>
      <c r="L270" s="42"/>
      <c r="M270" s="41"/>
    </row>
    <row r="271" spans="1:13">
      <c r="A271" s="24">
        <v>264</v>
      </c>
      <c r="B271" s="41"/>
      <c r="C271" s="41"/>
      <c r="D271" s="41"/>
      <c r="E271" s="70"/>
      <c r="F271" s="70"/>
      <c r="G271" s="43"/>
      <c r="H271" s="71"/>
      <c r="I271" s="72"/>
      <c r="J271" s="145" t="e">
        <f t="shared" si="3"/>
        <v>#DIV/0!</v>
      </c>
      <c r="K271" s="42"/>
      <c r="L271" s="42"/>
      <c r="M271" s="41"/>
    </row>
    <row r="272" spans="1:13">
      <c r="A272" s="24">
        <v>265</v>
      </c>
      <c r="B272" s="41"/>
      <c r="C272" s="41"/>
      <c r="D272" s="41"/>
      <c r="E272" s="70"/>
      <c r="F272" s="70"/>
      <c r="G272" s="43"/>
      <c r="H272" s="71"/>
      <c r="I272" s="72"/>
      <c r="J272" s="145" t="e">
        <f t="shared" si="3"/>
        <v>#DIV/0!</v>
      </c>
      <c r="K272" s="42"/>
      <c r="L272" s="42"/>
      <c r="M272" s="41"/>
    </row>
    <row r="273" spans="1:13">
      <c r="A273" s="65">
        <v>266</v>
      </c>
      <c r="B273" s="41"/>
      <c r="C273" s="41"/>
      <c r="D273" s="41"/>
      <c r="E273" s="70"/>
      <c r="F273" s="70"/>
      <c r="G273" s="43"/>
      <c r="H273" s="71"/>
      <c r="I273" s="72"/>
      <c r="J273" s="145" t="e">
        <f t="shared" si="3"/>
        <v>#DIV/0!</v>
      </c>
      <c r="K273" s="42"/>
      <c r="L273" s="42"/>
      <c r="M273" s="41"/>
    </row>
    <row r="274" spans="1:13">
      <c r="A274" s="65">
        <v>267</v>
      </c>
      <c r="B274" s="41"/>
      <c r="C274" s="41"/>
      <c r="D274" s="41"/>
      <c r="E274" s="70"/>
      <c r="F274" s="70"/>
      <c r="G274" s="43"/>
      <c r="H274" s="71"/>
      <c r="I274" s="72"/>
      <c r="J274" s="158" t="e">
        <f t="shared" si="3"/>
        <v>#DIV/0!</v>
      </c>
      <c r="K274" s="42"/>
      <c r="L274" s="42"/>
      <c r="M274" s="41"/>
    </row>
    <row r="275" spans="1:13">
      <c r="A275" s="24">
        <v>268</v>
      </c>
      <c r="B275" s="41"/>
      <c r="C275" s="41"/>
      <c r="D275" s="41"/>
      <c r="E275" s="70"/>
      <c r="F275" s="70"/>
      <c r="G275" s="43"/>
      <c r="H275" s="71"/>
      <c r="I275" s="72"/>
      <c r="J275" s="158" t="e">
        <f t="shared" si="3"/>
        <v>#DIV/0!</v>
      </c>
      <c r="K275" s="42"/>
      <c r="L275" s="42"/>
      <c r="M275" s="41"/>
    </row>
    <row r="276" spans="1:13">
      <c r="A276" s="24">
        <v>269</v>
      </c>
      <c r="B276" s="41"/>
      <c r="C276" s="41"/>
      <c r="D276" s="41"/>
      <c r="E276" s="70"/>
      <c r="F276" s="70"/>
      <c r="G276" s="43"/>
      <c r="H276" s="71"/>
      <c r="I276" s="72"/>
      <c r="J276" s="145" t="e">
        <f t="shared" si="3"/>
        <v>#DIV/0!</v>
      </c>
      <c r="K276" s="42"/>
      <c r="L276" s="42"/>
      <c r="M276" s="41"/>
    </row>
    <row r="277" spans="1:13">
      <c r="A277" s="24">
        <v>270</v>
      </c>
      <c r="B277" s="41"/>
      <c r="C277" s="41"/>
      <c r="D277" s="41"/>
      <c r="E277" s="70"/>
      <c r="F277" s="70"/>
      <c r="G277" s="43"/>
      <c r="H277" s="71"/>
      <c r="I277" s="72"/>
      <c r="J277" s="158" t="e">
        <f t="shared" si="3"/>
        <v>#DIV/0!</v>
      </c>
      <c r="K277" s="42"/>
      <c r="L277" s="42"/>
      <c r="M277" s="41"/>
    </row>
    <row r="278" spans="1:13">
      <c r="A278" s="24">
        <v>271</v>
      </c>
      <c r="B278" s="41"/>
      <c r="C278" s="41"/>
      <c r="D278" s="41"/>
      <c r="E278" s="70"/>
      <c r="F278" s="70"/>
      <c r="G278" s="43"/>
      <c r="H278" s="71"/>
      <c r="I278" s="72"/>
      <c r="J278" s="158" t="e">
        <f t="shared" si="3"/>
        <v>#DIV/0!</v>
      </c>
      <c r="K278" s="42"/>
      <c r="L278" s="42"/>
      <c r="M278" s="41"/>
    </row>
    <row r="279" spans="1:13">
      <c r="A279" s="24">
        <v>272</v>
      </c>
      <c r="B279" s="41"/>
      <c r="C279" s="41"/>
      <c r="D279" s="41"/>
      <c r="E279" s="70"/>
      <c r="F279" s="70"/>
      <c r="G279" s="43"/>
      <c r="H279" s="71"/>
      <c r="I279" s="72"/>
      <c r="J279" s="145" t="e">
        <f t="shared" si="3"/>
        <v>#DIV/0!</v>
      </c>
      <c r="K279" s="42"/>
      <c r="L279" s="42"/>
      <c r="M279" s="41"/>
    </row>
    <row r="280" spans="1:13">
      <c r="A280" s="24">
        <v>273</v>
      </c>
      <c r="B280" s="41"/>
      <c r="C280" s="41"/>
      <c r="D280" s="41"/>
      <c r="E280" s="70"/>
      <c r="F280" s="70"/>
      <c r="G280" s="43"/>
      <c r="H280" s="71"/>
      <c r="I280" s="72"/>
      <c r="J280" s="145" t="e">
        <f t="shared" si="3"/>
        <v>#DIV/0!</v>
      </c>
      <c r="K280" s="42"/>
      <c r="L280" s="42"/>
      <c r="M280" s="41"/>
    </row>
    <row r="281" spans="1:13">
      <c r="A281" s="24">
        <v>274</v>
      </c>
      <c r="B281" s="41"/>
      <c r="C281" s="41"/>
      <c r="D281" s="41"/>
      <c r="E281" s="70"/>
      <c r="F281" s="70"/>
      <c r="G281" s="43"/>
      <c r="H281" s="71"/>
      <c r="I281" s="72"/>
      <c r="J281" s="145" t="e">
        <f t="shared" si="3"/>
        <v>#DIV/0!</v>
      </c>
      <c r="K281" s="42"/>
      <c r="L281" s="42"/>
      <c r="M281" s="41"/>
    </row>
    <row r="282" spans="1:13">
      <c r="A282" s="24">
        <v>275</v>
      </c>
      <c r="B282" s="41"/>
      <c r="C282" s="41"/>
      <c r="D282" s="41"/>
      <c r="E282" s="70"/>
      <c r="F282" s="70"/>
      <c r="G282" s="43"/>
      <c r="H282" s="71"/>
      <c r="I282" s="72"/>
      <c r="J282" s="145" t="e">
        <f t="shared" si="3"/>
        <v>#DIV/0!</v>
      </c>
      <c r="K282" s="42"/>
      <c r="L282" s="42"/>
      <c r="M282" s="41"/>
    </row>
    <row r="283" spans="1:13">
      <c r="A283" s="65">
        <v>276</v>
      </c>
      <c r="B283" s="41"/>
      <c r="C283" s="41"/>
      <c r="D283" s="41"/>
      <c r="E283" s="70"/>
      <c r="F283" s="70"/>
      <c r="G283" s="43"/>
      <c r="H283" s="71"/>
      <c r="I283" s="72"/>
      <c r="J283" s="158" t="e">
        <f t="shared" si="3"/>
        <v>#DIV/0!</v>
      </c>
      <c r="K283" s="42"/>
      <c r="L283" s="42"/>
      <c r="M283" s="41"/>
    </row>
    <row r="284" spans="1:13">
      <c r="A284" s="65">
        <v>277</v>
      </c>
      <c r="B284" s="41"/>
      <c r="C284" s="41"/>
      <c r="D284" s="41"/>
      <c r="E284" s="70"/>
      <c r="F284" s="70"/>
      <c r="G284" s="43"/>
      <c r="H284" s="71"/>
      <c r="I284" s="72"/>
      <c r="J284" s="158" t="e">
        <f t="shared" si="3"/>
        <v>#DIV/0!</v>
      </c>
      <c r="K284" s="42"/>
      <c r="L284" s="42"/>
      <c r="M284" s="41"/>
    </row>
    <row r="285" spans="1:13">
      <c r="A285" s="24">
        <v>278</v>
      </c>
      <c r="B285" s="41"/>
      <c r="C285" s="41"/>
      <c r="D285" s="41"/>
      <c r="E285" s="70"/>
      <c r="F285" s="70"/>
      <c r="G285" s="43"/>
      <c r="H285" s="71"/>
      <c r="I285" s="72"/>
      <c r="J285" s="145" t="e">
        <f t="shared" si="3"/>
        <v>#DIV/0!</v>
      </c>
      <c r="K285" s="42"/>
      <c r="L285" s="42"/>
      <c r="M285" s="41"/>
    </row>
    <row r="286" spans="1:13">
      <c r="A286" s="24">
        <v>279</v>
      </c>
      <c r="B286" s="41"/>
      <c r="C286" s="41"/>
      <c r="D286" s="41"/>
      <c r="E286" s="70"/>
      <c r="F286" s="70"/>
      <c r="G286" s="43"/>
      <c r="H286" s="71"/>
      <c r="I286" s="72"/>
      <c r="J286" s="158" t="e">
        <f t="shared" ref="J286:J349" si="4">H286/I286</f>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si="4"/>
        <v>#DIV/0!</v>
      </c>
      <c r="K328" s="42"/>
      <c r="L328" s="42"/>
      <c r="M328" s="41"/>
    </row>
    <row r="329" spans="1:13">
      <c r="A329" s="24">
        <v>322</v>
      </c>
      <c r="B329" s="41"/>
      <c r="C329" s="41"/>
      <c r="D329" s="41"/>
      <c r="E329" s="70"/>
      <c r="F329" s="70"/>
      <c r="G329" s="43"/>
      <c r="H329" s="71"/>
      <c r="I329" s="72"/>
      <c r="J329" s="158" t="e">
        <f t="shared" si="4"/>
        <v>#DIV/0!</v>
      </c>
      <c r="K329" s="42"/>
      <c r="L329" s="42"/>
      <c r="M329" s="41"/>
    </row>
    <row r="330" spans="1:13">
      <c r="A330" s="24">
        <v>323</v>
      </c>
      <c r="B330" s="41"/>
      <c r="C330" s="41"/>
      <c r="D330" s="41"/>
      <c r="E330" s="70"/>
      <c r="F330" s="70"/>
      <c r="G330" s="43"/>
      <c r="H330" s="71"/>
      <c r="I330" s="72"/>
      <c r="J330" s="145" t="e">
        <f t="shared" si="4"/>
        <v>#DIV/0!</v>
      </c>
      <c r="K330" s="42"/>
      <c r="L330" s="42"/>
      <c r="M330" s="41"/>
    </row>
    <row r="331" spans="1:13">
      <c r="A331" s="24">
        <v>324</v>
      </c>
      <c r="B331" s="41"/>
      <c r="C331" s="41"/>
      <c r="D331" s="41"/>
      <c r="E331" s="70"/>
      <c r="F331" s="70"/>
      <c r="G331" s="43"/>
      <c r="H331" s="71"/>
      <c r="I331" s="72"/>
      <c r="J331" s="158" t="e">
        <f t="shared" si="4"/>
        <v>#DIV/0!</v>
      </c>
      <c r="K331" s="42"/>
      <c r="L331" s="42"/>
      <c r="M331" s="41"/>
    </row>
    <row r="332" spans="1:13">
      <c r="A332" s="24">
        <v>325</v>
      </c>
      <c r="B332" s="41"/>
      <c r="C332" s="41"/>
      <c r="D332" s="41"/>
      <c r="E332" s="70"/>
      <c r="F332" s="70"/>
      <c r="G332" s="43"/>
      <c r="H332" s="71"/>
      <c r="I332" s="72"/>
      <c r="J332" s="158" t="e">
        <f t="shared" si="4"/>
        <v>#DIV/0!</v>
      </c>
      <c r="K332" s="42"/>
      <c r="L332" s="42"/>
      <c r="M332" s="41"/>
    </row>
    <row r="333" spans="1:13">
      <c r="A333" s="65">
        <v>326</v>
      </c>
      <c r="B333" s="41"/>
      <c r="C333" s="41"/>
      <c r="D333" s="41"/>
      <c r="E333" s="70"/>
      <c r="F333" s="70"/>
      <c r="G333" s="43"/>
      <c r="H333" s="71"/>
      <c r="I333" s="72"/>
      <c r="J333" s="145" t="e">
        <f t="shared" si="4"/>
        <v>#DIV/0!</v>
      </c>
      <c r="K333" s="42"/>
      <c r="L333" s="42"/>
      <c r="M333" s="41"/>
    </row>
    <row r="334" spans="1:13">
      <c r="A334" s="65">
        <v>327</v>
      </c>
      <c r="B334" s="41"/>
      <c r="C334" s="41"/>
      <c r="D334" s="41"/>
      <c r="E334" s="70"/>
      <c r="F334" s="70"/>
      <c r="G334" s="43"/>
      <c r="H334" s="71"/>
      <c r="I334" s="72"/>
      <c r="J334" s="145" t="e">
        <f t="shared" si="4"/>
        <v>#DIV/0!</v>
      </c>
      <c r="K334" s="42"/>
      <c r="L334" s="42"/>
      <c r="M334" s="41"/>
    </row>
    <row r="335" spans="1:13">
      <c r="A335" s="24">
        <v>328</v>
      </c>
      <c r="B335" s="41"/>
      <c r="C335" s="41"/>
      <c r="D335" s="41"/>
      <c r="E335" s="70"/>
      <c r="F335" s="70"/>
      <c r="G335" s="43"/>
      <c r="H335" s="71"/>
      <c r="I335" s="72"/>
      <c r="J335" s="145" t="e">
        <f t="shared" si="4"/>
        <v>#DIV/0!</v>
      </c>
      <c r="K335" s="42"/>
      <c r="L335" s="42"/>
      <c r="M335" s="41"/>
    </row>
    <row r="336" spans="1:13">
      <c r="A336" s="24">
        <v>329</v>
      </c>
      <c r="B336" s="41"/>
      <c r="C336" s="41"/>
      <c r="D336" s="41"/>
      <c r="E336" s="70"/>
      <c r="F336" s="70"/>
      <c r="G336" s="43"/>
      <c r="H336" s="71"/>
      <c r="I336" s="72"/>
      <c r="J336" s="145" t="e">
        <f t="shared" si="4"/>
        <v>#DIV/0!</v>
      </c>
      <c r="K336" s="42"/>
      <c r="L336" s="42"/>
      <c r="M336" s="41"/>
    </row>
    <row r="337" spans="1:13">
      <c r="A337" s="24">
        <v>330</v>
      </c>
      <c r="B337" s="41"/>
      <c r="C337" s="41"/>
      <c r="D337" s="41"/>
      <c r="E337" s="70"/>
      <c r="F337" s="70"/>
      <c r="G337" s="43"/>
      <c r="H337" s="71"/>
      <c r="I337" s="72"/>
      <c r="J337" s="158" t="e">
        <f t="shared" si="4"/>
        <v>#DIV/0!</v>
      </c>
      <c r="K337" s="42"/>
      <c r="L337" s="42"/>
      <c r="M337" s="41"/>
    </row>
    <row r="338" spans="1:13">
      <c r="A338" s="24">
        <v>331</v>
      </c>
      <c r="B338" s="41"/>
      <c r="C338" s="41"/>
      <c r="D338" s="41"/>
      <c r="E338" s="70"/>
      <c r="F338" s="70"/>
      <c r="G338" s="43"/>
      <c r="H338" s="71"/>
      <c r="I338" s="72"/>
      <c r="J338" s="158" t="e">
        <f t="shared" si="4"/>
        <v>#DIV/0!</v>
      </c>
      <c r="K338" s="42"/>
      <c r="L338" s="42"/>
      <c r="M338" s="41"/>
    </row>
    <row r="339" spans="1:13">
      <c r="A339" s="24">
        <v>332</v>
      </c>
      <c r="B339" s="41"/>
      <c r="C339" s="41"/>
      <c r="D339" s="41"/>
      <c r="E339" s="70"/>
      <c r="F339" s="70"/>
      <c r="G339" s="43"/>
      <c r="H339" s="71"/>
      <c r="I339" s="72"/>
      <c r="J339" s="145" t="e">
        <f t="shared" si="4"/>
        <v>#DIV/0!</v>
      </c>
      <c r="K339" s="42"/>
      <c r="L339" s="42"/>
      <c r="M339" s="41"/>
    </row>
    <row r="340" spans="1:13">
      <c r="A340" s="24">
        <v>333</v>
      </c>
      <c r="B340" s="41"/>
      <c r="C340" s="41"/>
      <c r="D340" s="41"/>
      <c r="E340" s="70"/>
      <c r="F340" s="70"/>
      <c r="G340" s="43"/>
      <c r="H340" s="71"/>
      <c r="I340" s="72"/>
      <c r="J340" s="158" t="e">
        <f t="shared" si="4"/>
        <v>#DIV/0!</v>
      </c>
      <c r="K340" s="42"/>
      <c r="L340" s="42"/>
      <c r="M340" s="41"/>
    </row>
    <row r="341" spans="1:13">
      <c r="A341" s="24">
        <v>334</v>
      </c>
      <c r="B341" s="41"/>
      <c r="C341" s="41"/>
      <c r="D341" s="41"/>
      <c r="E341" s="70"/>
      <c r="F341" s="70"/>
      <c r="G341" s="43"/>
      <c r="H341" s="71"/>
      <c r="I341" s="72"/>
      <c r="J341" s="158" t="e">
        <f t="shared" si="4"/>
        <v>#DIV/0!</v>
      </c>
      <c r="K341" s="42"/>
      <c r="L341" s="42"/>
      <c r="M341" s="41"/>
    </row>
    <row r="342" spans="1:13">
      <c r="A342" s="24">
        <v>335</v>
      </c>
      <c r="B342" s="41"/>
      <c r="C342" s="41"/>
      <c r="D342" s="41"/>
      <c r="E342" s="70"/>
      <c r="F342" s="70"/>
      <c r="G342" s="43"/>
      <c r="H342" s="71"/>
      <c r="I342" s="72"/>
      <c r="J342" s="145" t="e">
        <f t="shared" si="4"/>
        <v>#DIV/0!</v>
      </c>
      <c r="K342" s="42"/>
      <c r="L342" s="42"/>
      <c r="M342" s="41"/>
    </row>
    <row r="343" spans="1:13">
      <c r="A343" s="65">
        <v>336</v>
      </c>
      <c r="B343" s="41"/>
      <c r="C343" s="41"/>
      <c r="D343" s="41"/>
      <c r="E343" s="70"/>
      <c r="F343" s="70"/>
      <c r="G343" s="43"/>
      <c r="H343" s="71"/>
      <c r="I343" s="72"/>
      <c r="J343" s="145" t="e">
        <f t="shared" si="4"/>
        <v>#DIV/0!</v>
      </c>
      <c r="K343" s="42"/>
      <c r="L343" s="42"/>
      <c r="M343" s="41"/>
    </row>
    <row r="344" spans="1:13">
      <c r="A344" s="65">
        <v>337</v>
      </c>
      <c r="B344" s="41"/>
      <c r="C344" s="41"/>
      <c r="D344" s="41"/>
      <c r="E344" s="70"/>
      <c r="F344" s="70"/>
      <c r="G344" s="43"/>
      <c r="H344" s="71"/>
      <c r="I344" s="72"/>
      <c r="J344" s="145" t="e">
        <f t="shared" si="4"/>
        <v>#DIV/0!</v>
      </c>
      <c r="K344" s="42"/>
      <c r="L344" s="42"/>
      <c r="M344" s="41"/>
    </row>
    <row r="345" spans="1:13">
      <c r="A345" s="24">
        <v>338</v>
      </c>
      <c r="B345" s="41"/>
      <c r="C345" s="41"/>
      <c r="D345" s="41"/>
      <c r="E345" s="70"/>
      <c r="F345" s="70"/>
      <c r="G345" s="43"/>
      <c r="H345" s="71"/>
      <c r="I345" s="72"/>
      <c r="J345" s="145" t="e">
        <f t="shared" si="4"/>
        <v>#DIV/0!</v>
      </c>
      <c r="K345" s="42"/>
      <c r="L345" s="42"/>
      <c r="M345" s="41"/>
    </row>
    <row r="346" spans="1:13">
      <c r="A346" s="24">
        <v>339</v>
      </c>
      <c r="B346" s="41"/>
      <c r="C346" s="41"/>
      <c r="D346" s="41"/>
      <c r="E346" s="70"/>
      <c r="F346" s="70"/>
      <c r="G346" s="43"/>
      <c r="H346" s="71"/>
      <c r="I346" s="72"/>
      <c r="J346" s="158" t="e">
        <f t="shared" si="4"/>
        <v>#DIV/0!</v>
      </c>
      <c r="K346" s="42"/>
      <c r="L346" s="42"/>
      <c r="M346" s="41"/>
    </row>
    <row r="347" spans="1:13">
      <c r="A347" s="24">
        <v>340</v>
      </c>
      <c r="B347" s="41"/>
      <c r="C347" s="41"/>
      <c r="D347" s="41"/>
      <c r="E347" s="70"/>
      <c r="F347" s="70"/>
      <c r="G347" s="43"/>
      <c r="H347" s="71"/>
      <c r="I347" s="72"/>
      <c r="J347" s="158" t="e">
        <f t="shared" si="4"/>
        <v>#DIV/0!</v>
      </c>
      <c r="K347" s="42"/>
      <c r="L347" s="42"/>
      <c r="M347" s="41"/>
    </row>
    <row r="348" spans="1:13">
      <c r="A348" s="24">
        <v>341</v>
      </c>
      <c r="B348" s="41"/>
      <c r="C348" s="41"/>
      <c r="D348" s="41"/>
      <c r="E348" s="70"/>
      <c r="F348" s="70"/>
      <c r="G348" s="43"/>
      <c r="H348" s="71"/>
      <c r="I348" s="72"/>
      <c r="J348" s="145" t="e">
        <f t="shared" si="4"/>
        <v>#DIV/0!</v>
      </c>
      <c r="K348" s="42"/>
      <c r="L348" s="42"/>
      <c r="M348" s="41"/>
    </row>
    <row r="349" spans="1:13">
      <c r="A349" s="24">
        <v>342</v>
      </c>
      <c r="B349" s="41"/>
      <c r="C349" s="41"/>
      <c r="D349" s="41"/>
      <c r="E349" s="70"/>
      <c r="F349" s="70"/>
      <c r="G349" s="43"/>
      <c r="H349" s="71"/>
      <c r="I349" s="72"/>
      <c r="J349" s="158" t="e">
        <f t="shared" si="4"/>
        <v>#DIV/0!</v>
      </c>
      <c r="K349" s="42"/>
      <c r="L349" s="42"/>
      <c r="M349" s="41"/>
    </row>
    <row r="350" spans="1:13">
      <c r="A350" s="24">
        <v>343</v>
      </c>
      <c r="B350" s="41"/>
      <c r="C350" s="41"/>
      <c r="D350" s="41"/>
      <c r="E350" s="70"/>
      <c r="F350" s="70"/>
      <c r="G350" s="43"/>
      <c r="H350" s="71"/>
      <c r="I350" s="72"/>
      <c r="J350" s="158" t="e">
        <f t="shared" ref="J350:J357" si="5">H350/I350</f>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H28" sqref="H2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[7]合計!C3</f>
        <v>埼玉県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576</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J49"/>
  <sheetViews>
    <sheetView tabSelected="1" workbookViewId="0">
      <selection activeCell="E20" sqref="E20"/>
    </sheetView>
  </sheetViews>
  <sheetFormatPr defaultColWidth="38.375" defaultRowHeight="13.5"/>
  <cols>
    <col min="1" max="1" width="19.5" style="1" bestFit="1" customWidth="1"/>
    <col min="2" max="2" width="12.875" style="781" bestFit="1" customWidth="1"/>
    <col min="3" max="3" width="11" style="781" bestFit="1" customWidth="1"/>
    <col min="4" max="4" width="11.375" style="781" bestFit="1" customWidth="1"/>
    <col min="5" max="5" width="17.375" style="781" bestFit="1" customWidth="1"/>
    <col min="6" max="6" width="13" style="781" bestFit="1" customWidth="1"/>
    <col min="7" max="7" width="15.125" style="781" bestFit="1" customWidth="1"/>
    <col min="8" max="8" width="18.75" style="792" bestFit="1" customWidth="1"/>
    <col min="9" max="9" width="19.375" style="762" bestFit="1" customWidth="1"/>
    <col min="10" max="10" width="20.625" style="762" bestFit="1" customWidth="1"/>
    <col min="11" max="11" width="22.75" style="786" bestFit="1" customWidth="1"/>
    <col min="12" max="12" width="16.25" style="762" bestFit="1" customWidth="1"/>
    <col min="13" max="13" width="14.125" style="762" bestFit="1" customWidth="1"/>
    <col min="14" max="14" width="15.25" style="792" bestFit="1" customWidth="1"/>
    <col min="15" max="15" width="26.25" bestFit="1" customWidth="1"/>
    <col min="16" max="16" width="119.625" bestFit="1" customWidth="1"/>
    <col min="17" max="17" width="255.625" bestFit="1" customWidth="1"/>
    <col min="18" max="18" width="23.625" bestFit="1" customWidth="1"/>
    <col min="19" max="19" width="8.75" bestFit="1" customWidth="1"/>
    <col min="20" max="20" width="12.875" bestFit="1" customWidth="1"/>
    <col min="21" max="21" width="12.125" bestFit="1" customWidth="1"/>
    <col min="22" max="22" width="66.375" bestFit="1" customWidth="1"/>
    <col min="23" max="23" width="14.375" bestFit="1" customWidth="1"/>
    <col min="24" max="24" width="13" customWidth="1"/>
    <col min="25" max="25" width="14" bestFit="1" customWidth="1"/>
    <col min="26" max="26" width="17.25" bestFit="1" customWidth="1"/>
    <col min="27" max="27" width="15.125" bestFit="1" customWidth="1"/>
    <col min="28" max="28" width="18.625" bestFit="1" customWidth="1"/>
    <col min="29" max="29" width="18.125" bestFit="1" customWidth="1"/>
    <col min="30" max="30" width="17.25" bestFit="1" customWidth="1"/>
    <col min="31" max="31" width="15.625" bestFit="1" customWidth="1"/>
    <col min="32" max="32" width="12.875" bestFit="1" customWidth="1"/>
    <col min="33" max="33" width="19.375" bestFit="1" customWidth="1"/>
    <col min="34" max="34" width="14" bestFit="1" customWidth="1"/>
    <col min="35" max="35" width="55.75" bestFit="1" customWidth="1"/>
  </cols>
  <sheetData>
    <row r="1" spans="1:35" ht="54">
      <c r="A1" s="6" t="s">
        <v>0</v>
      </c>
      <c r="B1" s="763" t="s">
        <v>32</v>
      </c>
      <c r="C1" s="764" t="s">
        <v>33</v>
      </c>
      <c r="D1" s="765" t="s">
        <v>34</v>
      </c>
      <c r="E1" s="766" t="s">
        <v>35</v>
      </c>
      <c r="F1" s="767" t="s">
        <v>36</v>
      </c>
      <c r="G1" s="767" t="s">
        <v>37</v>
      </c>
      <c r="H1" s="787" t="s">
        <v>38</v>
      </c>
      <c r="I1" s="757" t="s">
        <v>39</v>
      </c>
      <c r="J1" s="757" t="s">
        <v>40</v>
      </c>
      <c r="K1" s="782" t="s">
        <v>41</v>
      </c>
      <c r="L1" s="756" t="s">
        <v>42</v>
      </c>
      <c r="M1" s="756" t="s">
        <v>43</v>
      </c>
      <c r="N1" s="795" t="s">
        <v>44</v>
      </c>
      <c r="O1" s="8" t="s">
        <v>45</v>
      </c>
      <c r="P1" s="8" t="s">
        <v>46</v>
      </c>
      <c r="Q1" s="8" t="s">
        <v>47</v>
      </c>
      <c r="R1" s="8" t="s">
        <v>48</v>
      </c>
      <c r="S1" s="8" t="s">
        <v>49</v>
      </c>
      <c r="T1" s="8" t="s">
        <v>50</v>
      </c>
      <c r="U1" s="8" t="s">
        <v>51</v>
      </c>
      <c r="V1" s="8" t="s">
        <v>52</v>
      </c>
      <c r="W1" s="4" t="s">
        <v>53</v>
      </c>
      <c r="X1" s="4" t="s">
        <v>54</v>
      </c>
      <c r="Y1" s="4" t="s">
        <v>55</v>
      </c>
      <c r="Z1" s="4" t="s">
        <v>56</v>
      </c>
      <c r="AA1" s="4" t="s">
        <v>57</v>
      </c>
      <c r="AB1" s="4" t="s">
        <v>58</v>
      </c>
      <c r="AC1" s="4" t="s">
        <v>59</v>
      </c>
      <c r="AD1" s="4" t="s">
        <v>60</v>
      </c>
      <c r="AE1" s="4" t="s">
        <v>61</v>
      </c>
      <c r="AF1" s="4" t="s">
        <v>62</v>
      </c>
      <c r="AG1" s="4" t="s">
        <v>63</v>
      </c>
      <c r="AH1" s="5" t="s">
        <v>64</v>
      </c>
      <c r="AI1" s="7" t="s">
        <v>65</v>
      </c>
    </row>
    <row r="2" spans="1:35" s="801" customFormat="1" ht="14.25" thickBot="1">
      <c r="A2" s="9" t="s">
        <v>1</v>
      </c>
      <c r="B2" s="797"/>
      <c r="C2" s="797"/>
      <c r="D2" s="797"/>
      <c r="E2" s="797"/>
      <c r="F2" s="797"/>
      <c r="G2" s="797"/>
      <c r="H2" s="798"/>
      <c r="I2" s="799"/>
      <c r="J2" s="799"/>
      <c r="K2" s="800"/>
      <c r="L2" s="799"/>
      <c r="M2" s="799"/>
      <c r="N2" s="798"/>
      <c r="O2" s="9"/>
      <c r="P2" s="9"/>
      <c r="Q2" s="9"/>
      <c r="R2" s="9"/>
      <c r="S2" s="9"/>
      <c r="T2" s="9"/>
      <c r="U2" s="9"/>
      <c r="V2" s="9"/>
      <c r="W2" s="9"/>
      <c r="X2" s="9"/>
      <c r="Y2" s="9"/>
      <c r="Z2" s="9"/>
      <c r="AA2" s="9"/>
      <c r="AB2" s="9"/>
      <c r="AC2" s="9"/>
      <c r="AD2" s="9"/>
      <c r="AE2" s="9"/>
      <c r="AF2" s="9"/>
      <c r="AG2" s="9"/>
      <c r="AH2" s="9"/>
      <c r="AI2" s="9"/>
    </row>
    <row r="3" spans="1:35" s="23" customFormat="1" ht="42.6" customHeight="1" thickBot="1">
      <c r="A3" s="123" t="s">
        <v>610</v>
      </c>
      <c r="B3" s="769">
        <v>1067474.246</v>
      </c>
      <c r="C3" s="769">
        <v>76415</v>
      </c>
      <c r="D3" s="769">
        <v>398041</v>
      </c>
      <c r="E3" s="770">
        <v>1541930.246</v>
      </c>
      <c r="F3" s="771">
        <v>0</v>
      </c>
      <c r="G3" s="772">
        <v>0</v>
      </c>
      <c r="H3" s="789">
        <v>0</v>
      </c>
      <c r="I3" s="759">
        <v>0</v>
      </c>
      <c r="J3" s="759">
        <v>0</v>
      </c>
      <c r="K3" s="793" t="e">
        <v>#DIV/0!</v>
      </c>
      <c r="L3" s="794">
        <v>0</v>
      </c>
      <c r="M3" s="759">
        <v>0</v>
      </c>
      <c r="N3" s="796">
        <v>0</v>
      </c>
      <c r="O3" s="14"/>
      <c r="P3" s="15"/>
      <c r="Q3" s="15"/>
      <c r="R3" s="15"/>
      <c r="S3" s="15"/>
      <c r="T3" s="15"/>
      <c r="U3" s="15"/>
      <c r="V3" s="16"/>
      <c r="W3" s="17"/>
      <c r="X3" s="18"/>
      <c r="Y3" s="19"/>
      <c r="Z3" s="13">
        <v>241373556</v>
      </c>
      <c r="AA3" s="11">
        <v>8959672</v>
      </c>
      <c r="AB3" s="20">
        <v>241373556</v>
      </c>
      <c r="AC3" s="13">
        <v>39105393</v>
      </c>
      <c r="AD3" s="11">
        <v>3915544</v>
      </c>
      <c r="AE3" s="11">
        <v>0</v>
      </c>
      <c r="AF3" s="11">
        <v>241373556</v>
      </c>
      <c r="AG3" s="12">
        <v>0.86057637074217641</v>
      </c>
      <c r="AH3" s="21"/>
      <c r="AI3" s="22"/>
    </row>
    <row r="4" spans="1:35" s="23" customFormat="1" ht="42.6" customHeight="1" thickBot="1">
      <c r="A4" s="10" t="s">
        <v>2</v>
      </c>
      <c r="B4" s="769">
        <v>1512073</v>
      </c>
      <c r="C4" s="769">
        <v>479343</v>
      </c>
      <c r="D4" s="769">
        <v>1430139</v>
      </c>
      <c r="E4" s="770">
        <v>3421555</v>
      </c>
      <c r="F4" s="771">
        <v>115994</v>
      </c>
      <c r="G4" s="772">
        <v>97110</v>
      </c>
      <c r="H4" s="789">
        <v>3.3900960235916128E-2</v>
      </c>
      <c r="I4" s="759">
        <v>74295</v>
      </c>
      <c r="J4" s="759">
        <v>89940</v>
      </c>
      <c r="K4" s="793">
        <v>0.92616620327463706</v>
      </c>
      <c r="L4" s="794">
        <v>0</v>
      </c>
      <c r="M4" s="759">
        <v>74295</v>
      </c>
      <c r="N4" s="796">
        <v>2.1713811410309057E-2</v>
      </c>
      <c r="O4" s="14"/>
      <c r="P4" s="15"/>
      <c r="Q4" s="15"/>
      <c r="R4" s="15"/>
      <c r="S4" s="15"/>
      <c r="T4" s="15"/>
      <c r="U4" s="15"/>
      <c r="V4" s="16"/>
      <c r="W4" s="17"/>
      <c r="X4" s="18"/>
      <c r="Y4" s="19"/>
      <c r="Z4" s="13">
        <v>29613344</v>
      </c>
      <c r="AA4" s="11">
        <v>1021150</v>
      </c>
      <c r="AB4" s="20">
        <v>0</v>
      </c>
      <c r="AC4" s="13">
        <v>5234827644</v>
      </c>
      <c r="AD4" s="11">
        <v>609023790</v>
      </c>
      <c r="AE4" s="11">
        <v>0</v>
      </c>
      <c r="AF4" s="11">
        <v>0</v>
      </c>
      <c r="AG4" s="12">
        <v>0</v>
      </c>
      <c r="AH4" s="21"/>
      <c r="AI4" s="22"/>
    </row>
    <row r="5" spans="1:35" ht="14.25" thickBot="1">
      <c r="A5" s="3" t="s">
        <v>3</v>
      </c>
      <c r="B5" s="768">
        <v>1612578</v>
      </c>
      <c r="C5" s="768">
        <v>3746</v>
      </c>
      <c r="D5" s="768">
        <v>126551</v>
      </c>
      <c r="E5" s="768">
        <v>1742875</v>
      </c>
      <c r="F5" s="768">
        <v>496872</v>
      </c>
      <c r="G5" s="768">
        <v>389676</v>
      </c>
      <c r="H5" s="788">
        <v>0.28508757082406944</v>
      </c>
      <c r="I5" s="758">
        <v>332390</v>
      </c>
      <c r="J5" s="758">
        <v>379232</v>
      </c>
      <c r="K5" s="783">
        <v>0.97319824674858091</v>
      </c>
      <c r="L5" s="758">
        <v>1566</v>
      </c>
      <c r="M5" s="758">
        <v>333956</v>
      </c>
      <c r="N5" s="788">
        <v>0.19161213512156638</v>
      </c>
      <c r="O5" s="2"/>
      <c r="P5" s="2"/>
      <c r="Q5" s="2"/>
      <c r="R5" s="2"/>
      <c r="S5" s="2"/>
      <c r="T5" s="2"/>
      <c r="U5" s="2"/>
      <c r="V5" s="2"/>
      <c r="W5" s="2"/>
      <c r="X5" s="2"/>
      <c r="Y5" s="2"/>
      <c r="Z5" s="2">
        <v>0</v>
      </c>
      <c r="AA5" s="2">
        <v>0</v>
      </c>
      <c r="AB5" s="2">
        <v>0</v>
      </c>
      <c r="AC5" s="2">
        <v>11386520</v>
      </c>
      <c r="AD5" s="2">
        <v>1138652</v>
      </c>
      <c r="AE5" s="2">
        <v>0</v>
      </c>
      <c r="AF5" s="2">
        <v>0</v>
      </c>
      <c r="AG5" s="2">
        <v>0</v>
      </c>
      <c r="AH5" s="2" t="s">
        <v>143</v>
      </c>
      <c r="AI5" s="2"/>
    </row>
    <row r="6" spans="1:35" s="23" customFormat="1" ht="45" customHeight="1" thickBot="1">
      <c r="A6" s="10" t="s">
        <v>69</v>
      </c>
      <c r="B6" s="769">
        <v>1744709</v>
      </c>
      <c r="C6" s="769">
        <v>31811</v>
      </c>
      <c r="D6" s="769">
        <v>180804</v>
      </c>
      <c r="E6" s="770">
        <v>1957324</v>
      </c>
      <c r="F6" s="771">
        <v>0</v>
      </c>
      <c r="G6" s="772">
        <v>0</v>
      </c>
      <c r="H6" s="789">
        <v>0</v>
      </c>
      <c r="I6" s="759">
        <v>0</v>
      </c>
      <c r="J6" s="759">
        <v>0</v>
      </c>
      <c r="K6" s="793" t="e">
        <v>#DIV/0!</v>
      </c>
      <c r="L6" s="794">
        <v>0</v>
      </c>
      <c r="M6" s="759">
        <v>0</v>
      </c>
      <c r="N6" s="796">
        <v>0</v>
      </c>
      <c r="O6" s="14"/>
      <c r="P6" s="15"/>
      <c r="Q6" s="15"/>
      <c r="R6" s="15"/>
      <c r="S6" s="15"/>
      <c r="T6" s="15"/>
      <c r="U6" s="15"/>
      <c r="V6" s="16"/>
      <c r="W6" s="17"/>
      <c r="X6" s="18"/>
      <c r="Y6" s="19"/>
      <c r="Z6" s="13">
        <v>0</v>
      </c>
      <c r="AA6" s="11">
        <v>0</v>
      </c>
      <c r="AB6" s="20">
        <v>0</v>
      </c>
      <c r="AC6" s="13">
        <v>3366901447</v>
      </c>
      <c r="AD6" s="11">
        <v>437716537</v>
      </c>
      <c r="AE6" s="11">
        <v>0</v>
      </c>
      <c r="AF6" s="11">
        <v>0</v>
      </c>
      <c r="AG6" s="12">
        <v>0</v>
      </c>
      <c r="AH6" s="21"/>
      <c r="AI6" s="22"/>
    </row>
    <row r="7" spans="1:35" s="801" customFormat="1" ht="14.25" thickBot="1">
      <c r="A7" s="9" t="s">
        <v>5</v>
      </c>
      <c r="B7" s="797"/>
      <c r="C7" s="797"/>
      <c r="D7" s="797"/>
      <c r="E7" s="797"/>
      <c r="F7" s="797"/>
      <c r="G7" s="797"/>
      <c r="H7" s="798"/>
      <c r="I7" s="799"/>
      <c r="J7" s="799"/>
      <c r="K7" s="800"/>
      <c r="L7" s="799"/>
      <c r="M7" s="799"/>
      <c r="N7" s="798"/>
      <c r="O7" s="9"/>
      <c r="P7" s="9"/>
      <c r="Q7" s="9"/>
      <c r="R7" s="9"/>
      <c r="S7" s="9"/>
      <c r="T7" s="9"/>
      <c r="U7" s="9"/>
      <c r="V7" s="9"/>
      <c r="W7" s="9"/>
      <c r="X7" s="9"/>
      <c r="Y7" s="9"/>
      <c r="Z7" s="9"/>
      <c r="AA7" s="9"/>
      <c r="AB7" s="9"/>
      <c r="AC7" s="9"/>
      <c r="AD7" s="9"/>
      <c r="AE7" s="9"/>
      <c r="AF7" s="9"/>
      <c r="AG7" s="9"/>
      <c r="AH7" s="9"/>
      <c r="AI7" s="9"/>
    </row>
    <row r="8" spans="1:35" s="23" customFormat="1" ht="52.9" customHeight="1" thickBot="1">
      <c r="A8" s="10" t="s">
        <v>6</v>
      </c>
      <c r="B8" s="773">
        <v>128399</v>
      </c>
      <c r="C8" s="802"/>
      <c r="D8" s="802"/>
      <c r="E8" s="774">
        <f>SUM(B8:D8)</f>
        <v>128399</v>
      </c>
      <c r="F8" s="771" t="e">
        <f>'[1]（２）【別表1】電気購入入札詳細'!H12</f>
        <v>#REF!</v>
      </c>
      <c r="G8" s="772" t="e">
        <f>'[1]（２）【別表1】電気購入入札詳細'!I12</f>
        <v>#REF!</v>
      </c>
      <c r="H8" s="789" t="e">
        <f>F8/E8</f>
        <v>#REF!</v>
      </c>
      <c r="I8" s="759">
        <f>'[1]（２）【別表1】電気購入入札詳細'!H7</f>
        <v>73295</v>
      </c>
      <c r="J8" s="759">
        <f>'[1]（２）【別表1】電気購入入札詳細'!H8</f>
        <v>72147</v>
      </c>
      <c r="K8" s="793" t="e">
        <f>'[1]（２）【別表1】電気購入入札詳細'!H9</f>
        <v>#REF!</v>
      </c>
      <c r="L8" s="794">
        <f>'[1]（３）【別表2】電気購入随意契約詳細'!H7</f>
        <v>0</v>
      </c>
      <c r="M8" s="759">
        <f>I8+L8</f>
        <v>73295</v>
      </c>
      <c r="N8" s="796">
        <f>M8/E8</f>
        <v>0.57083777911042921</v>
      </c>
      <c r="O8" s="365" t="s">
        <v>666</v>
      </c>
      <c r="P8" s="365" t="s">
        <v>666</v>
      </c>
      <c r="Q8" s="365" t="s">
        <v>666</v>
      </c>
      <c r="R8" s="365" t="s">
        <v>666</v>
      </c>
      <c r="S8" s="365" t="s">
        <v>666</v>
      </c>
      <c r="T8" s="365" t="s">
        <v>666</v>
      </c>
      <c r="U8" s="365" t="s">
        <v>666</v>
      </c>
      <c r="V8" s="365" t="s">
        <v>666</v>
      </c>
      <c r="W8" s="364" t="s">
        <v>732</v>
      </c>
      <c r="X8" s="364" t="s">
        <v>732</v>
      </c>
      <c r="Y8" s="364" t="s">
        <v>732</v>
      </c>
      <c r="Z8" s="13" t="e">
        <f>'[1]（６）【別表３】電気売却入札詳細'!H10</f>
        <v>#REF!</v>
      </c>
      <c r="AA8" s="11" t="e">
        <f>'[1]（６）【別表３】電気売却入札詳細'!I10</f>
        <v>#REF!</v>
      </c>
      <c r="AB8" s="20" t="e">
        <f>'[1]（６）【別表３】電気売却入札詳細'!H7</f>
        <v>#REF!</v>
      </c>
      <c r="AC8" s="13" t="e">
        <f>'[1]（７）【別表４】電気売却随意契約詳細 '!H10</f>
        <v>#REF!</v>
      </c>
      <c r="AD8" s="11" t="e">
        <f>'[1]（７）【別表４】電気売却随意契約詳細 '!I10</f>
        <v>#REF!</v>
      </c>
      <c r="AE8" s="11" t="e">
        <f>'[1]（７）【別表４】電気売却随意契約詳細 '!H7</f>
        <v>#REF!</v>
      </c>
      <c r="AF8" s="11" t="e">
        <f>AB8+AE8</f>
        <v>#REF!</v>
      </c>
      <c r="AG8" s="12" t="e">
        <f>AF8/(Z8+AC8)</f>
        <v>#REF!</v>
      </c>
      <c r="AH8" s="21" t="s">
        <v>540</v>
      </c>
      <c r="AI8" s="22" t="s">
        <v>733</v>
      </c>
    </row>
    <row r="9" spans="1:35" s="801" customFormat="1">
      <c r="A9" s="9" t="s">
        <v>7</v>
      </c>
      <c r="B9" s="797"/>
      <c r="C9" s="797"/>
      <c r="D9" s="797"/>
      <c r="E9" s="797"/>
      <c r="F9" s="797"/>
      <c r="G9" s="797"/>
      <c r="H9" s="798"/>
      <c r="I9" s="799"/>
      <c r="J9" s="799"/>
      <c r="K9" s="800"/>
      <c r="L9" s="799"/>
      <c r="M9" s="799"/>
      <c r="N9" s="798"/>
      <c r="O9" s="9"/>
      <c r="P9" s="9"/>
      <c r="Q9" s="9"/>
      <c r="R9" s="9"/>
      <c r="S9" s="9"/>
      <c r="T9" s="9"/>
      <c r="U9" s="9"/>
      <c r="V9" s="9"/>
      <c r="W9" s="9"/>
      <c r="X9" s="9"/>
      <c r="Y9" s="9"/>
      <c r="Z9" s="9"/>
      <c r="AA9" s="9"/>
      <c r="AB9" s="9"/>
      <c r="AC9" s="9"/>
      <c r="AD9" s="9"/>
      <c r="AE9" s="9"/>
      <c r="AF9" s="9"/>
      <c r="AG9" s="9"/>
      <c r="AH9" s="9"/>
      <c r="AI9" s="9"/>
    </row>
    <row r="10" spans="1:35">
      <c r="A10" s="3" t="s">
        <v>2285</v>
      </c>
      <c r="B10" s="768">
        <v>1514142</v>
      </c>
      <c r="C10" s="768">
        <v>432449</v>
      </c>
      <c r="D10" s="768">
        <v>158356</v>
      </c>
      <c r="E10" s="768">
        <v>2104947</v>
      </c>
      <c r="F10" s="768">
        <v>32499</v>
      </c>
      <c r="G10" s="768">
        <v>0</v>
      </c>
      <c r="H10" s="788">
        <v>1.5439343603425644E-2</v>
      </c>
      <c r="I10" s="758">
        <v>62400</v>
      </c>
      <c r="J10" s="758">
        <v>5696</v>
      </c>
      <c r="K10" s="783">
        <v>12122</v>
      </c>
      <c r="L10" s="758">
        <v>2228</v>
      </c>
      <c r="M10" s="758">
        <v>64628</v>
      </c>
      <c r="N10" s="788">
        <v>3.0702910809630838E-2</v>
      </c>
      <c r="O10" s="2" t="s">
        <v>2286</v>
      </c>
      <c r="P10" s="2" t="s">
        <v>176</v>
      </c>
      <c r="Q10" s="2" t="s">
        <v>2287</v>
      </c>
      <c r="R10" s="2" t="s">
        <v>2288</v>
      </c>
      <c r="S10" s="2" t="s">
        <v>68</v>
      </c>
      <c r="T10" s="2">
        <v>21944611</v>
      </c>
      <c r="U10" s="2">
        <v>374661</v>
      </c>
      <c r="V10" s="2"/>
      <c r="W10" s="2"/>
      <c r="X10" s="2"/>
      <c r="Y10" s="2"/>
      <c r="Z10" s="2">
        <v>0</v>
      </c>
      <c r="AA10" s="2">
        <v>0</v>
      </c>
      <c r="AB10" s="2">
        <v>57614059</v>
      </c>
      <c r="AC10" s="2">
        <v>0</v>
      </c>
      <c r="AD10" s="2">
        <v>0</v>
      </c>
      <c r="AE10" s="2">
        <v>0</v>
      </c>
      <c r="AF10" s="2">
        <v>57614059</v>
      </c>
      <c r="AG10" s="2" t="e">
        <v>#DIV/0!</v>
      </c>
      <c r="AH10" s="2" t="s">
        <v>143</v>
      </c>
      <c r="AI10" s="2"/>
    </row>
    <row r="11" spans="1:35" s="801" customFormat="1" ht="14.25" thickBot="1">
      <c r="A11" s="9" t="s">
        <v>8</v>
      </c>
      <c r="B11" s="797"/>
      <c r="C11" s="797"/>
      <c r="D11" s="797"/>
      <c r="E11" s="797"/>
      <c r="F11" s="797"/>
      <c r="G11" s="797"/>
      <c r="H11" s="798"/>
      <c r="I11" s="799"/>
      <c r="J11" s="799"/>
      <c r="K11" s="800"/>
      <c r="L11" s="799"/>
      <c r="M11" s="799"/>
      <c r="N11" s="798"/>
      <c r="O11" s="9"/>
      <c r="P11" s="9"/>
      <c r="Q11" s="9"/>
      <c r="R11" s="9"/>
      <c r="S11" s="9"/>
      <c r="T11" s="9"/>
      <c r="U11" s="9"/>
      <c r="V11" s="9"/>
      <c r="W11" s="9"/>
      <c r="X11" s="9"/>
      <c r="Y11" s="9"/>
      <c r="Z11" s="9"/>
      <c r="AA11" s="9"/>
      <c r="AB11" s="9"/>
      <c r="AC11" s="9"/>
      <c r="AD11" s="9"/>
      <c r="AE11" s="9"/>
      <c r="AF11" s="9"/>
      <c r="AG11" s="9"/>
      <c r="AH11" s="9"/>
      <c r="AI11" s="9"/>
    </row>
    <row r="12" spans="1:35" s="23" customFormat="1" ht="51" customHeight="1" thickBot="1">
      <c r="A12" s="10" t="s">
        <v>30</v>
      </c>
      <c r="B12" s="769">
        <v>3425671</v>
      </c>
      <c r="C12" s="769">
        <v>583</v>
      </c>
      <c r="D12" s="769">
        <v>8159475</v>
      </c>
      <c r="E12" s="770">
        <v>11585729</v>
      </c>
      <c r="F12" s="771">
        <v>5565866</v>
      </c>
      <c r="G12" s="772">
        <v>5241852</v>
      </c>
      <c r="H12" s="789">
        <v>0.48040705940903677</v>
      </c>
      <c r="I12" s="759">
        <v>1047341</v>
      </c>
      <c r="J12" s="759">
        <v>5223970</v>
      </c>
      <c r="K12" s="793">
        <v>0.99658861028506718</v>
      </c>
      <c r="L12" s="794">
        <v>0</v>
      </c>
      <c r="M12" s="759">
        <v>1047341</v>
      </c>
      <c r="N12" s="796">
        <v>9.0399231675451761E-2</v>
      </c>
      <c r="O12" s="14" t="s">
        <v>771</v>
      </c>
      <c r="P12" s="15" t="s">
        <v>772</v>
      </c>
      <c r="Q12" s="15" t="s">
        <v>773</v>
      </c>
      <c r="R12" s="15" t="s">
        <v>676</v>
      </c>
      <c r="S12" s="15" t="s">
        <v>774</v>
      </c>
      <c r="T12" s="207">
        <v>1139725780</v>
      </c>
      <c r="U12" s="207">
        <v>3119703</v>
      </c>
      <c r="V12" s="16"/>
      <c r="W12" s="17"/>
      <c r="X12" s="18"/>
      <c r="Y12" s="19"/>
      <c r="Z12" s="13">
        <v>0</v>
      </c>
      <c r="AA12" s="11">
        <v>0</v>
      </c>
      <c r="AB12" s="20">
        <v>0</v>
      </c>
      <c r="AC12" s="13">
        <v>152259399</v>
      </c>
      <c r="AD12" s="11">
        <v>4758105</v>
      </c>
      <c r="AE12" s="11">
        <v>0</v>
      </c>
      <c r="AF12" s="11">
        <v>0</v>
      </c>
      <c r="AG12" s="12">
        <v>0</v>
      </c>
      <c r="AH12" s="309" t="s">
        <v>143</v>
      </c>
      <c r="AI12" s="22"/>
    </row>
    <row r="13" spans="1:35">
      <c r="A13" s="3" t="s">
        <v>9</v>
      </c>
      <c r="B13" s="768">
        <v>5073599</v>
      </c>
      <c r="C13" s="768"/>
      <c r="D13" s="768">
        <v>2649120</v>
      </c>
      <c r="E13" s="768">
        <v>7722719</v>
      </c>
      <c r="F13" s="768">
        <v>7047362.5203703707</v>
      </c>
      <c r="G13" s="768">
        <v>5933461</v>
      </c>
      <c r="H13" s="788">
        <v>0.91254939100728261</v>
      </c>
      <c r="I13" s="758">
        <v>1870344.5203703705</v>
      </c>
      <c r="J13" s="758">
        <v>5651424</v>
      </c>
      <c r="K13" s="783">
        <v>0.95246669692444264</v>
      </c>
      <c r="L13" s="758">
        <v>0</v>
      </c>
      <c r="M13" s="758">
        <v>1870344.5203703705</v>
      </c>
      <c r="N13" s="788">
        <v>0.24218730739398525</v>
      </c>
      <c r="O13" s="2"/>
      <c r="P13" s="2"/>
      <c r="Q13" s="2"/>
      <c r="R13" s="2"/>
      <c r="S13" s="2"/>
      <c r="T13" s="2"/>
      <c r="U13" s="2"/>
      <c r="V13" s="2"/>
      <c r="W13" s="2"/>
      <c r="X13" s="2"/>
      <c r="Y13" s="2"/>
      <c r="Z13" s="2">
        <v>0</v>
      </c>
      <c r="AA13" s="2">
        <v>0</v>
      </c>
      <c r="AB13" s="2">
        <v>0</v>
      </c>
      <c r="AC13" s="2">
        <v>0</v>
      </c>
      <c r="AD13" s="2">
        <v>0</v>
      </c>
      <c r="AE13" s="2">
        <v>0</v>
      </c>
      <c r="AF13" s="2">
        <v>0</v>
      </c>
      <c r="AG13" s="2" t="e">
        <v>#DIV/0!</v>
      </c>
      <c r="AH13" s="2"/>
      <c r="AI13" s="2"/>
    </row>
    <row r="14" spans="1:35">
      <c r="A14" s="3" t="s">
        <v>822</v>
      </c>
      <c r="B14" s="768">
        <v>3523210</v>
      </c>
      <c r="C14" s="768">
        <v>104720</v>
      </c>
      <c r="D14" s="768">
        <v>36554076</v>
      </c>
      <c r="E14" s="768">
        <v>40182006</v>
      </c>
      <c r="F14" s="768">
        <v>2132228013.5009258</v>
      </c>
      <c r="G14" s="768">
        <v>1770995983.8277779</v>
      </c>
      <c r="H14" s="788">
        <v>5.3064250040202716E-2</v>
      </c>
      <c r="I14" s="758">
        <v>1135592934.886111</v>
      </c>
      <c r="J14" s="758">
        <v>1762713386.5009258</v>
      </c>
      <c r="K14" s="783">
        <v>0.99532319813117232</v>
      </c>
      <c r="L14" s="758">
        <v>118097575</v>
      </c>
      <c r="M14" s="758">
        <v>1253690509.886111</v>
      </c>
      <c r="N14" s="788">
        <v>3.120029671704571E-2</v>
      </c>
      <c r="O14" s="2" t="s">
        <v>823</v>
      </c>
      <c r="P14" s="2" t="s">
        <v>824</v>
      </c>
      <c r="Q14" s="2" t="s">
        <v>825</v>
      </c>
      <c r="R14" s="2" t="s">
        <v>823</v>
      </c>
      <c r="S14" s="2"/>
      <c r="T14" s="2"/>
      <c r="U14" s="2"/>
      <c r="V14" s="2" t="s">
        <v>826</v>
      </c>
      <c r="W14" s="2"/>
      <c r="X14" s="2"/>
      <c r="Y14" s="2"/>
      <c r="Z14" s="2">
        <v>1446073398</v>
      </c>
      <c r="AA14" s="2">
        <v>92578323</v>
      </c>
      <c r="AB14" s="2">
        <v>1446073398</v>
      </c>
      <c r="AC14" s="2">
        <v>5678760</v>
      </c>
      <c r="AD14" s="2">
        <v>141969</v>
      </c>
      <c r="AE14" s="2">
        <v>0</v>
      </c>
      <c r="AF14" s="2">
        <v>1446073398</v>
      </c>
      <c r="AG14" s="2">
        <v>0.99608834058299367</v>
      </c>
      <c r="AH14" s="2" t="s">
        <v>827</v>
      </c>
      <c r="AI14" s="2"/>
    </row>
    <row r="15" spans="1:35">
      <c r="A15" s="3" t="s">
        <v>10</v>
      </c>
      <c r="B15" s="797"/>
      <c r="C15" s="797"/>
      <c r="D15" s="797"/>
      <c r="E15" s="797">
        <v>0</v>
      </c>
      <c r="F15" s="768">
        <v>116628461.1111</v>
      </c>
      <c r="G15" s="768">
        <v>148165302.05559999</v>
      </c>
      <c r="H15" s="788" t="e">
        <v>#DIV/0!</v>
      </c>
      <c r="I15" s="758">
        <v>121642110.25</v>
      </c>
      <c r="J15" s="758">
        <v>40935415.944499999</v>
      </c>
      <c r="K15" s="783">
        <v>145684539.02779999</v>
      </c>
      <c r="L15" s="758">
        <v>0</v>
      </c>
      <c r="M15" s="758">
        <v>121642110.25</v>
      </c>
      <c r="N15" s="788" t="e">
        <v>#DIV/0!</v>
      </c>
      <c r="O15" s="2">
        <v>0</v>
      </c>
      <c r="P15" s="2">
        <v>0</v>
      </c>
      <c r="Q15" s="2">
        <v>0</v>
      </c>
      <c r="R15" s="2">
        <v>0</v>
      </c>
      <c r="S15" s="2">
        <v>0</v>
      </c>
      <c r="T15" s="2">
        <v>0</v>
      </c>
      <c r="U15" s="2">
        <v>0</v>
      </c>
      <c r="V15" s="2">
        <v>0</v>
      </c>
      <c r="W15" s="2">
        <v>0</v>
      </c>
      <c r="X15" s="2">
        <v>0</v>
      </c>
      <c r="Y15" s="2">
        <v>0</v>
      </c>
      <c r="Z15" s="2">
        <v>0</v>
      </c>
      <c r="AA15" s="2">
        <v>0</v>
      </c>
      <c r="AB15" s="2">
        <v>0</v>
      </c>
      <c r="AC15" s="2">
        <v>0</v>
      </c>
      <c r="AD15" s="2">
        <v>0</v>
      </c>
      <c r="AE15" s="2">
        <v>0</v>
      </c>
      <c r="AF15" s="2">
        <v>0</v>
      </c>
      <c r="AG15" s="2" t="e">
        <v>#DIV/0!</v>
      </c>
      <c r="AH15" s="2">
        <v>0</v>
      </c>
      <c r="AI15" s="2">
        <v>0</v>
      </c>
    </row>
    <row r="16" spans="1:35">
      <c r="A16" s="3" t="s">
        <v>11</v>
      </c>
      <c r="B16" s="768">
        <v>3234328</v>
      </c>
      <c r="C16" s="768">
        <v>3801</v>
      </c>
      <c r="D16" s="768">
        <v>727193</v>
      </c>
      <c r="E16" s="768">
        <v>3965322</v>
      </c>
      <c r="F16" s="768">
        <v>0</v>
      </c>
      <c r="G16" s="768">
        <v>0</v>
      </c>
      <c r="H16" s="788">
        <v>0</v>
      </c>
      <c r="I16" s="758">
        <v>0</v>
      </c>
      <c r="J16" s="758">
        <v>0</v>
      </c>
      <c r="K16" s="783" t="e">
        <v>#DIV/0!</v>
      </c>
      <c r="L16" s="758">
        <v>0</v>
      </c>
      <c r="M16" s="758">
        <v>0</v>
      </c>
      <c r="N16" s="788">
        <v>0</v>
      </c>
      <c r="O16" s="2"/>
      <c r="P16" s="2"/>
      <c r="Q16" s="2"/>
      <c r="R16" s="2"/>
      <c r="S16" s="2"/>
      <c r="T16" s="2"/>
      <c r="U16" s="2"/>
      <c r="V16" s="2"/>
      <c r="W16" s="2"/>
      <c r="X16" s="2"/>
      <c r="Y16" s="2"/>
      <c r="Z16" s="2">
        <v>6617219592</v>
      </c>
      <c r="AA16" s="2">
        <v>563962194</v>
      </c>
      <c r="AB16" s="2">
        <v>6617219592</v>
      </c>
      <c r="AC16" s="2">
        <v>1541384122</v>
      </c>
      <c r="AD16" s="2">
        <v>55275712</v>
      </c>
      <c r="AE16" s="2">
        <v>0</v>
      </c>
      <c r="AF16" s="2">
        <v>6617219592</v>
      </c>
      <c r="AG16" s="2">
        <v>0.81107255897782904</v>
      </c>
      <c r="AH16" s="2"/>
      <c r="AI16" s="2"/>
    </row>
    <row r="17" spans="1:36" ht="14.25" thickBot="1">
      <c r="A17" s="3" t="s">
        <v>12</v>
      </c>
      <c r="B17" s="768">
        <v>2024066</v>
      </c>
      <c r="C17" s="768"/>
      <c r="D17" s="768"/>
      <c r="E17" s="768">
        <v>2024066</v>
      </c>
      <c r="F17" s="768">
        <v>0</v>
      </c>
      <c r="G17" s="768">
        <v>0</v>
      </c>
      <c r="H17" s="788">
        <v>0</v>
      </c>
      <c r="I17" s="758">
        <v>0</v>
      </c>
      <c r="J17" s="758">
        <v>0</v>
      </c>
      <c r="K17" s="783" t="e">
        <v>#DIV/0!</v>
      </c>
      <c r="L17" s="758">
        <v>0</v>
      </c>
      <c r="M17" s="758">
        <v>0</v>
      </c>
      <c r="N17" s="788">
        <v>0</v>
      </c>
      <c r="O17" s="2"/>
      <c r="P17" s="2"/>
      <c r="Q17" s="2"/>
      <c r="R17" s="2"/>
      <c r="S17" s="2"/>
      <c r="T17" s="2"/>
      <c r="U17" s="2"/>
      <c r="V17" s="2"/>
      <c r="W17" s="2"/>
      <c r="X17" s="2"/>
      <c r="Y17" s="2"/>
      <c r="Z17" s="2">
        <v>0</v>
      </c>
      <c r="AA17" s="2">
        <v>0</v>
      </c>
      <c r="AB17" s="2">
        <v>0</v>
      </c>
      <c r="AC17" s="2">
        <v>4724729502</v>
      </c>
      <c r="AD17" s="2">
        <v>577160529</v>
      </c>
      <c r="AE17" s="2">
        <v>0</v>
      </c>
      <c r="AF17" s="2">
        <v>0</v>
      </c>
      <c r="AG17" s="2">
        <v>0</v>
      </c>
      <c r="AH17" s="2"/>
      <c r="AI17" s="2"/>
    </row>
    <row r="18" spans="1:36" s="23" customFormat="1" ht="43.9" customHeight="1" thickBot="1">
      <c r="A18" s="15" t="s">
        <v>13</v>
      </c>
      <c r="B18" s="775">
        <v>1604284</v>
      </c>
      <c r="C18" s="769">
        <v>71437</v>
      </c>
      <c r="D18" s="769">
        <v>404113</v>
      </c>
      <c r="E18" s="770">
        <v>2079834</v>
      </c>
      <c r="F18" s="771">
        <v>0</v>
      </c>
      <c r="G18" s="772">
        <v>0</v>
      </c>
      <c r="H18" s="789">
        <v>0</v>
      </c>
      <c r="I18" s="759">
        <v>0</v>
      </c>
      <c r="J18" s="759">
        <v>0</v>
      </c>
      <c r="K18" s="793" t="e">
        <v>#DIV/0!</v>
      </c>
      <c r="L18" s="794">
        <v>0</v>
      </c>
      <c r="M18" s="759">
        <v>0</v>
      </c>
      <c r="N18" s="796">
        <v>0</v>
      </c>
      <c r="O18" s="14"/>
      <c r="P18" s="15"/>
      <c r="Q18" s="15"/>
      <c r="R18" s="15"/>
      <c r="S18" s="15"/>
      <c r="T18" s="15"/>
      <c r="U18" s="15"/>
      <c r="V18" s="16"/>
      <c r="W18" s="17"/>
      <c r="X18" s="18"/>
      <c r="Y18" s="19"/>
      <c r="Z18" s="13">
        <v>0</v>
      </c>
      <c r="AA18" s="11">
        <v>0</v>
      </c>
      <c r="AB18" s="20">
        <v>0</v>
      </c>
      <c r="AC18" s="13">
        <v>141295498</v>
      </c>
      <c r="AD18" s="11">
        <v>4308259</v>
      </c>
      <c r="AE18" s="11">
        <v>0</v>
      </c>
      <c r="AF18" s="11">
        <v>0</v>
      </c>
      <c r="AG18" s="12">
        <v>0</v>
      </c>
      <c r="AH18" s="345" t="s">
        <v>178</v>
      </c>
      <c r="AI18" s="345" t="s">
        <v>178</v>
      </c>
    </row>
    <row r="19" spans="1:36" s="801" customFormat="1" ht="14.25" thickBot="1">
      <c r="A19" s="9" t="s">
        <v>14</v>
      </c>
      <c r="B19" s="797"/>
      <c r="C19" s="797"/>
      <c r="D19" s="797"/>
      <c r="E19" s="797"/>
      <c r="F19" s="797"/>
      <c r="G19" s="797"/>
      <c r="H19" s="798"/>
      <c r="I19" s="799"/>
      <c r="J19" s="799"/>
      <c r="K19" s="800"/>
      <c r="L19" s="799"/>
      <c r="M19" s="799"/>
      <c r="N19" s="798"/>
      <c r="O19" s="9"/>
      <c r="P19" s="9"/>
      <c r="Q19" s="9"/>
      <c r="R19" s="9"/>
      <c r="S19" s="9"/>
      <c r="T19" s="9"/>
      <c r="U19" s="9"/>
      <c r="V19" s="9"/>
      <c r="W19" s="9"/>
      <c r="X19" s="9"/>
      <c r="Y19" s="9"/>
      <c r="Z19" s="9"/>
      <c r="AA19" s="9"/>
      <c r="AB19" s="9"/>
      <c r="AC19" s="9"/>
      <c r="AD19" s="9"/>
      <c r="AE19" s="9"/>
      <c r="AF19" s="9"/>
      <c r="AG19" s="9"/>
      <c r="AH19" s="9"/>
      <c r="AI19" s="9"/>
    </row>
    <row r="20" spans="1:36" s="23" customFormat="1" ht="41.45" customHeight="1" thickBot="1">
      <c r="A20" s="10" t="s">
        <v>704</v>
      </c>
      <c r="B20" s="769">
        <v>1053997</v>
      </c>
      <c r="C20" s="769">
        <v>1217</v>
      </c>
      <c r="D20" s="769">
        <v>31419</v>
      </c>
      <c r="E20" s="770">
        <v>1086633</v>
      </c>
      <c r="F20" s="771">
        <v>726510</v>
      </c>
      <c r="G20" s="772">
        <v>724498</v>
      </c>
      <c r="H20" s="789">
        <v>0.66858819859142871</v>
      </c>
      <c r="I20" s="759">
        <v>2013</v>
      </c>
      <c r="J20" s="759">
        <v>724498</v>
      </c>
      <c r="K20" s="793">
        <v>1</v>
      </c>
      <c r="L20" s="794">
        <v>0</v>
      </c>
      <c r="M20" s="759">
        <v>2013</v>
      </c>
      <c r="N20" s="796">
        <v>1.8525113814875859E-3</v>
      </c>
      <c r="O20" s="355" t="s">
        <v>705</v>
      </c>
      <c r="P20" s="356" t="s">
        <v>706</v>
      </c>
      <c r="Q20" s="356" t="s">
        <v>707</v>
      </c>
      <c r="R20" s="356" t="s">
        <v>708</v>
      </c>
      <c r="S20" s="356" t="s">
        <v>709</v>
      </c>
      <c r="T20" s="357">
        <v>41270189</v>
      </c>
      <c r="U20" s="358"/>
      <c r="V20" s="359" t="s">
        <v>710</v>
      </c>
      <c r="W20" s="17"/>
      <c r="X20" s="18"/>
      <c r="Y20" s="19"/>
      <c r="Z20" s="13">
        <v>2200420</v>
      </c>
      <c r="AA20" s="11">
        <v>59632</v>
      </c>
      <c r="AB20" s="20">
        <v>2200420</v>
      </c>
      <c r="AC20" s="13">
        <v>3759136482</v>
      </c>
      <c r="AD20" s="11">
        <v>414505876</v>
      </c>
      <c r="AE20" s="11">
        <v>0</v>
      </c>
      <c r="AF20" s="11">
        <v>2200420</v>
      </c>
      <c r="AG20" s="12">
        <v>5.850100794826382E-4</v>
      </c>
      <c r="AH20" s="21"/>
      <c r="AI20" s="22"/>
    </row>
    <row r="21" spans="1:36" s="801" customFormat="1">
      <c r="A21" s="9" t="s">
        <v>15</v>
      </c>
      <c r="B21" s="797"/>
      <c r="C21" s="797"/>
      <c r="D21" s="797"/>
      <c r="E21" s="797"/>
      <c r="F21" s="797"/>
      <c r="G21" s="797"/>
      <c r="H21" s="798"/>
      <c r="I21" s="799"/>
      <c r="J21" s="799"/>
      <c r="K21" s="800"/>
      <c r="L21" s="799"/>
      <c r="M21" s="799"/>
      <c r="N21" s="798"/>
      <c r="O21" s="9"/>
      <c r="P21" s="9"/>
      <c r="Q21" s="9"/>
      <c r="R21" s="9"/>
      <c r="S21" s="9"/>
      <c r="T21" s="9"/>
      <c r="U21" s="9"/>
      <c r="V21" s="9"/>
      <c r="W21" s="9"/>
      <c r="X21" s="9"/>
      <c r="Y21" s="9"/>
      <c r="Z21" s="9"/>
      <c r="AA21" s="9"/>
      <c r="AB21" s="9"/>
      <c r="AC21" s="9"/>
      <c r="AD21" s="9"/>
      <c r="AE21" s="9"/>
      <c r="AF21" s="9"/>
      <c r="AG21" s="9"/>
      <c r="AH21" s="9"/>
      <c r="AI21" s="9"/>
    </row>
    <row r="22" spans="1:36" s="1" customFormat="1" ht="14.25" thickBot="1">
      <c r="A22" s="3" t="s">
        <v>16</v>
      </c>
      <c r="B22" s="776">
        <v>951408</v>
      </c>
      <c r="C22" s="776"/>
      <c r="D22" s="776">
        <v>584304</v>
      </c>
      <c r="E22" s="776">
        <v>1535712</v>
      </c>
      <c r="F22" s="776">
        <v>1364876</v>
      </c>
      <c r="G22" s="776">
        <v>862419</v>
      </c>
      <c r="H22" s="790">
        <v>0.88875778791856808</v>
      </c>
      <c r="I22" s="760">
        <v>970678</v>
      </c>
      <c r="J22" s="760">
        <v>813931</v>
      </c>
      <c r="K22" s="784">
        <v>0.94377674888888119</v>
      </c>
      <c r="L22" s="760">
        <v>0</v>
      </c>
      <c r="M22" s="760">
        <v>970678</v>
      </c>
      <c r="N22" s="790">
        <v>0.63207033610468633</v>
      </c>
      <c r="O22" s="3" t="s">
        <v>2314</v>
      </c>
      <c r="P22" s="3" t="s">
        <v>1164</v>
      </c>
      <c r="Q22" s="3" t="s">
        <v>773</v>
      </c>
      <c r="R22" s="3" t="s">
        <v>2314</v>
      </c>
      <c r="S22" s="3">
        <v>12</v>
      </c>
      <c r="T22" s="3">
        <v>7986068</v>
      </c>
      <c r="U22" s="3">
        <v>134690</v>
      </c>
      <c r="V22" s="3"/>
      <c r="W22" s="3"/>
      <c r="X22" s="3"/>
      <c r="Y22" s="3"/>
      <c r="Z22" s="3">
        <v>0</v>
      </c>
      <c r="AA22" s="3">
        <v>0</v>
      </c>
      <c r="AB22" s="3">
        <v>0</v>
      </c>
      <c r="AC22" s="3">
        <v>16980096</v>
      </c>
      <c r="AD22" s="3">
        <v>571293</v>
      </c>
      <c r="AE22" s="3">
        <v>0</v>
      </c>
      <c r="AF22" s="3">
        <v>0</v>
      </c>
      <c r="AG22" s="3">
        <v>0</v>
      </c>
      <c r="AH22" s="3" t="s">
        <v>178</v>
      </c>
      <c r="AI22" s="3"/>
    </row>
    <row r="23" spans="1:36" s="23" customFormat="1" ht="49.15" customHeight="1" thickBot="1">
      <c r="A23" s="218" t="s">
        <v>382</v>
      </c>
      <c r="B23" s="777">
        <v>2777374</v>
      </c>
      <c r="C23" s="777">
        <v>147761</v>
      </c>
      <c r="D23" s="777">
        <v>1885135</v>
      </c>
      <c r="E23" s="770">
        <v>4810270</v>
      </c>
      <c r="F23" s="771">
        <v>1042628.3760000002</v>
      </c>
      <c r="G23" s="772">
        <v>882214.70400000014</v>
      </c>
      <c r="H23" s="789">
        <v>0.21675048926567536</v>
      </c>
      <c r="I23" s="759">
        <v>160413.67199999999</v>
      </c>
      <c r="J23" s="759">
        <v>882214.70400000014</v>
      </c>
      <c r="K23" s="793">
        <v>1</v>
      </c>
      <c r="L23" s="794">
        <v>0</v>
      </c>
      <c r="M23" s="759">
        <v>160413.67199999999</v>
      </c>
      <c r="N23" s="796">
        <v>3.3348163824483863E-2</v>
      </c>
      <c r="O23" s="219" t="s">
        <v>383</v>
      </c>
      <c r="P23" s="220" t="s">
        <v>384</v>
      </c>
      <c r="Q23" s="220" t="s">
        <v>385</v>
      </c>
      <c r="R23" s="220" t="s">
        <v>386</v>
      </c>
      <c r="S23" s="220" t="s">
        <v>387</v>
      </c>
      <c r="T23" s="220">
        <v>72695600</v>
      </c>
      <c r="U23" s="220">
        <v>1042628</v>
      </c>
      <c r="V23" s="221" t="s">
        <v>388</v>
      </c>
      <c r="W23" s="255"/>
      <c r="X23" s="256"/>
      <c r="Y23" s="257"/>
      <c r="Z23" s="13">
        <v>0</v>
      </c>
      <c r="AA23" s="11">
        <v>0</v>
      </c>
      <c r="AB23" s="20">
        <v>0</v>
      </c>
      <c r="AC23" s="13">
        <v>8159289</v>
      </c>
      <c r="AD23" s="11">
        <v>222203</v>
      </c>
      <c r="AE23" s="11">
        <v>0</v>
      </c>
      <c r="AF23" s="11">
        <v>0</v>
      </c>
      <c r="AG23" s="12">
        <v>0</v>
      </c>
      <c r="AH23" s="258"/>
      <c r="AI23" s="259"/>
    </row>
    <row r="24" spans="1:36">
      <c r="A24" s="3" t="s">
        <v>17</v>
      </c>
      <c r="B24" s="797"/>
      <c r="C24" s="797"/>
      <c r="D24" s="797"/>
      <c r="E24" s="797">
        <v>0</v>
      </c>
      <c r="F24" s="797">
        <v>0</v>
      </c>
      <c r="G24" s="797">
        <v>0</v>
      </c>
      <c r="H24" s="788" t="e">
        <v>#DIV/0!</v>
      </c>
      <c r="I24" s="758">
        <v>0</v>
      </c>
      <c r="J24" s="758">
        <v>0</v>
      </c>
      <c r="K24" s="783" t="e">
        <v>#DIV/0!</v>
      </c>
      <c r="L24" s="758">
        <v>0</v>
      </c>
      <c r="M24" s="758">
        <v>0</v>
      </c>
      <c r="N24" s="788" t="e">
        <v>#DIV/0!</v>
      </c>
      <c r="O24" s="2" t="s">
        <v>951</v>
      </c>
      <c r="P24" s="2" t="s">
        <v>952</v>
      </c>
      <c r="Q24" s="2" t="s">
        <v>953</v>
      </c>
      <c r="R24" s="2" t="s">
        <v>954</v>
      </c>
      <c r="S24" s="2" t="s">
        <v>66</v>
      </c>
      <c r="T24" s="2">
        <v>219561540</v>
      </c>
      <c r="U24" s="2"/>
      <c r="V24" s="2" t="s">
        <v>955</v>
      </c>
      <c r="W24" s="2"/>
      <c r="X24" s="2"/>
      <c r="Y24" s="2"/>
      <c r="Z24" s="2">
        <v>0</v>
      </c>
      <c r="AA24" s="2">
        <v>0</v>
      </c>
      <c r="AB24" s="2">
        <v>0</v>
      </c>
      <c r="AC24" s="2">
        <v>0</v>
      </c>
      <c r="AD24" s="2">
        <v>0</v>
      </c>
      <c r="AE24" s="2">
        <v>0</v>
      </c>
      <c r="AF24" s="2">
        <v>0</v>
      </c>
      <c r="AG24" s="2" t="e">
        <v>#DIV/0!</v>
      </c>
      <c r="AH24" s="2"/>
      <c r="AI24" s="2"/>
    </row>
    <row r="25" spans="1:36" s="23" customFormat="1" ht="57.6" customHeight="1">
      <c r="A25" s="292" t="s">
        <v>537</v>
      </c>
      <c r="B25" s="778">
        <v>729129</v>
      </c>
      <c r="C25" s="778">
        <v>27025</v>
      </c>
      <c r="D25" s="778">
        <v>901564</v>
      </c>
      <c r="E25" s="778">
        <v>1657718</v>
      </c>
      <c r="F25" s="778">
        <v>294282</v>
      </c>
      <c r="G25" s="778">
        <v>35355</v>
      </c>
      <c r="H25" s="791" t="s">
        <v>533</v>
      </c>
      <c r="I25" s="761">
        <v>269339</v>
      </c>
      <c r="J25" s="761">
        <v>34452</v>
      </c>
      <c r="K25" s="785" t="s">
        <v>534</v>
      </c>
      <c r="L25" s="761">
        <v>0</v>
      </c>
      <c r="M25" s="761">
        <v>269339</v>
      </c>
      <c r="N25" s="791">
        <v>0.1624757648767764</v>
      </c>
      <c r="O25" s="292" t="s">
        <v>535</v>
      </c>
      <c r="P25" s="294" t="s">
        <v>538</v>
      </c>
      <c r="Q25" s="294" t="s">
        <v>536</v>
      </c>
      <c r="R25" s="292" t="s">
        <v>535</v>
      </c>
      <c r="S25" s="292"/>
      <c r="T25" s="292"/>
      <c r="U25" s="292"/>
      <c r="V25" s="294" t="s">
        <v>539</v>
      </c>
      <c r="W25" s="292"/>
      <c r="X25" s="292"/>
      <c r="Y25" s="292"/>
      <c r="Z25" s="294">
        <v>536781043</v>
      </c>
      <c r="AA25" s="294">
        <v>40518268</v>
      </c>
      <c r="AB25" s="294">
        <v>536781043</v>
      </c>
      <c r="AC25" s="294">
        <v>25160619</v>
      </c>
      <c r="AD25" s="294">
        <v>1024995</v>
      </c>
      <c r="AE25" s="294">
        <v>0</v>
      </c>
      <c r="AF25" s="294">
        <v>536781043</v>
      </c>
      <c r="AG25" s="293">
        <v>0.95522556752519272</v>
      </c>
      <c r="AH25" s="292" t="s">
        <v>143</v>
      </c>
      <c r="AI25" s="292"/>
      <c r="AJ25" s="295"/>
    </row>
    <row r="26" spans="1:36" s="1" customFormat="1">
      <c r="A26" s="3" t="s">
        <v>18</v>
      </c>
      <c r="B26" s="776">
        <v>1114527</v>
      </c>
      <c r="C26" s="776">
        <v>86794</v>
      </c>
      <c r="D26" s="776">
        <v>890553</v>
      </c>
      <c r="E26" s="776">
        <v>2091874</v>
      </c>
      <c r="F26" s="776">
        <v>471569783</v>
      </c>
      <c r="G26" s="776">
        <v>471569783</v>
      </c>
      <c r="H26" s="790">
        <v>0.22542934373676426</v>
      </c>
      <c r="I26" s="760">
        <v>0</v>
      </c>
      <c r="J26" s="760">
        <v>471569783</v>
      </c>
      <c r="K26" s="784">
        <v>1</v>
      </c>
      <c r="L26" s="760">
        <v>0</v>
      </c>
      <c r="M26" s="760">
        <v>0</v>
      </c>
      <c r="N26" s="790">
        <v>0</v>
      </c>
      <c r="O26" s="3" t="s">
        <v>2301</v>
      </c>
      <c r="P26" s="3" t="s">
        <v>2302</v>
      </c>
      <c r="Q26" s="3" t="s">
        <v>2303</v>
      </c>
      <c r="R26" s="3" t="s">
        <v>676</v>
      </c>
      <c r="S26" s="3" t="s">
        <v>2304</v>
      </c>
      <c r="T26" s="3">
        <v>34042670</v>
      </c>
      <c r="U26" s="3" t="s">
        <v>2305</v>
      </c>
      <c r="V26" s="3" t="s">
        <v>2306</v>
      </c>
      <c r="W26" s="3"/>
      <c r="X26" s="3"/>
      <c r="Y26" s="3"/>
      <c r="Z26" s="3">
        <v>0</v>
      </c>
      <c r="AA26" s="3">
        <v>0</v>
      </c>
      <c r="AB26" s="3">
        <v>0</v>
      </c>
      <c r="AC26" s="3">
        <v>1069400</v>
      </c>
      <c r="AD26" s="3">
        <v>48123</v>
      </c>
      <c r="AE26" s="3">
        <v>0</v>
      </c>
      <c r="AF26" s="3">
        <v>0</v>
      </c>
      <c r="AG26" s="3">
        <v>0</v>
      </c>
      <c r="AH26" s="3" t="s">
        <v>143</v>
      </c>
      <c r="AI26" s="3" t="s">
        <v>2307</v>
      </c>
    </row>
    <row r="27" spans="1:36">
      <c r="A27" s="3" t="s">
        <v>19</v>
      </c>
      <c r="B27" s="768">
        <v>1352060</v>
      </c>
      <c r="C27" s="768">
        <v>15051</v>
      </c>
      <c r="D27" s="768">
        <v>196046</v>
      </c>
      <c r="E27" s="768">
        <v>1563157</v>
      </c>
      <c r="F27" s="768">
        <v>968106</v>
      </c>
      <c r="G27" s="768">
        <v>989730</v>
      </c>
      <c r="H27" s="788">
        <v>0.6193274252042501</v>
      </c>
      <c r="I27" s="758">
        <v>386914</v>
      </c>
      <c r="J27" s="758">
        <v>968106</v>
      </c>
      <c r="K27" s="783">
        <v>0.97815161710769605</v>
      </c>
      <c r="L27" s="758">
        <v>0</v>
      </c>
      <c r="M27" s="758">
        <v>386914</v>
      </c>
      <c r="N27" s="788">
        <v>0.24752088241936029</v>
      </c>
      <c r="O27" s="2"/>
      <c r="P27" s="2"/>
      <c r="Q27" s="2"/>
      <c r="R27" s="2"/>
      <c r="S27" s="2"/>
      <c r="T27" s="2"/>
      <c r="U27" s="2"/>
      <c r="V27" s="2"/>
      <c r="W27" s="2"/>
      <c r="X27" s="2"/>
      <c r="Y27" s="2"/>
      <c r="Z27" s="2">
        <v>0</v>
      </c>
      <c r="AA27" s="2">
        <v>0</v>
      </c>
      <c r="AB27" s="2">
        <v>0</v>
      </c>
      <c r="AC27" s="2">
        <v>366169418</v>
      </c>
      <c r="AD27" s="2">
        <v>33876882</v>
      </c>
      <c r="AE27" s="2">
        <v>0</v>
      </c>
      <c r="AF27" s="2">
        <v>0</v>
      </c>
      <c r="AG27" s="2">
        <v>0</v>
      </c>
      <c r="AH27" s="2"/>
      <c r="AI27" s="2"/>
    </row>
    <row r="28" spans="1:36">
      <c r="A28" s="3" t="s">
        <v>20</v>
      </c>
      <c r="B28" s="768">
        <v>2961969</v>
      </c>
      <c r="C28" s="768">
        <v>5213484</v>
      </c>
      <c r="D28" s="768">
        <v>34</v>
      </c>
      <c r="E28" s="768">
        <v>8175487</v>
      </c>
      <c r="F28" s="768">
        <v>2110456</v>
      </c>
      <c r="G28" s="768">
        <v>0</v>
      </c>
      <c r="H28" s="788">
        <v>0.25814437720957784</v>
      </c>
      <c r="I28" s="758">
        <v>2110456</v>
      </c>
      <c r="J28" s="758">
        <v>0</v>
      </c>
      <c r="K28" s="783" t="e">
        <v>#DIV/0!</v>
      </c>
      <c r="L28" s="758">
        <v>1273</v>
      </c>
      <c r="M28" s="758">
        <v>2111729</v>
      </c>
      <c r="N28" s="788">
        <v>0.25830008658811393</v>
      </c>
      <c r="O28" s="2" t="s">
        <v>1077</v>
      </c>
      <c r="P28" s="2" t="s">
        <v>1078</v>
      </c>
      <c r="Q28" s="2" t="s">
        <v>1079</v>
      </c>
      <c r="R28" s="2" t="s">
        <v>1080</v>
      </c>
      <c r="S28" s="2" t="s">
        <v>1081</v>
      </c>
      <c r="T28" s="2" t="s">
        <v>1082</v>
      </c>
      <c r="U28" s="2" t="s">
        <v>1083</v>
      </c>
      <c r="V28" s="2" t="s">
        <v>1084</v>
      </c>
      <c r="W28" s="2"/>
      <c r="X28" s="2"/>
      <c r="Y28" s="2"/>
      <c r="Z28" s="2">
        <v>0</v>
      </c>
      <c r="AA28" s="2">
        <v>0</v>
      </c>
      <c r="AB28" s="2">
        <v>0</v>
      </c>
      <c r="AC28" s="2">
        <v>574520072</v>
      </c>
      <c r="AD28" s="2">
        <v>16451656</v>
      </c>
      <c r="AE28" s="2">
        <v>0</v>
      </c>
      <c r="AF28" s="2">
        <v>0</v>
      </c>
      <c r="AG28" s="2">
        <v>0</v>
      </c>
      <c r="AH28" s="2"/>
      <c r="AI28" s="2"/>
    </row>
    <row r="29" spans="1:36" s="1" customFormat="1">
      <c r="A29" s="3" t="s">
        <v>21</v>
      </c>
      <c r="B29" s="776">
        <v>20539199</v>
      </c>
      <c r="C29" s="776">
        <v>2456</v>
      </c>
      <c r="D29" s="776">
        <v>1859681.4109999998</v>
      </c>
      <c r="E29" s="776">
        <v>22401336.410999998</v>
      </c>
      <c r="F29" s="776">
        <v>1922860.2749999999</v>
      </c>
      <c r="G29" s="776">
        <v>617282</v>
      </c>
      <c r="H29" s="790">
        <v>5975</v>
      </c>
      <c r="I29" s="760">
        <v>0</v>
      </c>
      <c r="J29" s="760" t="s">
        <v>1028</v>
      </c>
      <c r="K29" s="784"/>
      <c r="L29" s="760"/>
      <c r="M29" s="760"/>
      <c r="N29" s="790">
        <v>84</v>
      </c>
      <c r="O29" s="3">
        <v>126669201</v>
      </c>
      <c r="P29" s="3">
        <v>1403226.4109999998</v>
      </c>
      <c r="Q29" s="3" t="s">
        <v>1028</v>
      </c>
      <c r="R29" s="3" t="s">
        <v>575</v>
      </c>
      <c r="S29" s="3"/>
      <c r="T29" s="3"/>
      <c r="U29" s="3">
        <v>0</v>
      </c>
      <c r="V29" s="3">
        <v>0</v>
      </c>
      <c r="W29" s="3">
        <v>1416743208</v>
      </c>
      <c r="X29" s="3">
        <v>38261971</v>
      </c>
      <c r="Y29" s="3" t="s">
        <v>2308</v>
      </c>
      <c r="Z29" s="3" t="s">
        <v>1028</v>
      </c>
      <c r="AA29" s="3"/>
      <c r="AB29" s="3"/>
      <c r="AC29" s="3"/>
      <c r="AD29" s="3"/>
      <c r="AE29" s="3"/>
      <c r="AF29" s="3"/>
      <c r="AG29" s="3"/>
      <c r="AH29" s="3"/>
      <c r="AI29" s="3"/>
    </row>
    <row r="30" spans="1:36" s="1" customFormat="1" ht="14.25" thickBot="1">
      <c r="A30" s="3" t="s">
        <v>22</v>
      </c>
      <c r="B30" s="776">
        <v>1120308</v>
      </c>
      <c r="C30" s="776">
        <v>913597</v>
      </c>
      <c r="D30" s="776">
        <v>318175</v>
      </c>
      <c r="E30" s="776">
        <v>2352080</v>
      </c>
      <c r="F30" s="776">
        <v>1506381</v>
      </c>
      <c r="G30" s="776">
        <v>17161367</v>
      </c>
      <c r="H30" s="790">
        <v>0.64044632835617832</v>
      </c>
      <c r="I30" s="760">
        <v>501304</v>
      </c>
      <c r="J30" s="760">
        <v>17176400</v>
      </c>
      <c r="K30" s="784">
        <v>1.0008759791687922</v>
      </c>
      <c r="L30" s="760">
        <v>2332</v>
      </c>
      <c r="M30" s="760">
        <v>503636</v>
      </c>
      <c r="N30" s="790">
        <v>0.21412366926295023</v>
      </c>
      <c r="O30" s="3" t="s">
        <v>2165</v>
      </c>
      <c r="P30" s="3" t="s">
        <v>2166</v>
      </c>
      <c r="Q30" s="3" t="s">
        <v>2167</v>
      </c>
      <c r="R30" s="3" t="s">
        <v>2168</v>
      </c>
      <c r="S30" s="3" t="s">
        <v>2169</v>
      </c>
      <c r="T30" s="3" t="s">
        <v>2170</v>
      </c>
      <c r="U30" s="3"/>
      <c r="V30" s="3" t="s">
        <v>2171</v>
      </c>
      <c r="W30" s="3"/>
      <c r="X30" s="3"/>
      <c r="Y30" s="3"/>
      <c r="Z30" s="3">
        <v>0</v>
      </c>
      <c r="AA30" s="3">
        <v>0</v>
      </c>
      <c r="AB30" s="3">
        <v>0</v>
      </c>
      <c r="AC30" s="3">
        <v>0</v>
      </c>
      <c r="AD30" s="3">
        <v>0</v>
      </c>
      <c r="AE30" s="3">
        <v>0</v>
      </c>
      <c r="AF30" s="3">
        <v>0</v>
      </c>
      <c r="AG30" s="3" t="e">
        <v>#DIV/0!</v>
      </c>
      <c r="AH30" s="3" t="s">
        <v>143</v>
      </c>
      <c r="AI30" s="3"/>
    </row>
    <row r="31" spans="1:36" s="23" customFormat="1" ht="46.9" customHeight="1" thickBot="1">
      <c r="A31" s="10" t="s">
        <v>171</v>
      </c>
      <c r="B31" s="769">
        <v>1328062</v>
      </c>
      <c r="C31" s="769">
        <v>50538</v>
      </c>
      <c r="D31" s="769">
        <v>42521</v>
      </c>
      <c r="E31" s="770">
        <v>1421121</v>
      </c>
      <c r="F31" s="771">
        <v>154442</v>
      </c>
      <c r="G31" s="772">
        <v>196422</v>
      </c>
      <c r="H31" s="789">
        <v>0.10867617887569039</v>
      </c>
      <c r="I31" s="759">
        <v>133554</v>
      </c>
      <c r="J31" s="759">
        <v>20888</v>
      </c>
      <c r="K31" s="793">
        <v>0.10634246672979605</v>
      </c>
      <c r="L31" s="794">
        <v>0</v>
      </c>
      <c r="M31" s="759">
        <v>133554</v>
      </c>
      <c r="N31" s="796">
        <v>9.3977923062146015E-2</v>
      </c>
      <c r="O31" s="195" t="s">
        <v>172</v>
      </c>
      <c r="P31" s="196" t="s">
        <v>176</v>
      </c>
      <c r="Q31" s="196" t="s">
        <v>173</v>
      </c>
      <c r="R31" s="196" t="s">
        <v>174</v>
      </c>
      <c r="S31" s="196">
        <v>18</v>
      </c>
      <c r="T31" s="197">
        <v>9142198</v>
      </c>
      <c r="U31" s="197">
        <v>154442</v>
      </c>
      <c r="V31" s="198" t="s">
        <v>177</v>
      </c>
      <c r="W31" s="17" t="s">
        <v>178</v>
      </c>
      <c r="X31" s="18"/>
      <c r="Y31" s="19"/>
      <c r="Z31" s="13">
        <v>0</v>
      </c>
      <c r="AA31" s="11">
        <v>0</v>
      </c>
      <c r="AB31" s="20">
        <v>0</v>
      </c>
      <c r="AC31" s="13">
        <v>0</v>
      </c>
      <c r="AD31" s="11">
        <v>0</v>
      </c>
      <c r="AE31" s="11">
        <v>0</v>
      </c>
      <c r="AF31" s="11">
        <v>0</v>
      </c>
      <c r="AG31" s="12" t="e">
        <v>#DIV/0!</v>
      </c>
      <c r="AH31" s="21" t="s">
        <v>156</v>
      </c>
      <c r="AI31" s="22" t="s">
        <v>175</v>
      </c>
    </row>
    <row r="32" spans="1:36" s="23" customFormat="1" ht="46.9" customHeight="1" thickBot="1">
      <c r="A32" s="10" t="s">
        <v>23</v>
      </c>
      <c r="B32" s="769">
        <v>892492</v>
      </c>
      <c r="C32" s="769" t="s">
        <v>678</v>
      </c>
      <c r="D32" s="769">
        <v>196938</v>
      </c>
      <c r="E32" s="770">
        <v>1089430</v>
      </c>
      <c r="F32" s="771">
        <v>428591</v>
      </c>
      <c r="G32" s="772">
        <v>432117</v>
      </c>
      <c r="H32" s="789">
        <v>0.39340847966367731</v>
      </c>
      <c r="I32" s="759">
        <v>165984</v>
      </c>
      <c r="J32" s="759">
        <v>414416</v>
      </c>
      <c r="K32" s="793">
        <v>0.9590365572287135</v>
      </c>
      <c r="L32" s="794">
        <v>0</v>
      </c>
      <c r="M32" s="759">
        <v>165984</v>
      </c>
      <c r="N32" s="796">
        <v>0.15235857283166426</v>
      </c>
      <c r="O32" s="14" t="s">
        <v>673</v>
      </c>
      <c r="P32" s="15" t="s">
        <v>674</v>
      </c>
      <c r="Q32" s="15" t="s">
        <v>675</v>
      </c>
      <c r="R32" s="15" t="s">
        <v>676</v>
      </c>
      <c r="S32" s="15" t="s">
        <v>679</v>
      </c>
      <c r="T32" s="349">
        <v>15246707</v>
      </c>
      <c r="U32" s="15"/>
      <c r="V32" s="16" t="s">
        <v>677</v>
      </c>
      <c r="W32" s="17" t="s">
        <v>678</v>
      </c>
      <c r="X32" s="18" t="s">
        <v>678</v>
      </c>
      <c r="Y32" s="19" t="s">
        <v>678</v>
      </c>
      <c r="Z32" s="13">
        <v>0</v>
      </c>
      <c r="AA32" s="11">
        <v>0</v>
      </c>
      <c r="AB32" s="20">
        <v>0</v>
      </c>
      <c r="AC32" s="13">
        <v>1874752507.6799998</v>
      </c>
      <c r="AD32" s="11">
        <v>142913262</v>
      </c>
      <c r="AE32" s="11">
        <v>0</v>
      </c>
      <c r="AF32" s="11">
        <v>0</v>
      </c>
      <c r="AG32" s="12">
        <v>0</v>
      </c>
      <c r="AH32" s="21" t="s">
        <v>178</v>
      </c>
      <c r="AI32" s="22"/>
    </row>
    <row r="33" spans="1:35" s="23" customFormat="1" ht="46.9" customHeight="1" thickBot="1">
      <c r="A33" s="123" t="s">
        <v>120</v>
      </c>
      <c r="B33" s="769">
        <v>312470</v>
      </c>
      <c r="C33" s="769">
        <v>930794</v>
      </c>
      <c r="D33" s="769">
        <v>300065</v>
      </c>
      <c r="E33" s="770">
        <v>1543329</v>
      </c>
      <c r="F33" s="771">
        <v>70745906</v>
      </c>
      <c r="G33" s="772">
        <v>75129221</v>
      </c>
      <c r="H33" s="789">
        <v>45.839808621492892</v>
      </c>
      <c r="I33" s="759">
        <v>70553792</v>
      </c>
      <c r="J33" s="759">
        <v>70745906</v>
      </c>
      <c r="K33" s="793">
        <v>0.94165632304373292</v>
      </c>
      <c r="L33" s="794">
        <v>0</v>
      </c>
      <c r="M33" s="759">
        <v>70553792</v>
      </c>
      <c r="N33" s="796">
        <v>45.715328358373363</v>
      </c>
      <c r="O33" s="14"/>
      <c r="P33" s="15"/>
      <c r="Q33" s="15"/>
      <c r="R33" s="15"/>
      <c r="S33" s="15"/>
      <c r="T33" s="15"/>
      <c r="U33" s="15"/>
      <c r="V33" s="16"/>
      <c r="W33" s="17"/>
      <c r="X33" s="18"/>
      <c r="Y33" s="19"/>
      <c r="Z33" s="13">
        <v>8401352</v>
      </c>
      <c r="AA33" s="11">
        <v>823662</v>
      </c>
      <c r="AB33" s="20">
        <v>8401352</v>
      </c>
      <c r="AC33" s="13">
        <v>2542375840</v>
      </c>
      <c r="AD33" s="11">
        <v>162199579</v>
      </c>
      <c r="AE33" s="11">
        <v>0</v>
      </c>
      <c r="AF33" s="11">
        <v>8401352</v>
      </c>
      <c r="AG33" s="12">
        <v>3.2936440024433147E-3</v>
      </c>
      <c r="AH33" s="21"/>
      <c r="AI33" s="22"/>
    </row>
    <row r="34" spans="1:35" s="23" customFormat="1" ht="46.9" customHeight="1" thickBot="1">
      <c r="A34" s="10" t="s">
        <v>443</v>
      </c>
      <c r="B34" s="769">
        <v>1452323.4814814813</v>
      </c>
      <c r="C34" s="769">
        <v>66957</v>
      </c>
      <c r="D34" s="769">
        <v>331563</v>
      </c>
      <c r="E34" s="770">
        <v>1850843.4814814813</v>
      </c>
      <c r="F34" s="771">
        <v>1366638</v>
      </c>
      <c r="G34" s="772">
        <v>848922</v>
      </c>
      <c r="H34" s="789">
        <v>0.73838658626395248</v>
      </c>
      <c r="I34" s="759">
        <v>948256</v>
      </c>
      <c r="J34" s="759">
        <v>835070</v>
      </c>
      <c r="K34" s="793">
        <v>0.98368283540772883</v>
      </c>
      <c r="L34" s="794">
        <v>0</v>
      </c>
      <c r="M34" s="759">
        <v>948256</v>
      </c>
      <c r="N34" s="796">
        <v>0.51233721786187014</v>
      </c>
      <c r="O34" s="206" t="s">
        <v>444</v>
      </c>
      <c r="P34" s="15" t="s">
        <v>445</v>
      </c>
      <c r="Q34" s="15" t="s">
        <v>447</v>
      </c>
      <c r="R34" s="15" t="s">
        <v>446</v>
      </c>
      <c r="S34" s="15" t="s">
        <v>448</v>
      </c>
      <c r="T34" s="207">
        <v>34584460</v>
      </c>
      <c r="U34" s="207">
        <v>562404</v>
      </c>
      <c r="V34" s="16"/>
      <c r="W34" s="17"/>
      <c r="X34" s="18"/>
      <c r="Y34" s="19"/>
      <c r="Z34" s="13">
        <v>0</v>
      </c>
      <c r="AA34" s="11">
        <v>0</v>
      </c>
      <c r="AB34" s="20">
        <v>0</v>
      </c>
      <c r="AC34" s="13">
        <v>3003035407</v>
      </c>
      <c r="AD34" s="11">
        <v>236700864</v>
      </c>
      <c r="AE34" s="11">
        <v>0</v>
      </c>
      <c r="AF34" s="11">
        <v>0</v>
      </c>
      <c r="AG34" s="12">
        <v>0</v>
      </c>
      <c r="AH34" s="21" t="s">
        <v>143</v>
      </c>
      <c r="AI34" s="22"/>
    </row>
    <row r="35" spans="1:35">
      <c r="A35" s="3" t="s">
        <v>25</v>
      </c>
      <c r="B35" s="768">
        <v>1284790346</v>
      </c>
      <c r="C35" s="768"/>
      <c r="D35" s="768">
        <v>809229630</v>
      </c>
      <c r="E35" s="768">
        <v>2094019976</v>
      </c>
      <c r="F35" s="768">
        <v>280107270</v>
      </c>
      <c r="G35" s="768">
        <v>293344169</v>
      </c>
      <c r="H35" s="788">
        <v>0.13376532851184225</v>
      </c>
      <c r="I35" s="758">
        <v>280107270</v>
      </c>
      <c r="J35" s="758">
        <v>280107270</v>
      </c>
      <c r="K35" s="783">
        <v>0.95487587482947378</v>
      </c>
      <c r="L35" s="758">
        <v>0</v>
      </c>
      <c r="M35" s="758">
        <v>280107270</v>
      </c>
      <c r="N35" s="788">
        <v>0.13376532851184225</v>
      </c>
      <c r="O35" s="2"/>
      <c r="P35" s="2"/>
      <c r="Q35" s="2"/>
      <c r="R35" s="2"/>
      <c r="S35" s="2"/>
      <c r="T35" s="2"/>
      <c r="U35" s="2"/>
      <c r="V35" s="2"/>
      <c r="W35" s="2"/>
      <c r="X35" s="2"/>
      <c r="Y35" s="2"/>
      <c r="Z35" s="2">
        <v>0</v>
      </c>
      <c r="AA35" s="2">
        <v>0</v>
      </c>
      <c r="AB35" s="2">
        <v>0</v>
      </c>
      <c r="AC35" s="2">
        <v>133135980</v>
      </c>
      <c r="AD35" s="2">
        <v>4547796</v>
      </c>
      <c r="AE35" s="2">
        <v>0</v>
      </c>
      <c r="AF35" s="2">
        <v>0</v>
      </c>
      <c r="AG35" s="2">
        <v>0</v>
      </c>
      <c r="AH35" s="2" t="s">
        <v>178</v>
      </c>
      <c r="AI35" s="2"/>
    </row>
    <row r="36" spans="1:35">
      <c r="A36" s="3" t="s">
        <v>2310</v>
      </c>
      <c r="B36" s="768">
        <v>1060161</v>
      </c>
      <c r="C36" s="768">
        <v>41541</v>
      </c>
      <c r="D36" s="768">
        <v>252565</v>
      </c>
      <c r="E36" s="768">
        <v>1354267</v>
      </c>
      <c r="F36" s="768">
        <v>7864</v>
      </c>
      <c r="G36" s="768">
        <v>8072</v>
      </c>
      <c r="H36" s="788">
        <v>5.8068312969303693E-3</v>
      </c>
      <c r="I36" s="758">
        <v>14674</v>
      </c>
      <c r="J36" s="758">
        <v>10220</v>
      </c>
      <c r="K36" s="783">
        <v>3967</v>
      </c>
      <c r="L36" s="758">
        <v>0</v>
      </c>
      <c r="M36" s="758">
        <v>14674</v>
      </c>
      <c r="N36" s="788">
        <v>1.0835381796942553E-2</v>
      </c>
      <c r="O36" s="2" t="s">
        <v>678</v>
      </c>
      <c r="P36" s="2" t="s">
        <v>678</v>
      </c>
      <c r="Q36" s="2" t="s">
        <v>678</v>
      </c>
      <c r="R36" s="2" t="s">
        <v>678</v>
      </c>
      <c r="S36" s="2" t="s">
        <v>678</v>
      </c>
      <c r="T36" s="2" t="s">
        <v>678</v>
      </c>
      <c r="U36" s="2" t="s">
        <v>678</v>
      </c>
      <c r="V36" s="2" t="s">
        <v>678</v>
      </c>
      <c r="W36" s="2" t="s">
        <v>678</v>
      </c>
      <c r="X36" s="2" t="s">
        <v>678</v>
      </c>
      <c r="Y36" s="2" t="s">
        <v>678</v>
      </c>
      <c r="Z36" s="2">
        <v>0</v>
      </c>
      <c r="AA36" s="2">
        <v>0</v>
      </c>
      <c r="AB36" s="2">
        <v>0</v>
      </c>
      <c r="AC36" s="2">
        <v>0</v>
      </c>
      <c r="AD36" s="2">
        <v>0</v>
      </c>
      <c r="AE36" s="2">
        <v>0</v>
      </c>
      <c r="AF36" s="2">
        <v>0</v>
      </c>
      <c r="AG36" s="2" t="e">
        <v>#DIV/0!</v>
      </c>
      <c r="AH36" s="2" t="s">
        <v>143</v>
      </c>
      <c r="AI36" s="2" t="s">
        <v>678</v>
      </c>
    </row>
    <row r="37" spans="1:35" ht="14.25" thickBot="1">
      <c r="A37" s="3" t="s">
        <v>2311</v>
      </c>
      <c r="B37" s="768">
        <v>1127268</v>
      </c>
      <c r="C37" s="768">
        <v>11555</v>
      </c>
      <c r="D37" s="768">
        <v>378978</v>
      </c>
      <c r="E37" s="768">
        <v>1517801</v>
      </c>
      <c r="F37" s="768">
        <v>568827</v>
      </c>
      <c r="G37" s="768">
        <v>170786</v>
      </c>
      <c r="H37" s="788">
        <v>0.37477047386317441</v>
      </c>
      <c r="I37" s="758">
        <v>568827</v>
      </c>
      <c r="J37" s="758">
        <v>0</v>
      </c>
      <c r="K37" s="783">
        <v>0</v>
      </c>
      <c r="L37" s="758">
        <v>0</v>
      </c>
      <c r="M37" s="758">
        <v>568827</v>
      </c>
      <c r="N37" s="788">
        <v>0.37477047386317441</v>
      </c>
      <c r="O37" s="2" t="s">
        <v>2312</v>
      </c>
      <c r="P37" s="2" t="s">
        <v>952</v>
      </c>
      <c r="Q37" s="2" t="s">
        <v>2313</v>
      </c>
      <c r="R37" s="2">
        <v>25</v>
      </c>
      <c r="S37" s="2">
        <v>25</v>
      </c>
      <c r="T37" s="2">
        <v>7071671</v>
      </c>
      <c r="U37" s="2">
        <v>136557</v>
      </c>
      <c r="V37" s="2"/>
      <c r="W37" s="2"/>
      <c r="X37" s="2"/>
      <c r="Y37" s="2"/>
      <c r="Z37" s="2">
        <v>0</v>
      </c>
      <c r="AA37" s="2">
        <v>0</v>
      </c>
      <c r="AB37" s="2">
        <v>0</v>
      </c>
      <c r="AC37" s="2">
        <v>2991320463</v>
      </c>
      <c r="AD37" s="2">
        <v>323391305</v>
      </c>
      <c r="AE37" s="2">
        <v>0</v>
      </c>
      <c r="AF37" s="2">
        <v>0</v>
      </c>
      <c r="AG37" s="2">
        <v>0</v>
      </c>
      <c r="AH37" s="2"/>
      <c r="AI37" s="2"/>
    </row>
    <row r="38" spans="1:35" s="23" customFormat="1" ht="48.6" customHeight="1" thickBot="1">
      <c r="A38" s="10" t="s">
        <v>202</v>
      </c>
      <c r="B38" s="779">
        <v>1167506</v>
      </c>
      <c r="C38" s="769">
        <v>88206</v>
      </c>
      <c r="D38" s="769">
        <v>517436</v>
      </c>
      <c r="E38" s="770">
        <v>1773148</v>
      </c>
      <c r="F38" s="771">
        <v>540990</v>
      </c>
      <c r="G38" s="772">
        <v>590201</v>
      </c>
      <c r="H38" s="789">
        <v>0.30510143541317475</v>
      </c>
      <c r="I38" s="759">
        <v>314327</v>
      </c>
      <c r="J38" s="759">
        <v>226663</v>
      </c>
      <c r="K38" s="793">
        <v>0.38404374103059807</v>
      </c>
      <c r="L38" s="794">
        <v>0</v>
      </c>
      <c r="M38" s="759">
        <v>314327</v>
      </c>
      <c r="N38" s="796">
        <v>0.17727059444558491</v>
      </c>
      <c r="O38" s="206" t="s">
        <v>203</v>
      </c>
      <c r="P38" s="15" t="s">
        <v>204</v>
      </c>
      <c r="Q38" s="15" t="s">
        <v>205</v>
      </c>
      <c r="R38" s="15" t="s">
        <v>67</v>
      </c>
      <c r="S38" s="15" t="s">
        <v>206</v>
      </c>
      <c r="T38" s="207">
        <v>8471500</v>
      </c>
      <c r="U38" s="207">
        <v>314327</v>
      </c>
      <c r="V38" s="208" t="s">
        <v>207</v>
      </c>
      <c r="W38" s="17"/>
      <c r="X38" s="18"/>
      <c r="Y38" s="19"/>
      <c r="Z38" s="13">
        <v>0</v>
      </c>
      <c r="AA38" s="11">
        <v>0</v>
      </c>
      <c r="AB38" s="20">
        <v>0</v>
      </c>
      <c r="AC38" s="13">
        <v>781320</v>
      </c>
      <c r="AD38" s="11">
        <v>19533</v>
      </c>
      <c r="AE38" s="11">
        <v>0</v>
      </c>
      <c r="AF38" s="11">
        <v>0</v>
      </c>
      <c r="AG38" s="12">
        <v>0</v>
      </c>
      <c r="AH38" s="21" t="s">
        <v>143</v>
      </c>
      <c r="AI38" s="22"/>
    </row>
    <row r="39" spans="1:35" ht="14.25" thickBot="1">
      <c r="A39" s="3" t="s">
        <v>26</v>
      </c>
      <c r="B39" s="768">
        <v>1329044</v>
      </c>
      <c r="C39" s="768">
        <v>13</v>
      </c>
      <c r="D39" s="768">
        <v>554706</v>
      </c>
      <c r="E39" s="768">
        <v>1883763</v>
      </c>
      <c r="F39" s="768">
        <v>11271.522999999999</v>
      </c>
      <c r="G39" s="768">
        <v>13107.4</v>
      </c>
      <c r="H39" s="788">
        <v>5.9835143805245135E-3</v>
      </c>
      <c r="I39" s="758">
        <v>11271.522999999999</v>
      </c>
      <c r="J39" s="758">
        <v>11271.522999999999</v>
      </c>
      <c r="K39" s="783">
        <v>0.85993583777103011</v>
      </c>
      <c r="L39" s="758">
        <v>0</v>
      </c>
      <c r="M39" s="758">
        <v>11271.522999999999</v>
      </c>
      <c r="N39" s="788">
        <v>5.9835143805245135E-3</v>
      </c>
      <c r="O39" s="2" t="s">
        <v>1060</v>
      </c>
      <c r="P39" s="2" t="s">
        <v>1061</v>
      </c>
      <c r="Q39" s="2" t="s">
        <v>1062</v>
      </c>
      <c r="R39" s="2" t="s">
        <v>67</v>
      </c>
      <c r="S39" s="2" t="s">
        <v>206</v>
      </c>
      <c r="T39" s="2" t="s">
        <v>1063</v>
      </c>
      <c r="U39" s="2" t="s">
        <v>1064</v>
      </c>
      <c r="V39" s="2" t="s">
        <v>142</v>
      </c>
      <c r="W39" s="2" t="s">
        <v>142</v>
      </c>
      <c r="X39" s="2" t="s">
        <v>142</v>
      </c>
      <c r="Y39" s="2" t="s">
        <v>142</v>
      </c>
      <c r="Z39" s="2">
        <v>0</v>
      </c>
      <c r="AA39" s="2">
        <v>0</v>
      </c>
      <c r="AB39" s="2">
        <v>0</v>
      </c>
      <c r="AC39" s="2">
        <v>2901745191</v>
      </c>
      <c r="AD39" s="2">
        <v>264698432</v>
      </c>
      <c r="AE39" s="2">
        <v>0</v>
      </c>
      <c r="AF39" s="2">
        <v>0</v>
      </c>
      <c r="AG39" s="2">
        <v>0</v>
      </c>
      <c r="AH39" s="2" t="s">
        <v>143</v>
      </c>
      <c r="AI39" s="2" t="s">
        <v>142</v>
      </c>
    </row>
    <row r="40" spans="1:35" s="23" customFormat="1" ht="41.45" customHeight="1" thickBot="1">
      <c r="A40" s="218" t="s">
        <v>220</v>
      </c>
      <c r="B40" s="777">
        <v>1045108</v>
      </c>
      <c r="C40" s="777"/>
      <c r="D40" s="777">
        <v>200785</v>
      </c>
      <c r="E40" s="770">
        <v>1245893</v>
      </c>
      <c r="F40" s="771">
        <v>461072</v>
      </c>
      <c r="G40" s="772">
        <v>42085</v>
      </c>
      <c r="H40" s="789">
        <v>0.37007351353607415</v>
      </c>
      <c r="I40" s="759">
        <v>461072</v>
      </c>
      <c r="J40" s="759">
        <v>38159</v>
      </c>
      <c r="K40" s="793">
        <v>0.90671260544136867</v>
      </c>
      <c r="L40" s="794">
        <v>0</v>
      </c>
      <c r="M40" s="759">
        <v>461072</v>
      </c>
      <c r="N40" s="796">
        <v>0.37007351353607415</v>
      </c>
      <c r="O40" s="219"/>
      <c r="P40" s="220"/>
      <c r="Q40" s="220"/>
      <c r="R40" s="220"/>
      <c r="S40" s="220"/>
      <c r="T40" s="220"/>
      <c r="U40" s="220"/>
      <c r="V40" s="221"/>
      <c r="W40" s="222"/>
      <c r="X40" s="223"/>
      <c r="Y40" s="224"/>
      <c r="Z40" s="13">
        <v>0</v>
      </c>
      <c r="AA40" s="11">
        <v>0</v>
      </c>
      <c r="AB40" s="20">
        <v>0</v>
      </c>
      <c r="AC40" s="13">
        <v>1487905624</v>
      </c>
      <c r="AD40" s="11">
        <v>168411895</v>
      </c>
      <c r="AE40" s="11">
        <v>0</v>
      </c>
      <c r="AF40" s="11">
        <v>0</v>
      </c>
      <c r="AG40" s="12">
        <v>0</v>
      </c>
      <c r="AH40" s="225"/>
      <c r="AI40" s="226"/>
    </row>
    <row r="41" spans="1:35" ht="14.25" thickBot="1">
      <c r="A41" s="3" t="s">
        <v>27</v>
      </c>
      <c r="B41" s="768">
        <v>2235549</v>
      </c>
      <c r="C41" s="768">
        <v>14607</v>
      </c>
      <c r="D41" s="768">
        <v>44670</v>
      </c>
      <c r="E41" s="768">
        <v>2294826</v>
      </c>
      <c r="F41" s="768">
        <v>981788</v>
      </c>
      <c r="G41" s="768">
        <v>0</v>
      </c>
      <c r="H41" s="788">
        <v>0.42782677205156294</v>
      </c>
      <c r="I41" s="758">
        <v>981788</v>
      </c>
      <c r="J41" s="758">
        <v>0</v>
      </c>
      <c r="K41" s="783" t="e">
        <v>#DIV/0!</v>
      </c>
      <c r="L41" s="758">
        <v>2355</v>
      </c>
      <c r="M41" s="758">
        <v>984143</v>
      </c>
      <c r="N41" s="788">
        <v>0.42885299364744867</v>
      </c>
      <c r="O41" s="2" t="s">
        <v>1163</v>
      </c>
      <c r="P41" s="2" t="s">
        <v>1164</v>
      </c>
      <c r="Q41" s="2" t="s">
        <v>1165</v>
      </c>
      <c r="R41" s="2" t="s">
        <v>673</v>
      </c>
      <c r="S41" s="2">
        <v>1</v>
      </c>
      <c r="T41" s="2">
        <v>12969688</v>
      </c>
      <c r="U41" s="2">
        <v>210283</v>
      </c>
      <c r="V41" s="2"/>
      <c r="W41" s="2"/>
      <c r="X41" s="2"/>
      <c r="Y41" s="2"/>
      <c r="Z41" s="2">
        <v>0</v>
      </c>
      <c r="AA41" s="2">
        <v>0</v>
      </c>
      <c r="AB41" s="2">
        <v>0</v>
      </c>
      <c r="AC41" s="2">
        <v>475163958</v>
      </c>
      <c r="AD41" s="2">
        <v>46273958</v>
      </c>
      <c r="AE41" s="2">
        <v>0</v>
      </c>
      <c r="AF41" s="2">
        <v>0</v>
      </c>
      <c r="AG41" s="2">
        <v>0</v>
      </c>
      <c r="AH41" s="2"/>
      <c r="AI41" s="2"/>
    </row>
    <row r="42" spans="1:35" s="23" customFormat="1" ht="67.900000000000006" customHeight="1" thickBot="1">
      <c r="A42" s="10" t="s">
        <v>141</v>
      </c>
      <c r="B42" s="769">
        <v>736291</v>
      </c>
      <c r="C42" s="769">
        <v>0</v>
      </c>
      <c r="D42" s="769">
        <v>71358</v>
      </c>
      <c r="E42" s="780">
        <v>807649</v>
      </c>
      <c r="F42" s="771">
        <v>102684</v>
      </c>
      <c r="G42" s="772">
        <v>117038</v>
      </c>
      <c r="H42" s="789">
        <v>0.12713938852149881</v>
      </c>
      <c r="I42" s="759">
        <v>58471</v>
      </c>
      <c r="J42" s="759">
        <v>117038</v>
      </c>
      <c r="K42" s="793">
        <v>1</v>
      </c>
      <c r="L42" s="794">
        <v>0</v>
      </c>
      <c r="M42" s="759">
        <v>58471</v>
      </c>
      <c r="N42" s="796">
        <v>7.2396548500648181E-2</v>
      </c>
      <c r="O42" s="14" t="s">
        <v>142</v>
      </c>
      <c r="P42" s="15" t="s">
        <v>142</v>
      </c>
      <c r="Q42" s="15" t="s">
        <v>142</v>
      </c>
      <c r="R42" s="15" t="s">
        <v>142</v>
      </c>
      <c r="S42" s="15" t="s">
        <v>142</v>
      </c>
      <c r="T42" s="15" t="s">
        <v>142</v>
      </c>
      <c r="U42" s="15" t="s">
        <v>142</v>
      </c>
      <c r="V42" s="16" t="s">
        <v>142</v>
      </c>
      <c r="W42" s="17" t="s">
        <v>142</v>
      </c>
      <c r="X42" s="18" t="s">
        <v>142</v>
      </c>
      <c r="Y42" s="19" t="s">
        <v>142</v>
      </c>
      <c r="Z42" s="13">
        <v>0</v>
      </c>
      <c r="AA42" s="11">
        <v>0</v>
      </c>
      <c r="AB42" s="20">
        <v>0</v>
      </c>
      <c r="AC42" s="13">
        <v>7777801</v>
      </c>
      <c r="AD42" s="11">
        <v>216050</v>
      </c>
      <c r="AE42" s="11">
        <v>0</v>
      </c>
      <c r="AF42" s="11">
        <v>0</v>
      </c>
      <c r="AG42" s="12">
        <v>0</v>
      </c>
      <c r="AH42" s="21" t="s">
        <v>143</v>
      </c>
      <c r="AI42" s="22"/>
    </row>
    <row r="43" spans="1:35" s="1" customFormat="1" ht="14.25" thickBot="1">
      <c r="A43" s="3" t="s">
        <v>813</v>
      </c>
      <c r="B43" s="776">
        <v>340454</v>
      </c>
      <c r="C43" s="797">
        <v>0</v>
      </c>
      <c r="D43" s="797">
        <v>0</v>
      </c>
      <c r="E43" s="776">
        <v>340454</v>
      </c>
      <c r="F43" s="776">
        <v>32396</v>
      </c>
      <c r="G43" s="776">
        <v>44445</v>
      </c>
      <c r="H43" s="790">
        <v>9.5155292638653091E-2</v>
      </c>
      <c r="I43" s="760">
        <v>32396</v>
      </c>
      <c r="J43" s="760">
        <v>32396</v>
      </c>
      <c r="K43" s="784">
        <v>0.72891136788188893</v>
      </c>
      <c r="L43" s="760">
        <v>0</v>
      </c>
      <c r="M43" s="760">
        <v>32396</v>
      </c>
      <c r="N43" s="790">
        <v>9.5155292638653091E-2</v>
      </c>
      <c r="O43" s="3"/>
      <c r="P43" s="3"/>
      <c r="Q43" s="3"/>
      <c r="R43" s="3"/>
      <c r="S43" s="3"/>
      <c r="T43" s="3"/>
      <c r="U43" s="3"/>
      <c r="V43" s="3"/>
      <c r="W43" s="3"/>
      <c r="X43" s="3"/>
      <c r="Y43" s="3"/>
      <c r="Z43" s="3">
        <v>0</v>
      </c>
      <c r="AA43" s="3">
        <v>0</v>
      </c>
      <c r="AB43" s="3">
        <v>0</v>
      </c>
      <c r="AC43" s="3">
        <v>0</v>
      </c>
      <c r="AD43" s="3">
        <v>0</v>
      </c>
      <c r="AE43" s="3">
        <v>0</v>
      </c>
      <c r="AF43" s="3">
        <v>0</v>
      </c>
      <c r="AG43" s="3" t="e">
        <v>#DIV/0!</v>
      </c>
      <c r="AH43" s="3" t="s">
        <v>178</v>
      </c>
      <c r="AI43" s="3"/>
    </row>
    <row r="44" spans="1:35" s="23" customFormat="1" ht="58.15" customHeight="1" thickBot="1">
      <c r="A44" s="10" t="s">
        <v>28</v>
      </c>
      <c r="B44" s="769">
        <v>1163123</v>
      </c>
      <c r="C44" s="769">
        <v>25118</v>
      </c>
      <c r="D44" s="769">
        <v>141148</v>
      </c>
      <c r="E44" s="770">
        <v>1329389</v>
      </c>
      <c r="F44" s="771">
        <v>577184.36600000004</v>
      </c>
      <c r="G44" s="772">
        <v>301486</v>
      </c>
      <c r="H44" s="789">
        <v>0.43417266578856906</v>
      </c>
      <c r="I44" s="759">
        <v>285774.36600000004</v>
      </c>
      <c r="J44" s="759">
        <v>473891.36600000004</v>
      </c>
      <c r="K44" s="793">
        <v>1.5718519798597614</v>
      </c>
      <c r="L44" s="794">
        <v>0</v>
      </c>
      <c r="M44" s="759">
        <v>285774.36600000004</v>
      </c>
      <c r="N44" s="796">
        <v>0.21496669973950441</v>
      </c>
      <c r="O44" s="14"/>
      <c r="P44" s="15"/>
      <c r="Q44" s="15"/>
      <c r="R44" s="15"/>
      <c r="S44" s="15"/>
      <c r="T44" s="15"/>
      <c r="U44" s="15"/>
      <c r="V44" s="16"/>
      <c r="W44" s="17"/>
      <c r="X44" s="18"/>
      <c r="Y44" s="19"/>
      <c r="Z44" s="13">
        <v>0</v>
      </c>
      <c r="AA44" s="11">
        <v>0</v>
      </c>
      <c r="AB44" s="20">
        <v>0</v>
      </c>
      <c r="AC44" s="13">
        <v>1563576848</v>
      </c>
      <c r="AD44" s="11">
        <v>169746768</v>
      </c>
      <c r="AE44" s="11">
        <v>0</v>
      </c>
      <c r="AF44" s="11">
        <v>0</v>
      </c>
      <c r="AG44" s="12">
        <v>0</v>
      </c>
      <c r="AH44" s="309" t="s">
        <v>143</v>
      </c>
      <c r="AI44" s="22"/>
    </row>
    <row r="45" spans="1:35" s="23" customFormat="1" ht="58.15" customHeight="1" thickBot="1">
      <c r="A45" s="10" t="s">
        <v>155</v>
      </c>
      <c r="B45" s="769">
        <v>70397</v>
      </c>
      <c r="C45" s="769"/>
      <c r="D45" s="769"/>
      <c r="E45" s="770">
        <v>70397</v>
      </c>
      <c r="F45" s="771">
        <v>65090</v>
      </c>
      <c r="G45" s="772">
        <v>109099</v>
      </c>
      <c r="H45" s="789">
        <v>0.92461326476980554</v>
      </c>
      <c r="I45" s="759">
        <v>65090</v>
      </c>
      <c r="J45" s="759">
        <v>65090</v>
      </c>
      <c r="K45" s="793">
        <v>0.59661408445540287</v>
      </c>
      <c r="L45" s="794">
        <v>0</v>
      </c>
      <c r="M45" s="759">
        <v>65090</v>
      </c>
      <c r="N45" s="796">
        <v>0.92461326476980554</v>
      </c>
      <c r="O45" s="14"/>
      <c r="P45" s="15"/>
      <c r="Q45" s="15"/>
      <c r="R45" s="15"/>
      <c r="S45" s="15"/>
      <c r="T45" s="15"/>
      <c r="U45" s="15"/>
      <c r="V45" s="16"/>
      <c r="W45" s="17"/>
      <c r="X45" s="18"/>
      <c r="Y45" s="19"/>
      <c r="Z45" s="13">
        <v>0</v>
      </c>
      <c r="AA45" s="11">
        <v>0</v>
      </c>
      <c r="AB45" s="20">
        <v>0</v>
      </c>
      <c r="AC45" s="13">
        <v>2209963444</v>
      </c>
      <c r="AD45" s="11">
        <v>261533504</v>
      </c>
      <c r="AE45" s="11">
        <v>0</v>
      </c>
      <c r="AF45" s="11">
        <v>0</v>
      </c>
      <c r="AG45" s="12">
        <v>0</v>
      </c>
      <c r="AH45" s="21" t="s">
        <v>156</v>
      </c>
      <c r="AI45" s="22"/>
    </row>
    <row r="46" spans="1:35">
      <c r="A46" s="3" t="s">
        <v>2309</v>
      </c>
      <c r="B46" s="768">
        <v>1114470</v>
      </c>
      <c r="C46" s="768">
        <v>26369</v>
      </c>
      <c r="D46" s="768">
        <v>379108</v>
      </c>
      <c r="E46" s="768">
        <v>1519947</v>
      </c>
      <c r="F46" s="768">
        <v>1027103</v>
      </c>
      <c r="G46" s="768">
        <v>246092</v>
      </c>
      <c r="H46" s="788">
        <v>0.67574922020307282</v>
      </c>
      <c r="I46" s="758">
        <v>1027103</v>
      </c>
      <c r="J46" s="758">
        <v>216466</v>
      </c>
      <c r="K46" s="783">
        <v>0.87961412804967243</v>
      </c>
      <c r="L46" s="758">
        <v>0</v>
      </c>
      <c r="M46" s="758">
        <v>1027103</v>
      </c>
      <c r="N46" s="788">
        <v>0.67574922020307282</v>
      </c>
      <c r="O46" s="2"/>
      <c r="P46" s="2"/>
      <c r="Q46" s="2"/>
      <c r="R46" s="2"/>
      <c r="S46" s="2"/>
      <c r="T46" s="2"/>
      <c r="U46" s="2"/>
      <c r="V46" s="2"/>
      <c r="W46" s="2"/>
      <c r="X46" s="2"/>
      <c r="Y46" s="2"/>
      <c r="Z46" s="2">
        <v>0</v>
      </c>
      <c r="AA46" s="2">
        <v>0</v>
      </c>
      <c r="AB46" s="2">
        <v>0</v>
      </c>
      <c r="AC46" s="2">
        <v>4406507193</v>
      </c>
      <c r="AD46" s="2">
        <v>543567879</v>
      </c>
      <c r="AE46" s="2">
        <v>0</v>
      </c>
      <c r="AF46" s="2">
        <v>0</v>
      </c>
      <c r="AG46" s="2">
        <v>0</v>
      </c>
      <c r="AH46" s="2"/>
      <c r="AI46" s="2"/>
    </row>
    <row r="47" spans="1:35">
      <c r="A47" s="3" t="s">
        <v>29</v>
      </c>
      <c r="B47" s="768">
        <v>1144653</v>
      </c>
      <c r="C47" s="768">
        <v>136194</v>
      </c>
      <c r="D47" s="768">
        <v>229987</v>
      </c>
      <c r="E47" s="768">
        <v>1510834</v>
      </c>
      <c r="F47" s="768">
        <v>949608</v>
      </c>
      <c r="G47" s="768">
        <v>965830</v>
      </c>
      <c r="H47" s="788">
        <v>0.62853232055937314</v>
      </c>
      <c r="I47" s="758">
        <v>36061</v>
      </c>
      <c r="J47" s="758">
        <v>965830</v>
      </c>
      <c r="K47" s="783">
        <v>1</v>
      </c>
      <c r="L47" s="758">
        <v>0</v>
      </c>
      <c r="M47" s="758">
        <v>36061</v>
      </c>
      <c r="N47" s="788">
        <v>2.3868274079084796E-2</v>
      </c>
      <c r="O47" s="2"/>
      <c r="P47" s="2"/>
      <c r="Q47" s="2"/>
      <c r="R47" s="2"/>
      <c r="S47" s="2"/>
      <c r="T47" s="2"/>
      <c r="U47" s="2"/>
      <c r="V47" s="2"/>
      <c r="W47" s="2"/>
      <c r="X47" s="2"/>
      <c r="Y47" s="2"/>
      <c r="Z47" s="2">
        <v>0</v>
      </c>
      <c r="AA47" s="2">
        <v>0</v>
      </c>
      <c r="AB47" s="2">
        <v>0</v>
      </c>
      <c r="AC47" s="2">
        <v>0</v>
      </c>
      <c r="AD47" s="2">
        <v>0</v>
      </c>
      <c r="AE47" s="2">
        <v>0</v>
      </c>
      <c r="AF47" s="2">
        <v>0</v>
      </c>
      <c r="AG47" s="2" t="e">
        <v>#DIV/0!</v>
      </c>
      <c r="AH47" s="2"/>
      <c r="AI47" s="2"/>
    </row>
    <row r="48" spans="1:35">
      <c r="A48" s="3" t="s">
        <v>31</v>
      </c>
      <c r="B48" s="768">
        <v>3270150</v>
      </c>
      <c r="C48" s="768">
        <v>653977</v>
      </c>
      <c r="D48" s="768">
        <v>2468329</v>
      </c>
      <c r="E48" s="768">
        <v>6392456</v>
      </c>
      <c r="F48" s="768">
        <v>0</v>
      </c>
      <c r="G48" s="768">
        <v>0</v>
      </c>
      <c r="H48" s="788">
        <v>0</v>
      </c>
      <c r="I48" s="758">
        <v>0</v>
      </c>
      <c r="J48" s="758">
        <v>0</v>
      </c>
      <c r="K48" s="783" t="e">
        <v>#DIV/0!</v>
      </c>
      <c r="L48" s="758">
        <v>0</v>
      </c>
      <c r="M48" s="758">
        <v>0</v>
      </c>
      <c r="N48" s="788">
        <v>0</v>
      </c>
      <c r="O48" s="2"/>
      <c r="P48" s="2"/>
      <c r="Q48" s="2"/>
      <c r="R48" s="2"/>
      <c r="S48" s="2"/>
      <c r="T48" s="2"/>
      <c r="U48" s="2"/>
      <c r="V48" s="2"/>
      <c r="W48" s="2"/>
      <c r="X48" s="2"/>
      <c r="Y48" s="2"/>
      <c r="Z48" s="2">
        <v>0</v>
      </c>
      <c r="AA48" s="2">
        <v>0</v>
      </c>
      <c r="AB48" s="2">
        <v>0</v>
      </c>
      <c r="AC48" s="2">
        <v>50251896</v>
      </c>
      <c r="AD48" s="2">
        <v>1732824</v>
      </c>
      <c r="AE48" s="2">
        <v>0</v>
      </c>
      <c r="AF48" s="2">
        <v>0</v>
      </c>
      <c r="AG48" s="2">
        <v>0</v>
      </c>
      <c r="AH48" s="2" t="s">
        <v>143</v>
      </c>
      <c r="AI48" s="2" t="s">
        <v>1072</v>
      </c>
    </row>
    <row r="49" spans="13:13">
      <c r="M49" s="762">
        <f>SUM(M1:M48)</f>
        <v>1738969268.2174814</v>
      </c>
    </row>
  </sheetData>
  <phoneticPr fontId="1"/>
  <hyperlinks>
    <hyperlink ref="V31" r:id="rId1"/>
    <hyperlink ref="V38" r:id="rId2"/>
    <hyperlink ref="V20" r:id="rId3"/>
  </hyperlinks>
  <pageMargins left="0.7" right="0.7" top="0.75" bottom="0.75" header="0.3" footer="0.3"/>
  <pageSetup paperSize="9" orientation="portrait"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H28" sqref="H2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[7]合計!C3</f>
        <v>埼玉県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L17" sqref="L17"/>
    </sheetView>
  </sheetViews>
  <sheetFormatPr defaultColWidth="9" defaultRowHeight="13.5"/>
  <cols>
    <col min="1" max="1" width="9.125" style="24" bestFit="1" customWidth="1"/>
    <col min="2" max="2" width="20" style="24" customWidth="1"/>
    <col min="3" max="4" width="9" style="24"/>
    <col min="5" max="5" width="13" style="24" bestFit="1" customWidth="1"/>
    <col min="6" max="6" width="9" style="24"/>
    <col min="7" max="7" width="13.125" style="24" bestFit="1" customWidth="1"/>
    <col min="8" max="8" width="12.875" style="24" bestFit="1" customWidth="1"/>
    <col min="9" max="9" width="11.125" style="24" bestFit="1" customWidth="1"/>
    <col min="10" max="10" width="13.625" style="24" bestFit="1" customWidth="1"/>
    <col min="11" max="256" width="9" style="24"/>
    <col min="257" max="257" width="9.125" style="24" bestFit="1" customWidth="1"/>
    <col min="258" max="258" width="20" style="24" customWidth="1"/>
    <col min="259" max="260" width="9" style="24"/>
    <col min="261" max="261" width="13" style="24" bestFit="1" customWidth="1"/>
    <col min="262" max="262" width="9" style="24"/>
    <col min="263" max="263" width="13.125" style="24" bestFit="1" customWidth="1"/>
    <col min="264" max="264" width="12.875" style="24" bestFit="1" customWidth="1"/>
    <col min="265" max="265" width="11.125" style="24" bestFit="1" customWidth="1"/>
    <col min="266" max="266" width="13.625" style="24" bestFit="1" customWidth="1"/>
    <col min="267" max="512" width="9" style="24"/>
    <col min="513" max="513" width="9.125" style="24" bestFit="1" customWidth="1"/>
    <col min="514" max="514" width="20" style="24" customWidth="1"/>
    <col min="515" max="516" width="9" style="24"/>
    <col min="517" max="517" width="13" style="24" bestFit="1" customWidth="1"/>
    <col min="518" max="518" width="9" style="24"/>
    <col min="519" max="519" width="13.125" style="24" bestFit="1" customWidth="1"/>
    <col min="520" max="520" width="12.875" style="24" bestFit="1" customWidth="1"/>
    <col min="521" max="521" width="11.125" style="24" bestFit="1" customWidth="1"/>
    <col min="522" max="522" width="13.625" style="24" bestFit="1" customWidth="1"/>
    <col min="523" max="768" width="9" style="24"/>
    <col min="769" max="769" width="9.125" style="24" bestFit="1" customWidth="1"/>
    <col min="770" max="770" width="20" style="24" customWidth="1"/>
    <col min="771" max="772" width="9" style="24"/>
    <col min="773" max="773" width="13" style="24" bestFit="1" customWidth="1"/>
    <col min="774" max="774" width="9" style="24"/>
    <col min="775" max="775" width="13.125" style="24" bestFit="1" customWidth="1"/>
    <col min="776" max="776" width="12.875" style="24" bestFit="1" customWidth="1"/>
    <col min="777" max="777" width="11.125" style="24" bestFit="1" customWidth="1"/>
    <col min="778" max="778" width="13.625" style="24" bestFit="1" customWidth="1"/>
    <col min="779" max="1024" width="9" style="24"/>
    <col min="1025" max="1025" width="9.125" style="24" bestFit="1" customWidth="1"/>
    <col min="1026" max="1026" width="20" style="24" customWidth="1"/>
    <col min="1027" max="1028" width="9" style="24"/>
    <col min="1029" max="1029" width="13" style="24" bestFit="1" customWidth="1"/>
    <col min="1030" max="1030" width="9" style="24"/>
    <col min="1031" max="1031" width="13.125" style="24" bestFit="1" customWidth="1"/>
    <col min="1032" max="1032" width="12.875" style="24" bestFit="1" customWidth="1"/>
    <col min="1033" max="1033" width="11.125" style="24" bestFit="1" customWidth="1"/>
    <col min="1034" max="1034" width="13.625" style="24" bestFit="1" customWidth="1"/>
    <col min="1035" max="1280" width="9" style="24"/>
    <col min="1281" max="1281" width="9.125" style="24" bestFit="1" customWidth="1"/>
    <col min="1282" max="1282" width="20" style="24" customWidth="1"/>
    <col min="1283" max="1284" width="9" style="24"/>
    <col min="1285" max="1285" width="13" style="24" bestFit="1" customWidth="1"/>
    <col min="1286" max="1286" width="9" style="24"/>
    <col min="1287" max="1287" width="13.125" style="24" bestFit="1" customWidth="1"/>
    <col min="1288" max="1288" width="12.875" style="24" bestFit="1" customWidth="1"/>
    <col min="1289" max="1289" width="11.125" style="24" bestFit="1" customWidth="1"/>
    <col min="1290" max="1290" width="13.625" style="24" bestFit="1" customWidth="1"/>
    <col min="1291" max="1536" width="9" style="24"/>
    <col min="1537" max="1537" width="9.125" style="24" bestFit="1" customWidth="1"/>
    <col min="1538" max="1538" width="20" style="24" customWidth="1"/>
    <col min="1539" max="1540" width="9" style="24"/>
    <col min="1541" max="1541" width="13" style="24" bestFit="1" customWidth="1"/>
    <col min="1542" max="1542" width="9" style="24"/>
    <col min="1543" max="1543" width="13.125" style="24" bestFit="1" customWidth="1"/>
    <col min="1544" max="1544" width="12.875" style="24" bestFit="1" customWidth="1"/>
    <col min="1545" max="1545" width="11.125" style="24" bestFit="1" customWidth="1"/>
    <col min="1546" max="1546" width="13.625" style="24" bestFit="1" customWidth="1"/>
    <col min="1547" max="1792" width="9" style="24"/>
    <col min="1793" max="1793" width="9.125" style="24" bestFit="1" customWidth="1"/>
    <col min="1794" max="1794" width="20" style="24" customWidth="1"/>
    <col min="1795" max="1796" width="9" style="24"/>
    <col min="1797" max="1797" width="13" style="24" bestFit="1" customWidth="1"/>
    <col min="1798" max="1798" width="9" style="24"/>
    <col min="1799" max="1799" width="13.125" style="24" bestFit="1" customWidth="1"/>
    <col min="1800" max="1800" width="12.875" style="24" bestFit="1" customWidth="1"/>
    <col min="1801" max="1801" width="11.125" style="24" bestFit="1" customWidth="1"/>
    <col min="1802" max="1802" width="13.625" style="24" bestFit="1" customWidth="1"/>
    <col min="1803" max="2048" width="9" style="24"/>
    <col min="2049" max="2049" width="9.125" style="24" bestFit="1" customWidth="1"/>
    <col min="2050" max="2050" width="20" style="24" customWidth="1"/>
    <col min="2051" max="2052" width="9" style="24"/>
    <col min="2053" max="2053" width="13" style="24" bestFit="1" customWidth="1"/>
    <col min="2054" max="2054" width="9" style="24"/>
    <col min="2055" max="2055" width="13.125" style="24" bestFit="1" customWidth="1"/>
    <col min="2056" max="2056" width="12.875" style="24" bestFit="1" customWidth="1"/>
    <col min="2057" max="2057" width="11.125" style="24" bestFit="1" customWidth="1"/>
    <col min="2058" max="2058" width="13.625" style="24" bestFit="1" customWidth="1"/>
    <col min="2059" max="2304" width="9" style="24"/>
    <col min="2305" max="2305" width="9.125" style="24" bestFit="1" customWidth="1"/>
    <col min="2306" max="2306" width="20" style="24" customWidth="1"/>
    <col min="2307" max="2308" width="9" style="24"/>
    <col min="2309" max="2309" width="13" style="24" bestFit="1" customWidth="1"/>
    <col min="2310" max="2310" width="9" style="24"/>
    <col min="2311" max="2311" width="13.125" style="24" bestFit="1" customWidth="1"/>
    <col min="2312" max="2312" width="12.875" style="24" bestFit="1" customWidth="1"/>
    <col min="2313" max="2313" width="11.125" style="24" bestFit="1" customWidth="1"/>
    <col min="2314" max="2314" width="13.625" style="24" bestFit="1" customWidth="1"/>
    <col min="2315" max="2560" width="9" style="24"/>
    <col min="2561" max="2561" width="9.125" style="24" bestFit="1" customWidth="1"/>
    <col min="2562" max="2562" width="20" style="24" customWidth="1"/>
    <col min="2563" max="2564" width="9" style="24"/>
    <col min="2565" max="2565" width="13" style="24" bestFit="1" customWidth="1"/>
    <col min="2566" max="2566" width="9" style="24"/>
    <col min="2567" max="2567" width="13.125" style="24" bestFit="1" customWidth="1"/>
    <col min="2568" max="2568" width="12.875" style="24" bestFit="1" customWidth="1"/>
    <col min="2569" max="2569" width="11.125" style="24" bestFit="1" customWidth="1"/>
    <col min="2570" max="2570" width="13.625" style="24" bestFit="1" customWidth="1"/>
    <col min="2571" max="2816" width="9" style="24"/>
    <col min="2817" max="2817" width="9.125" style="24" bestFit="1" customWidth="1"/>
    <col min="2818" max="2818" width="20" style="24" customWidth="1"/>
    <col min="2819" max="2820" width="9" style="24"/>
    <col min="2821" max="2821" width="13" style="24" bestFit="1" customWidth="1"/>
    <col min="2822" max="2822" width="9" style="24"/>
    <col min="2823" max="2823" width="13.125" style="24" bestFit="1" customWidth="1"/>
    <col min="2824" max="2824" width="12.875" style="24" bestFit="1" customWidth="1"/>
    <col min="2825" max="2825" width="11.125" style="24" bestFit="1" customWidth="1"/>
    <col min="2826" max="2826" width="13.625" style="24" bestFit="1" customWidth="1"/>
    <col min="2827" max="3072" width="9" style="24"/>
    <col min="3073" max="3073" width="9.125" style="24" bestFit="1" customWidth="1"/>
    <col min="3074" max="3074" width="20" style="24" customWidth="1"/>
    <col min="3075" max="3076" width="9" style="24"/>
    <col min="3077" max="3077" width="13" style="24" bestFit="1" customWidth="1"/>
    <col min="3078" max="3078" width="9" style="24"/>
    <col min="3079" max="3079" width="13.125" style="24" bestFit="1" customWidth="1"/>
    <col min="3080" max="3080" width="12.875" style="24" bestFit="1" customWidth="1"/>
    <col min="3081" max="3081" width="11.125" style="24" bestFit="1" customWidth="1"/>
    <col min="3082" max="3082" width="13.625" style="24" bestFit="1" customWidth="1"/>
    <col min="3083" max="3328" width="9" style="24"/>
    <col min="3329" max="3329" width="9.125" style="24" bestFit="1" customWidth="1"/>
    <col min="3330" max="3330" width="20" style="24" customWidth="1"/>
    <col min="3331" max="3332" width="9" style="24"/>
    <col min="3333" max="3333" width="13" style="24" bestFit="1" customWidth="1"/>
    <col min="3334" max="3334" width="9" style="24"/>
    <col min="3335" max="3335" width="13.125" style="24" bestFit="1" customWidth="1"/>
    <col min="3336" max="3336" width="12.875" style="24" bestFit="1" customWidth="1"/>
    <col min="3337" max="3337" width="11.125" style="24" bestFit="1" customWidth="1"/>
    <col min="3338" max="3338" width="13.625" style="24" bestFit="1" customWidth="1"/>
    <col min="3339" max="3584" width="9" style="24"/>
    <col min="3585" max="3585" width="9.125" style="24" bestFit="1" customWidth="1"/>
    <col min="3586" max="3586" width="20" style="24" customWidth="1"/>
    <col min="3587" max="3588" width="9" style="24"/>
    <col min="3589" max="3589" width="13" style="24" bestFit="1" customWidth="1"/>
    <col min="3590" max="3590" width="9" style="24"/>
    <col min="3591" max="3591" width="13.125" style="24" bestFit="1" customWidth="1"/>
    <col min="3592" max="3592" width="12.875" style="24" bestFit="1" customWidth="1"/>
    <col min="3593" max="3593" width="11.125" style="24" bestFit="1" customWidth="1"/>
    <col min="3594" max="3594" width="13.625" style="24" bestFit="1" customWidth="1"/>
    <col min="3595" max="3840" width="9" style="24"/>
    <col min="3841" max="3841" width="9.125" style="24" bestFit="1" customWidth="1"/>
    <col min="3842" max="3842" width="20" style="24" customWidth="1"/>
    <col min="3843" max="3844" width="9" style="24"/>
    <col min="3845" max="3845" width="13" style="24" bestFit="1" customWidth="1"/>
    <col min="3846" max="3846" width="9" style="24"/>
    <col min="3847" max="3847" width="13.125" style="24" bestFit="1" customWidth="1"/>
    <col min="3848" max="3848" width="12.875" style="24" bestFit="1" customWidth="1"/>
    <col min="3849" max="3849" width="11.125" style="24" bestFit="1" customWidth="1"/>
    <col min="3850" max="3850" width="13.625" style="24" bestFit="1" customWidth="1"/>
    <col min="3851" max="4096" width="9" style="24"/>
    <col min="4097" max="4097" width="9.125" style="24" bestFit="1" customWidth="1"/>
    <col min="4098" max="4098" width="20" style="24" customWidth="1"/>
    <col min="4099" max="4100" width="9" style="24"/>
    <col min="4101" max="4101" width="13" style="24" bestFit="1" customWidth="1"/>
    <col min="4102" max="4102" width="9" style="24"/>
    <col min="4103" max="4103" width="13.125" style="24" bestFit="1" customWidth="1"/>
    <col min="4104" max="4104" width="12.875" style="24" bestFit="1" customWidth="1"/>
    <col min="4105" max="4105" width="11.125" style="24" bestFit="1" customWidth="1"/>
    <col min="4106" max="4106" width="13.625" style="24" bestFit="1" customWidth="1"/>
    <col min="4107" max="4352" width="9" style="24"/>
    <col min="4353" max="4353" width="9.125" style="24" bestFit="1" customWidth="1"/>
    <col min="4354" max="4354" width="20" style="24" customWidth="1"/>
    <col min="4355" max="4356" width="9" style="24"/>
    <col min="4357" max="4357" width="13" style="24" bestFit="1" customWidth="1"/>
    <col min="4358" max="4358" width="9" style="24"/>
    <col min="4359" max="4359" width="13.125" style="24" bestFit="1" customWidth="1"/>
    <col min="4360" max="4360" width="12.875" style="24" bestFit="1" customWidth="1"/>
    <col min="4361" max="4361" width="11.125" style="24" bestFit="1" customWidth="1"/>
    <col min="4362" max="4362" width="13.625" style="24" bestFit="1" customWidth="1"/>
    <col min="4363" max="4608" width="9" style="24"/>
    <col min="4609" max="4609" width="9.125" style="24" bestFit="1" customWidth="1"/>
    <col min="4610" max="4610" width="20" style="24" customWidth="1"/>
    <col min="4611" max="4612" width="9" style="24"/>
    <col min="4613" max="4613" width="13" style="24" bestFit="1" customWidth="1"/>
    <col min="4614" max="4614" width="9" style="24"/>
    <col min="4615" max="4615" width="13.125" style="24" bestFit="1" customWidth="1"/>
    <col min="4616" max="4616" width="12.875" style="24" bestFit="1" customWidth="1"/>
    <col min="4617" max="4617" width="11.125" style="24" bestFit="1" customWidth="1"/>
    <col min="4618" max="4618" width="13.625" style="24" bestFit="1" customWidth="1"/>
    <col min="4619" max="4864" width="9" style="24"/>
    <col min="4865" max="4865" width="9.125" style="24" bestFit="1" customWidth="1"/>
    <col min="4866" max="4866" width="20" style="24" customWidth="1"/>
    <col min="4867" max="4868" width="9" style="24"/>
    <col min="4869" max="4869" width="13" style="24" bestFit="1" customWidth="1"/>
    <col min="4870" max="4870" width="9" style="24"/>
    <col min="4871" max="4871" width="13.125" style="24" bestFit="1" customWidth="1"/>
    <col min="4872" max="4872" width="12.875" style="24" bestFit="1" customWidth="1"/>
    <col min="4873" max="4873" width="11.125" style="24" bestFit="1" customWidth="1"/>
    <col min="4874" max="4874" width="13.625" style="24" bestFit="1" customWidth="1"/>
    <col min="4875" max="5120" width="9" style="24"/>
    <col min="5121" max="5121" width="9.125" style="24" bestFit="1" customWidth="1"/>
    <col min="5122" max="5122" width="20" style="24" customWidth="1"/>
    <col min="5123" max="5124" width="9" style="24"/>
    <col min="5125" max="5125" width="13" style="24" bestFit="1" customWidth="1"/>
    <col min="5126" max="5126" width="9" style="24"/>
    <col min="5127" max="5127" width="13.125" style="24" bestFit="1" customWidth="1"/>
    <col min="5128" max="5128" width="12.875" style="24" bestFit="1" customWidth="1"/>
    <col min="5129" max="5129" width="11.125" style="24" bestFit="1" customWidth="1"/>
    <col min="5130" max="5130" width="13.625" style="24" bestFit="1" customWidth="1"/>
    <col min="5131" max="5376" width="9" style="24"/>
    <col min="5377" max="5377" width="9.125" style="24" bestFit="1" customWidth="1"/>
    <col min="5378" max="5378" width="20" style="24" customWidth="1"/>
    <col min="5379" max="5380" width="9" style="24"/>
    <col min="5381" max="5381" width="13" style="24" bestFit="1" customWidth="1"/>
    <col min="5382" max="5382" width="9" style="24"/>
    <col min="5383" max="5383" width="13.125" style="24" bestFit="1" customWidth="1"/>
    <col min="5384" max="5384" width="12.875" style="24" bestFit="1" customWidth="1"/>
    <col min="5385" max="5385" width="11.125" style="24" bestFit="1" customWidth="1"/>
    <col min="5386" max="5386" width="13.625" style="24" bestFit="1" customWidth="1"/>
    <col min="5387" max="5632" width="9" style="24"/>
    <col min="5633" max="5633" width="9.125" style="24" bestFit="1" customWidth="1"/>
    <col min="5634" max="5634" width="20" style="24" customWidth="1"/>
    <col min="5635" max="5636" width="9" style="24"/>
    <col min="5637" max="5637" width="13" style="24" bestFit="1" customWidth="1"/>
    <col min="5638" max="5638" width="9" style="24"/>
    <col min="5639" max="5639" width="13.125" style="24" bestFit="1" customWidth="1"/>
    <col min="5640" max="5640" width="12.875" style="24" bestFit="1" customWidth="1"/>
    <col min="5641" max="5641" width="11.125" style="24" bestFit="1" customWidth="1"/>
    <col min="5642" max="5642" width="13.625" style="24" bestFit="1" customWidth="1"/>
    <col min="5643" max="5888" width="9" style="24"/>
    <col min="5889" max="5889" width="9.125" style="24" bestFit="1" customWidth="1"/>
    <col min="5890" max="5890" width="20" style="24" customWidth="1"/>
    <col min="5891" max="5892" width="9" style="24"/>
    <col min="5893" max="5893" width="13" style="24" bestFit="1" customWidth="1"/>
    <col min="5894" max="5894" width="9" style="24"/>
    <col min="5895" max="5895" width="13.125" style="24" bestFit="1" customWidth="1"/>
    <col min="5896" max="5896" width="12.875" style="24" bestFit="1" customWidth="1"/>
    <col min="5897" max="5897" width="11.125" style="24" bestFit="1" customWidth="1"/>
    <col min="5898" max="5898" width="13.625" style="24" bestFit="1" customWidth="1"/>
    <col min="5899" max="6144" width="9" style="24"/>
    <col min="6145" max="6145" width="9.125" style="24" bestFit="1" customWidth="1"/>
    <col min="6146" max="6146" width="20" style="24" customWidth="1"/>
    <col min="6147" max="6148" width="9" style="24"/>
    <col min="6149" max="6149" width="13" style="24" bestFit="1" customWidth="1"/>
    <col min="6150" max="6150" width="9" style="24"/>
    <col min="6151" max="6151" width="13.125" style="24" bestFit="1" customWidth="1"/>
    <col min="6152" max="6152" width="12.875" style="24" bestFit="1" customWidth="1"/>
    <col min="6153" max="6153" width="11.125" style="24" bestFit="1" customWidth="1"/>
    <col min="6154" max="6154" width="13.625" style="24" bestFit="1" customWidth="1"/>
    <col min="6155" max="6400" width="9" style="24"/>
    <col min="6401" max="6401" width="9.125" style="24" bestFit="1" customWidth="1"/>
    <col min="6402" max="6402" width="20" style="24" customWidth="1"/>
    <col min="6403" max="6404" width="9" style="24"/>
    <col min="6405" max="6405" width="13" style="24" bestFit="1" customWidth="1"/>
    <col min="6406" max="6406" width="9" style="24"/>
    <col min="6407" max="6407" width="13.125" style="24" bestFit="1" customWidth="1"/>
    <col min="6408" max="6408" width="12.875" style="24" bestFit="1" customWidth="1"/>
    <col min="6409" max="6409" width="11.125" style="24" bestFit="1" customWidth="1"/>
    <col min="6410" max="6410" width="13.625" style="24" bestFit="1" customWidth="1"/>
    <col min="6411" max="6656" width="9" style="24"/>
    <col min="6657" max="6657" width="9.125" style="24" bestFit="1" customWidth="1"/>
    <col min="6658" max="6658" width="20" style="24" customWidth="1"/>
    <col min="6659" max="6660" width="9" style="24"/>
    <col min="6661" max="6661" width="13" style="24" bestFit="1" customWidth="1"/>
    <col min="6662" max="6662" width="9" style="24"/>
    <col min="6663" max="6663" width="13.125" style="24" bestFit="1" customWidth="1"/>
    <col min="6664" max="6664" width="12.875" style="24" bestFit="1" customWidth="1"/>
    <col min="6665" max="6665" width="11.125" style="24" bestFit="1" customWidth="1"/>
    <col min="6666" max="6666" width="13.625" style="24" bestFit="1" customWidth="1"/>
    <col min="6667" max="6912" width="9" style="24"/>
    <col min="6913" max="6913" width="9.125" style="24" bestFit="1" customWidth="1"/>
    <col min="6914" max="6914" width="20" style="24" customWidth="1"/>
    <col min="6915" max="6916" width="9" style="24"/>
    <col min="6917" max="6917" width="13" style="24" bestFit="1" customWidth="1"/>
    <col min="6918" max="6918" width="9" style="24"/>
    <col min="6919" max="6919" width="13.125" style="24" bestFit="1" customWidth="1"/>
    <col min="6920" max="6920" width="12.875" style="24" bestFit="1" customWidth="1"/>
    <col min="6921" max="6921" width="11.125" style="24" bestFit="1" customWidth="1"/>
    <col min="6922" max="6922" width="13.625" style="24" bestFit="1" customWidth="1"/>
    <col min="6923" max="7168" width="9" style="24"/>
    <col min="7169" max="7169" width="9.125" style="24" bestFit="1" customWidth="1"/>
    <col min="7170" max="7170" width="20" style="24" customWidth="1"/>
    <col min="7171" max="7172" width="9" style="24"/>
    <col min="7173" max="7173" width="13" style="24" bestFit="1" customWidth="1"/>
    <col min="7174" max="7174" width="9" style="24"/>
    <col min="7175" max="7175" width="13.125" style="24" bestFit="1" customWidth="1"/>
    <col min="7176" max="7176" width="12.875" style="24" bestFit="1" customWidth="1"/>
    <col min="7177" max="7177" width="11.125" style="24" bestFit="1" customWidth="1"/>
    <col min="7178" max="7178" width="13.625" style="24" bestFit="1" customWidth="1"/>
    <col min="7179" max="7424" width="9" style="24"/>
    <col min="7425" max="7425" width="9.125" style="24" bestFit="1" customWidth="1"/>
    <col min="7426" max="7426" width="20" style="24" customWidth="1"/>
    <col min="7427" max="7428" width="9" style="24"/>
    <col min="7429" max="7429" width="13" style="24" bestFit="1" customWidth="1"/>
    <col min="7430" max="7430" width="9" style="24"/>
    <col min="7431" max="7431" width="13.125" style="24" bestFit="1" customWidth="1"/>
    <col min="7432" max="7432" width="12.875" style="24" bestFit="1" customWidth="1"/>
    <col min="7433" max="7433" width="11.125" style="24" bestFit="1" customWidth="1"/>
    <col min="7434" max="7434" width="13.625" style="24" bestFit="1" customWidth="1"/>
    <col min="7435" max="7680" width="9" style="24"/>
    <col min="7681" max="7681" width="9.125" style="24" bestFit="1" customWidth="1"/>
    <col min="7682" max="7682" width="20" style="24" customWidth="1"/>
    <col min="7683" max="7684" width="9" style="24"/>
    <col min="7685" max="7685" width="13" style="24" bestFit="1" customWidth="1"/>
    <col min="7686" max="7686" width="9" style="24"/>
    <col min="7687" max="7687" width="13.125" style="24" bestFit="1" customWidth="1"/>
    <col min="7688" max="7688" width="12.875" style="24" bestFit="1" customWidth="1"/>
    <col min="7689" max="7689" width="11.125" style="24" bestFit="1" customWidth="1"/>
    <col min="7690" max="7690" width="13.625" style="24" bestFit="1" customWidth="1"/>
    <col min="7691" max="7936" width="9" style="24"/>
    <col min="7937" max="7937" width="9.125" style="24" bestFit="1" customWidth="1"/>
    <col min="7938" max="7938" width="20" style="24" customWidth="1"/>
    <col min="7939" max="7940" width="9" style="24"/>
    <col min="7941" max="7941" width="13" style="24" bestFit="1" customWidth="1"/>
    <col min="7942" max="7942" width="9" style="24"/>
    <col min="7943" max="7943" width="13.125" style="24" bestFit="1" customWidth="1"/>
    <col min="7944" max="7944" width="12.875" style="24" bestFit="1" customWidth="1"/>
    <col min="7945" max="7945" width="11.125" style="24" bestFit="1" customWidth="1"/>
    <col min="7946" max="7946" width="13.625" style="24" bestFit="1" customWidth="1"/>
    <col min="7947" max="8192" width="9" style="24"/>
    <col min="8193" max="8193" width="9.125" style="24" bestFit="1" customWidth="1"/>
    <col min="8194" max="8194" width="20" style="24" customWidth="1"/>
    <col min="8195" max="8196" width="9" style="24"/>
    <col min="8197" max="8197" width="13" style="24" bestFit="1" customWidth="1"/>
    <col min="8198" max="8198" width="9" style="24"/>
    <col min="8199" max="8199" width="13.125" style="24" bestFit="1" customWidth="1"/>
    <col min="8200" max="8200" width="12.875" style="24" bestFit="1" customWidth="1"/>
    <col min="8201" max="8201" width="11.125" style="24" bestFit="1" customWidth="1"/>
    <col min="8202" max="8202" width="13.625" style="24" bestFit="1" customWidth="1"/>
    <col min="8203" max="8448" width="9" style="24"/>
    <col min="8449" max="8449" width="9.125" style="24" bestFit="1" customWidth="1"/>
    <col min="8450" max="8450" width="20" style="24" customWidth="1"/>
    <col min="8451" max="8452" width="9" style="24"/>
    <col min="8453" max="8453" width="13" style="24" bestFit="1" customWidth="1"/>
    <col min="8454" max="8454" width="9" style="24"/>
    <col min="8455" max="8455" width="13.125" style="24" bestFit="1" customWidth="1"/>
    <col min="8456" max="8456" width="12.875" style="24" bestFit="1" customWidth="1"/>
    <col min="8457" max="8457" width="11.125" style="24" bestFit="1" customWidth="1"/>
    <col min="8458" max="8458" width="13.625" style="24" bestFit="1" customWidth="1"/>
    <col min="8459" max="8704" width="9" style="24"/>
    <col min="8705" max="8705" width="9.125" style="24" bestFit="1" customWidth="1"/>
    <col min="8706" max="8706" width="20" style="24" customWidth="1"/>
    <col min="8707" max="8708" width="9" style="24"/>
    <col min="8709" max="8709" width="13" style="24" bestFit="1" customWidth="1"/>
    <col min="8710" max="8710" width="9" style="24"/>
    <col min="8711" max="8711" width="13.125" style="24" bestFit="1" customWidth="1"/>
    <col min="8712" max="8712" width="12.875" style="24" bestFit="1" customWidth="1"/>
    <col min="8713" max="8713" width="11.125" style="24" bestFit="1" customWidth="1"/>
    <col min="8714" max="8714" width="13.625" style="24" bestFit="1" customWidth="1"/>
    <col min="8715" max="8960" width="9" style="24"/>
    <col min="8961" max="8961" width="9.125" style="24" bestFit="1" customWidth="1"/>
    <col min="8962" max="8962" width="20" style="24" customWidth="1"/>
    <col min="8963" max="8964" width="9" style="24"/>
    <col min="8965" max="8965" width="13" style="24" bestFit="1" customWidth="1"/>
    <col min="8966" max="8966" width="9" style="24"/>
    <col min="8967" max="8967" width="13.125" style="24" bestFit="1" customWidth="1"/>
    <col min="8968" max="8968" width="12.875" style="24" bestFit="1" customWidth="1"/>
    <col min="8969" max="8969" width="11.125" style="24" bestFit="1" customWidth="1"/>
    <col min="8970" max="8970" width="13.625" style="24" bestFit="1" customWidth="1"/>
    <col min="8971" max="9216" width="9" style="24"/>
    <col min="9217" max="9217" width="9.125" style="24" bestFit="1" customWidth="1"/>
    <col min="9218" max="9218" width="20" style="24" customWidth="1"/>
    <col min="9219" max="9220" width="9" style="24"/>
    <col min="9221" max="9221" width="13" style="24" bestFit="1" customWidth="1"/>
    <col min="9222" max="9222" width="9" style="24"/>
    <col min="9223" max="9223" width="13.125" style="24" bestFit="1" customWidth="1"/>
    <col min="9224" max="9224" width="12.875" style="24" bestFit="1" customWidth="1"/>
    <col min="9225" max="9225" width="11.125" style="24" bestFit="1" customWidth="1"/>
    <col min="9226" max="9226" width="13.625" style="24" bestFit="1" customWidth="1"/>
    <col min="9227" max="9472" width="9" style="24"/>
    <col min="9473" max="9473" width="9.125" style="24" bestFit="1" customWidth="1"/>
    <col min="9474" max="9474" width="20" style="24" customWidth="1"/>
    <col min="9475" max="9476" width="9" style="24"/>
    <col min="9477" max="9477" width="13" style="24" bestFit="1" customWidth="1"/>
    <col min="9478" max="9478" width="9" style="24"/>
    <col min="9479" max="9479" width="13.125" style="24" bestFit="1" customWidth="1"/>
    <col min="9480" max="9480" width="12.875" style="24" bestFit="1" customWidth="1"/>
    <col min="9481" max="9481" width="11.125" style="24" bestFit="1" customWidth="1"/>
    <col min="9482" max="9482" width="13.625" style="24" bestFit="1" customWidth="1"/>
    <col min="9483" max="9728" width="9" style="24"/>
    <col min="9729" max="9729" width="9.125" style="24" bestFit="1" customWidth="1"/>
    <col min="9730" max="9730" width="20" style="24" customWidth="1"/>
    <col min="9731" max="9732" width="9" style="24"/>
    <col min="9733" max="9733" width="13" style="24" bestFit="1" customWidth="1"/>
    <col min="9734" max="9734" width="9" style="24"/>
    <col min="9735" max="9735" width="13.125" style="24" bestFit="1" customWidth="1"/>
    <col min="9736" max="9736" width="12.875" style="24" bestFit="1" customWidth="1"/>
    <col min="9737" max="9737" width="11.125" style="24" bestFit="1" customWidth="1"/>
    <col min="9738" max="9738" width="13.625" style="24" bestFit="1" customWidth="1"/>
    <col min="9739" max="9984" width="9" style="24"/>
    <col min="9985" max="9985" width="9.125" style="24" bestFit="1" customWidth="1"/>
    <col min="9986" max="9986" width="20" style="24" customWidth="1"/>
    <col min="9987" max="9988" width="9" style="24"/>
    <col min="9989" max="9989" width="13" style="24" bestFit="1" customWidth="1"/>
    <col min="9990" max="9990" width="9" style="24"/>
    <col min="9991" max="9991" width="13.125" style="24" bestFit="1" customWidth="1"/>
    <col min="9992" max="9992" width="12.875" style="24" bestFit="1" customWidth="1"/>
    <col min="9993" max="9993" width="11.125" style="24" bestFit="1" customWidth="1"/>
    <col min="9994" max="9994" width="13.625" style="24" bestFit="1" customWidth="1"/>
    <col min="9995" max="10240" width="9" style="24"/>
    <col min="10241" max="10241" width="9.125" style="24" bestFit="1" customWidth="1"/>
    <col min="10242" max="10242" width="20" style="24" customWidth="1"/>
    <col min="10243" max="10244" width="9" style="24"/>
    <col min="10245" max="10245" width="13" style="24" bestFit="1" customWidth="1"/>
    <col min="10246" max="10246" width="9" style="24"/>
    <col min="10247" max="10247" width="13.125" style="24" bestFit="1" customWidth="1"/>
    <col min="10248" max="10248" width="12.875" style="24" bestFit="1" customWidth="1"/>
    <col min="10249" max="10249" width="11.125" style="24" bestFit="1" customWidth="1"/>
    <col min="10250" max="10250" width="13.625" style="24" bestFit="1" customWidth="1"/>
    <col min="10251" max="10496" width="9" style="24"/>
    <col min="10497" max="10497" width="9.125" style="24" bestFit="1" customWidth="1"/>
    <col min="10498" max="10498" width="20" style="24" customWidth="1"/>
    <col min="10499" max="10500" width="9" style="24"/>
    <col min="10501" max="10501" width="13" style="24" bestFit="1" customWidth="1"/>
    <col min="10502" max="10502" width="9" style="24"/>
    <col min="10503" max="10503" width="13.125" style="24" bestFit="1" customWidth="1"/>
    <col min="10504" max="10504" width="12.875" style="24" bestFit="1" customWidth="1"/>
    <col min="10505" max="10505" width="11.125" style="24" bestFit="1" customWidth="1"/>
    <col min="10506" max="10506" width="13.625" style="24" bestFit="1" customWidth="1"/>
    <col min="10507" max="10752" width="9" style="24"/>
    <col min="10753" max="10753" width="9.125" style="24" bestFit="1" customWidth="1"/>
    <col min="10754" max="10754" width="20" style="24" customWidth="1"/>
    <col min="10755" max="10756" width="9" style="24"/>
    <col min="10757" max="10757" width="13" style="24" bestFit="1" customWidth="1"/>
    <col min="10758" max="10758" width="9" style="24"/>
    <col min="10759" max="10759" width="13.125" style="24" bestFit="1" customWidth="1"/>
    <col min="10760" max="10760" width="12.875" style="24" bestFit="1" customWidth="1"/>
    <col min="10761" max="10761" width="11.125" style="24" bestFit="1" customWidth="1"/>
    <col min="10762" max="10762" width="13.625" style="24" bestFit="1" customWidth="1"/>
    <col min="10763" max="11008" width="9" style="24"/>
    <col min="11009" max="11009" width="9.125" style="24" bestFit="1" customWidth="1"/>
    <col min="11010" max="11010" width="20" style="24" customWidth="1"/>
    <col min="11011" max="11012" width="9" style="24"/>
    <col min="11013" max="11013" width="13" style="24" bestFit="1" customWidth="1"/>
    <col min="11014" max="11014" width="9" style="24"/>
    <col min="11015" max="11015" width="13.125" style="24" bestFit="1" customWidth="1"/>
    <col min="11016" max="11016" width="12.875" style="24" bestFit="1" customWidth="1"/>
    <col min="11017" max="11017" width="11.125" style="24" bestFit="1" customWidth="1"/>
    <col min="11018" max="11018" width="13.625" style="24" bestFit="1" customWidth="1"/>
    <col min="11019" max="11264" width="9" style="24"/>
    <col min="11265" max="11265" width="9.125" style="24" bestFit="1" customWidth="1"/>
    <col min="11266" max="11266" width="20" style="24" customWidth="1"/>
    <col min="11267" max="11268" width="9" style="24"/>
    <col min="11269" max="11269" width="13" style="24" bestFit="1" customWidth="1"/>
    <col min="11270" max="11270" width="9" style="24"/>
    <col min="11271" max="11271" width="13.125" style="24" bestFit="1" customWidth="1"/>
    <col min="11272" max="11272" width="12.875" style="24" bestFit="1" customWidth="1"/>
    <col min="11273" max="11273" width="11.125" style="24" bestFit="1" customWidth="1"/>
    <col min="11274" max="11274" width="13.625" style="24" bestFit="1" customWidth="1"/>
    <col min="11275" max="11520" width="9" style="24"/>
    <col min="11521" max="11521" width="9.125" style="24" bestFit="1" customWidth="1"/>
    <col min="11522" max="11522" width="20" style="24" customWidth="1"/>
    <col min="11523" max="11524" width="9" style="24"/>
    <col min="11525" max="11525" width="13" style="24" bestFit="1" customWidth="1"/>
    <col min="11526" max="11526" width="9" style="24"/>
    <col min="11527" max="11527" width="13.125" style="24" bestFit="1" customWidth="1"/>
    <col min="11528" max="11528" width="12.875" style="24" bestFit="1" customWidth="1"/>
    <col min="11529" max="11529" width="11.125" style="24" bestFit="1" customWidth="1"/>
    <col min="11530" max="11530" width="13.625" style="24" bestFit="1" customWidth="1"/>
    <col min="11531" max="11776" width="9" style="24"/>
    <col min="11777" max="11777" width="9.125" style="24" bestFit="1" customWidth="1"/>
    <col min="11778" max="11778" width="20" style="24" customWidth="1"/>
    <col min="11779" max="11780" width="9" style="24"/>
    <col min="11781" max="11781" width="13" style="24" bestFit="1" customWidth="1"/>
    <col min="11782" max="11782" width="9" style="24"/>
    <col min="11783" max="11783" width="13.125" style="24" bestFit="1" customWidth="1"/>
    <col min="11784" max="11784" width="12.875" style="24" bestFit="1" customWidth="1"/>
    <col min="11785" max="11785" width="11.125" style="24" bestFit="1" customWidth="1"/>
    <col min="11786" max="11786" width="13.625" style="24" bestFit="1" customWidth="1"/>
    <col min="11787" max="12032" width="9" style="24"/>
    <col min="12033" max="12033" width="9.125" style="24" bestFit="1" customWidth="1"/>
    <col min="12034" max="12034" width="20" style="24" customWidth="1"/>
    <col min="12035" max="12036" width="9" style="24"/>
    <col min="12037" max="12037" width="13" style="24" bestFit="1" customWidth="1"/>
    <col min="12038" max="12038" width="9" style="24"/>
    <col min="12039" max="12039" width="13.125" style="24" bestFit="1" customWidth="1"/>
    <col min="12040" max="12040" width="12.875" style="24" bestFit="1" customWidth="1"/>
    <col min="12041" max="12041" width="11.125" style="24" bestFit="1" customWidth="1"/>
    <col min="12042" max="12042" width="13.625" style="24" bestFit="1" customWidth="1"/>
    <col min="12043" max="12288" width="9" style="24"/>
    <col min="12289" max="12289" width="9.125" style="24" bestFit="1" customWidth="1"/>
    <col min="12290" max="12290" width="20" style="24" customWidth="1"/>
    <col min="12291" max="12292" width="9" style="24"/>
    <col min="12293" max="12293" width="13" style="24" bestFit="1" customWidth="1"/>
    <col min="12294" max="12294" width="9" style="24"/>
    <col min="12295" max="12295" width="13.125" style="24" bestFit="1" customWidth="1"/>
    <col min="12296" max="12296" width="12.875" style="24" bestFit="1" customWidth="1"/>
    <col min="12297" max="12297" width="11.125" style="24" bestFit="1" customWidth="1"/>
    <col min="12298" max="12298" width="13.625" style="24" bestFit="1" customWidth="1"/>
    <col min="12299" max="12544" width="9" style="24"/>
    <col min="12545" max="12545" width="9.125" style="24" bestFit="1" customWidth="1"/>
    <col min="12546" max="12546" width="20" style="24" customWidth="1"/>
    <col min="12547" max="12548" width="9" style="24"/>
    <col min="12549" max="12549" width="13" style="24" bestFit="1" customWidth="1"/>
    <col min="12550" max="12550" width="9" style="24"/>
    <col min="12551" max="12551" width="13.125" style="24" bestFit="1" customWidth="1"/>
    <col min="12552" max="12552" width="12.875" style="24" bestFit="1" customWidth="1"/>
    <col min="12553" max="12553" width="11.125" style="24" bestFit="1" customWidth="1"/>
    <col min="12554" max="12554" width="13.625" style="24" bestFit="1" customWidth="1"/>
    <col min="12555" max="12800" width="9" style="24"/>
    <col min="12801" max="12801" width="9.125" style="24" bestFit="1" customWidth="1"/>
    <col min="12802" max="12802" width="20" style="24" customWidth="1"/>
    <col min="12803" max="12804" width="9" style="24"/>
    <col min="12805" max="12805" width="13" style="24" bestFit="1" customWidth="1"/>
    <col min="12806" max="12806" width="9" style="24"/>
    <col min="12807" max="12807" width="13.125" style="24" bestFit="1" customWidth="1"/>
    <col min="12808" max="12808" width="12.875" style="24" bestFit="1" customWidth="1"/>
    <col min="12809" max="12809" width="11.125" style="24" bestFit="1" customWidth="1"/>
    <col min="12810" max="12810" width="13.625" style="24" bestFit="1" customWidth="1"/>
    <col min="12811" max="13056" width="9" style="24"/>
    <col min="13057" max="13057" width="9.125" style="24" bestFit="1" customWidth="1"/>
    <col min="13058" max="13058" width="20" style="24" customWidth="1"/>
    <col min="13059" max="13060" width="9" style="24"/>
    <col min="13061" max="13061" width="13" style="24" bestFit="1" customWidth="1"/>
    <col min="13062" max="13062" width="9" style="24"/>
    <col min="13063" max="13063" width="13.125" style="24" bestFit="1" customWidth="1"/>
    <col min="13064" max="13064" width="12.875" style="24" bestFit="1" customWidth="1"/>
    <col min="13065" max="13065" width="11.125" style="24" bestFit="1" customWidth="1"/>
    <col min="13066" max="13066" width="13.625" style="24" bestFit="1" customWidth="1"/>
    <col min="13067" max="13312" width="9" style="24"/>
    <col min="13313" max="13313" width="9.125" style="24" bestFit="1" customWidth="1"/>
    <col min="13314" max="13314" width="20" style="24" customWidth="1"/>
    <col min="13315" max="13316" width="9" style="24"/>
    <col min="13317" max="13317" width="13" style="24" bestFit="1" customWidth="1"/>
    <col min="13318" max="13318" width="9" style="24"/>
    <col min="13319" max="13319" width="13.125" style="24" bestFit="1" customWidth="1"/>
    <col min="13320" max="13320" width="12.875" style="24" bestFit="1" customWidth="1"/>
    <col min="13321" max="13321" width="11.125" style="24" bestFit="1" customWidth="1"/>
    <col min="13322" max="13322" width="13.625" style="24" bestFit="1" customWidth="1"/>
    <col min="13323" max="13568" width="9" style="24"/>
    <col min="13569" max="13569" width="9.125" style="24" bestFit="1" customWidth="1"/>
    <col min="13570" max="13570" width="20" style="24" customWidth="1"/>
    <col min="13571" max="13572" width="9" style="24"/>
    <col min="13573" max="13573" width="13" style="24" bestFit="1" customWidth="1"/>
    <col min="13574" max="13574" width="9" style="24"/>
    <col min="13575" max="13575" width="13.125" style="24" bestFit="1" customWidth="1"/>
    <col min="13576" max="13576" width="12.875" style="24" bestFit="1" customWidth="1"/>
    <col min="13577" max="13577" width="11.125" style="24" bestFit="1" customWidth="1"/>
    <col min="13578" max="13578" width="13.625" style="24" bestFit="1" customWidth="1"/>
    <col min="13579" max="13824" width="9" style="24"/>
    <col min="13825" max="13825" width="9.125" style="24" bestFit="1" customWidth="1"/>
    <col min="13826" max="13826" width="20" style="24" customWidth="1"/>
    <col min="13827" max="13828" width="9" style="24"/>
    <col min="13829" max="13829" width="13" style="24" bestFit="1" customWidth="1"/>
    <col min="13830" max="13830" width="9" style="24"/>
    <col min="13831" max="13831" width="13.125" style="24" bestFit="1" customWidth="1"/>
    <col min="13832" max="13832" width="12.875" style="24" bestFit="1" customWidth="1"/>
    <col min="13833" max="13833" width="11.125" style="24" bestFit="1" customWidth="1"/>
    <col min="13834" max="13834" width="13.625" style="24" bestFit="1" customWidth="1"/>
    <col min="13835" max="14080" width="9" style="24"/>
    <col min="14081" max="14081" width="9.125" style="24" bestFit="1" customWidth="1"/>
    <col min="14082" max="14082" width="20" style="24" customWidth="1"/>
    <col min="14083" max="14084" width="9" style="24"/>
    <col min="14085" max="14085" width="13" style="24" bestFit="1" customWidth="1"/>
    <col min="14086" max="14086" width="9" style="24"/>
    <col min="14087" max="14087" width="13.125" style="24" bestFit="1" customWidth="1"/>
    <col min="14088" max="14088" width="12.875" style="24" bestFit="1" customWidth="1"/>
    <col min="14089" max="14089" width="11.125" style="24" bestFit="1" customWidth="1"/>
    <col min="14090" max="14090" width="13.625" style="24" bestFit="1" customWidth="1"/>
    <col min="14091" max="14336" width="9" style="24"/>
    <col min="14337" max="14337" width="9.125" style="24" bestFit="1" customWidth="1"/>
    <col min="14338" max="14338" width="20" style="24" customWidth="1"/>
    <col min="14339" max="14340" width="9" style="24"/>
    <col min="14341" max="14341" width="13" style="24" bestFit="1" customWidth="1"/>
    <col min="14342" max="14342" width="9" style="24"/>
    <col min="14343" max="14343" width="13.125" style="24" bestFit="1" customWidth="1"/>
    <col min="14344" max="14344" width="12.875" style="24" bestFit="1" customWidth="1"/>
    <col min="14345" max="14345" width="11.125" style="24" bestFit="1" customWidth="1"/>
    <col min="14346" max="14346" width="13.625" style="24" bestFit="1" customWidth="1"/>
    <col min="14347" max="14592" width="9" style="24"/>
    <col min="14593" max="14593" width="9.125" style="24" bestFit="1" customWidth="1"/>
    <col min="14594" max="14594" width="20" style="24" customWidth="1"/>
    <col min="14595" max="14596" width="9" style="24"/>
    <col min="14597" max="14597" width="13" style="24" bestFit="1" customWidth="1"/>
    <col min="14598" max="14598" width="9" style="24"/>
    <col min="14599" max="14599" width="13.125" style="24" bestFit="1" customWidth="1"/>
    <col min="14600" max="14600" width="12.875" style="24" bestFit="1" customWidth="1"/>
    <col min="14601" max="14601" width="11.125" style="24" bestFit="1" customWidth="1"/>
    <col min="14602" max="14602" width="13.625" style="24" bestFit="1" customWidth="1"/>
    <col min="14603" max="14848" width="9" style="24"/>
    <col min="14849" max="14849" width="9.125" style="24" bestFit="1" customWidth="1"/>
    <col min="14850" max="14850" width="20" style="24" customWidth="1"/>
    <col min="14851" max="14852" width="9" style="24"/>
    <col min="14853" max="14853" width="13" style="24" bestFit="1" customWidth="1"/>
    <col min="14854" max="14854" width="9" style="24"/>
    <col min="14855" max="14855" width="13.125" style="24" bestFit="1" customWidth="1"/>
    <col min="14856" max="14856" width="12.875" style="24" bestFit="1" customWidth="1"/>
    <col min="14857" max="14857" width="11.125" style="24" bestFit="1" customWidth="1"/>
    <col min="14858" max="14858" width="13.625" style="24" bestFit="1" customWidth="1"/>
    <col min="14859" max="15104" width="9" style="24"/>
    <col min="15105" max="15105" width="9.125" style="24" bestFit="1" customWidth="1"/>
    <col min="15106" max="15106" width="20" style="24" customWidth="1"/>
    <col min="15107" max="15108" width="9" style="24"/>
    <col min="15109" max="15109" width="13" style="24" bestFit="1" customWidth="1"/>
    <col min="15110" max="15110" width="9" style="24"/>
    <col min="15111" max="15111" width="13.125" style="24" bestFit="1" customWidth="1"/>
    <col min="15112" max="15112" width="12.875" style="24" bestFit="1" customWidth="1"/>
    <col min="15113" max="15113" width="11.125" style="24" bestFit="1" customWidth="1"/>
    <col min="15114" max="15114" width="13.625" style="24" bestFit="1" customWidth="1"/>
    <col min="15115" max="15360" width="9" style="24"/>
    <col min="15361" max="15361" width="9.125" style="24" bestFit="1" customWidth="1"/>
    <col min="15362" max="15362" width="20" style="24" customWidth="1"/>
    <col min="15363" max="15364" width="9" style="24"/>
    <col min="15365" max="15365" width="13" style="24" bestFit="1" customWidth="1"/>
    <col min="15366" max="15366" width="9" style="24"/>
    <col min="15367" max="15367" width="13.125" style="24" bestFit="1" customWidth="1"/>
    <col min="15368" max="15368" width="12.875" style="24" bestFit="1" customWidth="1"/>
    <col min="15369" max="15369" width="11.125" style="24" bestFit="1" customWidth="1"/>
    <col min="15370" max="15370" width="13.625" style="24" bestFit="1" customWidth="1"/>
    <col min="15371" max="15616" width="9" style="24"/>
    <col min="15617" max="15617" width="9.125" style="24" bestFit="1" customWidth="1"/>
    <col min="15618" max="15618" width="20" style="24" customWidth="1"/>
    <col min="15619" max="15620" width="9" style="24"/>
    <col min="15621" max="15621" width="13" style="24" bestFit="1" customWidth="1"/>
    <col min="15622" max="15622" width="9" style="24"/>
    <col min="15623" max="15623" width="13.125" style="24" bestFit="1" customWidth="1"/>
    <col min="15624" max="15624" width="12.875" style="24" bestFit="1" customWidth="1"/>
    <col min="15625" max="15625" width="11.125" style="24" bestFit="1" customWidth="1"/>
    <col min="15626" max="15626" width="13.625" style="24" bestFit="1" customWidth="1"/>
    <col min="15627" max="15872" width="9" style="24"/>
    <col min="15873" max="15873" width="9.125" style="24" bestFit="1" customWidth="1"/>
    <col min="15874" max="15874" width="20" style="24" customWidth="1"/>
    <col min="15875" max="15876" width="9" style="24"/>
    <col min="15877" max="15877" width="13" style="24" bestFit="1" customWidth="1"/>
    <col min="15878" max="15878" width="9" style="24"/>
    <col min="15879" max="15879" width="13.125" style="24" bestFit="1" customWidth="1"/>
    <col min="15880" max="15880" width="12.875" style="24" bestFit="1" customWidth="1"/>
    <col min="15881" max="15881" width="11.125" style="24" bestFit="1" customWidth="1"/>
    <col min="15882" max="15882" width="13.625" style="24" bestFit="1" customWidth="1"/>
    <col min="15883" max="16128" width="9" style="24"/>
    <col min="16129" max="16129" width="9.125" style="24" bestFit="1" customWidth="1"/>
    <col min="16130" max="16130" width="20" style="24" customWidth="1"/>
    <col min="16131" max="16132" width="9" style="24"/>
    <col min="16133" max="16133" width="13" style="24" bestFit="1" customWidth="1"/>
    <col min="16134" max="16134" width="9" style="24"/>
    <col min="16135" max="16135" width="13.125" style="24" bestFit="1" customWidth="1"/>
    <col min="16136" max="16136" width="12.875" style="24" bestFit="1" customWidth="1"/>
    <col min="16137" max="16137" width="11.125" style="24" bestFit="1" customWidth="1"/>
    <col min="16138" max="16138" width="13.625" style="24" bestFit="1" customWidth="1"/>
    <col min="16139" max="16384" width="9" style="24"/>
  </cols>
  <sheetData>
    <row r="1" spans="1:10">
      <c r="A1" s="24" t="s">
        <v>0</v>
      </c>
      <c r="B1" s="75" t="str">
        <f>[7]合計!C3</f>
        <v>埼玉県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40.5">
      <c r="A4" s="45" t="s">
        <v>109</v>
      </c>
      <c r="B4" s="41" t="s">
        <v>76</v>
      </c>
      <c r="C4" s="41" t="s">
        <v>77</v>
      </c>
      <c r="D4" s="41" t="s">
        <v>110</v>
      </c>
      <c r="E4" s="41" t="s">
        <v>95</v>
      </c>
      <c r="F4" s="41" t="s">
        <v>111</v>
      </c>
      <c r="G4" s="172" t="s">
        <v>79</v>
      </c>
      <c r="H4" s="109" t="s">
        <v>112</v>
      </c>
      <c r="I4" s="109" t="s">
        <v>113</v>
      </c>
      <c r="J4" s="110" t="s">
        <v>106</v>
      </c>
    </row>
    <row r="5" spans="1:10" s="148" customFormat="1" ht="14.25" thickBot="1">
      <c r="B5" s="163" t="s">
        <v>88</v>
      </c>
      <c r="C5" s="163"/>
      <c r="D5" s="163"/>
      <c r="E5" s="163"/>
      <c r="F5" s="163"/>
      <c r="G5" s="163"/>
      <c r="H5" s="366">
        <f>SUM(H6:H65)</f>
        <v>152259399</v>
      </c>
      <c r="I5" s="366">
        <f>SUM(I6:I65)</f>
        <v>4758105</v>
      </c>
      <c r="J5" s="163">
        <f>H5/I5</f>
        <v>32.000008196540428</v>
      </c>
    </row>
    <row r="6" spans="1:10" ht="27.75" thickTop="1">
      <c r="A6" s="24">
        <v>1</v>
      </c>
      <c r="B6" s="8" t="s">
        <v>809</v>
      </c>
      <c r="C6" s="8" t="s">
        <v>805</v>
      </c>
      <c r="D6" s="8" t="s">
        <v>810</v>
      </c>
      <c r="E6" s="305"/>
      <c r="F6" s="8" t="s">
        <v>811</v>
      </c>
      <c r="G6" s="81" t="s">
        <v>117</v>
      </c>
      <c r="H6" s="97">
        <v>79217772</v>
      </c>
      <c r="I6" s="97">
        <v>2475554</v>
      </c>
      <c r="J6" s="42">
        <v>32.000017773799321</v>
      </c>
    </row>
    <row r="7" spans="1:10" ht="27">
      <c r="A7" s="24">
        <v>2</v>
      </c>
      <c r="B7" s="8" t="s">
        <v>812</v>
      </c>
      <c r="C7" s="8" t="s">
        <v>805</v>
      </c>
      <c r="D7" s="8" t="s">
        <v>810</v>
      </c>
      <c r="E7" s="305"/>
      <c r="F7" s="8" t="s">
        <v>811</v>
      </c>
      <c r="G7" s="81" t="s">
        <v>117</v>
      </c>
      <c r="H7" s="97">
        <v>73041627</v>
      </c>
      <c r="I7" s="97">
        <v>2282551</v>
      </c>
      <c r="J7" s="42">
        <v>31.999997809468443</v>
      </c>
    </row>
    <row r="8" spans="1:10">
      <c r="A8" s="24">
        <v>3</v>
      </c>
      <c r="B8" s="62"/>
      <c r="C8" s="62"/>
      <c r="D8" s="62"/>
      <c r="E8" s="112"/>
      <c r="F8" s="62"/>
      <c r="G8" s="66"/>
      <c r="H8" s="173"/>
      <c r="I8" s="173"/>
      <c r="J8" s="41" t="e">
        <f t="shared" ref="J8:J65" si="0">H8/I8</f>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4"/>
  <sheetViews>
    <sheetView workbookViewId="0">
      <selection activeCell="Q33" sqref="Q33"/>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2.125" style="27" bestFit="1" customWidth="1"/>
    <col min="13" max="13" width="14.5" style="24" customWidth="1"/>
    <col min="14"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2.125" style="24" bestFit="1" customWidth="1"/>
    <col min="269" max="269" width="14.5" style="24" customWidth="1"/>
    <col min="270"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2.125" style="24" bestFit="1" customWidth="1"/>
    <col min="525" max="525" width="14.5" style="24" customWidth="1"/>
    <col min="526"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2.125" style="24" bestFit="1" customWidth="1"/>
    <col min="781" max="781" width="14.5" style="24" customWidth="1"/>
    <col min="782"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2.125" style="24" bestFit="1" customWidth="1"/>
    <col min="1037" max="1037" width="14.5" style="24" customWidth="1"/>
    <col min="1038"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2.125" style="24" bestFit="1" customWidth="1"/>
    <col min="1293" max="1293" width="14.5" style="24" customWidth="1"/>
    <col min="1294"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2.125" style="24" bestFit="1" customWidth="1"/>
    <col min="1549" max="1549" width="14.5" style="24" customWidth="1"/>
    <col min="1550"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2.125" style="24" bestFit="1" customWidth="1"/>
    <col min="1805" max="1805" width="14.5" style="24" customWidth="1"/>
    <col min="1806"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2.125" style="24" bestFit="1" customWidth="1"/>
    <col min="2061" max="2061" width="14.5" style="24" customWidth="1"/>
    <col min="2062"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2.125" style="24" bestFit="1" customWidth="1"/>
    <col min="2317" max="2317" width="14.5" style="24" customWidth="1"/>
    <col min="2318"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2.125" style="24" bestFit="1" customWidth="1"/>
    <col min="2573" max="2573" width="14.5" style="24" customWidth="1"/>
    <col min="2574"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2.125" style="24" bestFit="1" customWidth="1"/>
    <col min="2829" max="2829" width="14.5" style="24" customWidth="1"/>
    <col min="2830"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2.125" style="24" bestFit="1" customWidth="1"/>
    <col min="3085" max="3085" width="14.5" style="24" customWidth="1"/>
    <col min="3086"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2.125" style="24" bestFit="1" customWidth="1"/>
    <col min="3341" max="3341" width="14.5" style="24" customWidth="1"/>
    <col min="3342"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2.125" style="24" bestFit="1" customWidth="1"/>
    <col min="3597" max="3597" width="14.5" style="24" customWidth="1"/>
    <col min="3598"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2.125" style="24" bestFit="1" customWidth="1"/>
    <col min="3853" max="3853" width="14.5" style="24" customWidth="1"/>
    <col min="3854"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2.125" style="24" bestFit="1" customWidth="1"/>
    <col min="4109" max="4109" width="14.5" style="24" customWidth="1"/>
    <col min="4110"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2.125" style="24" bestFit="1" customWidth="1"/>
    <col min="4365" max="4365" width="14.5" style="24" customWidth="1"/>
    <col min="4366"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2.125" style="24" bestFit="1" customWidth="1"/>
    <col min="4621" max="4621" width="14.5" style="24" customWidth="1"/>
    <col min="4622"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2.125" style="24" bestFit="1" customWidth="1"/>
    <col min="4877" max="4877" width="14.5" style="24" customWidth="1"/>
    <col min="4878"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2.125" style="24" bestFit="1" customWidth="1"/>
    <col min="5133" max="5133" width="14.5" style="24" customWidth="1"/>
    <col min="5134"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2.125" style="24" bestFit="1" customWidth="1"/>
    <col min="5389" max="5389" width="14.5" style="24" customWidth="1"/>
    <col min="5390"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2.125" style="24" bestFit="1" customWidth="1"/>
    <col min="5645" max="5645" width="14.5" style="24" customWidth="1"/>
    <col min="5646"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2.125" style="24" bestFit="1" customWidth="1"/>
    <col min="5901" max="5901" width="14.5" style="24" customWidth="1"/>
    <col min="5902"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2.125" style="24" bestFit="1" customWidth="1"/>
    <col min="6157" max="6157" width="14.5" style="24" customWidth="1"/>
    <col min="6158"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2.125" style="24" bestFit="1" customWidth="1"/>
    <col min="6413" max="6413" width="14.5" style="24" customWidth="1"/>
    <col min="6414"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2.125" style="24" bestFit="1" customWidth="1"/>
    <col min="6669" max="6669" width="14.5" style="24" customWidth="1"/>
    <col min="6670"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2.125" style="24" bestFit="1" customWidth="1"/>
    <col min="6925" max="6925" width="14.5" style="24" customWidth="1"/>
    <col min="6926"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2.125" style="24" bestFit="1" customWidth="1"/>
    <col min="7181" max="7181" width="14.5" style="24" customWidth="1"/>
    <col min="7182"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2.125" style="24" bestFit="1" customWidth="1"/>
    <col min="7437" max="7437" width="14.5" style="24" customWidth="1"/>
    <col min="7438"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2.125" style="24" bestFit="1" customWidth="1"/>
    <col min="7693" max="7693" width="14.5" style="24" customWidth="1"/>
    <col min="7694"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2.125" style="24" bestFit="1" customWidth="1"/>
    <col min="7949" max="7949" width="14.5" style="24" customWidth="1"/>
    <col min="7950"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2.125" style="24" bestFit="1" customWidth="1"/>
    <col min="8205" max="8205" width="14.5" style="24" customWidth="1"/>
    <col min="8206"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2.125" style="24" bestFit="1" customWidth="1"/>
    <col min="8461" max="8461" width="14.5" style="24" customWidth="1"/>
    <col min="8462"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2.125" style="24" bestFit="1" customWidth="1"/>
    <col min="8717" max="8717" width="14.5" style="24" customWidth="1"/>
    <col min="8718"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2.125" style="24" bestFit="1" customWidth="1"/>
    <col min="8973" max="8973" width="14.5" style="24" customWidth="1"/>
    <col min="8974"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2.125" style="24" bestFit="1" customWidth="1"/>
    <col min="9229" max="9229" width="14.5" style="24" customWidth="1"/>
    <col min="9230"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2.125" style="24" bestFit="1" customWidth="1"/>
    <col min="9485" max="9485" width="14.5" style="24" customWidth="1"/>
    <col min="9486"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2.125" style="24" bestFit="1" customWidth="1"/>
    <col min="9741" max="9741" width="14.5" style="24" customWidth="1"/>
    <col min="9742"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2.125" style="24" bestFit="1" customWidth="1"/>
    <col min="9997" max="9997" width="14.5" style="24" customWidth="1"/>
    <col min="9998"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2.125" style="24" bestFit="1" customWidth="1"/>
    <col min="10253" max="10253" width="14.5" style="24" customWidth="1"/>
    <col min="10254"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2.125" style="24" bestFit="1" customWidth="1"/>
    <col min="10509" max="10509" width="14.5" style="24" customWidth="1"/>
    <col min="10510"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2.125" style="24" bestFit="1" customWidth="1"/>
    <col min="10765" max="10765" width="14.5" style="24" customWidth="1"/>
    <col min="10766"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2.125" style="24" bestFit="1" customWidth="1"/>
    <col min="11021" max="11021" width="14.5" style="24" customWidth="1"/>
    <col min="11022"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2.125" style="24" bestFit="1" customWidth="1"/>
    <col min="11277" max="11277" width="14.5" style="24" customWidth="1"/>
    <col min="11278"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2.125" style="24" bestFit="1" customWidth="1"/>
    <col min="11533" max="11533" width="14.5" style="24" customWidth="1"/>
    <col min="11534"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2.125" style="24" bestFit="1" customWidth="1"/>
    <col min="11789" max="11789" width="14.5" style="24" customWidth="1"/>
    <col min="11790"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2.125" style="24" bestFit="1" customWidth="1"/>
    <col min="12045" max="12045" width="14.5" style="24" customWidth="1"/>
    <col min="12046"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2.125" style="24" bestFit="1" customWidth="1"/>
    <col min="12301" max="12301" width="14.5" style="24" customWidth="1"/>
    <col min="12302"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2.125" style="24" bestFit="1" customWidth="1"/>
    <col min="12557" max="12557" width="14.5" style="24" customWidth="1"/>
    <col min="12558"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2.125" style="24" bestFit="1" customWidth="1"/>
    <col min="12813" max="12813" width="14.5" style="24" customWidth="1"/>
    <col min="12814"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2.125" style="24" bestFit="1" customWidth="1"/>
    <col min="13069" max="13069" width="14.5" style="24" customWidth="1"/>
    <col min="13070"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2.125" style="24" bestFit="1" customWidth="1"/>
    <col min="13325" max="13325" width="14.5" style="24" customWidth="1"/>
    <col min="13326"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2.125" style="24" bestFit="1" customWidth="1"/>
    <col min="13581" max="13581" width="14.5" style="24" customWidth="1"/>
    <col min="13582"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2.125" style="24" bestFit="1" customWidth="1"/>
    <col min="13837" max="13837" width="14.5" style="24" customWidth="1"/>
    <col min="13838"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2.125" style="24" bestFit="1" customWidth="1"/>
    <col min="14093" max="14093" width="14.5" style="24" customWidth="1"/>
    <col min="14094"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2.125" style="24" bestFit="1" customWidth="1"/>
    <col min="14349" max="14349" width="14.5" style="24" customWidth="1"/>
    <col min="14350"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2.125" style="24" bestFit="1" customWidth="1"/>
    <col min="14605" max="14605" width="14.5" style="24" customWidth="1"/>
    <col min="14606"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2.125" style="24" bestFit="1" customWidth="1"/>
    <col min="14861" max="14861" width="14.5" style="24" customWidth="1"/>
    <col min="14862"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2.125" style="24" bestFit="1" customWidth="1"/>
    <col min="15117" max="15117" width="14.5" style="24" customWidth="1"/>
    <col min="15118"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2.125" style="24" bestFit="1" customWidth="1"/>
    <col min="15373" max="15373" width="14.5" style="24" customWidth="1"/>
    <col min="15374"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2.125" style="24" bestFit="1" customWidth="1"/>
    <col min="15629" max="15629" width="14.5" style="24" customWidth="1"/>
    <col min="15630"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2.125" style="24" bestFit="1" customWidth="1"/>
    <col min="15885" max="15885" width="14.5" style="24" customWidth="1"/>
    <col min="15886"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2.125" style="24" bestFit="1" customWidth="1"/>
    <col min="16141" max="16141" width="14.5" style="24" customWidth="1"/>
    <col min="16142" max="16384" width="9" style="24"/>
  </cols>
  <sheetData>
    <row r="1" spans="1:13">
      <c r="A1" s="24" t="s">
        <v>0</v>
      </c>
      <c r="B1" s="25" t="str">
        <f>[8]合計!C3</f>
        <v>千葉県</v>
      </c>
      <c r="I1" s="24" t="s">
        <v>70</v>
      </c>
      <c r="K1" s="27" t="s">
        <v>71</v>
      </c>
    </row>
    <row r="2" spans="1:13" ht="54" customHeight="1">
      <c r="B2" s="141"/>
      <c r="E2" s="856" t="s">
        <v>72</v>
      </c>
      <c r="F2" s="856"/>
      <c r="G2" s="856"/>
      <c r="H2" s="142">
        <f>SUMIF(E8:E372,"PPS",H8:H372)</f>
        <v>1870344.5203703705</v>
      </c>
      <c r="I2" s="697"/>
      <c r="J2" s="27"/>
    </row>
    <row r="3" spans="1:13" ht="57" customHeight="1">
      <c r="B3" s="26"/>
      <c r="E3" s="856" t="s">
        <v>73</v>
      </c>
      <c r="F3" s="856"/>
      <c r="G3" s="856"/>
      <c r="H3" s="142">
        <f>M7</f>
        <v>5651424</v>
      </c>
      <c r="I3" s="697"/>
      <c r="J3" s="31"/>
    </row>
    <row r="4" spans="1:13" s="31" customFormat="1" ht="55.5" customHeight="1">
      <c r="B4" s="144"/>
      <c r="E4" s="856" t="s">
        <v>1932</v>
      </c>
      <c r="F4" s="856"/>
      <c r="G4" s="856"/>
      <c r="H4" s="145">
        <f>H3/I7</f>
        <v>0.95246669692444264</v>
      </c>
      <c r="I4" s="697"/>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SUM(H8:H372)</f>
        <v>7047362.5203703707</v>
      </c>
      <c r="I7" s="150">
        <f>SUM(I8:I372)</f>
        <v>5933461</v>
      </c>
      <c r="J7" s="151">
        <f t="shared" ref="J7:J82" si="0">H7/I7</f>
        <v>1.1877321718926561</v>
      </c>
      <c r="K7" s="152">
        <f>SUM(K8:K372)</f>
        <v>105598</v>
      </c>
      <c r="L7" s="153">
        <f>SUM(L8:L372)</f>
        <v>459751948</v>
      </c>
      <c r="M7" s="698">
        <f>SUM(M8:M372)</f>
        <v>5651424</v>
      </c>
    </row>
    <row r="8" spans="1:13" ht="14.25" thickTop="1">
      <c r="A8" s="24">
        <v>1</v>
      </c>
      <c r="B8" s="155" t="s">
        <v>1933</v>
      </c>
      <c r="C8" s="54" t="s">
        <v>148</v>
      </c>
      <c r="D8" s="55" t="s">
        <v>793</v>
      </c>
      <c r="E8" s="55" t="s">
        <v>117</v>
      </c>
      <c r="F8" s="54" t="s">
        <v>124</v>
      </c>
      <c r="G8" s="156">
        <v>6</v>
      </c>
      <c r="H8" s="157">
        <v>122360</v>
      </c>
      <c r="I8" s="58">
        <v>122360</v>
      </c>
      <c r="J8" s="158">
        <f t="shared" si="0"/>
        <v>1</v>
      </c>
      <c r="K8" s="58">
        <v>2800</v>
      </c>
      <c r="L8" s="58">
        <v>8050000</v>
      </c>
      <c r="M8" s="60">
        <f>H8</f>
        <v>122360</v>
      </c>
    </row>
    <row r="9" spans="1:13">
      <c r="A9" s="24">
        <v>2</v>
      </c>
      <c r="B9" s="155" t="s">
        <v>1933</v>
      </c>
      <c r="C9" s="54" t="s">
        <v>148</v>
      </c>
      <c r="D9" s="62" t="s">
        <v>455</v>
      </c>
      <c r="E9" s="55" t="s">
        <v>128</v>
      </c>
      <c r="F9" s="54" t="s">
        <v>124</v>
      </c>
      <c r="G9" s="156">
        <v>5</v>
      </c>
      <c r="H9" s="157">
        <v>26159</v>
      </c>
      <c r="I9" s="58">
        <v>26469</v>
      </c>
      <c r="J9" s="145">
        <f t="shared" si="0"/>
        <v>0.98828818618005965</v>
      </c>
      <c r="K9" s="58">
        <v>463</v>
      </c>
      <c r="L9" s="58">
        <v>1530000</v>
      </c>
      <c r="M9" s="63">
        <f>H9</f>
        <v>26159</v>
      </c>
    </row>
    <row r="10" spans="1:13">
      <c r="A10" s="24">
        <v>3</v>
      </c>
      <c r="B10" s="155" t="s">
        <v>1933</v>
      </c>
      <c r="C10" s="64" t="s">
        <v>148</v>
      </c>
      <c r="D10" s="55" t="s">
        <v>1934</v>
      </c>
      <c r="E10" s="55" t="s">
        <v>128</v>
      </c>
      <c r="F10" s="54" t="s">
        <v>124</v>
      </c>
      <c r="G10" s="156">
        <v>1</v>
      </c>
      <c r="H10" s="157">
        <v>2015</v>
      </c>
      <c r="I10" s="58"/>
      <c r="J10" s="145" t="e">
        <f t="shared" si="0"/>
        <v>#DIV/0!</v>
      </c>
      <c r="K10" s="58">
        <v>30</v>
      </c>
      <c r="L10" s="58">
        <v>109000</v>
      </c>
      <c r="M10" s="63"/>
    </row>
    <row r="11" spans="1:13">
      <c r="A11" s="24">
        <v>4</v>
      </c>
      <c r="B11" s="159" t="s">
        <v>1935</v>
      </c>
      <c r="C11" s="64" t="s">
        <v>148</v>
      </c>
      <c r="D11" s="55" t="s">
        <v>1247</v>
      </c>
      <c r="E11" s="55" t="s">
        <v>128</v>
      </c>
      <c r="F11" s="54" t="s">
        <v>124</v>
      </c>
      <c r="G11" s="156">
        <v>4</v>
      </c>
      <c r="H11" s="157">
        <v>11179</v>
      </c>
      <c r="I11" s="58"/>
      <c r="J11" s="145" t="e">
        <f t="shared" si="0"/>
        <v>#DIV/0!</v>
      </c>
      <c r="K11" s="58">
        <v>254</v>
      </c>
      <c r="L11" s="58">
        <v>569000</v>
      </c>
      <c r="M11" s="63"/>
    </row>
    <row r="12" spans="1:13">
      <c r="A12" s="24">
        <v>5</v>
      </c>
      <c r="B12" s="55" t="s">
        <v>1936</v>
      </c>
      <c r="C12" s="64" t="s">
        <v>148</v>
      </c>
      <c r="D12" s="55" t="s">
        <v>1937</v>
      </c>
      <c r="E12" s="55" t="s">
        <v>128</v>
      </c>
      <c r="F12" s="54" t="s">
        <v>124</v>
      </c>
      <c r="G12" s="156">
        <v>4</v>
      </c>
      <c r="H12" s="157">
        <v>6889</v>
      </c>
      <c r="I12" s="58"/>
      <c r="J12" s="145" t="e">
        <f t="shared" si="0"/>
        <v>#DIV/0!</v>
      </c>
      <c r="K12" s="58">
        <v>157</v>
      </c>
      <c r="L12" s="58">
        <v>377000</v>
      </c>
      <c r="M12" s="63"/>
    </row>
    <row r="13" spans="1:13" s="65" customFormat="1">
      <c r="A13" s="24">
        <v>6</v>
      </c>
      <c r="B13" s="55" t="s">
        <v>1938</v>
      </c>
      <c r="C13" s="64" t="s">
        <v>148</v>
      </c>
      <c r="D13" s="55" t="s">
        <v>1937</v>
      </c>
      <c r="E13" s="55" t="s">
        <v>128</v>
      </c>
      <c r="F13" s="54" t="s">
        <v>124</v>
      </c>
      <c r="G13" s="156">
        <v>4</v>
      </c>
      <c r="H13" s="157">
        <v>6165</v>
      </c>
      <c r="I13" s="58"/>
      <c r="J13" s="158" t="e">
        <f t="shared" si="0"/>
        <v>#DIV/0!</v>
      </c>
      <c r="K13" s="58">
        <v>143</v>
      </c>
      <c r="L13" s="58">
        <v>336000</v>
      </c>
      <c r="M13" s="63"/>
    </row>
    <row r="14" spans="1:13">
      <c r="A14" s="24">
        <v>7</v>
      </c>
      <c r="B14" s="699" t="s">
        <v>1939</v>
      </c>
      <c r="C14" s="692" t="s">
        <v>148</v>
      </c>
      <c r="D14" s="690" t="s">
        <v>1277</v>
      </c>
      <c r="E14" s="690" t="s">
        <v>128</v>
      </c>
      <c r="F14" s="692" t="s">
        <v>124</v>
      </c>
      <c r="G14" s="700">
        <v>3</v>
      </c>
      <c r="H14" s="701">
        <v>7008</v>
      </c>
      <c r="I14" s="702"/>
      <c r="J14" s="374" t="e">
        <f t="shared" si="0"/>
        <v>#DIV/0!</v>
      </c>
      <c r="K14" s="702">
        <v>158</v>
      </c>
      <c r="L14" s="702">
        <v>373000</v>
      </c>
      <c r="M14" s="60"/>
    </row>
    <row r="15" spans="1:13" s="708" customFormat="1">
      <c r="A15" s="24">
        <v>8</v>
      </c>
      <c r="B15" s="703" t="s">
        <v>1940</v>
      </c>
      <c r="C15" s="54" t="s">
        <v>976</v>
      </c>
      <c r="D15" s="704" t="s">
        <v>1941</v>
      </c>
      <c r="E15" s="55" t="s">
        <v>128</v>
      </c>
      <c r="F15" s="54" t="s">
        <v>124</v>
      </c>
      <c r="G15" s="54">
        <v>2</v>
      </c>
      <c r="H15" s="705">
        <v>8326</v>
      </c>
      <c r="I15" s="268"/>
      <c r="J15" s="158" t="e">
        <f>H15/I15</f>
        <v>#DIV/0!</v>
      </c>
      <c r="K15" s="82">
        <v>173</v>
      </c>
      <c r="L15" s="706">
        <v>427000</v>
      </c>
      <c r="M15" s="707"/>
    </row>
    <row r="16" spans="1:13">
      <c r="A16" s="24">
        <v>9</v>
      </c>
      <c r="B16" s="703" t="s">
        <v>1942</v>
      </c>
      <c r="C16" s="54" t="s">
        <v>976</v>
      </c>
      <c r="D16" s="704" t="s">
        <v>1694</v>
      </c>
      <c r="E16" s="55" t="s">
        <v>128</v>
      </c>
      <c r="F16" s="54" t="s">
        <v>124</v>
      </c>
      <c r="G16" s="54">
        <v>2</v>
      </c>
      <c r="H16" s="709">
        <v>4939</v>
      </c>
      <c r="I16" s="58"/>
      <c r="J16" s="158" t="e">
        <f t="shared" si="0"/>
        <v>#DIV/0!</v>
      </c>
      <c r="K16" s="702">
        <v>97</v>
      </c>
      <c r="L16" s="702">
        <v>255000</v>
      </c>
      <c r="M16" s="710"/>
    </row>
    <row r="17" spans="1:13">
      <c r="A17" s="24">
        <v>10</v>
      </c>
      <c r="B17" s="711" t="s">
        <v>1943</v>
      </c>
      <c r="C17" s="691" t="s">
        <v>1105</v>
      </c>
      <c r="D17" s="489" t="s">
        <v>1944</v>
      </c>
      <c r="E17" s="489" t="s">
        <v>128</v>
      </c>
      <c r="F17" s="691" t="s">
        <v>124</v>
      </c>
      <c r="G17" s="712">
        <v>4</v>
      </c>
      <c r="H17" s="713">
        <v>3858</v>
      </c>
      <c r="I17" s="696"/>
      <c r="J17" s="714" t="e">
        <f t="shared" si="0"/>
        <v>#DIV/0!</v>
      </c>
      <c r="K17" s="58">
        <v>122</v>
      </c>
      <c r="L17" s="58">
        <v>192000</v>
      </c>
      <c r="M17" s="60"/>
    </row>
    <row r="18" spans="1:13">
      <c r="A18" s="24">
        <v>11</v>
      </c>
      <c r="B18" s="699" t="s">
        <v>1945</v>
      </c>
      <c r="C18" s="692" t="s">
        <v>1105</v>
      </c>
      <c r="D18" s="690" t="s">
        <v>1946</v>
      </c>
      <c r="E18" s="690" t="s">
        <v>128</v>
      </c>
      <c r="F18" s="692" t="s">
        <v>124</v>
      </c>
      <c r="G18" s="700">
        <v>3</v>
      </c>
      <c r="H18" s="701">
        <v>3273</v>
      </c>
      <c r="I18" s="702"/>
      <c r="J18" s="374" t="e">
        <f t="shared" si="0"/>
        <v>#DIV/0!</v>
      </c>
      <c r="K18" s="702">
        <v>106</v>
      </c>
      <c r="L18" s="702">
        <v>153000</v>
      </c>
      <c r="M18" s="715"/>
    </row>
    <row r="19" spans="1:13" s="65" customFormat="1">
      <c r="A19" s="24">
        <v>12</v>
      </c>
      <c r="B19" s="155" t="s">
        <v>1947</v>
      </c>
      <c r="C19" s="62" t="s">
        <v>184</v>
      </c>
      <c r="D19" s="55" t="s">
        <v>1948</v>
      </c>
      <c r="E19" s="55" t="s">
        <v>117</v>
      </c>
      <c r="F19" s="54" t="s">
        <v>124</v>
      </c>
      <c r="G19" s="156">
        <v>2</v>
      </c>
      <c r="H19" s="157">
        <v>774866</v>
      </c>
      <c r="I19" s="58">
        <v>774866</v>
      </c>
      <c r="J19" s="158">
        <f t="shared" si="0"/>
        <v>1</v>
      </c>
      <c r="K19" s="58">
        <v>7800</v>
      </c>
      <c r="L19" s="58">
        <v>54277900</v>
      </c>
      <c r="M19" s="63">
        <f>H19</f>
        <v>774866</v>
      </c>
    </row>
    <row r="20" spans="1:13">
      <c r="A20" s="24">
        <v>13</v>
      </c>
      <c r="B20" s="155" t="s">
        <v>1947</v>
      </c>
      <c r="C20" s="62" t="s">
        <v>184</v>
      </c>
      <c r="D20" s="55" t="s">
        <v>1948</v>
      </c>
      <c r="E20" s="55" t="s">
        <v>117</v>
      </c>
      <c r="F20" s="54" t="s">
        <v>124</v>
      </c>
      <c r="G20" s="156">
        <v>3</v>
      </c>
      <c r="H20" s="157">
        <v>64047</v>
      </c>
      <c r="I20" s="58">
        <v>64047</v>
      </c>
      <c r="J20" s="145">
        <f t="shared" si="0"/>
        <v>1</v>
      </c>
      <c r="K20" s="58">
        <v>1160</v>
      </c>
      <c r="L20" s="58">
        <v>3719900</v>
      </c>
      <c r="M20" s="63">
        <f>I20</f>
        <v>64047</v>
      </c>
    </row>
    <row r="21" spans="1:13">
      <c r="A21" s="24">
        <v>14</v>
      </c>
      <c r="B21" s="155" t="s">
        <v>1949</v>
      </c>
      <c r="C21" s="54" t="s">
        <v>184</v>
      </c>
      <c r="D21" s="55" t="s">
        <v>897</v>
      </c>
      <c r="E21" s="55" t="s">
        <v>117</v>
      </c>
      <c r="F21" s="54" t="s">
        <v>124</v>
      </c>
      <c r="G21" s="156">
        <v>2</v>
      </c>
      <c r="H21" s="157">
        <v>566167</v>
      </c>
      <c r="I21" s="157">
        <v>566167</v>
      </c>
      <c r="J21" s="145">
        <f t="shared" si="0"/>
        <v>1</v>
      </c>
      <c r="K21" s="58">
        <v>6100</v>
      </c>
      <c r="L21" s="58">
        <v>39494600</v>
      </c>
      <c r="M21" s="157">
        <v>566167</v>
      </c>
    </row>
    <row r="22" spans="1:13" s="708" customFormat="1">
      <c r="A22" s="24">
        <v>15</v>
      </c>
      <c r="B22" s="716" t="s">
        <v>1950</v>
      </c>
      <c r="C22" s="62" t="s">
        <v>184</v>
      </c>
      <c r="D22" s="704" t="s">
        <v>1951</v>
      </c>
      <c r="E22" s="55" t="s">
        <v>117</v>
      </c>
      <c r="F22" s="54" t="s">
        <v>124</v>
      </c>
      <c r="G22" s="268">
        <v>2</v>
      </c>
      <c r="H22" s="476">
        <v>567771</v>
      </c>
      <c r="I22" s="476">
        <v>567771</v>
      </c>
      <c r="J22" s="717">
        <f t="shared" ref="J22:J30" si="1">+H22/I22</f>
        <v>1</v>
      </c>
      <c r="K22" s="718">
        <v>5250</v>
      </c>
      <c r="L22" s="719">
        <v>39660000</v>
      </c>
      <c r="M22" s="378">
        <v>567771</v>
      </c>
    </row>
    <row r="23" spans="1:13" s="708" customFormat="1">
      <c r="A23" s="24">
        <v>16</v>
      </c>
      <c r="B23" s="716" t="s">
        <v>1950</v>
      </c>
      <c r="C23" s="62" t="s">
        <v>184</v>
      </c>
      <c r="D23" s="704" t="s">
        <v>1951</v>
      </c>
      <c r="E23" s="55" t="s">
        <v>117</v>
      </c>
      <c r="F23" s="54" t="s">
        <v>124</v>
      </c>
      <c r="G23" s="268">
        <v>1</v>
      </c>
      <c r="H23" s="476">
        <v>424387</v>
      </c>
      <c r="I23" s="476">
        <v>424387</v>
      </c>
      <c r="J23" s="717">
        <f t="shared" si="1"/>
        <v>1</v>
      </c>
      <c r="K23" s="720">
        <v>5100</v>
      </c>
      <c r="L23" s="721">
        <v>29468000</v>
      </c>
      <c r="M23" s="378">
        <v>424387</v>
      </c>
    </row>
    <row r="24" spans="1:13" s="708" customFormat="1">
      <c r="A24" s="24">
        <v>17</v>
      </c>
      <c r="B24" s="716" t="s">
        <v>1950</v>
      </c>
      <c r="C24" s="62" t="s">
        <v>184</v>
      </c>
      <c r="D24" s="704" t="s">
        <v>1951</v>
      </c>
      <c r="E24" s="55" t="s">
        <v>117</v>
      </c>
      <c r="F24" s="54" t="s">
        <v>124</v>
      </c>
      <c r="G24" s="268">
        <v>4</v>
      </c>
      <c r="H24" s="476">
        <v>57556</v>
      </c>
      <c r="I24" s="476">
        <v>57556</v>
      </c>
      <c r="J24" s="717">
        <f t="shared" si="1"/>
        <v>1</v>
      </c>
      <c r="K24" s="720">
        <v>1700</v>
      </c>
      <c r="L24" s="721">
        <v>3261000</v>
      </c>
      <c r="M24" s="378">
        <v>57556</v>
      </c>
    </row>
    <row r="25" spans="1:13" s="708" customFormat="1">
      <c r="A25" s="24">
        <v>18</v>
      </c>
      <c r="B25" s="716" t="s">
        <v>1950</v>
      </c>
      <c r="C25" s="62" t="s">
        <v>184</v>
      </c>
      <c r="D25" s="704" t="s">
        <v>1951</v>
      </c>
      <c r="E25" s="55" t="s">
        <v>117</v>
      </c>
      <c r="F25" s="54" t="s">
        <v>124</v>
      </c>
      <c r="G25" s="268">
        <v>4</v>
      </c>
      <c r="H25" s="476">
        <v>29943</v>
      </c>
      <c r="I25" s="476">
        <v>29943</v>
      </c>
      <c r="J25" s="717">
        <f t="shared" si="1"/>
        <v>1</v>
      </c>
      <c r="K25" s="720">
        <v>1070</v>
      </c>
      <c r="L25" s="721">
        <v>1597000</v>
      </c>
      <c r="M25" s="378">
        <v>29943</v>
      </c>
    </row>
    <row r="26" spans="1:13" s="708" customFormat="1">
      <c r="A26" s="24">
        <v>19</v>
      </c>
      <c r="B26" s="716" t="s">
        <v>1950</v>
      </c>
      <c r="C26" s="62" t="s">
        <v>184</v>
      </c>
      <c r="D26" s="704" t="s">
        <v>1951</v>
      </c>
      <c r="E26" s="55" t="s">
        <v>117</v>
      </c>
      <c r="F26" s="54" t="s">
        <v>124</v>
      </c>
      <c r="G26" s="268">
        <v>3</v>
      </c>
      <c r="H26" s="476">
        <v>63893</v>
      </c>
      <c r="I26" s="476">
        <v>63893</v>
      </c>
      <c r="J26" s="717">
        <f t="shared" si="1"/>
        <v>1</v>
      </c>
      <c r="K26" s="720">
        <v>1258</v>
      </c>
      <c r="L26" s="721">
        <v>3849000</v>
      </c>
      <c r="M26" s="378">
        <v>63893</v>
      </c>
    </row>
    <row r="27" spans="1:13" s="708" customFormat="1">
      <c r="A27" s="24">
        <v>20</v>
      </c>
      <c r="B27" s="716" t="s">
        <v>1950</v>
      </c>
      <c r="C27" s="62" t="s">
        <v>184</v>
      </c>
      <c r="D27" s="704" t="s">
        <v>1951</v>
      </c>
      <c r="E27" s="55" t="s">
        <v>117</v>
      </c>
      <c r="F27" s="54" t="s">
        <v>124</v>
      </c>
      <c r="G27" s="268">
        <v>3</v>
      </c>
      <c r="H27" s="476">
        <v>33740</v>
      </c>
      <c r="I27" s="476">
        <v>33740</v>
      </c>
      <c r="J27" s="717">
        <f t="shared" si="1"/>
        <v>1</v>
      </c>
      <c r="K27" s="720">
        <v>850</v>
      </c>
      <c r="L27" s="721">
        <v>1928000</v>
      </c>
      <c r="M27" s="378">
        <v>33740</v>
      </c>
    </row>
    <row r="28" spans="1:13" s="708" customFormat="1">
      <c r="A28" s="24">
        <v>21</v>
      </c>
      <c r="B28" s="716" t="s">
        <v>1950</v>
      </c>
      <c r="C28" s="62" t="s">
        <v>184</v>
      </c>
      <c r="D28" s="704" t="s">
        <v>193</v>
      </c>
      <c r="E28" s="55" t="s">
        <v>128</v>
      </c>
      <c r="F28" s="54" t="s">
        <v>124</v>
      </c>
      <c r="G28" s="268">
        <v>2</v>
      </c>
      <c r="H28" s="476">
        <v>24590</v>
      </c>
      <c r="I28" s="476"/>
      <c r="J28" s="722" t="e">
        <f t="shared" si="1"/>
        <v>#DIV/0!</v>
      </c>
      <c r="K28" s="720">
        <v>640</v>
      </c>
      <c r="L28" s="721">
        <v>1219000</v>
      </c>
      <c r="M28" s="723"/>
    </row>
    <row r="29" spans="1:13" s="708" customFormat="1">
      <c r="A29" s="24">
        <v>22</v>
      </c>
      <c r="B29" s="716" t="s">
        <v>1950</v>
      </c>
      <c r="C29" s="62" t="s">
        <v>184</v>
      </c>
      <c r="D29" s="704" t="s">
        <v>1941</v>
      </c>
      <c r="E29" s="55" t="s">
        <v>128</v>
      </c>
      <c r="F29" s="54" t="s">
        <v>124</v>
      </c>
      <c r="G29" s="268">
        <v>1</v>
      </c>
      <c r="H29" s="476">
        <v>14396</v>
      </c>
      <c r="I29" s="476"/>
      <c r="J29" s="722" t="e">
        <f t="shared" si="1"/>
        <v>#DIV/0!</v>
      </c>
      <c r="K29" s="720">
        <v>239</v>
      </c>
      <c r="L29" s="721">
        <v>793000</v>
      </c>
      <c r="M29" s="723"/>
    </row>
    <row r="30" spans="1:13" s="708" customFormat="1">
      <c r="A30" s="24">
        <v>23</v>
      </c>
      <c r="B30" s="716" t="s">
        <v>1950</v>
      </c>
      <c r="C30" s="62" t="s">
        <v>184</v>
      </c>
      <c r="D30" s="704" t="s">
        <v>1941</v>
      </c>
      <c r="E30" s="55" t="s">
        <v>128</v>
      </c>
      <c r="F30" s="54" t="s">
        <v>124</v>
      </c>
      <c r="G30" s="268">
        <v>1</v>
      </c>
      <c r="H30" s="476">
        <v>2169</v>
      </c>
      <c r="I30" s="476"/>
      <c r="J30" s="722" t="e">
        <f t="shared" si="1"/>
        <v>#DIV/0!</v>
      </c>
      <c r="K30" s="720">
        <v>100</v>
      </c>
      <c r="L30" s="721">
        <v>84000</v>
      </c>
      <c r="M30" s="723"/>
    </row>
    <row r="31" spans="1:13">
      <c r="A31" s="24">
        <v>1</v>
      </c>
      <c r="B31" s="155" t="s">
        <v>1952</v>
      </c>
      <c r="C31" s="55" t="s">
        <v>213</v>
      </c>
      <c r="D31" s="55" t="s">
        <v>1953</v>
      </c>
      <c r="E31" s="55" t="s">
        <v>117</v>
      </c>
      <c r="F31" s="54" t="s">
        <v>124</v>
      </c>
      <c r="G31" s="156">
        <v>3</v>
      </c>
      <c r="H31" s="157">
        <v>133063</v>
      </c>
      <c r="I31" s="58">
        <v>133063</v>
      </c>
      <c r="J31" s="158">
        <f t="shared" si="0"/>
        <v>1</v>
      </c>
      <c r="K31" s="58">
        <v>1800</v>
      </c>
      <c r="L31" s="58">
        <v>7629000</v>
      </c>
      <c r="M31" s="58">
        <v>133063</v>
      </c>
    </row>
    <row r="32" spans="1:13">
      <c r="A32" s="24">
        <v>2</v>
      </c>
      <c r="B32" s="155" t="s">
        <v>1954</v>
      </c>
      <c r="C32" s="55" t="s">
        <v>213</v>
      </c>
      <c r="D32" s="107" t="s">
        <v>1953</v>
      </c>
      <c r="E32" s="55" t="s">
        <v>117</v>
      </c>
      <c r="F32" s="54" t="s">
        <v>124</v>
      </c>
      <c r="G32" s="156">
        <v>2</v>
      </c>
      <c r="H32" s="157">
        <v>66033</v>
      </c>
      <c r="I32" s="58">
        <v>66033</v>
      </c>
      <c r="J32" s="145">
        <f t="shared" si="0"/>
        <v>1</v>
      </c>
      <c r="K32" s="58">
        <v>840</v>
      </c>
      <c r="L32" s="58">
        <v>4002000</v>
      </c>
      <c r="M32" s="58">
        <v>66033</v>
      </c>
    </row>
    <row r="33" spans="1:13">
      <c r="A33" s="24">
        <v>3</v>
      </c>
      <c r="B33" s="155" t="s">
        <v>1955</v>
      </c>
      <c r="C33" s="55" t="s">
        <v>213</v>
      </c>
      <c r="D33" s="55" t="s">
        <v>1953</v>
      </c>
      <c r="E33" s="55" t="s">
        <v>117</v>
      </c>
      <c r="F33" s="54" t="s">
        <v>124</v>
      </c>
      <c r="G33" s="156">
        <v>2</v>
      </c>
      <c r="H33" s="157">
        <v>104034</v>
      </c>
      <c r="I33" s="58">
        <v>104034</v>
      </c>
      <c r="J33" s="145">
        <f t="shared" si="0"/>
        <v>1</v>
      </c>
      <c r="K33" s="58">
        <v>1300</v>
      </c>
      <c r="L33" s="58">
        <v>6139000</v>
      </c>
      <c r="M33" s="58">
        <v>104034</v>
      </c>
    </row>
    <row r="34" spans="1:13">
      <c r="A34" s="24">
        <v>4</v>
      </c>
      <c r="B34" s="155" t="s">
        <v>1956</v>
      </c>
      <c r="C34" s="55" t="s">
        <v>213</v>
      </c>
      <c r="D34" s="55" t="s">
        <v>1953</v>
      </c>
      <c r="E34" s="55" t="s">
        <v>117</v>
      </c>
      <c r="F34" s="54" t="s">
        <v>124</v>
      </c>
      <c r="G34" s="156">
        <v>1</v>
      </c>
      <c r="H34" s="157">
        <v>134752</v>
      </c>
      <c r="I34" s="58">
        <v>134752</v>
      </c>
      <c r="J34" s="145">
        <f t="shared" si="0"/>
        <v>1</v>
      </c>
      <c r="K34" s="58">
        <v>1430</v>
      </c>
      <c r="L34" s="58">
        <v>8008000</v>
      </c>
      <c r="M34" s="58">
        <v>134752</v>
      </c>
    </row>
    <row r="35" spans="1:13">
      <c r="A35" s="24">
        <v>5</v>
      </c>
      <c r="B35" s="155" t="s">
        <v>1957</v>
      </c>
      <c r="C35" s="55" t="s">
        <v>213</v>
      </c>
      <c r="D35" s="55" t="s">
        <v>1953</v>
      </c>
      <c r="E35" s="55" t="s">
        <v>117</v>
      </c>
      <c r="F35" s="54" t="s">
        <v>124</v>
      </c>
      <c r="G35" s="156">
        <v>2</v>
      </c>
      <c r="H35" s="157">
        <v>63145</v>
      </c>
      <c r="I35" s="58">
        <v>63145</v>
      </c>
      <c r="J35" s="145">
        <f t="shared" si="0"/>
        <v>1</v>
      </c>
      <c r="K35" s="58">
        <v>900</v>
      </c>
      <c r="L35" s="58">
        <v>3598000</v>
      </c>
      <c r="M35" s="58">
        <v>63145</v>
      </c>
    </row>
    <row r="36" spans="1:13">
      <c r="A36" s="24">
        <v>1</v>
      </c>
      <c r="B36" s="724" t="s">
        <v>1958</v>
      </c>
      <c r="C36" s="54" t="s">
        <v>870</v>
      </c>
      <c r="D36" s="55" t="s">
        <v>1959</v>
      </c>
      <c r="E36" s="55" t="s">
        <v>128</v>
      </c>
      <c r="F36" s="55" t="s">
        <v>1960</v>
      </c>
      <c r="G36" s="156">
        <v>6</v>
      </c>
      <c r="H36" s="157">
        <v>91571</v>
      </c>
      <c r="I36" s="58">
        <v>102602</v>
      </c>
      <c r="J36" s="158">
        <f t="shared" si="0"/>
        <v>0.89248747587766319</v>
      </c>
      <c r="K36" s="58">
        <v>1267</v>
      </c>
      <c r="L36" s="58">
        <v>7028283</v>
      </c>
      <c r="M36" s="60">
        <v>91571</v>
      </c>
    </row>
    <row r="37" spans="1:13">
      <c r="A37" s="24">
        <v>2</v>
      </c>
      <c r="B37" s="165" t="s">
        <v>1961</v>
      </c>
      <c r="C37" s="54" t="s">
        <v>870</v>
      </c>
      <c r="D37" s="107" t="s">
        <v>1959</v>
      </c>
      <c r="E37" s="55" t="s">
        <v>128</v>
      </c>
      <c r="F37" s="55" t="s">
        <v>1960</v>
      </c>
      <c r="G37" s="156">
        <v>6</v>
      </c>
      <c r="H37" s="157">
        <v>253572</v>
      </c>
      <c r="I37" s="58">
        <v>282363</v>
      </c>
      <c r="J37" s="145">
        <f t="shared" si="0"/>
        <v>0.89803550748504579</v>
      </c>
      <c r="K37" s="58">
        <v>2930</v>
      </c>
      <c r="L37" s="58">
        <v>19625169</v>
      </c>
      <c r="M37" s="63">
        <v>253572</v>
      </c>
    </row>
    <row r="38" spans="1:13">
      <c r="A38" s="24">
        <v>3</v>
      </c>
      <c r="B38" s="165" t="s">
        <v>1962</v>
      </c>
      <c r="C38" s="54" t="s">
        <v>870</v>
      </c>
      <c r="D38" s="55" t="s">
        <v>1959</v>
      </c>
      <c r="E38" s="55" t="s">
        <v>128</v>
      </c>
      <c r="F38" s="55" t="s">
        <v>1960</v>
      </c>
      <c r="G38" s="156">
        <v>6</v>
      </c>
      <c r="H38" s="157">
        <v>101535</v>
      </c>
      <c r="I38" s="58">
        <v>102153</v>
      </c>
      <c r="J38" s="145">
        <f t="shared" si="0"/>
        <v>0.9939502510939473</v>
      </c>
      <c r="K38" s="58">
        <v>2064</v>
      </c>
      <c r="L38" s="58">
        <v>7573176</v>
      </c>
      <c r="M38" s="63">
        <v>101535</v>
      </c>
    </row>
    <row r="39" spans="1:13">
      <c r="A39" s="24">
        <v>4</v>
      </c>
      <c r="B39" s="165" t="s">
        <v>1963</v>
      </c>
      <c r="C39" s="54" t="s">
        <v>870</v>
      </c>
      <c r="D39" s="55" t="s">
        <v>776</v>
      </c>
      <c r="E39" s="55" t="s">
        <v>117</v>
      </c>
      <c r="F39" s="55" t="s">
        <v>1960</v>
      </c>
      <c r="G39" s="156">
        <v>6</v>
      </c>
      <c r="H39" s="157">
        <v>41865</v>
      </c>
      <c r="I39" s="58">
        <v>41865</v>
      </c>
      <c r="J39" s="145">
        <f t="shared" si="0"/>
        <v>1</v>
      </c>
      <c r="K39" s="58">
        <v>750</v>
      </c>
      <c r="L39" s="58">
        <v>2726935</v>
      </c>
      <c r="M39" s="58">
        <v>41865</v>
      </c>
    </row>
    <row r="40" spans="1:13">
      <c r="A40" s="24">
        <v>5</v>
      </c>
      <c r="B40" s="165" t="s">
        <v>1964</v>
      </c>
      <c r="C40" s="54" t="s">
        <v>870</v>
      </c>
      <c r="D40" s="55" t="s">
        <v>776</v>
      </c>
      <c r="E40" s="55" t="s">
        <v>117</v>
      </c>
      <c r="F40" s="55" t="s">
        <v>1960</v>
      </c>
      <c r="G40" s="156">
        <v>6</v>
      </c>
      <c r="H40" s="157">
        <v>67109</v>
      </c>
      <c r="I40" s="58">
        <v>67106</v>
      </c>
      <c r="J40" s="145">
        <f t="shared" si="0"/>
        <v>1.0000447053914703</v>
      </c>
      <c r="K40" s="58">
        <v>1484</v>
      </c>
      <c r="L40" s="58">
        <v>4889618</v>
      </c>
      <c r="M40" s="58">
        <v>67109</v>
      </c>
    </row>
    <row r="41" spans="1:13" s="65" customFormat="1">
      <c r="A41" s="65">
        <v>6</v>
      </c>
      <c r="B41" s="165" t="s">
        <v>1965</v>
      </c>
      <c r="C41" s="54" t="s">
        <v>870</v>
      </c>
      <c r="D41" s="55" t="s">
        <v>1959</v>
      </c>
      <c r="E41" s="55" t="s">
        <v>128</v>
      </c>
      <c r="F41" s="55" t="s">
        <v>1960</v>
      </c>
      <c r="G41" s="156">
        <v>6</v>
      </c>
      <c r="H41" s="157">
        <v>125359</v>
      </c>
      <c r="I41" s="58">
        <v>126537</v>
      </c>
      <c r="J41" s="158">
        <f t="shared" si="0"/>
        <v>0.99069046998111221</v>
      </c>
      <c r="K41" s="58">
        <v>1632</v>
      </c>
      <c r="L41" s="58">
        <v>9638436</v>
      </c>
      <c r="M41" s="63">
        <v>125359</v>
      </c>
    </row>
    <row r="42" spans="1:13" s="65" customFormat="1">
      <c r="A42" s="65">
        <v>7</v>
      </c>
      <c r="B42" s="165" t="s">
        <v>1966</v>
      </c>
      <c r="C42" s="54" t="s">
        <v>870</v>
      </c>
      <c r="D42" s="55" t="s">
        <v>776</v>
      </c>
      <c r="E42" s="55" t="s">
        <v>117</v>
      </c>
      <c r="F42" s="55" t="s">
        <v>1960</v>
      </c>
      <c r="G42" s="156">
        <v>7</v>
      </c>
      <c r="H42" s="157">
        <v>46006</v>
      </c>
      <c r="I42" s="58">
        <v>46006</v>
      </c>
      <c r="J42" s="158">
        <f t="shared" si="0"/>
        <v>1</v>
      </c>
      <c r="K42" s="58">
        <v>1010</v>
      </c>
      <c r="L42" s="58">
        <v>2839097</v>
      </c>
      <c r="M42" s="63">
        <v>46006</v>
      </c>
    </row>
    <row r="43" spans="1:13">
      <c r="A43" s="24">
        <v>8</v>
      </c>
      <c r="B43" s="54" t="s">
        <v>1967</v>
      </c>
      <c r="C43" s="54" t="s">
        <v>870</v>
      </c>
      <c r="D43" s="55" t="s">
        <v>876</v>
      </c>
      <c r="E43" s="55" t="s">
        <v>128</v>
      </c>
      <c r="F43" s="55" t="s">
        <v>124</v>
      </c>
      <c r="G43" s="156">
        <v>3</v>
      </c>
      <c r="H43" s="157">
        <v>6530</v>
      </c>
      <c r="I43" s="58"/>
      <c r="J43" s="145" t="e">
        <f t="shared" si="0"/>
        <v>#DIV/0!</v>
      </c>
      <c r="K43" s="58">
        <v>122</v>
      </c>
      <c r="L43" s="58">
        <v>387360</v>
      </c>
      <c r="M43" s="63"/>
    </row>
    <row r="44" spans="1:13">
      <c r="A44" s="24">
        <v>9</v>
      </c>
      <c r="B44" s="165" t="s">
        <v>1968</v>
      </c>
      <c r="C44" s="54" t="s">
        <v>870</v>
      </c>
      <c r="D44" s="55" t="s">
        <v>776</v>
      </c>
      <c r="E44" s="55" t="s">
        <v>117</v>
      </c>
      <c r="F44" s="55" t="s">
        <v>1969</v>
      </c>
      <c r="G44" s="725">
        <v>2</v>
      </c>
      <c r="H44" s="157">
        <v>491940</v>
      </c>
      <c r="I44" s="157">
        <v>491940</v>
      </c>
      <c r="J44" s="145">
        <f t="shared" si="0"/>
        <v>1</v>
      </c>
      <c r="K44" s="58">
        <v>7400</v>
      </c>
      <c r="L44" s="58">
        <v>33479756</v>
      </c>
      <c r="M44" s="157">
        <v>491940</v>
      </c>
    </row>
    <row r="45" spans="1:13">
      <c r="A45" s="24">
        <v>10</v>
      </c>
      <c r="B45" s="54" t="s">
        <v>1970</v>
      </c>
      <c r="C45" s="54" t="s">
        <v>870</v>
      </c>
      <c r="D45" s="55" t="s">
        <v>776</v>
      </c>
      <c r="E45" s="55" t="s">
        <v>117</v>
      </c>
      <c r="F45" s="55" t="s">
        <v>1969</v>
      </c>
      <c r="G45" s="67">
        <v>2</v>
      </c>
      <c r="H45" s="68">
        <v>76506</v>
      </c>
      <c r="I45" s="726">
        <v>76506</v>
      </c>
      <c r="J45" s="158">
        <f t="shared" si="0"/>
        <v>1</v>
      </c>
      <c r="K45" s="58">
        <v>991</v>
      </c>
      <c r="L45" s="58">
        <v>4690940</v>
      </c>
      <c r="M45" s="122">
        <v>76506</v>
      </c>
    </row>
    <row r="46" spans="1:13">
      <c r="A46" s="24">
        <v>11</v>
      </c>
      <c r="B46" s="54" t="s">
        <v>1971</v>
      </c>
      <c r="C46" s="54" t="s">
        <v>870</v>
      </c>
      <c r="D46" s="55" t="s">
        <v>776</v>
      </c>
      <c r="E46" s="55" t="s">
        <v>117</v>
      </c>
      <c r="F46" s="55" t="s">
        <v>1969</v>
      </c>
      <c r="G46" s="67">
        <v>1</v>
      </c>
      <c r="H46" s="68">
        <v>34214</v>
      </c>
      <c r="I46" s="68">
        <v>34214</v>
      </c>
      <c r="J46" s="158">
        <f t="shared" si="0"/>
        <v>1</v>
      </c>
      <c r="K46" s="58">
        <v>440</v>
      </c>
      <c r="L46" s="58">
        <v>2067241</v>
      </c>
      <c r="M46" s="122">
        <v>34214</v>
      </c>
    </row>
    <row r="47" spans="1:13">
      <c r="A47" s="24">
        <v>12</v>
      </c>
      <c r="B47" s="54" t="s">
        <v>1972</v>
      </c>
      <c r="C47" s="54" t="s">
        <v>870</v>
      </c>
      <c r="D47" s="55" t="s">
        <v>776</v>
      </c>
      <c r="E47" s="55" t="s">
        <v>117</v>
      </c>
      <c r="F47" s="55" t="s">
        <v>1969</v>
      </c>
      <c r="G47" s="67">
        <v>2</v>
      </c>
      <c r="H47" s="68">
        <v>67283</v>
      </c>
      <c r="I47" s="68">
        <v>67283</v>
      </c>
      <c r="J47" s="145">
        <f t="shared" si="0"/>
        <v>1</v>
      </c>
      <c r="K47" s="58">
        <v>1550</v>
      </c>
      <c r="L47" s="58">
        <v>4388395</v>
      </c>
      <c r="M47" s="68">
        <v>67283</v>
      </c>
    </row>
    <row r="48" spans="1:13">
      <c r="A48" s="24">
        <v>13</v>
      </c>
      <c r="B48" s="54" t="s">
        <v>1973</v>
      </c>
      <c r="C48" s="54" t="s">
        <v>870</v>
      </c>
      <c r="D48" s="55" t="s">
        <v>776</v>
      </c>
      <c r="E48" s="55" t="s">
        <v>117</v>
      </c>
      <c r="F48" s="55" t="s">
        <v>1969</v>
      </c>
      <c r="G48" s="67">
        <v>3</v>
      </c>
      <c r="H48" s="68">
        <v>128141</v>
      </c>
      <c r="I48" s="68">
        <v>128141</v>
      </c>
      <c r="J48" s="145">
        <f t="shared" si="0"/>
        <v>1</v>
      </c>
      <c r="K48" s="58">
        <v>1560</v>
      </c>
      <c r="L48" s="58">
        <v>8828286</v>
      </c>
      <c r="M48" s="68">
        <v>128141</v>
      </c>
    </row>
    <row r="49" spans="1:13">
      <c r="A49" s="24">
        <v>14</v>
      </c>
      <c r="B49" s="54" t="s">
        <v>1974</v>
      </c>
      <c r="C49" s="54" t="s">
        <v>870</v>
      </c>
      <c r="D49" s="55" t="s">
        <v>776</v>
      </c>
      <c r="E49" s="55" t="s">
        <v>117</v>
      </c>
      <c r="F49" s="55" t="s">
        <v>1969</v>
      </c>
      <c r="G49" s="67">
        <v>2</v>
      </c>
      <c r="H49" s="68">
        <v>280204</v>
      </c>
      <c r="I49" s="68">
        <v>280204</v>
      </c>
      <c r="J49" s="145">
        <f t="shared" si="0"/>
        <v>1</v>
      </c>
      <c r="K49" s="58">
        <v>2964</v>
      </c>
      <c r="L49" s="58">
        <v>19481138</v>
      </c>
      <c r="M49" s="68">
        <v>280204</v>
      </c>
    </row>
    <row r="50" spans="1:13">
      <c r="A50" s="24">
        <v>15</v>
      </c>
      <c r="B50" s="268" t="s">
        <v>1975</v>
      </c>
      <c r="C50" s="54" t="s">
        <v>870</v>
      </c>
      <c r="D50" s="107" t="s">
        <v>871</v>
      </c>
      <c r="E50" s="66" t="s">
        <v>117</v>
      </c>
      <c r="F50" s="55" t="s">
        <v>1969</v>
      </c>
      <c r="G50" s="67">
        <v>4</v>
      </c>
      <c r="H50" s="68">
        <v>71649</v>
      </c>
      <c r="I50" s="68">
        <v>71649</v>
      </c>
      <c r="J50" s="145">
        <f t="shared" si="0"/>
        <v>1</v>
      </c>
      <c r="K50" s="58">
        <v>820</v>
      </c>
      <c r="L50" s="58">
        <v>4873003</v>
      </c>
      <c r="M50" s="63"/>
    </row>
    <row r="51" spans="1:13">
      <c r="A51" s="65">
        <v>16</v>
      </c>
      <c r="B51" s="268" t="s">
        <v>1976</v>
      </c>
      <c r="C51" s="54" t="s">
        <v>870</v>
      </c>
      <c r="D51" s="107" t="s">
        <v>871</v>
      </c>
      <c r="E51" s="66" t="s">
        <v>117</v>
      </c>
      <c r="F51" s="55" t="s">
        <v>1969</v>
      </c>
      <c r="G51" s="67">
        <v>4</v>
      </c>
      <c r="H51" s="68">
        <v>80547</v>
      </c>
      <c r="I51" s="68">
        <v>80547</v>
      </c>
      <c r="J51" s="158">
        <f t="shared" si="0"/>
        <v>1</v>
      </c>
      <c r="K51" s="58">
        <v>962</v>
      </c>
      <c r="L51" s="58">
        <v>5527434</v>
      </c>
      <c r="M51" s="63"/>
    </row>
    <row r="52" spans="1:13">
      <c r="A52" s="65">
        <v>17</v>
      </c>
      <c r="B52" s="268" t="s">
        <v>1977</v>
      </c>
      <c r="C52" s="54" t="s">
        <v>870</v>
      </c>
      <c r="D52" s="107" t="s">
        <v>871</v>
      </c>
      <c r="E52" s="66" t="s">
        <v>117</v>
      </c>
      <c r="F52" s="55" t="s">
        <v>1969</v>
      </c>
      <c r="G52" s="67"/>
      <c r="H52" s="68">
        <v>45257</v>
      </c>
      <c r="I52" s="68">
        <v>45257</v>
      </c>
      <c r="J52" s="158">
        <f t="shared" si="0"/>
        <v>1</v>
      </c>
      <c r="K52" s="58">
        <v>374</v>
      </c>
      <c r="L52" s="58">
        <v>3159620</v>
      </c>
      <c r="M52" s="63"/>
    </row>
    <row r="53" spans="1:13">
      <c r="A53" s="24">
        <v>18</v>
      </c>
      <c r="B53" s="268" t="s">
        <v>1978</v>
      </c>
      <c r="C53" s="54" t="s">
        <v>870</v>
      </c>
      <c r="D53" s="107" t="s">
        <v>871</v>
      </c>
      <c r="E53" s="66" t="s">
        <v>117</v>
      </c>
      <c r="F53" s="55" t="s">
        <v>1969</v>
      </c>
      <c r="G53" s="67">
        <v>4</v>
      </c>
      <c r="H53" s="68">
        <v>42028</v>
      </c>
      <c r="I53" s="68">
        <v>42028</v>
      </c>
      <c r="J53" s="145">
        <f t="shared" si="0"/>
        <v>1</v>
      </c>
      <c r="K53" s="58">
        <v>620</v>
      </c>
      <c r="L53" s="58">
        <v>2775565</v>
      </c>
      <c r="M53" s="63"/>
    </row>
    <row r="54" spans="1:13">
      <c r="A54" s="24">
        <v>19</v>
      </c>
      <c r="B54" s="268" t="s">
        <v>1979</v>
      </c>
      <c r="C54" s="54" t="s">
        <v>870</v>
      </c>
      <c r="D54" s="107" t="s">
        <v>1149</v>
      </c>
      <c r="E54" s="66" t="s">
        <v>128</v>
      </c>
      <c r="F54" s="382" t="s">
        <v>124</v>
      </c>
      <c r="G54" s="67">
        <v>3</v>
      </c>
      <c r="H54" s="68">
        <v>9052</v>
      </c>
      <c r="I54" s="69"/>
      <c r="J54" s="158" t="e">
        <f t="shared" si="0"/>
        <v>#DIV/0!</v>
      </c>
      <c r="K54" s="58">
        <v>121</v>
      </c>
      <c r="L54" s="58">
        <v>567344</v>
      </c>
      <c r="M54" s="63"/>
    </row>
    <row r="55" spans="1:13">
      <c r="A55" s="24">
        <v>20</v>
      </c>
      <c r="B55" s="268" t="s">
        <v>1980</v>
      </c>
      <c r="C55" s="54" t="s">
        <v>870</v>
      </c>
      <c r="D55" s="107" t="s">
        <v>1149</v>
      </c>
      <c r="E55" s="66" t="s">
        <v>128</v>
      </c>
      <c r="F55" s="382" t="s">
        <v>124</v>
      </c>
      <c r="G55" s="67">
        <v>3</v>
      </c>
      <c r="H55" s="68">
        <v>12618</v>
      </c>
      <c r="I55" s="69"/>
      <c r="J55" s="145" t="e">
        <f t="shared" si="0"/>
        <v>#DIV/0!</v>
      </c>
      <c r="K55" s="58">
        <v>164</v>
      </c>
      <c r="L55" s="58">
        <v>800343</v>
      </c>
      <c r="M55" s="63"/>
    </row>
    <row r="56" spans="1:13">
      <c r="A56" s="24">
        <v>21</v>
      </c>
      <c r="B56" s="268" t="s">
        <v>1981</v>
      </c>
      <c r="C56" s="54" t="s">
        <v>870</v>
      </c>
      <c r="D56" s="107" t="s">
        <v>1982</v>
      </c>
      <c r="E56" s="66" t="s">
        <v>128</v>
      </c>
      <c r="F56" s="382" t="s">
        <v>124</v>
      </c>
      <c r="G56" s="67">
        <v>1</v>
      </c>
      <c r="H56" s="68">
        <v>2375</v>
      </c>
      <c r="I56" s="69"/>
      <c r="J56" s="145" t="e">
        <f t="shared" si="0"/>
        <v>#DIV/0!</v>
      </c>
      <c r="K56" s="58">
        <v>93</v>
      </c>
      <c r="L56" s="58">
        <v>111900</v>
      </c>
      <c r="M56" s="63"/>
    </row>
    <row r="57" spans="1:13">
      <c r="A57" s="24">
        <v>22</v>
      </c>
      <c r="B57" s="268" t="s">
        <v>1983</v>
      </c>
      <c r="C57" s="54" t="s">
        <v>870</v>
      </c>
      <c r="D57" s="107" t="s">
        <v>1982</v>
      </c>
      <c r="E57" s="66" t="s">
        <v>128</v>
      </c>
      <c r="F57" s="382" t="s">
        <v>124</v>
      </c>
      <c r="G57" s="67">
        <v>1</v>
      </c>
      <c r="H57" s="68">
        <v>2623</v>
      </c>
      <c r="I57" s="69"/>
      <c r="J57" s="145" t="e">
        <f t="shared" si="0"/>
        <v>#DIV/0!</v>
      </c>
      <c r="K57" s="58">
        <v>40</v>
      </c>
      <c r="L57" s="58">
        <v>151509</v>
      </c>
      <c r="M57" s="63"/>
    </row>
    <row r="58" spans="1:13" s="65" customFormat="1">
      <c r="A58" s="65">
        <v>23</v>
      </c>
      <c r="B58" s="727" t="s">
        <v>1984</v>
      </c>
      <c r="C58" s="268" t="s">
        <v>870</v>
      </c>
      <c r="D58" s="286" t="s">
        <v>793</v>
      </c>
      <c r="E58" s="286" t="s">
        <v>117</v>
      </c>
      <c r="F58" s="286" t="s">
        <v>1969</v>
      </c>
      <c r="G58" s="166">
        <v>2</v>
      </c>
      <c r="H58" s="728">
        <v>247012</v>
      </c>
      <c r="I58" s="352">
        <v>247012</v>
      </c>
      <c r="J58" s="729">
        <f t="shared" si="0"/>
        <v>1</v>
      </c>
      <c r="K58" s="352">
        <v>4500</v>
      </c>
      <c r="L58" s="352">
        <v>18099000</v>
      </c>
      <c r="M58" s="730">
        <v>247012</v>
      </c>
    </row>
    <row r="59" spans="1:13">
      <c r="A59" s="24">
        <v>24</v>
      </c>
      <c r="B59" s="165" t="s">
        <v>1985</v>
      </c>
      <c r="C59" s="54" t="s">
        <v>870</v>
      </c>
      <c r="D59" s="107" t="s">
        <v>793</v>
      </c>
      <c r="E59" s="55" t="s">
        <v>117</v>
      </c>
      <c r="F59" s="55" t="s">
        <v>1969</v>
      </c>
      <c r="G59" s="156">
        <v>2</v>
      </c>
      <c r="H59" s="157">
        <v>63581</v>
      </c>
      <c r="I59" s="58">
        <v>63581</v>
      </c>
      <c r="J59" s="145">
        <f t="shared" si="0"/>
        <v>1</v>
      </c>
      <c r="K59" s="58">
        <v>1000</v>
      </c>
      <c r="L59" s="58">
        <v>4194000</v>
      </c>
      <c r="M59" s="63">
        <v>63581</v>
      </c>
    </row>
    <row r="60" spans="1:13">
      <c r="A60" s="24">
        <v>25</v>
      </c>
      <c r="B60" s="165" t="s">
        <v>1986</v>
      </c>
      <c r="C60" s="54" t="s">
        <v>870</v>
      </c>
      <c r="D60" s="55" t="s">
        <v>793</v>
      </c>
      <c r="E60" s="55" t="s">
        <v>117</v>
      </c>
      <c r="F60" s="55" t="s">
        <v>1969</v>
      </c>
      <c r="G60" s="156">
        <v>2</v>
      </c>
      <c r="H60" s="157">
        <v>29276</v>
      </c>
      <c r="I60" s="58">
        <v>29276</v>
      </c>
      <c r="J60" s="145">
        <f t="shared" si="0"/>
        <v>1</v>
      </c>
      <c r="K60" s="58">
        <v>300</v>
      </c>
      <c r="L60" s="58">
        <v>1997000</v>
      </c>
      <c r="M60" s="63">
        <v>29276</v>
      </c>
    </row>
    <row r="61" spans="1:13">
      <c r="A61" s="65">
        <v>26</v>
      </c>
      <c r="B61" s="165" t="s">
        <v>1987</v>
      </c>
      <c r="C61" s="54" t="s">
        <v>870</v>
      </c>
      <c r="D61" s="55" t="s">
        <v>1988</v>
      </c>
      <c r="E61" s="55" t="s">
        <v>128</v>
      </c>
      <c r="F61" s="55" t="s">
        <v>124</v>
      </c>
      <c r="G61" s="156">
        <v>2</v>
      </c>
      <c r="H61" s="157">
        <v>6773</v>
      </c>
      <c r="I61" s="58"/>
      <c r="J61" s="145" t="e">
        <f t="shared" si="0"/>
        <v>#DIV/0!</v>
      </c>
      <c r="K61" s="58">
        <v>244</v>
      </c>
      <c r="L61" s="58">
        <v>336000</v>
      </c>
      <c r="M61" s="63"/>
    </row>
    <row r="62" spans="1:13">
      <c r="A62" s="65">
        <v>27</v>
      </c>
      <c r="B62" s="165" t="s">
        <v>1989</v>
      </c>
      <c r="C62" s="54" t="s">
        <v>870</v>
      </c>
      <c r="D62" s="55" t="s">
        <v>1990</v>
      </c>
      <c r="E62" s="55" t="s">
        <v>128</v>
      </c>
      <c r="F62" s="55" t="s">
        <v>124</v>
      </c>
      <c r="G62" s="156">
        <v>2</v>
      </c>
      <c r="H62" s="157">
        <v>2885</v>
      </c>
      <c r="I62" s="58"/>
      <c r="J62" s="158" t="e">
        <f t="shared" si="0"/>
        <v>#DIV/0!</v>
      </c>
      <c r="K62" s="58">
        <v>66</v>
      </c>
      <c r="L62" s="58">
        <v>157000</v>
      </c>
      <c r="M62" s="63"/>
    </row>
    <row r="63" spans="1:13">
      <c r="A63" s="24">
        <v>28</v>
      </c>
      <c r="B63" s="165" t="s">
        <v>1991</v>
      </c>
      <c r="C63" s="54" t="s">
        <v>870</v>
      </c>
      <c r="D63" s="55" t="s">
        <v>1990</v>
      </c>
      <c r="E63" s="55" t="s">
        <v>128</v>
      </c>
      <c r="F63" s="55" t="s">
        <v>124</v>
      </c>
      <c r="G63" s="156">
        <v>3</v>
      </c>
      <c r="H63" s="157">
        <v>820</v>
      </c>
      <c r="I63" s="58"/>
      <c r="J63" s="158" t="e">
        <f t="shared" si="0"/>
        <v>#DIV/0!</v>
      </c>
      <c r="K63" s="58">
        <v>25</v>
      </c>
      <c r="L63" s="58">
        <v>41000</v>
      </c>
      <c r="M63" s="63"/>
    </row>
    <row r="64" spans="1:13">
      <c r="A64" s="24">
        <v>29</v>
      </c>
      <c r="B64" s="165" t="s">
        <v>1992</v>
      </c>
      <c r="C64" s="54" t="s">
        <v>870</v>
      </c>
      <c r="D64" s="55" t="s">
        <v>1990</v>
      </c>
      <c r="E64" s="55" t="s">
        <v>128</v>
      </c>
      <c r="F64" s="55" t="s">
        <v>124</v>
      </c>
      <c r="G64" s="156">
        <v>2</v>
      </c>
      <c r="H64" s="157">
        <v>1141</v>
      </c>
      <c r="I64" s="58"/>
      <c r="J64" s="145" t="e">
        <f t="shared" si="0"/>
        <v>#DIV/0!</v>
      </c>
      <c r="K64" s="58">
        <v>16</v>
      </c>
      <c r="L64" s="58">
        <v>66000</v>
      </c>
      <c r="M64" s="63"/>
    </row>
    <row r="65" spans="1:13">
      <c r="A65" s="24">
        <v>30</v>
      </c>
      <c r="B65" s="54" t="s">
        <v>1993</v>
      </c>
      <c r="C65" s="54" t="s">
        <v>870</v>
      </c>
      <c r="D65" s="107" t="s">
        <v>793</v>
      </c>
      <c r="E65" s="66" t="s">
        <v>117</v>
      </c>
      <c r="F65" s="382" t="s">
        <v>1969</v>
      </c>
      <c r="G65" s="67">
        <v>4</v>
      </c>
      <c r="H65" s="68">
        <v>59021</v>
      </c>
      <c r="I65" s="69">
        <v>59021</v>
      </c>
      <c r="J65" s="158">
        <f t="shared" si="0"/>
        <v>1</v>
      </c>
      <c r="K65" s="58">
        <v>680</v>
      </c>
      <c r="L65" s="58">
        <v>4015000</v>
      </c>
      <c r="M65" s="63">
        <v>59021</v>
      </c>
    </row>
    <row r="66" spans="1:13">
      <c r="A66" s="24">
        <v>31</v>
      </c>
      <c r="B66" s="54" t="s">
        <v>1994</v>
      </c>
      <c r="C66" s="54" t="s">
        <v>870</v>
      </c>
      <c r="D66" s="107" t="s">
        <v>455</v>
      </c>
      <c r="E66" s="66" t="s">
        <v>128</v>
      </c>
      <c r="F66" s="382" t="s">
        <v>124</v>
      </c>
      <c r="G66" s="67">
        <v>3</v>
      </c>
      <c r="H66" s="68">
        <v>12727</v>
      </c>
      <c r="I66" s="69"/>
      <c r="J66" s="158" t="e">
        <f t="shared" si="0"/>
        <v>#DIV/0!</v>
      </c>
      <c r="K66" s="58">
        <v>229</v>
      </c>
      <c r="L66" s="58">
        <v>785000</v>
      </c>
      <c r="M66" s="63"/>
    </row>
    <row r="67" spans="1:13">
      <c r="A67" s="24">
        <v>32</v>
      </c>
      <c r="B67" s="54" t="s">
        <v>1995</v>
      </c>
      <c r="C67" s="54" t="s">
        <v>870</v>
      </c>
      <c r="D67" s="107" t="s">
        <v>1990</v>
      </c>
      <c r="E67" s="66" t="s">
        <v>128</v>
      </c>
      <c r="F67" s="382" t="s">
        <v>124</v>
      </c>
      <c r="G67" s="67">
        <v>2</v>
      </c>
      <c r="H67" s="68">
        <v>2929</v>
      </c>
      <c r="I67" s="69"/>
      <c r="J67" s="145" t="e">
        <f t="shared" si="0"/>
        <v>#DIV/0!</v>
      </c>
      <c r="K67" s="58">
        <v>55</v>
      </c>
      <c r="L67" s="58">
        <v>165000</v>
      </c>
      <c r="M67" s="63"/>
    </row>
    <row r="68" spans="1:13">
      <c r="A68" s="24">
        <v>33</v>
      </c>
      <c r="B68" s="54" t="s">
        <v>1996</v>
      </c>
      <c r="C68" s="54" t="s">
        <v>870</v>
      </c>
      <c r="D68" s="107" t="s">
        <v>1934</v>
      </c>
      <c r="E68" s="66" t="s">
        <v>128</v>
      </c>
      <c r="F68" s="382" t="s">
        <v>124</v>
      </c>
      <c r="G68" s="67">
        <v>3</v>
      </c>
      <c r="H68" s="68">
        <v>1236</v>
      </c>
      <c r="I68" s="69"/>
      <c r="J68" s="145" t="e">
        <f t="shared" si="0"/>
        <v>#DIV/0!</v>
      </c>
      <c r="K68" s="58">
        <v>27</v>
      </c>
      <c r="L68" s="58">
        <v>67000</v>
      </c>
      <c r="M68" s="63"/>
    </row>
    <row r="69" spans="1:13">
      <c r="A69" s="24">
        <v>34</v>
      </c>
      <c r="B69" s="54" t="s">
        <v>1997</v>
      </c>
      <c r="C69" s="54" t="s">
        <v>870</v>
      </c>
      <c r="D69" s="107" t="s">
        <v>455</v>
      </c>
      <c r="E69" s="66" t="s">
        <v>128</v>
      </c>
      <c r="F69" s="382" t="s">
        <v>1969</v>
      </c>
      <c r="G69" s="67">
        <v>3</v>
      </c>
      <c r="H69" s="68">
        <v>115691</v>
      </c>
      <c r="I69" s="69">
        <v>116322</v>
      </c>
      <c r="J69" s="145">
        <f t="shared" si="0"/>
        <v>0.99457540276130052</v>
      </c>
      <c r="K69" s="58">
        <v>1300</v>
      </c>
      <c r="L69" s="58">
        <v>7799000</v>
      </c>
      <c r="M69" s="63">
        <v>115691</v>
      </c>
    </row>
    <row r="70" spans="1:13">
      <c r="A70" s="24">
        <v>1</v>
      </c>
      <c r="B70" s="64" t="s">
        <v>1998</v>
      </c>
      <c r="C70" s="168" t="s">
        <v>1025</v>
      </c>
      <c r="D70" s="731" t="s">
        <v>713</v>
      </c>
      <c r="E70" s="66" t="s">
        <v>117</v>
      </c>
      <c r="F70" s="54" t="s">
        <v>124</v>
      </c>
      <c r="G70" s="156">
        <v>2</v>
      </c>
      <c r="H70" s="157">
        <v>99622</v>
      </c>
      <c r="I70" s="157">
        <v>99622</v>
      </c>
      <c r="J70" s="158">
        <f t="shared" si="0"/>
        <v>1</v>
      </c>
      <c r="K70" s="58">
        <v>1480</v>
      </c>
      <c r="L70" s="58">
        <v>6777000</v>
      </c>
      <c r="M70" s="60">
        <v>99622</v>
      </c>
    </row>
    <row r="71" spans="1:13">
      <c r="A71" s="24">
        <v>2</v>
      </c>
      <c r="B71" s="167" t="s">
        <v>1999</v>
      </c>
      <c r="C71" s="168" t="s">
        <v>1025</v>
      </c>
      <c r="D71" s="55" t="s">
        <v>1347</v>
      </c>
      <c r="E71" s="66" t="s">
        <v>128</v>
      </c>
      <c r="F71" s="54" t="s">
        <v>124</v>
      </c>
      <c r="G71" s="156">
        <v>6</v>
      </c>
      <c r="H71" s="157">
        <v>25080</v>
      </c>
      <c r="I71" s="732"/>
      <c r="J71" s="145" t="e">
        <f t="shared" si="0"/>
        <v>#DIV/0!</v>
      </c>
      <c r="K71" s="58">
        <v>580</v>
      </c>
      <c r="L71" s="58">
        <v>1292000</v>
      </c>
      <c r="M71" s="732" t="s">
        <v>2000</v>
      </c>
    </row>
    <row r="72" spans="1:13">
      <c r="A72" s="24">
        <v>3</v>
      </c>
      <c r="B72" s="168" t="s">
        <v>2001</v>
      </c>
      <c r="C72" s="168" t="s">
        <v>1025</v>
      </c>
      <c r="D72" s="55" t="s">
        <v>960</v>
      </c>
      <c r="E72" s="66" t="s">
        <v>128</v>
      </c>
      <c r="F72" s="54" t="s">
        <v>124</v>
      </c>
      <c r="G72" s="156">
        <v>3</v>
      </c>
      <c r="H72" s="157">
        <v>23159</v>
      </c>
      <c r="I72" s="732"/>
      <c r="J72" s="145" t="e">
        <f t="shared" si="0"/>
        <v>#DIV/0!</v>
      </c>
      <c r="K72" s="58">
        <v>293</v>
      </c>
      <c r="L72" s="58">
        <v>1370000</v>
      </c>
      <c r="M72" s="732" t="s">
        <v>2000</v>
      </c>
    </row>
    <row r="73" spans="1:13">
      <c r="A73" s="24">
        <v>4</v>
      </c>
      <c r="B73" s="168" t="s">
        <v>2002</v>
      </c>
      <c r="C73" s="168" t="s">
        <v>1025</v>
      </c>
      <c r="D73" s="55" t="s">
        <v>960</v>
      </c>
      <c r="E73" s="66" t="s">
        <v>128</v>
      </c>
      <c r="F73" s="54" t="s">
        <v>124</v>
      </c>
      <c r="G73" s="156">
        <v>3</v>
      </c>
      <c r="H73" s="157">
        <v>13828</v>
      </c>
      <c r="I73" s="732"/>
      <c r="J73" s="145" t="e">
        <f t="shared" si="0"/>
        <v>#DIV/0!</v>
      </c>
      <c r="K73" s="58">
        <v>287</v>
      </c>
      <c r="L73" s="58">
        <v>734000</v>
      </c>
      <c r="M73" s="732" t="s">
        <v>2000</v>
      </c>
    </row>
    <row r="74" spans="1:13">
      <c r="A74" s="24">
        <v>5</v>
      </c>
      <c r="B74" s="168" t="s">
        <v>2003</v>
      </c>
      <c r="C74" s="168" t="s">
        <v>1025</v>
      </c>
      <c r="D74" s="55" t="s">
        <v>960</v>
      </c>
      <c r="E74" s="66" t="s">
        <v>128</v>
      </c>
      <c r="F74" s="54" t="s">
        <v>124</v>
      </c>
      <c r="G74" s="156">
        <v>4</v>
      </c>
      <c r="H74" s="157">
        <v>5494</v>
      </c>
      <c r="I74" s="732"/>
      <c r="J74" s="145" t="e">
        <f t="shared" si="0"/>
        <v>#DIV/0!</v>
      </c>
      <c r="K74" s="58">
        <v>114</v>
      </c>
      <c r="L74" s="58">
        <v>292000</v>
      </c>
      <c r="M74" s="732" t="s">
        <v>2000</v>
      </c>
    </row>
    <row r="75" spans="1:13" s="65" customFormat="1">
      <c r="A75" s="65">
        <v>6</v>
      </c>
      <c r="B75" s="155" t="s">
        <v>2004</v>
      </c>
      <c r="C75" s="54" t="s">
        <v>1025</v>
      </c>
      <c r="D75" s="55" t="s">
        <v>960</v>
      </c>
      <c r="E75" s="55" t="s">
        <v>128</v>
      </c>
      <c r="F75" s="54" t="s">
        <v>124</v>
      </c>
      <c r="G75" s="156">
        <v>2</v>
      </c>
      <c r="H75" s="157">
        <v>8221</v>
      </c>
      <c r="I75" s="732"/>
      <c r="J75" s="158" t="e">
        <f t="shared" si="0"/>
        <v>#DIV/0!</v>
      </c>
      <c r="K75" s="58">
        <v>102</v>
      </c>
      <c r="L75" s="58">
        <v>487000</v>
      </c>
      <c r="M75" s="732" t="s">
        <v>2000</v>
      </c>
    </row>
    <row r="76" spans="1:13" s="708" customFormat="1">
      <c r="A76" s="708">
        <v>1</v>
      </c>
      <c r="B76" s="62" t="s">
        <v>2005</v>
      </c>
      <c r="C76" s="54" t="s">
        <v>488</v>
      </c>
      <c r="D76" s="55" t="s">
        <v>2006</v>
      </c>
      <c r="E76" s="55" t="s">
        <v>128</v>
      </c>
      <c r="F76" s="54" t="s">
        <v>124</v>
      </c>
      <c r="G76" s="156">
        <v>1</v>
      </c>
      <c r="H76" s="156">
        <v>9232</v>
      </c>
      <c r="I76" s="91"/>
      <c r="J76" s="145" t="e">
        <f t="shared" si="0"/>
        <v>#DIV/0!</v>
      </c>
      <c r="K76" s="91">
        <v>186</v>
      </c>
      <c r="L76" s="58">
        <v>449000</v>
      </c>
      <c r="M76" s="62" t="str">
        <f t="shared" ref="M76:M82" si="2">IF(ISBLANK(I76),"",H76)</f>
        <v/>
      </c>
    </row>
    <row r="77" spans="1:13" s="708" customFormat="1">
      <c r="A77" s="708">
        <v>2</v>
      </c>
      <c r="B77" s="62" t="s">
        <v>2007</v>
      </c>
      <c r="C77" s="54" t="s">
        <v>488</v>
      </c>
      <c r="D77" s="55" t="s">
        <v>2006</v>
      </c>
      <c r="E77" s="55" t="s">
        <v>128</v>
      </c>
      <c r="F77" s="54" t="s">
        <v>124</v>
      </c>
      <c r="G77" s="156">
        <v>1</v>
      </c>
      <c r="H77" s="156">
        <v>7221</v>
      </c>
      <c r="I77" s="91"/>
      <c r="J77" s="145" t="e">
        <f t="shared" si="0"/>
        <v>#DIV/0!</v>
      </c>
      <c r="K77" s="91">
        <v>244</v>
      </c>
      <c r="L77" s="58">
        <v>325000</v>
      </c>
      <c r="M77" s="62" t="str">
        <f t="shared" si="2"/>
        <v/>
      </c>
    </row>
    <row r="78" spans="1:13" s="708" customFormat="1">
      <c r="A78" s="708">
        <v>3</v>
      </c>
      <c r="B78" s="62" t="s">
        <v>2008</v>
      </c>
      <c r="C78" s="54" t="s">
        <v>488</v>
      </c>
      <c r="D78" s="733" t="s">
        <v>2006</v>
      </c>
      <c r="E78" s="55" t="s">
        <v>128</v>
      </c>
      <c r="F78" s="54" t="s">
        <v>124</v>
      </c>
      <c r="G78" s="156">
        <v>1</v>
      </c>
      <c r="H78" s="156">
        <v>5355</v>
      </c>
      <c r="I78" s="156"/>
      <c r="J78" s="145" t="e">
        <f t="shared" si="0"/>
        <v>#DIV/0!</v>
      </c>
      <c r="K78" s="54">
        <v>155</v>
      </c>
      <c r="L78" s="157">
        <v>257000</v>
      </c>
      <c r="M78" s="62" t="str">
        <f t="shared" si="2"/>
        <v/>
      </c>
    </row>
    <row r="79" spans="1:13" s="708" customFormat="1">
      <c r="A79" s="708">
        <v>4</v>
      </c>
      <c r="B79" s="62" t="s">
        <v>2009</v>
      </c>
      <c r="C79" s="54" t="s">
        <v>488</v>
      </c>
      <c r="D79" s="55" t="s">
        <v>2006</v>
      </c>
      <c r="E79" s="55" t="s">
        <v>128</v>
      </c>
      <c r="F79" s="54" t="s">
        <v>124</v>
      </c>
      <c r="G79" s="54">
        <v>1</v>
      </c>
      <c r="H79" s="156">
        <v>11881</v>
      </c>
      <c r="I79" s="91"/>
      <c r="J79" s="145" t="e">
        <f t="shared" si="0"/>
        <v>#DIV/0!</v>
      </c>
      <c r="K79" s="8">
        <v>278</v>
      </c>
      <c r="L79" s="93">
        <v>580000</v>
      </c>
      <c r="M79" s="62" t="str">
        <f t="shared" si="2"/>
        <v/>
      </c>
    </row>
    <row r="80" spans="1:13" s="708" customFormat="1">
      <c r="A80" s="708">
        <v>5</v>
      </c>
      <c r="B80" s="371" t="s">
        <v>2010</v>
      </c>
      <c r="C80" s="54" t="s">
        <v>488</v>
      </c>
      <c r="D80" s="733" t="s">
        <v>2006</v>
      </c>
      <c r="E80" s="55" t="s">
        <v>128</v>
      </c>
      <c r="F80" s="54" t="s">
        <v>124</v>
      </c>
      <c r="G80" s="54">
        <v>1</v>
      </c>
      <c r="H80" s="156">
        <v>5775</v>
      </c>
      <c r="I80" s="156"/>
      <c r="J80" s="158" t="e">
        <f t="shared" si="0"/>
        <v>#DIV/0!</v>
      </c>
      <c r="K80" s="7">
        <v>163</v>
      </c>
      <c r="L80" s="104">
        <v>282000</v>
      </c>
      <c r="M80" s="62" t="str">
        <f t="shared" si="2"/>
        <v/>
      </c>
    </row>
    <row r="81" spans="1:13" s="734" customFormat="1">
      <c r="A81" s="734">
        <v>6</v>
      </c>
      <c r="B81" s="159" t="s">
        <v>2011</v>
      </c>
      <c r="C81" s="54" t="s">
        <v>488</v>
      </c>
      <c r="D81" s="55" t="s">
        <v>2006</v>
      </c>
      <c r="E81" s="55" t="s">
        <v>128</v>
      </c>
      <c r="F81" s="54" t="s">
        <v>124</v>
      </c>
      <c r="G81" s="54">
        <v>1</v>
      </c>
      <c r="H81" s="156">
        <v>6397</v>
      </c>
      <c r="I81" s="91"/>
      <c r="J81" s="145" t="e">
        <f t="shared" si="0"/>
        <v>#DIV/0!</v>
      </c>
      <c r="K81" s="7">
        <v>165</v>
      </c>
      <c r="L81" s="104">
        <v>317000</v>
      </c>
      <c r="M81" s="62" t="str">
        <f t="shared" si="2"/>
        <v/>
      </c>
    </row>
    <row r="82" spans="1:13" s="734" customFormat="1">
      <c r="A82" s="734">
        <v>7</v>
      </c>
      <c r="B82" s="62" t="s">
        <v>2012</v>
      </c>
      <c r="C82" s="54" t="s">
        <v>488</v>
      </c>
      <c r="D82" s="62" t="s">
        <v>2006</v>
      </c>
      <c r="E82" s="55" t="s">
        <v>128</v>
      </c>
      <c r="F82" s="54" t="s">
        <v>124</v>
      </c>
      <c r="G82" s="67">
        <v>1</v>
      </c>
      <c r="H82" s="102">
        <v>6321</v>
      </c>
      <c r="I82" s="96"/>
      <c r="J82" s="158" t="e">
        <f t="shared" si="0"/>
        <v>#DIV/0!</v>
      </c>
      <c r="K82" s="7">
        <v>135</v>
      </c>
      <c r="L82" s="104">
        <v>303000</v>
      </c>
      <c r="M82" s="62" t="str">
        <f t="shared" si="2"/>
        <v/>
      </c>
    </row>
    <row r="83" spans="1:13" s="708" customFormat="1">
      <c r="A83" s="708">
        <v>8</v>
      </c>
      <c r="B83" s="62" t="s">
        <v>2013</v>
      </c>
      <c r="C83" s="54" t="s">
        <v>488</v>
      </c>
      <c r="D83" s="62" t="s">
        <v>2006</v>
      </c>
      <c r="E83" s="55" t="s">
        <v>128</v>
      </c>
      <c r="F83" s="54" t="s">
        <v>124</v>
      </c>
      <c r="G83" s="67">
        <v>1</v>
      </c>
      <c r="H83" s="102">
        <v>5490</v>
      </c>
      <c r="I83" s="96"/>
      <c r="J83" s="158" t="e">
        <f t="shared" ref="J83:J146" si="3">H83/I83</f>
        <v>#DIV/0!</v>
      </c>
      <c r="K83" s="8">
        <v>140</v>
      </c>
      <c r="L83" s="93">
        <v>270000</v>
      </c>
      <c r="M83" s="62" t="str">
        <f>IF(ISBLANK(I83),"",I83)</f>
        <v/>
      </c>
    </row>
    <row r="84" spans="1:13" s="708" customFormat="1">
      <c r="A84" s="708">
        <v>9</v>
      </c>
      <c r="B84" s="62" t="s">
        <v>2014</v>
      </c>
      <c r="C84" s="54" t="s">
        <v>488</v>
      </c>
      <c r="D84" s="62" t="s">
        <v>2006</v>
      </c>
      <c r="E84" s="55" t="s">
        <v>128</v>
      </c>
      <c r="F84" s="54" t="s">
        <v>124</v>
      </c>
      <c r="G84" s="67">
        <v>1</v>
      </c>
      <c r="H84" s="102">
        <v>4998</v>
      </c>
      <c r="I84" s="96"/>
      <c r="J84" s="145" t="e">
        <f t="shared" si="3"/>
        <v>#DIV/0!</v>
      </c>
      <c r="K84" s="8">
        <v>116</v>
      </c>
      <c r="L84" s="93">
        <v>246000</v>
      </c>
      <c r="M84" s="62"/>
    </row>
    <row r="85" spans="1:13" s="708" customFormat="1">
      <c r="A85" s="708">
        <v>10</v>
      </c>
      <c r="B85" s="62" t="s">
        <v>2015</v>
      </c>
      <c r="C85" s="54" t="s">
        <v>488</v>
      </c>
      <c r="D85" s="62" t="s">
        <v>2006</v>
      </c>
      <c r="E85" s="55" t="s">
        <v>128</v>
      </c>
      <c r="F85" s="54" t="s">
        <v>124</v>
      </c>
      <c r="G85" s="67">
        <v>1</v>
      </c>
      <c r="H85" s="102">
        <v>5396</v>
      </c>
      <c r="I85" s="96"/>
      <c r="J85" s="145" t="e">
        <f t="shared" si="3"/>
        <v>#DIV/0!</v>
      </c>
      <c r="K85" s="8">
        <v>120</v>
      </c>
      <c r="L85" s="93">
        <v>276500</v>
      </c>
      <c r="M85" s="62"/>
    </row>
    <row r="86" spans="1:13" s="708" customFormat="1">
      <c r="A86" s="708">
        <v>11</v>
      </c>
      <c r="B86" s="62" t="s">
        <v>2016</v>
      </c>
      <c r="C86" s="54" t="s">
        <v>488</v>
      </c>
      <c r="D86" s="62" t="s">
        <v>2006</v>
      </c>
      <c r="E86" s="55" t="s">
        <v>128</v>
      </c>
      <c r="F86" s="54" t="s">
        <v>124</v>
      </c>
      <c r="G86" s="67">
        <v>1</v>
      </c>
      <c r="H86" s="102">
        <v>6185</v>
      </c>
      <c r="I86" s="96"/>
      <c r="J86" s="145" t="e">
        <f t="shared" si="3"/>
        <v>#DIV/0!</v>
      </c>
      <c r="K86" s="8">
        <v>152</v>
      </c>
      <c r="L86" s="93">
        <v>282000</v>
      </c>
      <c r="M86" s="62"/>
    </row>
    <row r="87" spans="1:13" s="708" customFormat="1">
      <c r="A87" s="708">
        <v>12</v>
      </c>
      <c r="B87" s="62" t="s">
        <v>2017</v>
      </c>
      <c r="C87" s="54" t="s">
        <v>488</v>
      </c>
      <c r="D87" s="62" t="s">
        <v>2006</v>
      </c>
      <c r="E87" s="55" t="s">
        <v>128</v>
      </c>
      <c r="F87" s="54" t="s">
        <v>124</v>
      </c>
      <c r="G87" s="67">
        <v>1</v>
      </c>
      <c r="H87" s="102">
        <v>2923</v>
      </c>
      <c r="I87" s="96"/>
      <c r="J87" s="145" t="e">
        <f t="shared" si="3"/>
        <v>#DIV/0!</v>
      </c>
      <c r="K87" s="8">
        <v>88</v>
      </c>
      <c r="L87" s="93">
        <v>127000</v>
      </c>
      <c r="M87" s="62"/>
    </row>
    <row r="88" spans="1:13" s="708" customFormat="1">
      <c r="A88" s="708">
        <v>13</v>
      </c>
      <c r="B88" s="62" t="s">
        <v>2018</v>
      </c>
      <c r="C88" s="54" t="s">
        <v>488</v>
      </c>
      <c r="D88" s="62" t="s">
        <v>2006</v>
      </c>
      <c r="E88" s="55" t="s">
        <v>128</v>
      </c>
      <c r="F88" s="54" t="s">
        <v>124</v>
      </c>
      <c r="G88" s="67">
        <v>2</v>
      </c>
      <c r="H88" s="102">
        <v>24430</v>
      </c>
      <c r="I88" s="96"/>
      <c r="J88" s="158" t="e">
        <f t="shared" si="3"/>
        <v>#DIV/0!</v>
      </c>
      <c r="K88" s="8">
        <v>550</v>
      </c>
      <c r="L88" s="93">
        <v>1221000</v>
      </c>
      <c r="M88" s="62"/>
    </row>
    <row r="89" spans="1:13" s="708" customFormat="1">
      <c r="A89" s="708">
        <v>14</v>
      </c>
      <c r="B89" s="62" t="s">
        <v>2019</v>
      </c>
      <c r="C89" s="54" t="s">
        <v>488</v>
      </c>
      <c r="D89" s="62" t="s">
        <v>2006</v>
      </c>
      <c r="E89" s="55" t="s">
        <v>128</v>
      </c>
      <c r="F89" s="54" t="s">
        <v>124</v>
      </c>
      <c r="G89" s="67">
        <v>1</v>
      </c>
      <c r="H89" s="102">
        <v>1955</v>
      </c>
      <c r="I89" s="96"/>
      <c r="J89" s="158" t="e">
        <f t="shared" si="3"/>
        <v>#DIV/0!</v>
      </c>
      <c r="K89" s="8">
        <v>50</v>
      </c>
      <c r="L89" s="93">
        <v>96000</v>
      </c>
      <c r="M89" s="62"/>
    </row>
    <row r="90" spans="1:13" s="708" customFormat="1">
      <c r="A90" s="708">
        <v>15</v>
      </c>
      <c r="B90" s="62" t="s">
        <v>2020</v>
      </c>
      <c r="C90" s="54" t="s">
        <v>488</v>
      </c>
      <c r="D90" s="62" t="s">
        <v>2006</v>
      </c>
      <c r="E90" s="55" t="s">
        <v>128</v>
      </c>
      <c r="F90" s="54" t="s">
        <v>124</v>
      </c>
      <c r="G90" s="67">
        <v>1</v>
      </c>
      <c r="H90" s="102">
        <v>4826</v>
      </c>
      <c r="I90" s="96"/>
      <c r="J90" s="145" t="e">
        <f t="shared" si="3"/>
        <v>#DIV/0!</v>
      </c>
      <c r="K90" s="8">
        <v>102</v>
      </c>
      <c r="L90" s="93">
        <v>231000</v>
      </c>
      <c r="M90" s="62"/>
    </row>
    <row r="91" spans="1:13" s="708" customFormat="1">
      <c r="A91" s="734">
        <v>16</v>
      </c>
      <c r="B91" s="62" t="s">
        <v>2021</v>
      </c>
      <c r="C91" s="54" t="s">
        <v>488</v>
      </c>
      <c r="D91" s="62" t="s">
        <v>2006</v>
      </c>
      <c r="E91" s="55" t="s">
        <v>128</v>
      </c>
      <c r="F91" s="54" t="s">
        <v>124</v>
      </c>
      <c r="G91" s="67">
        <v>1</v>
      </c>
      <c r="H91" s="102">
        <v>5899</v>
      </c>
      <c r="I91" s="96"/>
      <c r="J91" s="158" t="e">
        <f t="shared" si="3"/>
        <v>#DIV/0!</v>
      </c>
      <c r="K91" s="8">
        <v>137</v>
      </c>
      <c r="L91" s="93">
        <v>274000</v>
      </c>
      <c r="M91" s="62"/>
    </row>
    <row r="92" spans="1:13" s="708" customFormat="1">
      <c r="A92" s="734">
        <v>17</v>
      </c>
      <c r="B92" s="62" t="s">
        <v>2022</v>
      </c>
      <c r="C92" s="54" t="s">
        <v>488</v>
      </c>
      <c r="D92" s="62" t="s">
        <v>2006</v>
      </c>
      <c r="E92" s="55" t="s">
        <v>128</v>
      </c>
      <c r="F92" s="54" t="s">
        <v>124</v>
      </c>
      <c r="G92" s="67">
        <v>1</v>
      </c>
      <c r="H92" s="102">
        <v>5665</v>
      </c>
      <c r="I92" s="96"/>
      <c r="J92" s="145" t="e">
        <f t="shared" si="3"/>
        <v>#DIV/0!</v>
      </c>
      <c r="K92" s="8">
        <v>196</v>
      </c>
      <c r="L92" s="93">
        <v>277000</v>
      </c>
      <c r="M92" s="62"/>
    </row>
    <row r="93" spans="1:13" s="708" customFormat="1">
      <c r="A93" s="708">
        <v>18</v>
      </c>
      <c r="B93" s="62" t="s">
        <v>2023</v>
      </c>
      <c r="C93" s="54" t="s">
        <v>488</v>
      </c>
      <c r="D93" s="62" t="s">
        <v>2006</v>
      </c>
      <c r="E93" s="55" t="s">
        <v>128</v>
      </c>
      <c r="F93" s="54" t="s">
        <v>124</v>
      </c>
      <c r="G93" s="67">
        <v>1</v>
      </c>
      <c r="H93" s="102">
        <v>4332</v>
      </c>
      <c r="I93" s="96"/>
      <c r="J93" s="145" t="e">
        <f t="shared" si="3"/>
        <v>#DIV/0!</v>
      </c>
      <c r="K93" s="8">
        <v>92</v>
      </c>
      <c r="L93" s="93">
        <v>216000</v>
      </c>
      <c r="M93" s="62"/>
    </row>
    <row r="94" spans="1:13" s="708" customFormat="1">
      <c r="A94" s="708">
        <v>19</v>
      </c>
      <c r="B94" s="62" t="s">
        <v>2024</v>
      </c>
      <c r="C94" s="54" t="s">
        <v>488</v>
      </c>
      <c r="D94" s="62" t="s">
        <v>2006</v>
      </c>
      <c r="E94" s="55" t="s">
        <v>128</v>
      </c>
      <c r="F94" s="54" t="s">
        <v>124</v>
      </c>
      <c r="G94" s="67">
        <v>1</v>
      </c>
      <c r="H94" s="102">
        <v>7913</v>
      </c>
      <c r="I94" s="96"/>
      <c r="J94" s="145" t="e">
        <f t="shared" si="3"/>
        <v>#DIV/0!</v>
      </c>
      <c r="K94" s="8">
        <v>168</v>
      </c>
      <c r="L94" s="93">
        <v>387000</v>
      </c>
      <c r="M94" s="62"/>
    </row>
    <row r="95" spans="1:13" s="708" customFormat="1">
      <c r="A95" s="708">
        <v>20</v>
      </c>
      <c r="B95" s="62" t="s">
        <v>2025</v>
      </c>
      <c r="C95" s="54" t="s">
        <v>488</v>
      </c>
      <c r="D95" s="62" t="s">
        <v>2006</v>
      </c>
      <c r="E95" s="55" t="s">
        <v>128</v>
      </c>
      <c r="F95" s="54" t="s">
        <v>124</v>
      </c>
      <c r="G95" s="67">
        <v>1</v>
      </c>
      <c r="H95" s="102">
        <v>4965</v>
      </c>
      <c r="I95" s="96"/>
      <c r="J95" s="145" t="e">
        <f t="shared" si="3"/>
        <v>#DIV/0!</v>
      </c>
      <c r="K95" s="8">
        <v>106</v>
      </c>
      <c r="L95" s="93">
        <v>247000</v>
      </c>
      <c r="M95" s="62"/>
    </row>
    <row r="96" spans="1:13" s="708" customFormat="1">
      <c r="A96" s="708">
        <v>21</v>
      </c>
      <c r="B96" s="62" t="s">
        <v>2026</v>
      </c>
      <c r="C96" s="54" t="s">
        <v>488</v>
      </c>
      <c r="D96" s="62" t="s">
        <v>2006</v>
      </c>
      <c r="E96" s="55" t="s">
        <v>128</v>
      </c>
      <c r="F96" s="54" t="s">
        <v>124</v>
      </c>
      <c r="G96" s="67">
        <v>1</v>
      </c>
      <c r="H96" s="102">
        <v>3728</v>
      </c>
      <c r="I96" s="96"/>
      <c r="J96" s="158" t="e">
        <f t="shared" si="3"/>
        <v>#DIV/0!</v>
      </c>
      <c r="K96" s="8">
        <v>87</v>
      </c>
      <c r="L96" s="93">
        <v>183000</v>
      </c>
      <c r="M96" s="62"/>
    </row>
    <row r="97" spans="1:13" s="708" customFormat="1">
      <c r="A97" s="708">
        <v>22</v>
      </c>
      <c r="B97" s="62" t="s">
        <v>2027</v>
      </c>
      <c r="C97" s="54" t="s">
        <v>488</v>
      </c>
      <c r="D97" s="62" t="s">
        <v>2006</v>
      </c>
      <c r="E97" s="55" t="s">
        <v>128</v>
      </c>
      <c r="F97" s="54" t="s">
        <v>124</v>
      </c>
      <c r="G97" s="67">
        <v>1</v>
      </c>
      <c r="H97" s="102">
        <v>5686</v>
      </c>
      <c r="I97" s="96"/>
      <c r="J97" s="158" t="e">
        <f t="shared" si="3"/>
        <v>#DIV/0!</v>
      </c>
      <c r="K97" s="8">
        <v>125</v>
      </c>
      <c r="L97" s="93">
        <v>278000</v>
      </c>
      <c r="M97" s="62"/>
    </row>
    <row r="98" spans="1:13" s="708" customFormat="1">
      <c r="A98" s="708">
        <v>23</v>
      </c>
      <c r="B98" s="62" t="s">
        <v>2028</v>
      </c>
      <c r="C98" s="54" t="s">
        <v>488</v>
      </c>
      <c r="D98" s="62" t="s">
        <v>2006</v>
      </c>
      <c r="E98" s="55" t="s">
        <v>128</v>
      </c>
      <c r="F98" s="54" t="s">
        <v>124</v>
      </c>
      <c r="G98" s="67">
        <v>1</v>
      </c>
      <c r="H98" s="102">
        <v>4424</v>
      </c>
      <c r="I98" s="96"/>
      <c r="J98" s="145" t="e">
        <f t="shared" si="3"/>
        <v>#DIV/0!</v>
      </c>
      <c r="K98" s="8">
        <v>109</v>
      </c>
      <c r="L98" s="93">
        <v>236000</v>
      </c>
      <c r="M98" s="62"/>
    </row>
    <row r="99" spans="1:13" s="708" customFormat="1">
      <c r="A99" s="708">
        <v>24</v>
      </c>
      <c r="B99" s="62" t="s">
        <v>2029</v>
      </c>
      <c r="C99" s="54" t="s">
        <v>488</v>
      </c>
      <c r="D99" s="62" t="s">
        <v>2006</v>
      </c>
      <c r="E99" s="55" t="s">
        <v>128</v>
      </c>
      <c r="F99" s="54" t="s">
        <v>124</v>
      </c>
      <c r="G99" s="67">
        <v>1</v>
      </c>
      <c r="H99" s="102">
        <v>10625</v>
      </c>
      <c r="I99" s="96"/>
      <c r="J99" s="158" t="e">
        <f t="shared" si="3"/>
        <v>#DIV/0!</v>
      </c>
      <c r="K99" s="8">
        <v>199</v>
      </c>
      <c r="L99" s="93">
        <v>518000</v>
      </c>
      <c r="M99" s="62"/>
    </row>
    <row r="100" spans="1:13" s="708" customFormat="1">
      <c r="A100" s="708">
        <v>25</v>
      </c>
      <c r="B100" s="62" t="s">
        <v>2030</v>
      </c>
      <c r="C100" s="54" t="s">
        <v>488</v>
      </c>
      <c r="D100" s="62" t="s">
        <v>2006</v>
      </c>
      <c r="E100" s="55" t="s">
        <v>128</v>
      </c>
      <c r="F100" s="54" t="s">
        <v>124</v>
      </c>
      <c r="G100" s="67">
        <v>1</v>
      </c>
      <c r="H100" s="102">
        <v>6392</v>
      </c>
      <c r="I100" s="96"/>
      <c r="J100" s="158" t="e">
        <f t="shared" si="3"/>
        <v>#DIV/0!</v>
      </c>
      <c r="K100" s="8">
        <v>145</v>
      </c>
      <c r="L100" s="93">
        <v>318000</v>
      </c>
      <c r="M100" s="62"/>
    </row>
    <row r="101" spans="1:13" s="708" customFormat="1">
      <c r="A101" s="734">
        <v>26</v>
      </c>
      <c r="B101" s="62" t="s">
        <v>2031</v>
      </c>
      <c r="C101" s="54" t="s">
        <v>488</v>
      </c>
      <c r="D101" s="62" t="s">
        <v>2006</v>
      </c>
      <c r="E101" s="55" t="s">
        <v>128</v>
      </c>
      <c r="F101" s="54" t="s">
        <v>124</v>
      </c>
      <c r="G101" s="67">
        <v>1</v>
      </c>
      <c r="H101" s="102">
        <v>5714</v>
      </c>
      <c r="I101" s="96"/>
      <c r="J101" s="145" t="e">
        <f t="shared" si="3"/>
        <v>#DIV/0!</v>
      </c>
      <c r="K101" s="8">
        <v>129</v>
      </c>
      <c r="L101" s="93">
        <v>304000</v>
      </c>
      <c r="M101" s="62"/>
    </row>
    <row r="102" spans="1:13" s="708" customFormat="1">
      <c r="A102" s="734">
        <v>27</v>
      </c>
      <c r="B102" s="62" t="s">
        <v>2032</v>
      </c>
      <c r="C102" s="54" t="s">
        <v>488</v>
      </c>
      <c r="D102" s="62" t="s">
        <v>2006</v>
      </c>
      <c r="E102" s="55" t="s">
        <v>128</v>
      </c>
      <c r="F102" s="54" t="s">
        <v>124</v>
      </c>
      <c r="G102" s="67">
        <v>1</v>
      </c>
      <c r="H102" s="102">
        <v>7244</v>
      </c>
      <c r="I102" s="96"/>
      <c r="J102" s="145" t="e">
        <f t="shared" si="3"/>
        <v>#DIV/0!</v>
      </c>
      <c r="K102" s="8">
        <v>193</v>
      </c>
      <c r="L102" s="93">
        <v>325000</v>
      </c>
      <c r="M102" s="62"/>
    </row>
    <row r="103" spans="1:13" s="708" customFormat="1">
      <c r="A103" s="708">
        <v>28</v>
      </c>
      <c r="B103" s="62" t="s">
        <v>2033</v>
      </c>
      <c r="C103" s="54" t="s">
        <v>488</v>
      </c>
      <c r="D103" s="62" t="s">
        <v>2006</v>
      </c>
      <c r="E103" s="55" t="s">
        <v>128</v>
      </c>
      <c r="F103" s="54" t="s">
        <v>124</v>
      </c>
      <c r="G103" s="67">
        <v>1</v>
      </c>
      <c r="H103" s="102">
        <v>6226</v>
      </c>
      <c r="I103" s="96"/>
      <c r="J103" s="145" t="e">
        <f t="shared" si="3"/>
        <v>#DIV/0!</v>
      </c>
      <c r="K103" s="8">
        <v>154</v>
      </c>
      <c r="L103" s="93">
        <v>289000</v>
      </c>
      <c r="M103" s="62"/>
    </row>
    <row r="104" spans="1:13" s="708" customFormat="1">
      <c r="A104" s="708">
        <v>29</v>
      </c>
      <c r="B104" s="62" t="s">
        <v>2034</v>
      </c>
      <c r="C104" s="54" t="s">
        <v>488</v>
      </c>
      <c r="D104" s="62" t="s">
        <v>2006</v>
      </c>
      <c r="E104" s="55" t="s">
        <v>128</v>
      </c>
      <c r="F104" s="54" t="s">
        <v>124</v>
      </c>
      <c r="G104" s="67">
        <v>1</v>
      </c>
      <c r="H104" s="102">
        <v>5412</v>
      </c>
      <c r="I104" s="96"/>
      <c r="J104" s="145" t="e">
        <f t="shared" si="3"/>
        <v>#DIV/0!</v>
      </c>
      <c r="K104" s="8">
        <v>122</v>
      </c>
      <c r="L104" s="93">
        <v>260500</v>
      </c>
      <c r="M104" s="62"/>
    </row>
    <row r="105" spans="1:13" s="708" customFormat="1">
      <c r="A105" s="708">
        <v>30</v>
      </c>
      <c r="B105" s="62" t="s">
        <v>2035</v>
      </c>
      <c r="C105" s="54" t="s">
        <v>488</v>
      </c>
      <c r="D105" s="62" t="s">
        <v>2006</v>
      </c>
      <c r="E105" s="55" t="s">
        <v>128</v>
      </c>
      <c r="F105" s="54" t="s">
        <v>124</v>
      </c>
      <c r="G105" s="67">
        <v>1</v>
      </c>
      <c r="H105" s="102">
        <v>3775</v>
      </c>
      <c r="I105" s="96"/>
      <c r="J105" s="158" t="e">
        <f t="shared" si="3"/>
        <v>#DIV/0!</v>
      </c>
      <c r="K105" s="8">
        <v>90</v>
      </c>
      <c r="L105" s="93">
        <v>176000</v>
      </c>
      <c r="M105" s="62"/>
    </row>
    <row r="106" spans="1:13" s="708" customFormat="1">
      <c r="A106" s="708">
        <v>31</v>
      </c>
      <c r="B106" s="62" t="s">
        <v>2036</v>
      </c>
      <c r="C106" s="54" t="s">
        <v>488</v>
      </c>
      <c r="D106" s="62" t="s">
        <v>2006</v>
      </c>
      <c r="E106" s="55" t="s">
        <v>128</v>
      </c>
      <c r="F106" s="54" t="s">
        <v>124</v>
      </c>
      <c r="G106" s="67">
        <v>1</v>
      </c>
      <c r="H106" s="102">
        <v>6539</v>
      </c>
      <c r="I106" s="96"/>
      <c r="J106" s="158" t="e">
        <f t="shared" si="3"/>
        <v>#DIV/0!</v>
      </c>
      <c r="K106" s="8">
        <v>172</v>
      </c>
      <c r="L106" s="93">
        <v>321000</v>
      </c>
      <c r="M106" s="62"/>
    </row>
    <row r="107" spans="1:13" s="708" customFormat="1">
      <c r="A107" s="708">
        <v>32</v>
      </c>
      <c r="B107" s="62" t="s">
        <v>2037</v>
      </c>
      <c r="C107" s="54" t="s">
        <v>488</v>
      </c>
      <c r="D107" s="62" t="s">
        <v>2006</v>
      </c>
      <c r="E107" s="55" t="s">
        <v>128</v>
      </c>
      <c r="F107" s="54" t="s">
        <v>124</v>
      </c>
      <c r="G107" s="67">
        <v>1</v>
      </c>
      <c r="H107" s="102">
        <v>4448</v>
      </c>
      <c r="I107" s="96"/>
      <c r="J107" s="145" t="e">
        <f t="shared" si="3"/>
        <v>#DIV/0!</v>
      </c>
      <c r="K107" s="8">
        <v>104</v>
      </c>
      <c r="L107" s="93">
        <v>104000</v>
      </c>
      <c r="M107" s="62"/>
    </row>
    <row r="108" spans="1:13" s="708" customFormat="1">
      <c r="A108" s="708">
        <v>33</v>
      </c>
      <c r="B108" s="62" t="s">
        <v>2038</v>
      </c>
      <c r="C108" s="54" t="s">
        <v>488</v>
      </c>
      <c r="D108" s="62" t="s">
        <v>2006</v>
      </c>
      <c r="E108" s="55" t="s">
        <v>128</v>
      </c>
      <c r="F108" s="54" t="s">
        <v>124</v>
      </c>
      <c r="G108" s="67">
        <v>1</v>
      </c>
      <c r="H108" s="102">
        <v>4012</v>
      </c>
      <c r="I108" s="96"/>
      <c r="J108" s="158" t="e">
        <f t="shared" si="3"/>
        <v>#DIV/0!</v>
      </c>
      <c r="K108" s="8">
        <v>92</v>
      </c>
      <c r="L108" s="93">
        <v>192000</v>
      </c>
      <c r="M108" s="62"/>
    </row>
    <row r="109" spans="1:13" s="708" customFormat="1">
      <c r="A109" s="708">
        <v>34</v>
      </c>
      <c r="B109" s="62" t="s">
        <v>2039</v>
      </c>
      <c r="C109" s="54" t="s">
        <v>488</v>
      </c>
      <c r="D109" s="62" t="s">
        <v>2006</v>
      </c>
      <c r="E109" s="55" t="s">
        <v>128</v>
      </c>
      <c r="F109" s="54" t="s">
        <v>124</v>
      </c>
      <c r="G109" s="67">
        <v>1</v>
      </c>
      <c r="H109" s="102">
        <v>5751</v>
      </c>
      <c r="I109" s="96"/>
      <c r="J109" s="145" t="e">
        <f t="shared" si="3"/>
        <v>#DIV/0!</v>
      </c>
      <c r="K109" s="8">
        <v>119</v>
      </c>
      <c r="L109" s="93">
        <v>300000</v>
      </c>
      <c r="M109" s="62"/>
    </row>
    <row r="110" spans="1:13" s="708" customFormat="1">
      <c r="A110" s="708">
        <v>35</v>
      </c>
      <c r="B110" s="62" t="s">
        <v>2040</v>
      </c>
      <c r="C110" s="54" t="s">
        <v>488</v>
      </c>
      <c r="D110" s="62" t="s">
        <v>2006</v>
      </c>
      <c r="E110" s="55" t="s">
        <v>128</v>
      </c>
      <c r="F110" s="54" t="s">
        <v>124</v>
      </c>
      <c r="G110" s="67">
        <v>1</v>
      </c>
      <c r="H110" s="102">
        <v>6395</v>
      </c>
      <c r="I110" s="96"/>
      <c r="J110" s="145" t="e">
        <f t="shared" si="3"/>
        <v>#DIV/0!</v>
      </c>
      <c r="K110" s="8">
        <v>130</v>
      </c>
      <c r="L110" s="93">
        <v>320500</v>
      </c>
      <c r="M110" s="62"/>
    </row>
    <row r="111" spans="1:13" s="708" customFormat="1">
      <c r="A111" s="734">
        <v>36</v>
      </c>
      <c r="B111" s="62" t="s">
        <v>2041</v>
      </c>
      <c r="C111" s="54" t="s">
        <v>488</v>
      </c>
      <c r="D111" s="62" t="s">
        <v>2006</v>
      </c>
      <c r="E111" s="55" t="s">
        <v>128</v>
      </c>
      <c r="F111" s="54" t="s">
        <v>124</v>
      </c>
      <c r="G111" s="67">
        <v>1</v>
      </c>
      <c r="H111" s="102">
        <v>3862</v>
      </c>
      <c r="I111" s="96"/>
      <c r="J111" s="145" t="e">
        <f t="shared" si="3"/>
        <v>#DIV/0!</v>
      </c>
      <c r="K111" s="8">
        <v>111</v>
      </c>
      <c r="L111" s="93">
        <v>204000</v>
      </c>
      <c r="M111" s="62"/>
    </row>
    <row r="112" spans="1:13" s="708" customFormat="1">
      <c r="A112" s="734">
        <v>37</v>
      </c>
      <c r="B112" s="62" t="s">
        <v>2042</v>
      </c>
      <c r="C112" s="54" t="s">
        <v>488</v>
      </c>
      <c r="D112" s="62" t="s">
        <v>2006</v>
      </c>
      <c r="E112" s="55" t="s">
        <v>128</v>
      </c>
      <c r="F112" s="54" t="s">
        <v>124</v>
      </c>
      <c r="G112" s="67">
        <v>1</v>
      </c>
      <c r="H112" s="102">
        <v>5993</v>
      </c>
      <c r="I112" s="96"/>
      <c r="J112" s="145" t="e">
        <f t="shared" si="3"/>
        <v>#DIV/0!</v>
      </c>
      <c r="K112" s="8">
        <v>121</v>
      </c>
      <c r="L112" s="93">
        <v>301000</v>
      </c>
      <c r="M112" s="62"/>
    </row>
    <row r="113" spans="1:13" s="708" customFormat="1">
      <c r="A113" s="708">
        <v>38</v>
      </c>
      <c r="B113" s="62" t="s">
        <v>2043</v>
      </c>
      <c r="C113" s="54" t="s">
        <v>488</v>
      </c>
      <c r="D113" s="62" t="s">
        <v>2006</v>
      </c>
      <c r="E113" s="55" t="s">
        <v>128</v>
      </c>
      <c r="F113" s="54" t="s">
        <v>124</v>
      </c>
      <c r="G113" s="67">
        <v>1</v>
      </c>
      <c r="H113" s="102">
        <v>7093</v>
      </c>
      <c r="I113" s="96"/>
      <c r="J113" s="158" t="e">
        <f t="shared" si="3"/>
        <v>#DIV/0!</v>
      </c>
      <c r="K113" s="8">
        <v>246</v>
      </c>
      <c r="L113" s="93">
        <v>380000</v>
      </c>
      <c r="M113" s="62"/>
    </row>
    <row r="114" spans="1:13" s="708" customFormat="1">
      <c r="A114" s="708">
        <v>39</v>
      </c>
      <c r="B114" s="62" t="s">
        <v>2044</v>
      </c>
      <c r="C114" s="54" t="s">
        <v>488</v>
      </c>
      <c r="D114" s="62" t="s">
        <v>2006</v>
      </c>
      <c r="E114" s="55" t="s">
        <v>128</v>
      </c>
      <c r="F114" s="54" t="s">
        <v>124</v>
      </c>
      <c r="G114" s="67">
        <v>1</v>
      </c>
      <c r="H114" s="102">
        <v>5390</v>
      </c>
      <c r="I114" s="96"/>
      <c r="J114" s="145" t="e">
        <f t="shared" si="3"/>
        <v>#DIV/0!</v>
      </c>
      <c r="K114" s="8">
        <v>107</v>
      </c>
      <c r="L114" s="93">
        <v>260000</v>
      </c>
      <c r="M114" s="62"/>
    </row>
    <row r="115" spans="1:13" s="708" customFormat="1">
      <c r="A115" s="708">
        <v>40</v>
      </c>
      <c r="B115" s="62" t="s">
        <v>2045</v>
      </c>
      <c r="C115" s="54" t="s">
        <v>488</v>
      </c>
      <c r="D115" s="62" t="s">
        <v>2006</v>
      </c>
      <c r="E115" s="55" t="s">
        <v>128</v>
      </c>
      <c r="F115" s="54" t="s">
        <v>124</v>
      </c>
      <c r="G115" s="67">
        <v>1</v>
      </c>
      <c r="H115" s="102">
        <v>3088</v>
      </c>
      <c r="I115" s="96"/>
      <c r="J115" s="158" t="e">
        <f t="shared" si="3"/>
        <v>#DIV/0!</v>
      </c>
      <c r="K115" s="8">
        <v>77</v>
      </c>
      <c r="L115" s="93">
        <v>164900</v>
      </c>
      <c r="M115" s="62"/>
    </row>
    <row r="116" spans="1:13" s="708" customFormat="1">
      <c r="A116" s="708">
        <v>41</v>
      </c>
      <c r="B116" s="62" t="s">
        <v>2046</v>
      </c>
      <c r="C116" s="54" t="s">
        <v>488</v>
      </c>
      <c r="D116" s="62" t="s">
        <v>2006</v>
      </c>
      <c r="E116" s="55" t="s">
        <v>128</v>
      </c>
      <c r="F116" s="54" t="s">
        <v>124</v>
      </c>
      <c r="G116" s="67">
        <v>1</v>
      </c>
      <c r="H116" s="102">
        <v>4145</v>
      </c>
      <c r="I116" s="96"/>
      <c r="J116" s="145" t="e">
        <f t="shared" si="3"/>
        <v>#DIV/0!</v>
      </c>
      <c r="K116" s="8">
        <v>110</v>
      </c>
      <c r="L116" s="93">
        <v>169000</v>
      </c>
      <c r="M116" s="62"/>
    </row>
    <row r="117" spans="1:13" s="708" customFormat="1">
      <c r="A117" s="708">
        <v>42</v>
      </c>
      <c r="B117" s="62" t="s">
        <v>2047</v>
      </c>
      <c r="C117" s="54" t="s">
        <v>488</v>
      </c>
      <c r="D117" s="62" t="s">
        <v>2006</v>
      </c>
      <c r="E117" s="55" t="s">
        <v>128</v>
      </c>
      <c r="F117" s="54" t="s">
        <v>124</v>
      </c>
      <c r="G117" s="67">
        <v>1</v>
      </c>
      <c r="H117" s="102">
        <v>5042</v>
      </c>
      <c r="I117" s="96"/>
      <c r="J117" s="145" t="e">
        <f t="shared" si="3"/>
        <v>#DIV/0!</v>
      </c>
      <c r="K117" s="8">
        <v>137</v>
      </c>
      <c r="L117" s="93">
        <v>270000</v>
      </c>
      <c r="M117" s="62"/>
    </row>
    <row r="118" spans="1:13" s="708" customFormat="1">
      <c r="A118" s="708">
        <v>43</v>
      </c>
      <c r="B118" s="62" t="s">
        <v>2048</v>
      </c>
      <c r="C118" s="54" t="s">
        <v>488</v>
      </c>
      <c r="D118" s="62" t="s">
        <v>2006</v>
      </c>
      <c r="E118" s="55" t="s">
        <v>128</v>
      </c>
      <c r="F118" s="54" t="s">
        <v>124</v>
      </c>
      <c r="G118" s="67">
        <v>1</v>
      </c>
      <c r="H118" s="102">
        <v>4602</v>
      </c>
      <c r="I118" s="96"/>
      <c r="J118" s="145" t="e">
        <f t="shared" si="3"/>
        <v>#DIV/0!</v>
      </c>
      <c r="K118" s="8">
        <v>115</v>
      </c>
      <c r="L118" s="93">
        <v>220000</v>
      </c>
      <c r="M118" s="62"/>
    </row>
    <row r="119" spans="1:13" s="708" customFormat="1">
      <c r="A119" s="708">
        <v>44</v>
      </c>
      <c r="B119" s="62" t="s">
        <v>2049</v>
      </c>
      <c r="C119" s="54" t="s">
        <v>488</v>
      </c>
      <c r="D119" s="62" t="s">
        <v>2006</v>
      </c>
      <c r="E119" s="55" t="s">
        <v>128</v>
      </c>
      <c r="F119" s="54" t="s">
        <v>124</v>
      </c>
      <c r="G119" s="67">
        <v>1</v>
      </c>
      <c r="H119" s="102">
        <v>8036</v>
      </c>
      <c r="I119" s="96"/>
      <c r="J119" s="145" t="e">
        <f t="shared" si="3"/>
        <v>#DIV/0!</v>
      </c>
      <c r="K119" s="8">
        <v>176</v>
      </c>
      <c r="L119" s="93">
        <v>394000</v>
      </c>
      <c r="M119" s="62"/>
    </row>
    <row r="120" spans="1:13" s="708" customFormat="1">
      <c r="A120" s="708">
        <v>45</v>
      </c>
      <c r="B120" s="62" t="s">
        <v>2050</v>
      </c>
      <c r="C120" s="54" t="s">
        <v>488</v>
      </c>
      <c r="D120" s="62" t="s">
        <v>2006</v>
      </c>
      <c r="E120" s="55" t="s">
        <v>128</v>
      </c>
      <c r="F120" s="54" t="s">
        <v>124</v>
      </c>
      <c r="G120" s="67">
        <v>1</v>
      </c>
      <c r="H120" s="102">
        <v>6169</v>
      </c>
      <c r="I120" s="96"/>
      <c r="J120" s="158" t="e">
        <f t="shared" si="3"/>
        <v>#DIV/0!</v>
      </c>
      <c r="K120" s="8">
        <v>127</v>
      </c>
      <c r="L120" s="93">
        <v>307000</v>
      </c>
      <c r="M120" s="62"/>
    </row>
    <row r="121" spans="1:13" s="708" customFormat="1">
      <c r="A121" s="734">
        <v>46</v>
      </c>
      <c r="B121" s="62" t="s">
        <v>2051</v>
      </c>
      <c r="C121" s="54" t="s">
        <v>488</v>
      </c>
      <c r="D121" s="62" t="s">
        <v>2006</v>
      </c>
      <c r="E121" s="55" t="s">
        <v>128</v>
      </c>
      <c r="F121" s="54" t="s">
        <v>124</v>
      </c>
      <c r="G121" s="67">
        <v>1</v>
      </c>
      <c r="H121" s="102">
        <v>6118</v>
      </c>
      <c r="I121" s="96"/>
      <c r="J121" s="158" t="e">
        <f t="shared" si="3"/>
        <v>#DIV/0!</v>
      </c>
      <c r="K121" s="8">
        <v>121</v>
      </c>
      <c r="L121" s="93">
        <v>305000</v>
      </c>
      <c r="M121" s="62"/>
    </row>
    <row r="122" spans="1:13" s="708" customFormat="1">
      <c r="A122" s="734">
        <v>47</v>
      </c>
      <c r="B122" s="62" t="s">
        <v>2052</v>
      </c>
      <c r="C122" s="54" t="s">
        <v>488</v>
      </c>
      <c r="D122" s="62" t="s">
        <v>2006</v>
      </c>
      <c r="E122" s="55" t="s">
        <v>128</v>
      </c>
      <c r="F122" s="54" t="s">
        <v>124</v>
      </c>
      <c r="G122" s="67">
        <v>1</v>
      </c>
      <c r="H122" s="102">
        <v>7152</v>
      </c>
      <c r="I122" s="96"/>
      <c r="J122" s="145" t="e">
        <f t="shared" si="3"/>
        <v>#DIV/0!</v>
      </c>
      <c r="K122" s="8">
        <v>181</v>
      </c>
      <c r="L122" s="93">
        <v>352000</v>
      </c>
      <c r="M122" s="62"/>
    </row>
    <row r="123" spans="1:13" s="708" customFormat="1">
      <c r="A123" s="708">
        <v>48</v>
      </c>
      <c r="B123" s="62" t="s">
        <v>2053</v>
      </c>
      <c r="C123" s="54" t="s">
        <v>488</v>
      </c>
      <c r="D123" s="62" t="s">
        <v>2006</v>
      </c>
      <c r="E123" s="55" t="s">
        <v>128</v>
      </c>
      <c r="F123" s="54" t="s">
        <v>124</v>
      </c>
      <c r="G123" s="67">
        <v>1</v>
      </c>
      <c r="H123" s="102">
        <v>6502</v>
      </c>
      <c r="I123" s="96"/>
      <c r="J123" s="145" t="e">
        <f t="shared" si="3"/>
        <v>#DIV/0!</v>
      </c>
      <c r="K123" s="8">
        <v>134</v>
      </c>
      <c r="L123" s="93">
        <v>323000</v>
      </c>
      <c r="M123" s="62"/>
    </row>
    <row r="124" spans="1:13" s="708" customFormat="1">
      <c r="A124" s="708">
        <v>49</v>
      </c>
      <c r="B124" s="62" t="s">
        <v>2054</v>
      </c>
      <c r="C124" s="54" t="s">
        <v>488</v>
      </c>
      <c r="D124" s="62" t="s">
        <v>2006</v>
      </c>
      <c r="E124" s="55" t="s">
        <v>128</v>
      </c>
      <c r="F124" s="54" t="s">
        <v>124</v>
      </c>
      <c r="G124" s="67">
        <v>1</v>
      </c>
      <c r="H124" s="102">
        <v>6147</v>
      </c>
      <c r="I124" s="96"/>
      <c r="J124" s="145" t="e">
        <f t="shared" si="3"/>
        <v>#DIV/0!</v>
      </c>
      <c r="K124" s="8">
        <v>167</v>
      </c>
      <c r="L124" s="93">
        <v>289000</v>
      </c>
      <c r="M124" s="62"/>
    </row>
    <row r="125" spans="1:13" s="708" customFormat="1">
      <c r="A125" s="708">
        <v>50</v>
      </c>
      <c r="B125" s="62" t="s">
        <v>2055</v>
      </c>
      <c r="C125" s="54" t="s">
        <v>488</v>
      </c>
      <c r="D125" s="62" t="s">
        <v>2006</v>
      </c>
      <c r="E125" s="55" t="s">
        <v>128</v>
      </c>
      <c r="F125" s="54" t="s">
        <v>124</v>
      </c>
      <c r="G125" s="67">
        <v>1</v>
      </c>
      <c r="H125" s="102">
        <v>5816</v>
      </c>
      <c r="I125" s="96"/>
      <c r="J125" s="145" t="e">
        <f t="shared" si="3"/>
        <v>#DIV/0!</v>
      </c>
      <c r="K125" s="8">
        <v>121</v>
      </c>
      <c r="L125" s="93">
        <v>283000</v>
      </c>
      <c r="M125" s="62"/>
    </row>
    <row r="126" spans="1:13" s="708" customFormat="1">
      <c r="A126" s="708">
        <v>51</v>
      </c>
      <c r="B126" s="62" t="s">
        <v>2056</v>
      </c>
      <c r="C126" s="54" t="s">
        <v>488</v>
      </c>
      <c r="D126" s="62" t="s">
        <v>2006</v>
      </c>
      <c r="E126" s="55" t="s">
        <v>128</v>
      </c>
      <c r="F126" s="54" t="s">
        <v>124</v>
      </c>
      <c r="G126" s="67">
        <v>1</v>
      </c>
      <c r="H126" s="102">
        <v>5794</v>
      </c>
      <c r="I126" s="96"/>
      <c r="J126" s="158" t="e">
        <f t="shared" si="3"/>
        <v>#DIV/0!</v>
      </c>
      <c r="K126" s="8">
        <v>125</v>
      </c>
      <c r="L126" s="93">
        <v>286000</v>
      </c>
      <c r="M126" s="62"/>
    </row>
    <row r="127" spans="1:13" s="708" customFormat="1">
      <c r="A127" s="708">
        <v>52</v>
      </c>
      <c r="B127" s="62" t="s">
        <v>2057</v>
      </c>
      <c r="C127" s="54" t="s">
        <v>488</v>
      </c>
      <c r="D127" s="62" t="s">
        <v>2006</v>
      </c>
      <c r="E127" s="55" t="s">
        <v>128</v>
      </c>
      <c r="F127" s="54" t="s">
        <v>124</v>
      </c>
      <c r="G127" s="67">
        <v>1</v>
      </c>
      <c r="H127" s="102">
        <v>8102</v>
      </c>
      <c r="I127" s="96"/>
      <c r="J127" s="158" t="e">
        <f t="shared" si="3"/>
        <v>#DIV/0!</v>
      </c>
      <c r="K127" s="8">
        <v>197</v>
      </c>
      <c r="L127" s="93">
        <v>419000</v>
      </c>
      <c r="M127" s="62"/>
    </row>
    <row r="128" spans="1:13" s="708" customFormat="1">
      <c r="A128" s="708">
        <v>53</v>
      </c>
      <c r="B128" s="62" t="s">
        <v>2058</v>
      </c>
      <c r="C128" s="54" t="s">
        <v>488</v>
      </c>
      <c r="D128" s="62" t="s">
        <v>2006</v>
      </c>
      <c r="E128" s="55" t="s">
        <v>128</v>
      </c>
      <c r="F128" s="54" t="s">
        <v>124</v>
      </c>
      <c r="G128" s="67">
        <v>1</v>
      </c>
      <c r="H128" s="102">
        <v>6407</v>
      </c>
      <c r="I128" s="96"/>
      <c r="J128" s="145" t="e">
        <f t="shared" si="3"/>
        <v>#DIV/0!</v>
      </c>
      <c r="K128" s="8">
        <v>125</v>
      </c>
      <c r="L128" s="93">
        <v>317000</v>
      </c>
      <c r="M128" s="62"/>
    </row>
    <row r="129" spans="1:13" s="708" customFormat="1">
      <c r="A129" s="708">
        <v>54</v>
      </c>
      <c r="B129" s="62" t="s">
        <v>2059</v>
      </c>
      <c r="C129" s="54" t="s">
        <v>488</v>
      </c>
      <c r="D129" s="62" t="s">
        <v>2006</v>
      </c>
      <c r="E129" s="55" t="s">
        <v>128</v>
      </c>
      <c r="F129" s="54" t="s">
        <v>124</v>
      </c>
      <c r="G129" s="67">
        <v>1</v>
      </c>
      <c r="H129" s="102">
        <v>6099</v>
      </c>
      <c r="I129" s="96"/>
      <c r="J129" s="158" t="e">
        <f t="shared" si="3"/>
        <v>#DIV/0!</v>
      </c>
      <c r="K129" s="8">
        <v>179</v>
      </c>
      <c r="L129" s="93">
        <v>296000</v>
      </c>
      <c r="M129" s="62"/>
    </row>
    <row r="130" spans="1:13" s="708" customFormat="1">
      <c r="A130" s="708">
        <v>55</v>
      </c>
      <c r="B130" s="62" t="s">
        <v>2060</v>
      </c>
      <c r="C130" s="54" t="s">
        <v>488</v>
      </c>
      <c r="D130" s="62" t="s">
        <v>2006</v>
      </c>
      <c r="E130" s="55" t="s">
        <v>128</v>
      </c>
      <c r="F130" s="54" t="s">
        <v>124</v>
      </c>
      <c r="G130" s="67">
        <v>1</v>
      </c>
      <c r="H130" s="102">
        <v>5976.5203703703701</v>
      </c>
      <c r="I130" s="96"/>
      <c r="J130" s="158" t="e">
        <f t="shared" si="3"/>
        <v>#DIV/0!</v>
      </c>
      <c r="K130" s="8">
        <v>127</v>
      </c>
      <c r="L130" s="93">
        <v>283000</v>
      </c>
      <c r="M130" s="62"/>
    </row>
    <row r="131" spans="1:13" s="708" customFormat="1">
      <c r="A131" s="734">
        <v>56</v>
      </c>
      <c r="B131" s="62" t="s">
        <v>2061</v>
      </c>
      <c r="C131" s="54" t="s">
        <v>488</v>
      </c>
      <c r="D131" s="62" t="s">
        <v>2006</v>
      </c>
      <c r="E131" s="55" t="s">
        <v>128</v>
      </c>
      <c r="F131" s="54" t="s">
        <v>124</v>
      </c>
      <c r="G131" s="67">
        <v>1</v>
      </c>
      <c r="H131" s="102">
        <v>5253</v>
      </c>
      <c r="I131" s="96"/>
      <c r="J131" s="145" t="e">
        <f t="shared" si="3"/>
        <v>#DIV/0!</v>
      </c>
      <c r="K131" s="8">
        <v>159</v>
      </c>
      <c r="L131" s="93">
        <v>249000</v>
      </c>
      <c r="M131" s="62"/>
    </row>
    <row r="132" spans="1:13" s="708" customFormat="1">
      <c r="A132" s="734">
        <v>57</v>
      </c>
      <c r="B132" s="62" t="s">
        <v>2062</v>
      </c>
      <c r="C132" s="54" t="s">
        <v>488</v>
      </c>
      <c r="D132" s="62" t="s">
        <v>2006</v>
      </c>
      <c r="E132" s="55" t="s">
        <v>128</v>
      </c>
      <c r="F132" s="54" t="s">
        <v>124</v>
      </c>
      <c r="G132" s="67">
        <v>1</v>
      </c>
      <c r="H132" s="102">
        <v>4922</v>
      </c>
      <c r="I132" s="96"/>
      <c r="J132" s="145" t="e">
        <f t="shared" si="3"/>
        <v>#DIV/0!</v>
      </c>
      <c r="K132" s="8">
        <v>103</v>
      </c>
      <c r="L132" s="93">
        <v>242000</v>
      </c>
      <c r="M132" s="62"/>
    </row>
    <row r="133" spans="1:13" s="708" customFormat="1">
      <c r="A133" s="708">
        <v>58</v>
      </c>
      <c r="B133" s="62" t="s">
        <v>2063</v>
      </c>
      <c r="C133" s="54" t="s">
        <v>488</v>
      </c>
      <c r="D133" s="62" t="s">
        <v>2006</v>
      </c>
      <c r="E133" s="55" t="s">
        <v>128</v>
      </c>
      <c r="F133" s="54" t="s">
        <v>124</v>
      </c>
      <c r="G133" s="67">
        <v>1</v>
      </c>
      <c r="H133" s="102">
        <v>6462</v>
      </c>
      <c r="I133" s="96"/>
      <c r="J133" s="145" t="e">
        <f t="shared" si="3"/>
        <v>#DIV/0!</v>
      </c>
      <c r="K133" s="8">
        <v>188</v>
      </c>
      <c r="L133" s="93">
        <v>321000</v>
      </c>
      <c r="M133" s="62"/>
    </row>
    <row r="134" spans="1:13" s="708" customFormat="1">
      <c r="A134" s="708">
        <v>59</v>
      </c>
      <c r="B134" s="62" t="s">
        <v>2064</v>
      </c>
      <c r="C134" s="54" t="s">
        <v>488</v>
      </c>
      <c r="D134" s="62" t="s">
        <v>2006</v>
      </c>
      <c r="E134" s="55" t="s">
        <v>128</v>
      </c>
      <c r="F134" s="54" t="s">
        <v>124</v>
      </c>
      <c r="G134" s="67">
        <v>1</v>
      </c>
      <c r="H134" s="102">
        <v>3346</v>
      </c>
      <c r="I134" s="96"/>
      <c r="J134" s="158" t="e">
        <f t="shared" si="3"/>
        <v>#DIV/0!</v>
      </c>
      <c r="K134" s="8">
        <v>123</v>
      </c>
      <c r="L134" s="93">
        <v>164000</v>
      </c>
      <c r="M134" s="62"/>
    </row>
    <row r="135" spans="1:13" s="708" customFormat="1">
      <c r="A135" s="708">
        <v>60</v>
      </c>
      <c r="B135" s="62" t="s">
        <v>2065</v>
      </c>
      <c r="C135" s="54" t="s">
        <v>488</v>
      </c>
      <c r="D135" s="62" t="s">
        <v>2006</v>
      </c>
      <c r="E135" s="55" t="s">
        <v>128</v>
      </c>
      <c r="F135" s="54" t="s">
        <v>124</v>
      </c>
      <c r="G135" s="67">
        <v>1</v>
      </c>
      <c r="H135" s="102">
        <v>5918</v>
      </c>
      <c r="I135" s="96"/>
      <c r="J135" s="158" t="e">
        <f t="shared" si="3"/>
        <v>#DIV/0!</v>
      </c>
      <c r="K135" s="8">
        <v>188</v>
      </c>
      <c r="L135" s="93">
        <v>276000</v>
      </c>
      <c r="M135" s="62"/>
    </row>
    <row r="136" spans="1:13" s="708" customFormat="1">
      <c r="A136" s="708">
        <v>61</v>
      </c>
      <c r="B136" s="62" t="s">
        <v>2066</v>
      </c>
      <c r="C136" s="54" t="s">
        <v>488</v>
      </c>
      <c r="D136" s="62" t="s">
        <v>2006</v>
      </c>
      <c r="E136" s="55" t="s">
        <v>128</v>
      </c>
      <c r="F136" s="54" t="s">
        <v>124</v>
      </c>
      <c r="G136" s="67">
        <v>1</v>
      </c>
      <c r="H136" s="102">
        <v>5822</v>
      </c>
      <c r="I136" s="96"/>
      <c r="J136" s="145" t="e">
        <f t="shared" si="3"/>
        <v>#DIV/0!</v>
      </c>
      <c r="K136" s="8">
        <v>197</v>
      </c>
      <c r="L136" s="93">
        <v>263000</v>
      </c>
      <c r="M136" s="62"/>
    </row>
    <row r="137" spans="1:13" s="708" customFormat="1">
      <c r="A137" s="708">
        <v>62</v>
      </c>
      <c r="B137" s="62" t="s">
        <v>2067</v>
      </c>
      <c r="C137" s="54" t="s">
        <v>488</v>
      </c>
      <c r="D137" s="62" t="s">
        <v>2006</v>
      </c>
      <c r="E137" s="55" t="s">
        <v>128</v>
      </c>
      <c r="F137" s="54" t="s">
        <v>124</v>
      </c>
      <c r="G137" s="67">
        <v>1</v>
      </c>
      <c r="H137" s="102">
        <v>5236</v>
      </c>
      <c r="I137" s="96"/>
      <c r="J137" s="158" t="e">
        <f t="shared" si="3"/>
        <v>#DIV/0!</v>
      </c>
      <c r="K137" s="8">
        <v>152</v>
      </c>
      <c r="L137" s="93">
        <v>245000</v>
      </c>
      <c r="M137" s="62"/>
    </row>
    <row r="138" spans="1:13" s="708" customFormat="1">
      <c r="A138" s="708">
        <v>63</v>
      </c>
      <c r="B138" s="62" t="s">
        <v>2068</v>
      </c>
      <c r="C138" s="54" t="s">
        <v>488</v>
      </c>
      <c r="D138" s="62" t="s">
        <v>2006</v>
      </c>
      <c r="E138" s="55" t="s">
        <v>128</v>
      </c>
      <c r="F138" s="54" t="s">
        <v>124</v>
      </c>
      <c r="G138" s="67">
        <v>1</v>
      </c>
      <c r="H138" s="102">
        <v>5901</v>
      </c>
      <c r="I138" s="96"/>
      <c r="J138" s="158" t="e">
        <f t="shared" si="3"/>
        <v>#DIV/0!</v>
      </c>
      <c r="K138" s="8">
        <v>155</v>
      </c>
      <c r="L138" s="93">
        <v>291000</v>
      </c>
      <c r="M138" s="62"/>
    </row>
    <row r="139" spans="1:13" s="708" customFormat="1">
      <c r="A139" s="708">
        <v>64</v>
      </c>
      <c r="B139" s="62" t="s">
        <v>2069</v>
      </c>
      <c r="C139" s="54" t="s">
        <v>488</v>
      </c>
      <c r="D139" s="62" t="s">
        <v>2006</v>
      </c>
      <c r="E139" s="55" t="s">
        <v>128</v>
      </c>
      <c r="F139" s="54" t="s">
        <v>124</v>
      </c>
      <c r="G139" s="67">
        <v>1</v>
      </c>
      <c r="H139" s="102">
        <v>4668</v>
      </c>
      <c r="I139" s="96"/>
      <c r="J139" s="145" t="e">
        <f t="shared" si="3"/>
        <v>#DIV/0!</v>
      </c>
      <c r="K139" s="8">
        <v>104</v>
      </c>
      <c r="L139" s="93">
        <v>215000</v>
      </c>
      <c r="M139" s="62"/>
    </row>
    <row r="140" spans="1:13" s="708" customFormat="1">
      <c r="A140" s="708">
        <v>65</v>
      </c>
      <c r="B140" s="62" t="s">
        <v>2070</v>
      </c>
      <c r="C140" s="54" t="s">
        <v>488</v>
      </c>
      <c r="D140" s="62" t="s">
        <v>2006</v>
      </c>
      <c r="E140" s="55" t="s">
        <v>128</v>
      </c>
      <c r="F140" s="54" t="s">
        <v>124</v>
      </c>
      <c r="G140" s="67">
        <v>1</v>
      </c>
      <c r="H140" s="102">
        <v>2709</v>
      </c>
      <c r="I140" s="96"/>
      <c r="J140" s="145" t="e">
        <f t="shared" si="3"/>
        <v>#DIV/0!</v>
      </c>
      <c r="K140" s="8">
        <v>53</v>
      </c>
      <c r="L140" s="93">
        <v>134000</v>
      </c>
      <c r="M140" s="62"/>
    </row>
    <row r="141" spans="1:13" s="708" customFormat="1">
      <c r="A141" s="734">
        <v>66</v>
      </c>
      <c r="B141" s="62" t="s">
        <v>2071</v>
      </c>
      <c r="C141" s="54" t="s">
        <v>488</v>
      </c>
      <c r="D141" s="62" t="s">
        <v>2006</v>
      </c>
      <c r="E141" s="55" t="s">
        <v>128</v>
      </c>
      <c r="F141" s="54" t="s">
        <v>124</v>
      </c>
      <c r="G141" s="67">
        <v>1</v>
      </c>
      <c r="H141" s="102">
        <v>7204</v>
      </c>
      <c r="I141" s="96"/>
      <c r="J141" s="145" t="e">
        <f t="shared" si="3"/>
        <v>#DIV/0!</v>
      </c>
      <c r="K141" s="8">
        <v>191</v>
      </c>
      <c r="L141" s="93">
        <v>353000</v>
      </c>
      <c r="M141" s="62"/>
    </row>
    <row r="142" spans="1:13" s="708" customFormat="1">
      <c r="A142" s="734">
        <v>67</v>
      </c>
      <c r="B142" s="62" t="s">
        <v>2072</v>
      </c>
      <c r="C142" s="54" t="s">
        <v>488</v>
      </c>
      <c r="D142" s="62" t="s">
        <v>2006</v>
      </c>
      <c r="E142" s="55" t="s">
        <v>128</v>
      </c>
      <c r="F142" s="54" t="s">
        <v>124</v>
      </c>
      <c r="G142" s="67">
        <v>1</v>
      </c>
      <c r="H142" s="102">
        <v>5029</v>
      </c>
      <c r="I142" s="96"/>
      <c r="J142" s="145" t="e">
        <f t="shared" si="3"/>
        <v>#DIV/0!</v>
      </c>
      <c r="K142" s="8">
        <v>119</v>
      </c>
      <c r="L142" s="93">
        <v>240000</v>
      </c>
      <c r="M142" s="62"/>
    </row>
    <row r="143" spans="1:13" s="708" customFormat="1">
      <c r="A143" s="708">
        <v>68</v>
      </c>
      <c r="B143" s="62" t="s">
        <v>2073</v>
      </c>
      <c r="C143" s="54" t="s">
        <v>488</v>
      </c>
      <c r="D143" s="62" t="s">
        <v>2006</v>
      </c>
      <c r="E143" s="55" t="s">
        <v>128</v>
      </c>
      <c r="F143" s="54" t="s">
        <v>124</v>
      </c>
      <c r="G143" s="67">
        <v>1</v>
      </c>
      <c r="H143" s="102">
        <v>6421</v>
      </c>
      <c r="I143" s="96"/>
      <c r="J143" s="158" t="e">
        <f t="shared" si="3"/>
        <v>#DIV/0!</v>
      </c>
      <c r="K143" s="8">
        <v>253</v>
      </c>
      <c r="L143" s="93">
        <v>293000</v>
      </c>
      <c r="M143" s="62"/>
    </row>
    <row r="144" spans="1:13" s="708" customFormat="1">
      <c r="A144" s="708">
        <v>69</v>
      </c>
      <c r="B144" s="62" t="s">
        <v>2074</v>
      </c>
      <c r="C144" s="54" t="s">
        <v>488</v>
      </c>
      <c r="D144" s="62" t="s">
        <v>2006</v>
      </c>
      <c r="E144" s="55" t="s">
        <v>128</v>
      </c>
      <c r="F144" s="54" t="s">
        <v>124</v>
      </c>
      <c r="G144" s="67">
        <v>1</v>
      </c>
      <c r="H144" s="102">
        <v>5194</v>
      </c>
      <c r="I144" s="96"/>
      <c r="J144" s="158" t="e">
        <f t="shared" si="3"/>
        <v>#DIV/0!</v>
      </c>
      <c r="K144" s="8">
        <v>139</v>
      </c>
      <c r="L144" s="93">
        <v>242000</v>
      </c>
      <c r="M144" s="62"/>
    </row>
    <row r="145" spans="1:13" s="708" customFormat="1">
      <c r="A145" s="708">
        <v>70</v>
      </c>
      <c r="B145" s="62" t="s">
        <v>2075</v>
      </c>
      <c r="C145" s="54" t="s">
        <v>488</v>
      </c>
      <c r="D145" s="62" t="s">
        <v>2006</v>
      </c>
      <c r="E145" s="55" t="s">
        <v>128</v>
      </c>
      <c r="F145" s="54" t="s">
        <v>124</v>
      </c>
      <c r="G145" s="67">
        <v>1</v>
      </c>
      <c r="H145" s="102">
        <v>8027</v>
      </c>
      <c r="I145" s="96"/>
      <c r="J145" s="145" t="e">
        <f t="shared" si="3"/>
        <v>#DIV/0!</v>
      </c>
      <c r="K145" s="8">
        <v>168</v>
      </c>
      <c r="L145" s="93">
        <v>395000</v>
      </c>
      <c r="M145" s="62"/>
    </row>
    <row r="146" spans="1:13" s="708" customFormat="1">
      <c r="A146" s="708">
        <v>71</v>
      </c>
      <c r="B146" s="62" t="s">
        <v>2076</v>
      </c>
      <c r="C146" s="54" t="s">
        <v>488</v>
      </c>
      <c r="D146" s="62" t="s">
        <v>2006</v>
      </c>
      <c r="E146" s="55" t="s">
        <v>128</v>
      </c>
      <c r="F146" s="54" t="s">
        <v>124</v>
      </c>
      <c r="G146" s="67">
        <v>1</v>
      </c>
      <c r="H146" s="102">
        <v>6086</v>
      </c>
      <c r="I146" s="96"/>
      <c r="J146" s="158" t="e">
        <f t="shared" si="3"/>
        <v>#DIV/0!</v>
      </c>
      <c r="K146" s="8">
        <v>155</v>
      </c>
      <c r="L146" s="93">
        <v>284000</v>
      </c>
      <c r="M146" s="62"/>
    </row>
    <row r="147" spans="1:13" s="708" customFormat="1">
      <c r="A147" s="708">
        <v>72</v>
      </c>
      <c r="B147" s="62" t="s">
        <v>2077</v>
      </c>
      <c r="C147" s="54" t="s">
        <v>488</v>
      </c>
      <c r="D147" s="62" t="s">
        <v>2006</v>
      </c>
      <c r="E147" s="55" t="s">
        <v>128</v>
      </c>
      <c r="F147" s="54" t="s">
        <v>124</v>
      </c>
      <c r="G147" s="67">
        <v>1</v>
      </c>
      <c r="H147" s="102">
        <v>5218</v>
      </c>
      <c r="I147" s="96"/>
      <c r="J147" s="158" t="e">
        <f t="shared" ref="J147:J210" si="4">H147/I147</f>
        <v>#DIV/0!</v>
      </c>
      <c r="K147" s="8">
        <v>151</v>
      </c>
      <c r="L147" s="93">
        <v>245000</v>
      </c>
      <c r="M147" s="62"/>
    </row>
    <row r="148" spans="1:13" s="708" customFormat="1">
      <c r="A148" s="708">
        <v>73</v>
      </c>
      <c r="B148" s="62" t="s">
        <v>2078</v>
      </c>
      <c r="C148" s="54" t="s">
        <v>488</v>
      </c>
      <c r="D148" s="62" t="s">
        <v>2006</v>
      </c>
      <c r="E148" s="55" t="s">
        <v>128</v>
      </c>
      <c r="F148" s="54" t="s">
        <v>124</v>
      </c>
      <c r="G148" s="67">
        <v>1</v>
      </c>
      <c r="H148" s="102">
        <v>4900</v>
      </c>
      <c r="I148" s="96"/>
      <c r="J148" s="145" t="e">
        <f t="shared" si="4"/>
        <v>#DIV/0!</v>
      </c>
      <c r="K148" s="8">
        <v>104</v>
      </c>
      <c r="L148" s="93">
        <v>236000</v>
      </c>
      <c r="M148" s="62"/>
    </row>
    <row r="149" spans="1:13" s="708" customFormat="1">
      <c r="A149" s="708">
        <v>74</v>
      </c>
      <c r="B149" s="62" t="s">
        <v>2079</v>
      </c>
      <c r="C149" s="54" t="s">
        <v>488</v>
      </c>
      <c r="D149" s="62" t="s">
        <v>2006</v>
      </c>
      <c r="E149" s="55" t="s">
        <v>128</v>
      </c>
      <c r="F149" s="54" t="s">
        <v>124</v>
      </c>
      <c r="G149" s="67">
        <v>1</v>
      </c>
      <c r="H149" s="102">
        <v>5841</v>
      </c>
      <c r="I149" s="96"/>
      <c r="J149" s="145" t="e">
        <f t="shared" si="4"/>
        <v>#DIV/0!</v>
      </c>
      <c r="K149" s="8">
        <v>147</v>
      </c>
      <c r="L149" s="93">
        <v>290000</v>
      </c>
      <c r="M149" s="62"/>
    </row>
    <row r="150" spans="1:13" s="708" customFormat="1">
      <c r="A150" s="708">
        <v>75</v>
      </c>
      <c r="B150" s="62" t="s">
        <v>2080</v>
      </c>
      <c r="C150" s="54" t="s">
        <v>488</v>
      </c>
      <c r="D150" s="62" t="s">
        <v>2006</v>
      </c>
      <c r="E150" s="55" t="s">
        <v>128</v>
      </c>
      <c r="F150" s="54" t="s">
        <v>124</v>
      </c>
      <c r="G150" s="67">
        <v>1</v>
      </c>
      <c r="H150" s="102">
        <v>6133</v>
      </c>
      <c r="I150" s="96"/>
      <c r="J150" s="145" t="e">
        <f t="shared" si="4"/>
        <v>#DIV/0!</v>
      </c>
      <c r="K150" s="8">
        <v>130</v>
      </c>
      <c r="L150" s="93">
        <v>301000</v>
      </c>
      <c r="M150" s="62"/>
    </row>
    <row r="151" spans="1:13" s="708" customFormat="1">
      <c r="A151" s="734">
        <v>76</v>
      </c>
      <c r="B151" s="62" t="s">
        <v>2081</v>
      </c>
      <c r="C151" s="54" t="s">
        <v>488</v>
      </c>
      <c r="D151" s="62" t="s">
        <v>2006</v>
      </c>
      <c r="E151" s="55" t="s">
        <v>128</v>
      </c>
      <c r="F151" s="54" t="s">
        <v>124</v>
      </c>
      <c r="G151" s="67">
        <v>1</v>
      </c>
      <c r="H151" s="102">
        <v>4589</v>
      </c>
      <c r="I151" s="96"/>
      <c r="J151" s="145" t="e">
        <f t="shared" si="4"/>
        <v>#DIV/0!</v>
      </c>
      <c r="K151" s="8">
        <v>145</v>
      </c>
      <c r="L151" s="93">
        <v>205000</v>
      </c>
      <c r="M151" s="62"/>
    </row>
    <row r="152" spans="1:13" s="708" customFormat="1">
      <c r="A152" s="734">
        <v>77</v>
      </c>
      <c r="B152" s="62" t="s">
        <v>2082</v>
      </c>
      <c r="C152" s="54" t="s">
        <v>488</v>
      </c>
      <c r="D152" s="62" t="s">
        <v>2006</v>
      </c>
      <c r="E152" s="55" t="s">
        <v>128</v>
      </c>
      <c r="F152" s="54" t="s">
        <v>124</v>
      </c>
      <c r="G152" s="67">
        <v>1</v>
      </c>
      <c r="H152" s="102">
        <v>7370</v>
      </c>
      <c r="I152" s="96"/>
      <c r="J152" s="158" t="e">
        <f t="shared" si="4"/>
        <v>#DIV/0!</v>
      </c>
      <c r="K152" s="8">
        <v>205</v>
      </c>
      <c r="L152" s="93">
        <v>363000</v>
      </c>
      <c r="M152" s="62"/>
    </row>
    <row r="153" spans="1:13" s="708" customFormat="1">
      <c r="A153" s="708">
        <v>78</v>
      </c>
      <c r="B153" s="62" t="s">
        <v>2083</v>
      </c>
      <c r="C153" s="54" t="s">
        <v>488</v>
      </c>
      <c r="D153" s="62" t="s">
        <v>2006</v>
      </c>
      <c r="E153" s="55" t="s">
        <v>128</v>
      </c>
      <c r="F153" s="54" t="s">
        <v>124</v>
      </c>
      <c r="G153" s="67">
        <v>1</v>
      </c>
      <c r="H153" s="102">
        <v>5989</v>
      </c>
      <c r="I153" s="96"/>
      <c r="J153" s="158" t="e">
        <f t="shared" si="4"/>
        <v>#DIV/0!</v>
      </c>
      <c r="K153" s="8">
        <v>196</v>
      </c>
      <c r="L153" s="93">
        <v>252000</v>
      </c>
      <c r="M153" s="62"/>
    </row>
    <row r="154" spans="1:13" s="708" customFormat="1">
      <c r="A154" s="708">
        <v>79</v>
      </c>
      <c r="B154" s="62" t="s">
        <v>2084</v>
      </c>
      <c r="C154" s="54" t="s">
        <v>488</v>
      </c>
      <c r="D154" s="62" t="s">
        <v>2006</v>
      </c>
      <c r="E154" s="55" t="s">
        <v>128</v>
      </c>
      <c r="F154" s="54" t="s">
        <v>124</v>
      </c>
      <c r="G154" s="67">
        <v>1</v>
      </c>
      <c r="H154" s="102">
        <v>4631</v>
      </c>
      <c r="I154" s="96"/>
      <c r="J154" s="145" t="e">
        <f t="shared" si="4"/>
        <v>#DIV/0!</v>
      </c>
      <c r="K154" s="8">
        <v>113</v>
      </c>
      <c r="L154" s="93">
        <v>221000</v>
      </c>
      <c r="M154" s="62"/>
    </row>
    <row r="155" spans="1:13" s="708" customFormat="1">
      <c r="A155" s="708">
        <v>80</v>
      </c>
      <c r="B155" s="62" t="s">
        <v>2085</v>
      </c>
      <c r="C155" s="54" t="s">
        <v>488</v>
      </c>
      <c r="D155" s="62" t="s">
        <v>2006</v>
      </c>
      <c r="E155" s="55" t="s">
        <v>128</v>
      </c>
      <c r="F155" s="54" t="s">
        <v>124</v>
      </c>
      <c r="G155" s="67">
        <v>1</v>
      </c>
      <c r="H155" s="102">
        <v>5684</v>
      </c>
      <c r="I155" s="96"/>
      <c r="J155" s="158" t="e">
        <f t="shared" si="4"/>
        <v>#DIV/0!</v>
      </c>
      <c r="K155" s="8">
        <v>96</v>
      </c>
      <c r="L155" s="93">
        <v>278000</v>
      </c>
      <c r="M155" s="62"/>
    </row>
    <row r="156" spans="1:13" s="708" customFormat="1">
      <c r="A156" s="708">
        <v>81</v>
      </c>
      <c r="B156" s="62" t="s">
        <v>2086</v>
      </c>
      <c r="C156" s="54" t="s">
        <v>488</v>
      </c>
      <c r="D156" s="62" t="s">
        <v>2006</v>
      </c>
      <c r="E156" s="55" t="s">
        <v>128</v>
      </c>
      <c r="F156" s="54" t="s">
        <v>124</v>
      </c>
      <c r="G156" s="67">
        <v>1</v>
      </c>
      <c r="H156" s="102">
        <v>10850</v>
      </c>
      <c r="I156" s="96"/>
      <c r="J156" s="145" t="e">
        <f t="shared" si="4"/>
        <v>#DIV/0!</v>
      </c>
      <c r="K156" s="8">
        <v>205</v>
      </c>
      <c r="L156" s="93">
        <v>527000</v>
      </c>
      <c r="M156" s="62"/>
    </row>
    <row r="157" spans="1:13" s="708" customFormat="1">
      <c r="A157" s="708">
        <v>82</v>
      </c>
      <c r="B157" s="62" t="s">
        <v>2087</v>
      </c>
      <c r="C157" s="54" t="s">
        <v>488</v>
      </c>
      <c r="D157" s="62" t="s">
        <v>2006</v>
      </c>
      <c r="E157" s="55" t="s">
        <v>128</v>
      </c>
      <c r="F157" s="54" t="s">
        <v>124</v>
      </c>
      <c r="G157" s="67">
        <v>1</v>
      </c>
      <c r="H157" s="102">
        <v>5414</v>
      </c>
      <c r="I157" s="96"/>
      <c r="J157" s="145" t="e">
        <f t="shared" si="4"/>
        <v>#DIV/0!</v>
      </c>
      <c r="K157" s="8">
        <v>68</v>
      </c>
      <c r="L157" s="93">
        <v>293000</v>
      </c>
      <c r="M157" s="62"/>
    </row>
    <row r="158" spans="1:13" s="708" customFormat="1">
      <c r="A158" s="708">
        <v>83</v>
      </c>
      <c r="B158" s="62" t="s">
        <v>2088</v>
      </c>
      <c r="C158" s="54" t="s">
        <v>488</v>
      </c>
      <c r="D158" s="62" t="s">
        <v>2006</v>
      </c>
      <c r="E158" s="55" t="s">
        <v>128</v>
      </c>
      <c r="F158" s="54" t="s">
        <v>124</v>
      </c>
      <c r="G158" s="67">
        <v>1</v>
      </c>
      <c r="H158" s="102">
        <v>8647</v>
      </c>
      <c r="I158" s="96"/>
      <c r="J158" s="158" t="e">
        <f t="shared" si="4"/>
        <v>#DIV/0!</v>
      </c>
      <c r="K158" s="8">
        <v>215</v>
      </c>
      <c r="L158" s="93">
        <v>415000</v>
      </c>
      <c r="M158" s="62"/>
    </row>
    <row r="159" spans="1:13" s="708" customFormat="1">
      <c r="A159" s="708">
        <v>84</v>
      </c>
      <c r="B159" s="62" t="s">
        <v>2089</v>
      </c>
      <c r="C159" s="54" t="s">
        <v>488</v>
      </c>
      <c r="D159" s="62" t="s">
        <v>2006</v>
      </c>
      <c r="E159" s="55" t="s">
        <v>128</v>
      </c>
      <c r="F159" s="54" t="s">
        <v>124</v>
      </c>
      <c r="G159" s="67">
        <v>1</v>
      </c>
      <c r="H159" s="102">
        <v>8602</v>
      </c>
      <c r="I159" s="96"/>
      <c r="J159" s="145" t="e">
        <f t="shared" si="4"/>
        <v>#DIV/0!</v>
      </c>
      <c r="K159" s="8">
        <v>221</v>
      </c>
      <c r="L159" s="93">
        <v>395000</v>
      </c>
      <c r="M159" s="62"/>
    </row>
    <row r="160" spans="1:13" s="708" customFormat="1">
      <c r="A160" s="708">
        <v>85</v>
      </c>
      <c r="B160" s="62" t="s">
        <v>2090</v>
      </c>
      <c r="C160" s="54" t="s">
        <v>488</v>
      </c>
      <c r="D160" s="62" t="s">
        <v>2006</v>
      </c>
      <c r="E160" s="55" t="s">
        <v>128</v>
      </c>
      <c r="F160" s="54" t="s">
        <v>124</v>
      </c>
      <c r="G160" s="67">
        <v>1</v>
      </c>
      <c r="H160" s="102">
        <v>6483</v>
      </c>
      <c r="I160" s="96"/>
      <c r="J160" s="158" t="e">
        <f t="shared" si="4"/>
        <v>#DIV/0!</v>
      </c>
      <c r="K160" s="8">
        <v>189</v>
      </c>
      <c r="L160" s="93">
        <v>302000</v>
      </c>
      <c r="M160" s="62"/>
    </row>
    <row r="161" spans="1:13" s="708" customFormat="1">
      <c r="A161" s="734">
        <v>86</v>
      </c>
      <c r="B161" s="62" t="s">
        <v>2091</v>
      </c>
      <c r="C161" s="54" t="s">
        <v>488</v>
      </c>
      <c r="D161" s="62" t="s">
        <v>2006</v>
      </c>
      <c r="E161" s="55" t="s">
        <v>128</v>
      </c>
      <c r="F161" s="54" t="s">
        <v>124</v>
      </c>
      <c r="G161" s="67">
        <v>1</v>
      </c>
      <c r="H161" s="102">
        <v>5950</v>
      </c>
      <c r="I161" s="96"/>
      <c r="J161" s="158" t="e">
        <f t="shared" si="4"/>
        <v>#DIV/0!</v>
      </c>
      <c r="K161" s="8">
        <v>158</v>
      </c>
      <c r="L161" s="93">
        <v>252000</v>
      </c>
      <c r="M161" s="62"/>
    </row>
    <row r="162" spans="1:13" s="708" customFormat="1">
      <c r="A162" s="734">
        <v>87</v>
      </c>
      <c r="B162" s="62" t="s">
        <v>2092</v>
      </c>
      <c r="C162" s="54" t="s">
        <v>488</v>
      </c>
      <c r="D162" s="62" t="s">
        <v>2006</v>
      </c>
      <c r="E162" s="55" t="s">
        <v>128</v>
      </c>
      <c r="F162" s="54" t="s">
        <v>124</v>
      </c>
      <c r="G162" s="67">
        <v>1</v>
      </c>
      <c r="H162" s="102">
        <v>12074</v>
      </c>
      <c r="I162" s="96"/>
      <c r="J162" s="145" t="e">
        <f t="shared" si="4"/>
        <v>#DIV/0!</v>
      </c>
      <c r="K162" s="8">
        <v>208</v>
      </c>
      <c r="L162" s="93">
        <v>594000</v>
      </c>
      <c r="M162" s="62"/>
    </row>
    <row r="163" spans="1:13" s="708" customFormat="1">
      <c r="A163" s="708">
        <v>88</v>
      </c>
      <c r="B163" s="62" t="s">
        <v>2093</v>
      </c>
      <c r="C163" s="54" t="s">
        <v>488</v>
      </c>
      <c r="D163" s="62" t="s">
        <v>2006</v>
      </c>
      <c r="E163" s="55" t="s">
        <v>128</v>
      </c>
      <c r="F163" s="54" t="s">
        <v>124</v>
      </c>
      <c r="G163" s="67">
        <v>1</v>
      </c>
      <c r="H163" s="102">
        <v>3310</v>
      </c>
      <c r="I163" s="96"/>
      <c r="J163" s="145" t="e">
        <f t="shared" si="4"/>
        <v>#DIV/0!</v>
      </c>
      <c r="K163" s="8">
        <v>96</v>
      </c>
      <c r="L163" s="93">
        <v>152000</v>
      </c>
      <c r="M163" s="62"/>
    </row>
    <row r="164" spans="1:13" s="708" customFormat="1">
      <c r="A164" s="708">
        <v>89</v>
      </c>
      <c r="B164" s="62" t="s">
        <v>2094</v>
      </c>
      <c r="C164" s="54" t="s">
        <v>488</v>
      </c>
      <c r="D164" s="62" t="s">
        <v>2006</v>
      </c>
      <c r="E164" s="55" t="s">
        <v>128</v>
      </c>
      <c r="F164" s="54" t="s">
        <v>124</v>
      </c>
      <c r="G164" s="67">
        <v>1</v>
      </c>
      <c r="H164" s="102">
        <v>8200</v>
      </c>
      <c r="I164" s="96"/>
      <c r="J164" s="145" t="e">
        <f t="shared" si="4"/>
        <v>#DIV/0!</v>
      </c>
      <c r="K164" s="8">
        <v>156</v>
      </c>
      <c r="L164" s="93">
        <v>403000</v>
      </c>
      <c r="M164" s="62"/>
    </row>
    <row r="165" spans="1:13" s="708" customFormat="1">
      <c r="A165" s="708">
        <v>90</v>
      </c>
      <c r="B165" s="62" t="s">
        <v>2095</v>
      </c>
      <c r="C165" s="54" t="s">
        <v>488</v>
      </c>
      <c r="D165" s="62" t="s">
        <v>2006</v>
      </c>
      <c r="E165" s="55" t="s">
        <v>128</v>
      </c>
      <c r="F165" s="54" t="s">
        <v>124</v>
      </c>
      <c r="G165" s="67">
        <v>1</v>
      </c>
      <c r="H165" s="102">
        <v>4019</v>
      </c>
      <c r="I165" s="96"/>
      <c r="J165" s="145" t="e">
        <f t="shared" si="4"/>
        <v>#DIV/0!</v>
      </c>
      <c r="K165" s="8">
        <v>95</v>
      </c>
      <c r="L165" s="93">
        <v>207000</v>
      </c>
      <c r="M165" s="62"/>
    </row>
    <row r="166" spans="1:13" s="708" customFormat="1">
      <c r="A166" s="708">
        <v>91</v>
      </c>
      <c r="B166" s="62" t="s">
        <v>2096</v>
      </c>
      <c r="C166" s="54" t="s">
        <v>488</v>
      </c>
      <c r="D166" s="62" t="s">
        <v>2006</v>
      </c>
      <c r="E166" s="55" t="s">
        <v>128</v>
      </c>
      <c r="F166" s="54" t="s">
        <v>124</v>
      </c>
      <c r="G166" s="67">
        <v>1</v>
      </c>
      <c r="H166" s="102">
        <v>10476</v>
      </c>
      <c r="I166" s="96"/>
      <c r="J166" s="158" t="e">
        <f t="shared" si="4"/>
        <v>#DIV/0!</v>
      </c>
      <c r="K166" s="8"/>
      <c r="L166" s="93">
        <v>511000</v>
      </c>
      <c r="M166" s="62"/>
    </row>
    <row r="167" spans="1:13" s="708" customFormat="1">
      <c r="A167" s="708">
        <v>92</v>
      </c>
      <c r="B167" s="62" t="s">
        <v>2097</v>
      </c>
      <c r="C167" s="54" t="s">
        <v>488</v>
      </c>
      <c r="D167" s="62" t="s">
        <v>2006</v>
      </c>
      <c r="E167" s="55" t="s">
        <v>128</v>
      </c>
      <c r="F167" s="54" t="s">
        <v>124</v>
      </c>
      <c r="G167" s="67">
        <v>1</v>
      </c>
      <c r="H167" s="102">
        <v>5115</v>
      </c>
      <c r="I167" s="96"/>
      <c r="J167" s="158" t="e">
        <f t="shared" si="4"/>
        <v>#DIV/0!</v>
      </c>
      <c r="K167" s="8">
        <v>109</v>
      </c>
      <c r="L167" s="93">
        <v>250000</v>
      </c>
      <c r="M167" s="62"/>
    </row>
    <row r="168" spans="1:13" s="708" customFormat="1">
      <c r="A168" s="708">
        <v>93</v>
      </c>
      <c r="B168" s="62" t="s">
        <v>2098</v>
      </c>
      <c r="C168" s="54" t="s">
        <v>488</v>
      </c>
      <c r="D168" s="62" t="s">
        <v>2006</v>
      </c>
      <c r="E168" s="55" t="s">
        <v>128</v>
      </c>
      <c r="F168" s="54" t="s">
        <v>124</v>
      </c>
      <c r="G168" s="67">
        <v>1</v>
      </c>
      <c r="H168" s="102">
        <v>5418</v>
      </c>
      <c r="I168" s="96"/>
      <c r="J168" s="145" t="e">
        <f t="shared" si="4"/>
        <v>#DIV/0!</v>
      </c>
      <c r="K168" s="8">
        <v>92</v>
      </c>
      <c r="L168" s="93">
        <v>272000</v>
      </c>
      <c r="M168" s="62"/>
    </row>
    <row r="169" spans="1:13" s="708" customFormat="1">
      <c r="A169" s="708">
        <v>94</v>
      </c>
      <c r="B169" s="62" t="s">
        <v>2099</v>
      </c>
      <c r="C169" s="54" t="s">
        <v>488</v>
      </c>
      <c r="D169" s="62" t="s">
        <v>2006</v>
      </c>
      <c r="E169" s="55" t="s">
        <v>128</v>
      </c>
      <c r="F169" s="54" t="s">
        <v>124</v>
      </c>
      <c r="G169" s="67">
        <v>1</v>
      </c>
      <c r="H169" s="102">
        <v>10913</v>
      </c>
      <c r="I169" s="96"/>
      <c r="J169" s="158" t="e">
        <f t="shared" si="4"/>
        <v>#DIV/0!</v>
      </c>
      <c r="K169" s="8">
        <v>239</v>
      </c>
      <c r="L169" s="93">
        <v>516000</v>
      </c>
      <c r="M169" s="62"/>
    </row>
    <row r="170" spans="1:13" s="708" customFormat="1">
      <c r="A170" s="708">
        <v>95</v>
      </c>
      <c r="B170" s="62" t="s">
        <v>2100</v>
      </c>
      <c r="C170" s="54" t="s">
        <v>488</v>
      </c>
      <c r="D170" s="62" t="s">
        <v>2006</v>
      </c>
      <c r="E170" s="55" t="s">
        <v>128</v>
      </c>
      <c r="F170" s="54" t="s">
        <v>124</v>
      </c>
      <c r="G170" s="67">
        <v>1</v>
      </c>
      <c r="H170" s="102">
        <v>6428</v>
      </c>
      <c r="I170" s="96"/>
      <c r="J170" s="158" t="e">
        <f t="shared" si="4"/>
        <v>#DIV/0!</v>
      </c>
      <c r="K170" s="8">
        <v>148</v>
      </c>
      <c r="L170" s="93">
        <v>311000</v>
      </c>
      <c r="M170" s="62"/>
    </row>
    <row r="171" spans="1:13" s="708" customFormat="1">
      <c r="A171" s="734">
        <v>96</v>
      </c>
      <c r="B171" s="62" t="s">
        <v>2101</v>
      </c>
      <c r="C171" s="54" t="s">
        <v>488</v>
      </c>
      <c r="D171" s="62" t="s">
        <v>2006</v>
      </c>
      <c r="E171" s="55" t="s">
        <v>128</v>
      </c>
      <c r="F171" s="54" t="s">
        <v>124</v>
      </c>
      <c r="G171" s="67">
        <v>1</v>
      </c>
      <c r="H171" s="102">
        <v>10272</v>
      </c>
      <c r="I171" s="96"/>
      <c r="J171" s="145" t="e">
        <f t="shared" si="4"/>
        <v>#DIV/0!</v>
      </c>
      <c r="K171" s="8">
        <v>226</v>
      </c>
      <c r="L171" s="93">
        <v>510000</v>
      </c>
      <c r="M171" s="62"/>
    </row>
    <row r="172" spans="1:13" s="708" customFormat="1">
      <c r="A172" s="734">
        <v>97</v>
      </c>
      <c r="B172" s="62" t="s">
        <v>2102</v>
      </c>
      <c r="C172" s="54" t="s">
        <v>488</v>
      </c>
      <c r="D172" s="62" t="s">
        <v>2006</v>
      </c>
      <c r="E172" s="55" t="s">
        <v>128</v>
      </c>
      <c r="F172" s="54" t="s">
        <v>124</v>
      </c>
      <c r="G172" s="67">
        <v>1</v>
      </c>
      <c r="H172" s="102">
        <v>11389</v>
      </c>
      <c r="I172" s="96"/>
      <c r="J172" s="145" t="e">
        <f t="shared" si="4"/>
        <v>#DIV/0!</v>
      </c>
      <c r="K172" s="8">
        <v>250</v>
      </c>
      <c r="L172" s="93">
        <v>548000</v>
      </c>
      <c r="M172" s="62"/>
    </row>
    <row r="173" spans="1:13" s="708" customFormat="1">
      <c r="A173" s="708">
        <v>98</v>
      </c>
      <c r="B173" s="62" t="s">
        <v>2103</v>
      </c>
      <c r="C173" s="54" t="s">
        <v>488</v>
      </c>
      <c r="D173" s="62" t="s">
        <v>2006</v>
      </c>
      <c r="E173" s="55" t="s">
        <v>128</v>
      </c>
      <c r="F173" s="54" t="s">
        <v>124</v>
      </c>
      <c r="G173" s="67">
        <v>1</v>
      </c>
      <c r="H173" s="102">
        <v>4249</v>
      </c>
      <c r="I173" s="96"/>
      <c r="J173" s="145" t="e">
        <f t="shared" si="4"/>
        <v>#DIV/0!</v>
      </c>
      <c r="K173" s="8">
        <v>84</v>
      </c>
      <c r="L173" s="93">
        <v>212000</v>
      </c>
      <c r="M173" s="62"/>
    </row>
    <row r="174" spans="1:13" s="708" customFormat="1">
      <c r="A174" s="708">
        <v>99</v>
      </c>
      <c r="B174" s="62" t="s">
        <v>2104</v>
      </c>
      <c r="C174" s="54" t="s">
        <v>488</v>
      </c>
      <c r="D174" s="62" t="s">
        <v>2006</v>
      </c>
      <c r="E174" s="55" t="s">
        <v>128</v>
      </c>
      <c r="F174" s="54" t="s">
        <v>124</v>
      </c>
      <c r="G174" s="67">
        <v>1</v>
      </c>
      <c r="H174" s="102">
        <v>5852</v>
      </c>
      <c r="I174" s="96"/>
      <c r="J174" s="158" t="e">
        <f t="shared" si="4"/>
        <v>#DIV/0!</v>
      </c>
      <c r="K174" s="8">
        <v>152</v>
      </c>
      <c r="L174" s="93">
        <v>290000</v>
      </c>
      <c r="M174" s="62"/>
    </row>
    <row r="175" spans="1:13" s="708" customFormat="1">
      <c r="A175" s="708">
        <v>100</v>
      </c>
      <c r="B175" s="62" t="s">
        <v>2105</v>
      </c>
      <c r="C175" s="54" t="s">
        <v>488</v>
      </c>
      <c r="D175" s="62" t="s">
        <v>2006</v>
      </c>
      <c r="E175" s="55" t="s">
        <v>128</v>
      </c>
      <c r="F175" s="54" t="s">
        <v>124</v>
      </c>
      <c r="G175" s="67">
        <v>1</v>
      </c>
      <c r="H175" s="102">
        <v>6742</v>
      </c>
      <c r="I175" s="96"/>
      <c r="J175" s="158" t="e">
        <f t="shared" si="4"/>
        <v>#DIV/0!</v>
      </c>
      <c r="K175" s="8">
        <v>139</v>
      </c>
      <c r="L175" s="93">
        <v>324000</v>
      </c>
      <c r="M175" s="62"/>
    </row>
    <row r="176" spans="1:13" s="708" customFormat="1">
      <c r="A176" s="708">
        <v>101</v>
      </c>
      <c r="B176" s="62" t="s">
        <v>2106</v>
      </c>
      <c r="C176" s="54" t="s">
        <v>488</v>
      </c>
      <c r="D176" s="62" t="s">
        <v>2006</v>
      </c>
      <c r="E176" s="55" t="s">
        <v>128</v>
      </c>
      <c r="F176" s="54" t="s">
        <v>124</v>
      </c>
      <c r="G176" s="67">
        <v>1</v>
      </c>
      <c r="H176" s="102">
        <v>5502</v>
      </c>
      <c r="I176" s="96"/>
      <c r="J176" s="145" t="e">
        <f t="shared" si="4"/>
        <v>#DIV/0!</v>
      </c>
      <c r="K176" s="8">
        <v>148</v>
      </c>
      <c r="L176" s="93">
        <v>256000</v>
      </c>
      <c r="M176" s="62"/>
    </row>
    <row r="177" spans="1:13" s="708" customFormat="1">
      <c r="A177" s="708">
        <v>102</v>
      </c>
      <c r="B177" s="62" t="s">
        <v>2107</v>
      </c>
      <c r="C177" s="54" t="s">
        <v>488</v>
      </c>
      <c r="D177" s="62" t="s">
        <v>2006</v>
      </c>
      <c r="E177" s="55" t="s">
        <v>128</v>
      </c>
      <c r="F177" s="54" t="s">
        <v>124</v>
      </c>
      <c r="G177" s="67">
        <v>1</v>
      </c>
      <c r="H177" s="102">
        <v>7022</v>
      </c>
      <c r="I177" s="96"/>
      <c r="J177" s="158" t="e">
        <f t="shared" si="4"/>
        <v>#DIV/0!</v>
      </c>
      <c r="K177" s="8">
        <v>173</v>
      </c>
      <c r="L177" s="93">
        <v>332000</v>
      </c>
      <c r="M177" s="62"/>
    </row>
    <row r="178" spans="1:13" s="708" customFormat="1">
      <c r="A178" s="708">
        <v>103</v>
      </c>
      <c r="B178" s="62" t="s">
        <v>2108</v>
      </c>
      <c r="C178" s="54" t="s">
        <v>488</v>
      </c>
      <c r="D178" s="62" t="s">
        <v>2006</v>
      </c>
      <c r="E178" s="55" t="s">
        <v>128</v>
      </c>
      <c r="F178" s="54" t="s">
        <v>124</v>
      </c>
      <c r="G178" s="67">
        <v>1</v>
      </c>
      <c r="H178" s="102">
        <v>3247</v>
      </c>
      <c r="I178" s="96"/>
      <c r="J178" s="158" t="e">
        <f t="shared" si="4"/>
        <v>#DIV/0!</v>
      </c>
      <c r="K178" s="8">
        <v>73</v>
      </c>
      <c r="L178" s="93">
        <v>157000</v>
      </c>
      <c r="M178" s="62"/>
    </row>
    <row r="179" spans="1:13" s="708" customFormat="1">
      <c r="A179" s="708">
        <v>104</v>
      </c>
      <c r="B179" s="62" t="s">
        <v>2109</v>
      </c>
      <c r="C179" s="54" t="s">
        <v>488</v>
      </c>
      <c r="D179" s="62" t="s">
        <v>2006</v>
      </c>
      <c r="E179" s="55" t="s">
        <v>128</v>
      </c>
      <c r="F179" s="54" t="s">
        <v>124</v>
      </c>
      <c r="G179" s="67">
        <v>1</v>
      </c>
      <c r="H179" s="102">
        <v>5809</v>
      </c>
      <c r="I179" s="96"/>
      <c r="J179" s="145" t="e">
        <f t="shared" si="4"/>
        <v>#DIV/0!</v>
      </c>
      <c r="K179" s="8">
        <v>154</v>
      </c>
      <c r="L179" s="93">
        <v>261000</v>
      </c>
      <c r="M179" s="62"/>
    </row>
    <row r="180" spans="1:13" s="708" customFormat="1">
      <c r="A180" s="708">
        <v>105</v>
      </c>
      <c r="B180" s="62" t="s">
        <v>2110</v>
      </c>
      <c r="C180" s="54" t="s">
        <v>488</v>
      </c>
      <c r="D180" s="62" t="s">
        <v>2006</v>
      </c>
      <c r="E180" s="55" t="s">
        <v>128</v>
      </c>
      <c r="F180" s="54" t="s">
        <v>124</v>
      </c>
      <c r="G180" s="67">
        <v>1</v>
      </c>
      <c r="H180" s="102">
        <v>1962</v>
      </c>
      <c r="I180" s="96"/>
      <c r="J180" s="145" t="e">
        <f t="shared" si="4"/>
        <v>#DIV/0!</v>
      </c>
      <c r="K180" s="8">
        <v>29</v>
      </c>
      <c r="L180" s="93">
        <v>97000</v>
      </c>
      <c r="M180" s="62"/>
    </row>
    <row r="181" spans="1:13" s="708" customFormat="1">
      <c r="A181" s="734">
        <v>106</v>
      </c>
      <c r="B181" s="62" t="s">
        <v>2111</v>
      </c>
      <c r="C181" s="54" t="s">
        <v>488</v>
      </c>
      <c r="D181" s="62" t="s">
        <v>2006</v>
      </c>
      <c r="E181" s="55" t="s">
        <v>128</v>
      </c>
      <c r="F181" s="54" t="s">
        <v>124</v>
      </c>
      <c r="G181" s="67">
        <v>1</v>
      </c>
      <c r="H181" s="102">
        <v>6127</v>
      </c>
      <c r="I181" s="96"/>
      <c r="J181" s="145" t="e">
        <f t="shared" si="4"/>
        <v>#DIV/0!</v>
      </c>
      <c r="K181" s="8">
        <v>143</v>
      </c>
      <c r="L181" s="93">
        <v>300000</v>
      </c>
      <c r="M181" s="62"/>
    </row>
    <row r="182" spans="1:13" s="708" customFormat="1">
      <c r="A182" s="734">
        <v>107</v>
      </c>
      <c r="B182" s="62" t="s">
        <v>2112</v>
      </c>
      <c r="C182" s="54" t="s">
        <v>488</v>
      </c>
      <c r="D182" s="62" t="s">
        <v>2006</v>
      </c>
      <c r="E182" s="55" t="s">
        <v>128</v>
      </c>
      <c r="F182" s="54" t="s">
        <v>124</v>
      </c>
      <c r="G182" s="67">
        <v>1</v>
      </c>
      <c r="H182" s="102">
        <v>4208</v>
      </c>
      <c r="I182" s="96"/>
      <c r="J182" s="145" t="e">
        <f t="shared" si="4"/>
        <v>#DIV/0!</v>
      </c>
      <c r="K182" s="8">
        <v>102</v>
      </c>
      <c r="L182" s="93">
        <v>190000</v>
      </c>
      <c r="M182" s="62"/>
    </row>
    <row r="183" spans="1:13" s="708" customFormat="1">
      <c r="A183" s="708">
        <v>108</v>
      </c>
      <c r="B183" s="62" t="s">
        <v>2113</v>
      </c>
      <c r="C183" s="54" t="s">
        <v>488</v>
      </c>
      <c r="D183" s="62" t="s">
        <v>2006</v>
      </c>
      <c r="E183" s="55" t="s">
        <v>128</v>
      </c>
      <c r="F183" s="54" t="s">
        <v>124</v>
      </c>
      <c r="G183" s="67">
        <v>1</v>
      </c>
      <c r="H183" s="102">
        <v>3335</v>
      </c>
      <c r="I183" s="96"/>
      <c r="J183" s="158" t="e">
        <f t="shared" si="4"/>
        <v>#DIV/0!</v>
      </c>
      <c r="K183" s="8">
        <v>86</v>
      </c>
      <c r="L183" s="93">
        <v>163000</v>
      </c>
      <c r="M183" s="62"/>
    </row>
    <row r="184" spans="1:13" s="708" customFormat="1">
      <c r="A184" s="708">
        <v>109</v>
      </c>
      <c r="B184" s="62" t="s">
        <v>2114</v>
      </c>
      <c r="C184" s="54" t="s">
        <v>488</v>
      </c>
      <c r="D184" s="62" t="s">
        <v>2006</v>
      </c>
      <c r="E184" s="55" t="s">
        <v>128</v>
      </c>
      <c r="F184" s="54" t="s">
        <v>124</v>
      </c>
      <c r="G184" s="67">
        <v>1</v>
      </c>
      <c r="H184" s="102">
        <v>3045</v>
      </c>
      <c r="I184" s="96"/>
      <c r="J184" s="158" t="e">
        <f t="shared" si="4"/>
        <v>#DIV/0!</v>
      </c>
      <c r="K184" s="8">
        <v>72</v>
      </c>
      <c r="L184" s="93">
        <v>143000</v>
      </c>
      <c r="M184" s="62"/>
    </row>
    <row r="185" spans="1:13" s="708" customFormat="1">
      <c r="A185" s="708">
        <v>110</v>
      </c>
      <c r="B185" s="62" t="s">
        <v>2115</v>
      </c>
      <c r="C185" s="54" t="s">
        <v>488</v>
      </c>
      <c r="D185" s="62" t="s">
        <v>2006</v>
      </c>
      <c r="E185" s="55" t="s">
        <v>128</v>
      </c>
      <c r="F185" s="54" t="s">
        <v>124</v>
      </c>
      <c r="G185" s="67">
        <v>1</v>
      </c>
      <c r="H185" s="102">
        <v>4915</v>
      </c>
      <c r="I185" s="96"/>
      <c r="J185" s="145" t="e">
        <f t="shared" si="4"/>
        <v>#DIV/0!</v>
      </c>
      <c r="K185" s="8">
        <v>128</v>
      </c>
      <c r="L185" s="93">
        <v>238000</v>
      </c>
      <c r="M185" s="62"/>
    </row>
    <row r="186" spans="1:13" s="708" customFormat="1">
      <c r="A186" s="708">
        <v>111</v>
      </c>
      <c r="B186" s="62" t="s">
        <v>2116</v>
      </c>
      <c r="C186" s="54" t="s">
        <v>488</v>
      </c>
      <c r="D186" s="62" t="s">
        <v>2006</v>
      </c>
      <c r="E186" s="55" t="s">
        <v>128</v>
      </c>
      <c r="F186" s="54" t="s">
        <v>124</v>
      </c>
      <c r="G186" s="67">
        <v>1</v>
      </c>
      <c r="H186" s="102">
        <v>3729</v>
      </c>
      <c r="I186" s="96"/>
      <c r="J186" s="158" t="e">
        <f t="shared" si="4"/>
        <v>#DIV/0!</v>
      </c>
      <c r="K186" s="8">
        <v>100</v>
      </c>
      <c r="L186" s="93">
        <v>177000</v>
      </c>
      <c r="M186" s="62"/>
    </row>
    <row r="187" spans="1:13" s="708" customFormat="1">
      <c r="A187" s="708">
        <v>112</v>
      </c>
      <c r="B187" s="62" t="s">
        <v>2117</v>
      </c>
      <c r="C187" s="54" t="s">
        <v>488</v>
      </c>
      <c r="D187" s="62" t="s">
        <v>2006</v>
      </c>
      <c r="E187" s="55" t="s">
        <v>128</v>
      </c>
      <c r="F187" s="54" t="s">
        <v>124</v>
      </c>
      <c r="G187" s="67">
        <v>1</v>
      </c>
      <c r="H187" s="102">
        <v>4542</v>
      </c>
      <c r="I187" s="96"/>
      <c r="J187" s="158" t="e">
        <f t="shared" si="4"/>
        <v>#DIV/0!</v>
      </c>
      <c r="K187" s="8">
        <v>92</v>
      </c>
      <c r="L187" s="93">
        <v>217000</v>
      </c>
      <c r="M187" s="62"/>
    </row>
    <row r="188" spans="1:13" s="708" customFormat="1">
      <c r="A188" s="708">
        <v>113</v>
      </c>
      <c r="B188" s="62" t="s">
        <v>2118</v>
      </c>
      <c r="C188" s="54" t="s">
        <v>488</v>
      </c>
      <c r="D188" s="62" t="s">
        <v>2006</v>
      </c>
      <c r="E188" s="55" t="s">
        <v>128</v>
      </c>
      <c r="F188" s="54" t="s">
        <v>124</v>
      </c>
      <c r="G188" s="67">
        <v>1</v>
      </c>
      <c r="H188" s="102">
        <v>4622</v>
      </c>
      <c r="I188" s="96"/>
      <c r="J188" s="145" t="e">
        <f t="shared" si="4"/>
        <v>#DIV/0!</v>
      </c>
      <c r="K188" s="8">
        <v>113</v>
      </c>
      <c r="L188" s="93">
        <v>220000</v>
      </c>
      <c r="M188" s="62"/>
    </row>
    <row r="189" spans="1:13" s="708" customFormat="1">
      <c r="A189" s="708">
        <v>114</v>
      </c>
      <c r="B189" s="62" t="s">
        <v>2119</v>
      </c>
      <c r="C189" s="54" t="s">
        <v>488</v>
      </c>
      <c r="D189" s="62" t="s">
        <v>2006</v>
      </c>
      <c r="E189" s="55" t="s">
        <v>128</v>
      </c>
      <c r="F189" s="54" t="s">
        <v>124</v>
      </c>
      <c r="G189" s="67">
        <v>1</v>
      </c>
      <c r="H189" s="102">
        <v>5434</v>
      </c>
      <c r="I189" s="96"/>
      <c r="J189" s="145" t="e">
        <f t="shared" si="4"/>
        <v>#DIV/0!</v>
      </c>
      <c r="K189" s="8">
        <v>127</v>
      </c>
      <c r="L189" s="93">
        <v>267000</v>
      </c>
      <c r="M189" s="62"/>
    </row>
    <row r="190" spans="1:13" s="708" customFormat="1">
      <c r="A190" s="708">
        <v>115</v>
      </c>
      <c r="B190" s="62" t="s">
        <v>2120</v>
      </c>
      <c r="C190" s="54" t="s">
        <v>488</v>
      </c>
      <c r="D190" s="62" t="s">
        <v>2006</v>
      </c>
      <c r="E190" s="55" t="s">
        <v>128</v>
      </c>
      <c r="F190" s="54" t="s">
        <v>124</v>
      </c>
      <c r="G190" s="67">
        <v>1</v>
      </c>
      <c r="H190" s="102">
        <v>1908</v>
      </c>
      <c r="I190" s="96"/>
      <c r="J190" s="145" t="e">
        <f t="shared" si="4"/>
        <v>#DIV/0!</v>
      </c>
      <c r="K190" s="8">
        <v>55</v>
      </c>
      <c r="L190" s="93">
        <v>94600</v>
      </c>
      <c r="M190" s="62"/>
    </row>
    <row r="191" spans="1:13" s="708" customFormat="1">
      <c r="A191" s="734">
        <v>116</v>
      </c>
      <c r="B191" s="62" t="s">
        <v>2121</v>
      </c>
      <c r="C191" s="54" t="s">
        <v>488</v>
      </c>
      <c r="D191" s="62" t="s">
        <v>2006</v>
      </c>
      <c r="E191" s="55" t="s">
        <v>128</v>
      </c>
      <c r="F191" s="54" t="s">
        <v>124</v>
      </c>
      <c r="G191" s="67">
        <v>1</v>
      </c>
      <c r="H191" s="102">
        <v>4581</v>
      </c>
      <c r="I191" s="96"/>
      <c r="J191" s="158" t="e">
        <f t="shared" si="4"/>
        <v>#DIV/0!</v>
      </c>
      <c r="K191" s="8">
        <v>161</v>
      </c>
      <c r="L191" s="93">
        <v>223000</v>
      </c>
      <c r="M191" s="62"/>
    </row>
    <row r="192" spans="1:13" s="708" customFormat="1">
      <c r="A192" s="734">
        <v>117</v>
      </c>
      <c r="B192" s="62" t="s">
        <v>2122</v>
      </c>
      <c r="C192" s="54" t="s">
        <v>488</v>
      </c>
      <c r="D192" s="62" t="s">
        <v>2006</v>
      </c>
      <c r="E192" s="55" t="s">
        <v>128</v>
      </c>
      <c r="F192" s="54" t="s">
        <v>124</v>
      </c>
      <c r="G192" s="67">
        <v>1</v>
      </c>
      <c r="H192" s="102">
        <v>3559</v>
      </c>
      <c r="I192" s="96"/>
      <c r="J192" s="158" t="e">
        <f t="shared" si="4"/>
        <v>#DIV/0!</v>
      </c>
      <c r="K192" s="8">
        <v>94</v>
      </c>
      <c r="L192" s="93">
        <v>168000</v>
      </c>
      <c r="M192" s="62"/>
    </row>
    <row r="193" spans="1:13" s="708" customFormat="1">
      <c r="A193" s="708">
        <v>118</v>
      </c>
      <c r="B193" s="62" t="s">
        <v>2123</v>
      </c>
      <c r="C193" s="54" t="s">
        <v>488</v>
      </c>
      <c r="D193" s="62" t="s">
        <v>2006</v>
      </c>
      <c r="E193" s="55" t="s">
        <v>128</v>
      </c>
      <c r="F193" s="54" t="s">
        <v>124</v>
      </c>
      <c r="G193" s="67">
        <v>1</v>
      </c>
      <c r="H193" s="102">
        <v>3577</v>
      </c>
      <c r="I193" s="96"/>
      <c r="J193" s="145" t="e">
        <f t="shared" si="4"/>
        <v>#DIV/0!</v>
      </c>
      <c r="K193" s="8">
        <v>144</v>
      </c>
      <c r="L193" s="93">
        <v>175000</v>
      </c>
      <c r="M193" s="62"/>
    </row>
    <row r="194" spans="1:13" s="708" customFormat="1">
      <c r="A194" s="708">
        <v>119</v>
      </c>
      <c r="B194" s="62" t="s">
        <v>2124</v>
      </c>
      <c r="C194" s="54" t="s">
        <v>488</v>
      </c>
      <c r="D194" s="62" t="s">
        <v>2006</v>
      </c>
      <c r="E194" s="55" t="s">
        <v>128</v>
      </c>
      <c r="F194" s="54" t="s">
        <v>124</v>
      </c>
      <c r="G194" s="67">
        <v>1</v>
      </c>
      <c r="H194" s="102">
        <v>4005</v>
      </c>
      <c r="I194" s="96"/>
      <c r="J194" s="158" t="e">
        <f t="shared" si="4"/>
        <v>#DIV/0!</v>
      </c>
      <c r="K194" s="8">
        <v>120</v>
      </c>
      <c r="L194" s="93">
        <v>164000</v>
      </c>
      <c r="M194" s="62"/>
    </row>
    <row r="195" spans="1:13" s="708" customFormat="1">
      <c r="A195" s="708">
        <v>120</v>
      </c>
      <c r="B195" s="62" t="s">
        <v>2125</v>
      </c>
      <c r="C195" s="54" t="s">
        <v>488</v>
      </c>
      <c r="D195" s="62" t="s">
        <v>2006</v>
      </c>
      <c r="E195" s="55" t="s">
        <v>128</v>
      </c>
      <c r="F195" s="54" t="s">
        <v>124</v>
      </c>
      <c r="G195" s="67">
        <v>1</v>
      </c>
      <c r="H195" s="102">
        <v>3128</v>
      </c>
      <c r="I195" s="96"/>
      <c r="J195" s="145" t="e">
        <f t="shared" si="4"/>
        <v>#DIV/0!</v>
      </c>
      <c r="K195" s="8">
        <v>88</v>
      </c>
      <c r="L195" s="93">
        <v>153500</v>
      </c>
      <c r="M195" s="62"/>
    </row>
    <row r="196" spans="1:13" s="708" customFormat="1">
      <c r="A196" s="708">
        <v>121</v>
      </c>
      <c r="B196" s="62" t="s">
        <v>2126</v>
      </c>
      <c r="C196" s="54" t="s">
        <v>488</v>
      </c>
      <c r="D196" s="62" t="s">
        <v>2006</v>
      </c>
      <c r="E196" s="55" t="s">
        <v>128</v>
      </c>
      <c r="F196" s="54" t="s">
        <v>124</v>
      </c>
      <c r="G196" s="67">
        <v>1</v>
      </c>
      <c r="H196" s="102">
        <v>4624</v>
      </c>
      <c r="I196" s="96"/>
      <c r="J196" s="145" t="e">
        <f t="shared" si="4"/>
        <v>#DIV/0!</v>
      </c>
      <c r="K196" s="8">
        <v>134</v>
      </c>
      <c r="L196" s="93">
        <v>213000</v>
      </c>
      <c r="M196" s="62"/>
    </row>
    <row r="197" spans="1:13" s="708" customFormat="1">
      <c r="A197" s="708">
        <v>122</v>
      </c>
      <c r="B197" s="62" t="s">
        <v>2127</v>
      </c>
      <c r="C197" s="54" t="s">
        <v>488</v>
      </c>
      <c r="D197" s="62" t="s">
        <v>2006</v>
      </c>
      <c r="E197" s="55" t="s">
        <v>128</v>
      </c>
      <c r="F197" s="54" t="s">
        <v>124</v>
      </c>
      <c r="G197" s="67">
        <v>1</v>
      </c>
      <c r="H197" s="102">
        <v>5484</v>
      </c>
      <c r="I197" s="96"/>
      <c r="J197" s="145" t="e">
        <f t="shared" si="4"/>
        <v>#DIV/0!</v>
      </c>
      <c r="K197" s="8">
        <v>152</v>
      </c>
      <c r="L197" s="93">
        <v>239000</v>
      </c>
      <c r="M197" s="62"/>
    </row>
    <row r="198" spans="1:13" s="708" customFormat="1">
      <c r="A198" s="708">
        <v>123</v>
      </c>
      <c r="B198" s="62" t="s">
        <v>2128</v>
      </c>
      <c r="C198" s="54" t="s">
        <v>488</v>
      </c>
      <c r="D198" s="62" t="s">
        <v>2006</v>
      </c>
      <c r="E198" s="55" t="s">
        <v>128</v>
      </c>
      <c r="F198" s="54" t="s">
        <v>124</v>
      </c>
      <c r="G198" s="67">
        <v>1</v>
      </c>
      <c r="H198" s="102">
        <v>3052</v>
      </c>
      <c r="I198" s="96"/>
      <c r="J198" s="158" t="e">
        <f t="shared" si="4"/>
        <v>#DIV/0!</v>
      </c>
      <c r="K198" s="8">
        <v>123</v>
      </c>
      <c r="L198" s="93">
        <v>107000</v>
      </c>
      <c r="M198" s="62"/>
    </row>
    <row r="199" spans="1:13" s="708" customFormat="1">
      <c r="A199" s="708">
        <v>124</v>
      </c>
      <c r="B199" s="62" t="s">
        <v>2129</v>
      </c>
      <c r="C199" s="54" t="s">
        <v>488</v>
      </c>
      <c r="D199" s="62" t="s">
        <v>2006</v>
      </c>
      <c r="E199" s="55" t="s">
        <v>128</v>
      </c>
      <c r="F199" s="54" t="s">
        <v>124</v>
      </c>
      <c r="G199" s="67">
        <v>1</v>
      </c>
      <c r="H199" s="102">
        <v>737</v>
      </c>
      <c r="I199" s="96"/>
      <c r="J199" s="158" t="e">
        <f t="shared" si="4"/>
        <v>#DIV/0!</v>
      </c>
      <c r="K199" s="8">
        <v>39</v>
      </c>
      <c r="L199" s="93">
        <v>27000</v>
      </c>
      <c r="M199" s="62"/>
    </row>
    <row r="200" spans="1:13" s="708" customFormat="1">
      <c r="A200" s="708">
        <v>125</v>
      </c>
      <c r="B200" s="62" t="s">
        <v>2130</v>
      </c>
      <c r="C200" s="54" t="s">
        <v>488</v>
      </c>
      <c r="D200" s="62" t="s">
        <v>2006</v>
      </c>
      <c r="E200" s="55" t="s">
        <v>128</v>
      </c>
      <c r="F200" s="54" t="s">
        <v>124</v>
      </c>
      <c r="G200" s="67">
        <v>1</v>
      </c>
      <c r="H200" s="102">
        <v>4140</v>
      </c>
      <c r="I200" s="96"/>
      <c r="J200" s="158" t="e">
        <f t="shared" si="4"/>
        <v>#DIV/0!</v>
      </c>
      <c r="K200" s="8">
        <v>169</v>
      </c>
      <c r="L200" s="93">
        <v>193500</v>
      </c>
      <c r="M200" s="62"/>
    </row>
    <row r="201" spans="1:13" s="708" customFormat="1">
      <c r="A201" s="734">
        <v>126</v>
      </c>
      <c r="B201" s="62" t="s">
        <v>2131</v>
      </c>
      <c r="C201" s="54" t="s">
        <v>488</v>
      </c>
      <c r="D201" s="62" t="s">
        <v>2006</v>
      </c>
      <c r="E201" s="55" t="s">
        <v>128</v>
      </c>
      <c r="F201" s="54" t="s">
        <v>124</v>
      </c>
      <c r="G201" s="67">
        <v>1</v>
      </c>
      <c r="H201" s="102">
        <v>8018</v>
      </c>
      <c r="I201" s="96"/>
      <c r="J201" s="158" t="e">
        <f t="shared" si="4"/>
        <v>#DIV/0!</v>
      </c>
      <c r="K201" s="8">
        <v>243</v>
      </c>
      <c r="L201" s="93">
        <v>324000</v>
      </c>
      <c r="M201" s="62"/>
    </row>
    <row r="202" spans="1:13" s="708" customFormat="1">
      <c r="A202" s="734">
        <v>127</v>
      </c>
      <c r="B202" s="62" t="s">
        <v>2132</v>
      </c>
      <c r="C202" s="54" t="s">
        <v>488</v>
      </c>
      <c r="D202" s="62" t="s">
        <v>2006</v>
      </c>
      <c r="E202" s="55" t="s">
        <v>128</v>
      </c>
      <c r="F202" s="54" t="s">
        <v>124</v>
      </c>
      <c r="G202" s="67">
        <v>1</v>
      </c>
      <c r="H202" s="102">
        <v>3174</v>
      </c>
      <c r="I202" s="96"/>
      <c r="J202" s="145" t="e">
        <f t="shared" si="4"/>
        <v>#DIV/0!</v>
      </c>
      <c r="K202" s="8">
        <v>128</v>
      </c>
      <c r="L202" s="93">
        <v>146000</v>
      </c>
      <c r="M202" s="62"/>
    </row>
    <row r="203" spans="1:13" s="708" customFormat="1">
      <c r="A203" s="708">
        <v>128</v>
      </c>
      <c r="B203" s="62" t="s">
        <v>2133</v>
      </c>
      <c r="C203" s="54" t="s">
        <v>488</v>
      </c>
      <c r="D203" s="62" t="s">
        <v>2006</v>
      </c>
      <c r="E203" s="55" t="s">
        <v>128</v>
      </c>
      <c r="F203" s="54" t="s">
        <v>124</v>
      </c>
      <c r="G203" s="67">
        <v>1</v>
      </c>
      <c r="H203" s="102">
        <v>2601</v>
      </c>
      <c r="I203" s="96"/>
      <c r="J203" s="145" t="e">
        <f t="shared" si="4"/>
        <v>#DIV/0!</v>
      </c>
      <c r="K203" s="8">
        <v>124</v>
      </c>
      <c r="L203" s="93">
        <v>96000</v>
      </c>
      <c r="M203" s="62"/>
    </row>
    <row r="204" spans="1:13" s="708" customFormat="1">
      <c r="A204" s="708">
        <v>129</v>
      </c>
      <c r="B204" s="62" t="s">
        <v>2134</v>
      </c>
      <c r="C204" s="54" t="s">
        <v>488</v>
      </c>
      <c r="D204" s="62" t="s">
        <v>2006</v>
      </c>
      <c r="E204" s="55" t="s">
        <v>128</v>
      </c>
      <c r="F204" s="54" t="s">
        <v>124</v>
      </c>
      <c r="G204" s="67">
        <v>1</v>
      </c>
      <c r="H204" s="102">
        <v>3838</v>
      </c>
      <c r="I204" s="96"/>
      <c r="J204" s="145" t="e">
        <f t="shared" si="4"/>
        <v>#DIV/0!</v>
      </c>
      <c r="K204" s="8">
        <v>111</v>
      </c>
      <c r="L204" s="93">
        <v>162000</v>
      </c>
      <c r="M204" s="62"/>
    </row>
    <row r="205" spans="1:13" s="708" customFormat="1">
      <c r="A205" s="708">
        <v>130</v>
      </c>
      <c r="B205" s="62" t="s">
        <v>2135</v>
      </c>
      <c r="C205" s="54" t="s">
        <v>488</v>
      </c>
      <c r="D205" s="62" t="s">
        <v>2006</v>
      </c>
      <c r="E205" s="55" t="s">
        <v>128</v>
      </c>
      <c r="F205" s="54" t="s">
        <v>124</v>
      </c>
      <c r="G205" s="67">
        <v>1</v>
      </c>
      <c r="H205" s="102">
        <v>3009</v>
      </c>
      <c r="I205" s="96"/>
      <c r="J205" s="158" t="e">
        <f t="shared" si="4"/>
        <v>#DIV/0!</v>
      </c>
      <c r="K205" s="8">
        <v>81</v>
      </c>
      <c r="L205" s="93">
        <v>146000</v>
      </c>
      <c r="M205" s="62"/>
    </row>
    <row r="206" spans="1:13" s="708" customFormat="1">
      <c r="A206" s="708">
        <v>131</v>
      </c>
      <c r="B206" s="62" t="s">
        <v>2136</v>
      </c>
      <c r="C206" s="54" t="s">
        <v>488</v>
      </c>
      <c r="D206" s="62" t="s">
        <v>2006</v>
      </c>
      <c r="E206" s="55" t="s">
        <v>128</v>
      </c>
      <c r="F206" s="54" t="s">
        <v>124</v>
      </c>
      <c r="G206" s="67">
        <v>1</v>
      </c>
      <c r="H206" s="102">
        <v>3537</v>
      </c>
      <c r="I206" s="96"/>
      <c r="J206" s="145" t="e">
        <f t="shared" si="4"/>
        <v>#DIV/0!</v>
      </c>
      <c r="K206" s="8">
        <v>90</v>
      </c>
      <c r="L206" s="93">
        <v>171000</v>
      </c>
      <c r="M206" s="62"/>
    </row>
    <row r="207" spans="1:13" s="708" customFormat="1">
      <c r="A207" s="708">
        <v>132</v>
      </c>
      <c r="B207" s="62" t="s">
        <v>2137</v>
      </c>
      <c r="C207" s="54" t="s">
        <v>488</v>
      </c>
      <c r="D207" s="62" t="s">
        <v>2006</v>
      </c>
      <c r="E207" s="55" t="s">
        <v>128</v>
      </c>
      <c r="F207" s="54" t="s">
        <v>124</v>
      </c>
      <c r="G207" s="67">
        <v>1</v>
      </c>
      <c r="H207" s="102">
        <v>4247</v>
      </c>
      <c r="I207" s="96"/>
      <c r="J207" s="158" t="e">
        <f t="shared" si="4"/>
        <v>#DIV/0!</v>
      </c>
      <c r="K207" s="8">
        <v>196</v>
      </c>
      <c r="L207" s="93">
        <v>204000</v>
      </c>
      <c r="M207" s="62"/>
    </row>
    <row r="208" spans="1:13" s="708" customFormat="1">
      <c r="A208" s="708">
        <v>133</v>
      </c>
      <c r="B208" s="62" t="s">
        <v>2138</v>
      </c>
      <c r="C208" s="54" t="s">
        <v>488</v>
      </c>
      <c r="D208" s="62" t="s">
        <v>2006</v>
      </c>
      <c r="E208" s="55" t="s">
        <v>128</v>
      </c>
      <c r="F208" s="54" t="s">
        <v>124</v>
      </c>
      <c r="G208" s="67">
        <v>1</v>
      </c>
      <c r="H208" s="102">
        <v>2676</v>
      </c>
      <c r="I208" s="96"/>
      <c r="J208" s="158" t="e">
        <f t="shared" si="4"/>
        <v>#DIV/0!</v>
      </c>
      <c r="K208" s="8">
        <v>119</v>
      </c>
      <c r="L208" s="93">
        <v>106000</v>
      </c>
      <c r="M208" s="62"/>
    </row>
    <row r="209" spans="1:13" s="708" customFormat="1">
      <c r="A209" s="708">
        <v>134</v>
      </c>
      <c r="B209" s="62" t="s">
        <v>2139</v>
      </c>
      <c r="C209" s="54" t="s">
        <v>488</v>
      </c>
      <c r="D209" s="62" t="s">
        <v>2006</v>
      </c>
      <c r="E209" s="55" t="s">
        <v>128</v>
      </c>
      <c r="F209" s="54" t="s">
        <v>124</v>
      </c>
      <c r="G209" s="67">
        <v>1</v>
      </c>
      <c r="H209" s="102">
        <v>3427</v>
      </c>
      <c r="I209" s="96"/>
      <c r="J209" s="145" t="e">
        <f t="shared" si="4"/>
        <v>#DIV/0!</v>
      </c>
      <c r="K209" s="8">
        <v>90</v>
      </c>
      <c r="L209" s="93">
        <v>173000</v>
      </c>
      <c r="M209" s="62"/>
    </row>
    <row r="210" spans="1:13" s="708" customFormat="1">
      <c r="A210" s="708">
        <v>135</v>
      </c>
      <c r="B210" s="62" t="s">
        <v>2140</v>
      </c>
      <c r="C210" s="54" t="s">
        <v>488</v>
      </c>
      <c r="D210" s="62" t="s">
        <v>2006</v>
      </c>
      <c r="E210" s="55" t="s">
        <v>128</v>
      </c>
      <c r="F210" s="54" t="s">
        <v>124</v>
      </c>
      <c r="G210" s="67">
        <v>1</v>
      </c>
      <c r="H210" s="102">
        <v>3466</v>
      </c>
      <c r="I210" s="96"/>
      <c r="J210" s="145" t="e">
        <f t="shared" si="4"/>
        <v>#DIV/0!</v>
      </c>
      <c r="K210" s="8">
        <v>114</v>
      </c>
      <c r="L210" s="93">
        <v>169000</v>
      </c>
      <c r="M210" s="62"/>
    </row>
    <row r="211" spans="1:13" s="708" customFormat="1">
      <c r="A211" s="734">
        <v>136</v>
      </c>
      <c r="B211" s="62" t="s">
        <v>2141</v>
      </c>
      <c r="C211" s="54" t="s">
        <v>488</v>
      </c>
      <c r="D211" s="62" t="s">
        <v>2006</v>
      </c>
      <c r="E211" s="55" t="s">
        <v>128</v>
      </c>
      <c r="F211" s="54" t="s">
        <v>124</v>
      </c>
      <c r="G211" s="67">
        <v>1</v>
      </c>
      <c r="H211" s="102">
        <v>1587</v>
      </c>
      <c r="I211" s="96"/>
      <c r="J211" s="145" t="e">
        <f t="shared" ref="J211:J274" si="5">H211/I211</f>
        <v>#DIV/0!</v>
      </c>
      <c r="K211" s="8">
        <v>73</v>
      </c>
      <c r="L211" s="93">
        <v>69000</v>
      </c>
      <c r="M211" s="62"/>
    </row>
    <row r="212" spans="1:13" s="708" customFormat="1">
      <c r="A212" s="734">
        <v>137</v>
      </c>
      <c r="B212" s="62" t="s">
        <v>2142</v>
      </c>
      <c r="C212" s="54" t="s">
        <v>488</v>
      </c>
      <c r="D212" s="62" t="s">
        <v>2006</v>
      </c>
      <c r="E212" s="55" t="s">
        <v>128</v>
      </c>
      <c r="F212" s="54" t="s">
        <v>124</v>
      </c>
      <c r="G212" s="67">
        <v>1</v>
      </c>
      <c r="H212" s="102">
        <v>5120</v>
      </c>
      <c r="I212" s="96"/>
      <c r="J212" s="145" t="e">
        <f t="shared" si="5"/>
        <v>#DIV/0!</v>
      </c>
      <c r="K212" s="8">
        <v>147</v>
      </c>
      <c r="L212" s="93">
        <v>227000</v>
      </c>
      <c r="M212" s="62"/>
    </row>
    <row r="213" spans="1:13" s="708" customFormat="1">
      <c r="A213" s="708">
        <v>138</v>
      </c>
      <c r="B213" s="62" t="s">
        <v>2143</v>
      </c>
      <c r="C213" s="54" t="s">
        <v>488</v>
      </c>
      <c r="D213" s="62" t="s">
        <v>2006</v>
      </c>
      <c r="E213" s="55" t="s">
        <v>128</v>
      </c>
      <c r="F213" s="54" t="s">
        <v>124</v>
      </c>
      <c r="G213" s="67">
        <v>1</v>
      </c>
      <c r="H213" s="102">
        <v>5030</v>
      </c>
      <c r="I213" s="96"/>
      <c r="J213" s="158" t="e">
        <f t="shared" si="5"/>
        <v>#DIV/0!</v>
      </c>
      <c r="K213" s="8">
        <v>158</v>
      </c>
      <c r="L213" s="93">
        <v>221000</v>
      </c>
      <c r="M213" s="62"/>
    </row>
    <row r="214" spans="1:13" s="708" customFormat="1">
      <c r="A214" s="708">
        <v>139</v>
      </c>
      <c r="B214" s="62" t="s">
        <v>2144</v>
      </c>
      <c r="C214" s="54" t="s">
        <v>488</v>
      </c>
      <c r="D214" s="62" t="s">
        <v>2006</v>
      </c>
      <c r="E214" s="55" t="s">
        <v>128</v>
      </c>
      <c r="F214" s="54" t="s">
        <v>124</v>
      </c>
      <c r="G214" s="67">
        <v>1</v>
      </c>
      <c r="H214" s="102">
        <v>3054</v>
      </c>
      <c r="I214" s="96"/>
      <c r="J214" s="158" t="e">
        <f t="shared" si="5"/>
        <v>#DIV/0!</v>
      </c>
      <c r="K214" s="8">
        <v>84</v>
      </c>
      <c r="L214" s="93">
        <v>140000</v>
      </c>
      <c r="M214" s="62"/>
    </row>
    <row r="215" spans="1:13" s="708" customFormat="1">
      <c r="A215" s="708">
        <v>140</v>
      </c>
      <c r="B215" s="62" t="s">
        <v>2145</v>
      </c>
      <c r="C215" s="54" t="s">
        <v>488</v>
      </c>
      <c r="D215" s="62" t="s">
        <v>2006</v>
      </c>
      <c r="E215" s="55" t="s">
        <v>128</v>
      </c>
      <c r="F215" s="54" t="s">
        <v>124</v>
      </c>
      <c r="G215" s="67">
        <v>1</v>
      </c>
      <c r="H215" s="102">
        <v>2713</v>
      </c>
      <c r="I215" s="96"/>
      <c r="J215" s="145" t="e">
        <f t="shared" si="5"/>
        <v>#DIV/0!</v>
      </c>
      <c r="K215" s="8">
        <v>86</v>
      </c>
      <c r="L215" s="93">
        <v>130000</v>
      </c>
      <c r="M215" s="62"/>
    </row>
    <row r="216" spans="1:13" s="708" customFormat="1">
      <c r="A216" s="708">
        <v>141</v>
      </c>
      <c r="B216" s="62" t="s">
        <v>2146</v>
      </c>
      <c r="C216" s="54" t="s">
        <v>488</v>
      </c>
      <c r="D216" s="62" t="s">
        <v>2006</v>
      </c>
      <c r="E216" s="55" t="s">
        <v>128</v>
      </c>
      <c r="F216" s="54" t="s">
        <v>124</v>
      </c>
      <c r="G216" s="67">
        <v>1</v>
      </c>
      <c r="H216" s="102">
        <v>4740</v>
      </c>
      <c r="I216" s="96"/>
      <c r="J216" s="158" t="e">
        <f t="shared" si="5"/>
        <v>#DIV/0!</v>
      </c>
      <c r="K216" s="8">
        <v>128</v>
      </c>
      <c r="L216" s="93">
        <v>220000</v>
      </c>
      <c r="M216" s="62"/>
    </row>
    <row r="217" spans="1:13" s="708" customFormat="1">
      <c r="A217" s="708">
        <v>142</v>
      </c>
      <c r="B217" s="62" t="s">
        <v>2147</v>
      </c>
      <c r="C217" s="54" t="s">
        <v>488</v>
      </c>
      <c r="D217" s="62" t="s">
        <v>2006</v>
      </c>
      <c r="E217" s="55" t="s">
        <v>128</v>
      </c>
      <c r="F217" s="54" t="s">
        <v>124</v>
      </c>
      <c r="G217" s="67">
        <v>1</v>
      </c>
      <c r="H217" s="102">
        <v>3162</v>
      </c>
      <c r="I217" s="96"/>
      <c r="J217" s="158" t="e">
        <f t="shared" si="5"/>
        <v>#DIV/0!</v>
      </c>
      <c r="K217" s="8">
        <v>106</v>
      </c>
      <c r="L217" s="93">
        <v>156000</v>
      </c>
      <c r="M217" s="62"/>
    </row>
    <row r="218" spans="1:13" s="708" customFormat="1">
      <c r="A218" s="708">
        <v>143</v>
      </c>
      <c r="B218" s="62" t="s">
        <v>2148</v>
      </c>
      <c r="C218" s="54" t="s">
        <v>488</v>
      </c>
      <c r="D218" s="62" t="s">
        <v>2006</v>
      </c>
      <c r="E218" s="55" t="s">
        <v>128</v>
      </c>
      <c r="F218" s="54" t="s">
        <v>124</v>
      </c>
      <c r="G218" s="67">
        <v>1</v>
      </c>
      <c r="H218" s="102">
        <v>4414</v>
      </c>
      <c r="I218" s="96"/>
      <c r="J218" s="145" t="e">
        <f t="shared" si="5"/>
        <v>#DIV/0!</v>
      </c>
      <c r="K218" s="8">
        <v>168</v>
      </c>
      <c r="L218" s="93">
        <v>198000</v>
      </c>
      <c r="M218" s="62"/>
    </row>
    <row r="219" spans="1:13" s="708" customFormat="1">
      <c r="A219" s="708">
        <v>144</v>
      </c>
      <c r="B219" s="62" t="s">
        <v>2149</v>
      </c>
      <c r="C219" s="54" t="s">
        <v>488</v>
      </c>
      <c r="D219" s="62" t="s">
        <v>557</v>
      </c>
      <c r="E219" s="55" t="s">
        <v>128</v>
      </c>
      <c r="F219" s="54" t="s">
        <v>124</v>
      </c>
      <c r="G219" s="67">
        <v>1</v>
      </c>
      <c r="H219" s="102">
        <v>31866</v>
      </c>
      <c r="I219" s="96"/>
      <c r="J219" s="145" t="e">
        <f t="shared" si="5"/>
        <v>#DIV/0!</v>
      </c>
      <c r="K219" s="8">
        <v>730</v>
      </c>
      <c r="L219" s="93">
        <v>1747000</v>
      </c>
      <c r="M219" s="62"/>
    </row>
    <row r="220" spans="1:13" s="708" customFormat="1">
      <c r="A220" s="708">
        <v>145</v>
      </c>
      <c r="B220" s="62" t="s">
        <v>2150</v>
      </c>
      <c r="C220" s="54" t="s">
        <v>488</v>
      </c>
      <c r="D220" s="62" t="s">
        <v>2006</v>
      </c>
      <c r="E220" s="55" t="s">
        <v>128</v>
      </c>
      <c r="F220" s="54" t="s">
        <v>124</v>
      </c>
      <c r="G220" s="67">
        <v>1</v>
      </c>
      <c r="H220" s="102">
        <v>6078</v>
      </c>
      <c r="I220" s="96"/>
      <c r="J220" s="145" t="e">
        <f t="shared" si="5"/>
        <v>#DIV/0!</v>
      </c>
      <c r="K220" s="8">
        <v>229</v>
      </c>
      <c r="L220" s="93">
        <v>297000</v>
      </c>
      <c r="M220" s="62"/>
    </row>
    <row r="221" spans="1:13" s="708" customFormat="1">
      <c r="A221" s="734">
        <v>146</v>
      </c>
      <c r="B221" s="62" t="s">
        <v>2151</v>
      </c>
      <c r="C221" s="54" t="s">
        <v>488</v>
      </c>
      <c r="D221" s="62" t="s">
        <v>2006</v>
      </c>
      <c r="E221" s="55" t="s">
        <v>128</v>
      </c>
      <c r="F221" s="54" t="s">
        <v>124</v>
      </c>
      <c r="G221" s="67">
        <v>1</v>
      </c>
      <c r="H221" s="102">
        <v>4044</v>
      </c>
      <c r="I221" s="96"/>
      <c r="J221" s="158" t="e">
        <f t="shared" si="5"/>
        <v>#DIV/0!</v>
      </c>
      <c r="K221" s="8">
        <v>89</v>
      </c>
      <c r="L221" s="93">
        <v>187000</v>
      </c>
      <c r="M221" s="62"/>
    </row>
    <row r="222" spans="1:13" s="708" customFormat="1">
      <c r="A222" s="734">
        <v>147</v>
      </c>
      <c r="B222" s="62" t="s">
        <v>2152</v>
      </c>
      <c r="C222" s="54" t="s">
        <v>488</v>
      </c>
      <c r="D222" s="62" t="s">
        <v>2006</v>
      </c>
      <c r="E222" s="55" t="s">
        <v>128</v>
      </c>
      <c r="F222" s="54" t="s">
        <v>124</v>
      </c>
      <c r="G222" s="67">
        <v>1</v>
      </c>
      <c r="H222" s="102">
        <v>4512</v>
      </c>
      <c r="I222" s="96"/>
      <c r="J222" s="158" t="e">
        <f t="shared" si="5"/>
        <v>#DIV/0!</v>
      </c>
      <c r="K222" s="8">
        <v>118</v>
      </c>
      <c r="L222" s="93">
        <v>218000</v>
      </c>
      <c r="M222" s="62"/>
    </row>
    <row r="223" spans="1:13" s="708" customFormat="1">
      <c r="A223" s="708">
        <v>148</v>
      </c>
      <c r="B223" s="62" t="s">
        <v>2153</v>
      </c>
      <c r="C223" s="54" t="s">
        <v>488</v>
      </c>
      <c r="D223" s="62" t="s">
        <v>2006</v>
      </c>
      <c r="E223" s="55" t="s">
        <v>128</v>
      </c>
      <c r="F223" s="54" t="s">
        <v>124</v>
      </c>
      <c r="G223" s="67">
        <v>1</v>
      </c>
      <c r="H223" s="102">
        <v>10762</v>
      </c>
      <c r="I223" s="96"/>
      <c r="J223" s="145" t="e">
        <f t="shared" si="5"/>
        <v>#DIV/0!</v>
      </c>
      <c r="K223" s="8">
        <v>299</v>
      </c>
      <c r="L223" s="93">
        <v>564000</v>
      </c>
      <c r="M223" s="62"/>
    </row>
    <row r="224" spans="1:13" s="708" customFormat="1">
      <c r="A224" s="708">
        <v>149</v>
      </c>
      <c r="B224" s="62" t="s">
        <v>2154</v>
      </c>
      <c r="C224" s="54" t="s">
        <v>488</v>
      </c>
      <c r="D224" s="62" t="s">
        <v>557</v>
      </c>
      <c r="E224" s="55" t="s">
        <v>128</v>
      </c>
      <c r="F224" s="54" t="s">
        <v>124</v>
      </c>
      <c r="G224" s="67">
        <v>1</v>
      </c>
      <c r="H224" s="102">
        <v>27847</v>
      </c>
      <c r="I224" s="96"/>
      <c r="J224" s="145" t="e">
        <f t="shared" si="5"/>
        <v>#DIV/0!</v>
      </c>
      <c r="K224" s="8">
        <v>530</v>
      </c>
      <c r="L224" s="93">
        <v>1218000</v>
      </c>
      <c r="M224" s="62"/>
    </row>
    <row r="225" spans="1:13" s="708" customFormat="1">
      <c r="A225" s="708">
        <v>150</v>
      </c>
      <c r="B225" s="62" t="s">
        <v>2155</v>
      </c>
      <c r="C225" s="54" t="s">
        <v>488</v>
      </c>
      <c r="D225" s="62" t="s">
        <v>2006</v>
      </c>
      <c r="E225" s="55" t="s">
        <v>128</v>
      </c>
      <c r="F225" s="54" t="s">
        <v>124</v>
      </c>
      <c r="G225" s="67">
        <v>1</v>
      </c>
      <c r="H225" s="102">
        <v>1910</v>
      </c>
      <c r="I225" s="96"/>
      <c r="J225" s="145" t="e">
        <f t="shared" si="5"/>
        <v>#DIV/0!</v>
      </c>
      <c r="K225" s="8">
        <v>46</v>
      </c>
      <c r="L225" s="93">
        <v>90000</v>
      </c>
      <c r="M225" s="62"/>
    </row>
    <row r="226" spans="1:13" s="708" customFormat="1">
      <c r="A226" s="708">
        <v>151</v>
      </c>
      <c r="B226" s="62" t="s">
        <v>2156</v>
      </c>
      <c r="C226" s="54" t="s">
        <v>488</v>
      </c>
      <c r="D226" s="62" t="s">
        <v>2006</v>
      </c>
      <c r="E226" s="55" t="s">
        <v>128</v>
      </c>
      <c r="F226" s="54" t="s">
        <v>124</v>
      </c>
      <c r="G226" s="67">
        <v>1</v>
      </c>
      <c r="H226" s="102">
        <v>2534</v>
      </c>
      <c r="I226" s="96"/>
      <c r="J226" s="145" t="e">
        <f t="shared" si="5"/>
        <v>#DIV/0!</v>
      </c>
      <c r="K226" s="8">
        <v>86</v>
      </c>
      <c r="L226" s="93">
        <v>123000</v>
      </c>
      <c r="M226" s="62"/>
    </row>
    <row r="227" spans="1:13" s="708" customFormat="1">
      <c r="A227" s="708">
        <v>152</v>
      </c>
      <c r="B227" s="62" t="s">
        <v>2157</v>
      </c>
      <c r="C227" s="54" t="s">
        <v>488</v>
      </c>
      <c r="D227" s="62" t="s">
        <v>2006</v>
      </c>
      <c r="E227" s="55" t="s">
        <v>128</v>
      </c>
      <c r="F227" s="54" t="s">
        <v>124</v>
      </c>
      <c r="G227" s="67">
        <v>1</v>
      </c>
      <c r="H227" s="102">
        <v>10115</v>
      </c>
      <c r="I227" s="96"/>
      <c r="J227" s="145" t="e">
        <f t="shared" si="5"/>
        <v>#DIV/0!</v>
      </c>
      <c r="K227" s="8">
        <v>157</v>
      </c>
      <c r="L227" s="93">
        <v>503000</v>
      </c>
      <c r="M227" s="62"/>
    </row>
    <row r="228" spans="1:13" s="708" customFormat="1">
      <c r="A228" s="708">
        <v>153</v>
      </c>
      <c r="B228" s="62" t="s">
        <v>2158</v>
      </c>
      <c r="C228" s="54" t="s">
        <v>488</v>
      </c>
      <c r="D228" s="735" t="s">
        <v>2159</v>
      </c>
      <c r="E228" s="55" t="s">
        <v>128</v>
      </c>
      <c r="F228" s="54" t="s">
        <v>124</v>
      </c>
      <c r="G228" s="67">
        <v>1</v>
      </c>
      <c r="H228" s="102">
        <v>15096</v>
      </c>
      <c r="I228" s="96"/>
      <c r="J228" s="158" t="e">
        <f t="shared" si="5"/>
        <v>#DIV/0!</v>
      </c>
      <c r="K228" s="8">
        <v>406</v>
      </c>
      <c r="L228" s="93">
        <v>670000</v>
      </c>
      <c r="M228" s="62"/>
    </row>
    <row r="229" spans="1:13" s="708" customFormat="1">
      <c r="A229" s="708">
        <v>154</v>
      </c>
      <c r="B229" s="62" t="s">
        <v>2160</v>
      </c>
      <c r="C229" s="54" t="s">
        <v>488</v>
      </c>
      <c r="D229" s="736" t="s">
        <v>2159</v>
      </c>
      <c r="E229" s="55" t="s">
        <v>128</v>
      </c>
      <c r="F229" s="54" t="s">
        <v>124</v>
      </c>
      <c r="G229" s="67">
        <v>1</v>
      </c>
      <c r="H229" s="102">
        <v>4945</v>
      </c>
      <c r="I229" s="96"/>
      <c r="J229" s="158" t="e">
        <f t="shared" si="5"/>
        <v>#DIV/0!</v>
      </c>
      <c r="K229" s="8">
        <v>83</v>
      </c>
      <c r="L229" s="93">
        <v>238000</v>
      </c>
      <c r="M229" s="62"/>
    </row>
    <row r="230" spans="1:13" s="708" customFormat="1">
      <c r="A230" s="708">
        <v>155</v>
      </c>
      <c r="B230" s="62" t="s">
        <v>2161</v>
      </c>
      <c r="C230" s="54" t="s">
        <v>488</v>
      </c>
      <c r="D230" s="736" t="s">
        <v>2159</v>
      </c>
      <c r="E230" s="55" t="s">
        <v>128</v>
      </c>
      <c r="F230" s="54" t="s">
        <v>124</v>
      </c>
      <c r="G230" s="67">
        <v>1</v>
      </c>
      <c r="H230" s="102">
        <v>691</v>
      </c>
      <c r="I230" s="96"/>
      <c r="J230" s="145" t="e">
        <f t="shared" si="5"/>
        <v>#DIV/0!</v>
      </c>
      <c r="K230" s="8">
        <v>128</v>
      </c>
      <c r="L230" s="93">
        <v>161000</v>
      </c>
      <c r="M230" s="62"/>
    </row>
    <row r="231" spans="1:13" s="708" customFormat="1">
      <c r="A231" s="734">
        <v>156</v>
      </c>
      <c r="B231" s="62" t="s">
        <v>2162</v>
      </c>
      <c r="C231" s="54" t="s">
        <v>488</v>
      </c>
      <c r="D231" s="736" t="s">
        <v>2159</v>
      </c>
      <c r="E231" s="55" t="s">
        <v>128</v>
      </c>
      <c r="F231" s="54" t="s">
        <v>124</v>
      </c>
      <c r="G231" s="67">
        <v>1</v>
      </c>
      <c r="H231" s="102">
        <v>3633</v>
      </c>
      <c r="I231" s="96"/>
      <c r="J231" s="158" t="e">
        <f t="shared" si="5"/>
        <v>#DIV/0!</v>
      </c>
      <c r="K231" s="8">
        <v>35</v>
      </c>
      <c r="L231" s="93">
        <v>27000</v>
      </c>
      <c r="M231" s="62"/>
    </row>
    <row r="232" spans="1:13">
      <c r="A232" s="24">
        <v>210</v>
      </c>
      <c r="B232" s="41"/>
      <c r="C232" s="41"/>
      <c r="D232" s="41"/>
      <c r="E232" s="70"/>
      <c r="F232" s="70"/>
      <c r="G232" s="43"/>
      <c r="H232" s="71"/>
      <c r="I232" s="72"/>
      <c r="J232" s="145" t="e">
        <f t="shared" si="5"/>
        <v>#DIV/0!</v>
      </c>
      <c r="K232" s="42"/>
      <c r="L232" s="42"/>
      <c r="M232" s="41"/>
    </row>
    <row r="233" spans="1:13">
      <c r="A233" s="24">
        <v>211</v>
      </c>
      <c r="B233" s="41"/>
      <c r="C233" s="41"/>
      <c r="D233" s="41"/>
      <c r="E233" s="70"/>
      <c r="F233" s="70"/>
      <c r="G233" s="43"/>
      <c r="H233" s="71"/>
      <c r="I233" s="72"/>
      <c r="J233" s="145" t="e">
        <f t="shared" si="5"/>
        <v>#DIV/0!</v>
      </c>
      <c r="K233" s="42"/>
      <c r="L233" s="42"/>
      <c r="M233" s="41"/>
    </row>
    <row r="234" spans="1:13">
      <c r="A234" s="24">
        <v>212</v>
      </c>
      <c r="B234" s="41"/>
      <c r="C234" s="41"/>
      <c r="D234" s="41"/>
      <c r="E234" s="70"/>
      <c r="F234" s="70"/>
      <c r="G234" s="43"/>
      <c r="H234" s="71"/>
      <c r="I234" s="72"/>
      <c r="J234" s="145" t="e">
        <f t="shared" si="5"/>
        <v>#DIV/0!</v>
      </c>
      <c r="K234" s="42"/>
      <c r="L234" s="42"/>
      <c r="M234" s="41"/>
    </row>
    <row r="235" spans="1:13">
      <c r="A235" s="24">
        <v>213</v>
      </c>
      <c r="B235" s="41"/>
      <c r="C235" s="41"/>
      <c r="D235" s="41"/>
      <c r="E235" s="70"/>
      <c r="F235" s="70"/>
      <c r="G235" s="43"/>
      <c r="H235" s="71"/>
      <c r="I235" s="72"/>
      <c r="J235" s="158" t="e">
        <f t="shared" si="5"/>
        <v>#DIV/0!</v>
      </c>
      <c r="K235" s="42"/>
      <c r="L235" s="42"/>
      <c r="M235" s="41"/>
    </row>
    <row r="236" spans="1:13">
      <c r="A236" s="24">
        <v>214</v>
      </c>
      <c r="B236" s="41"/>
      <c r="C236" s="41"/>
      <c r="D236" s="41"/>
      <c r="E236" s="70"/>
      <c r="F236" s="70"/>
      <c r="G236" s="43"/>
      <c r="H236" s="71"/>
      <c r="I236" s="72"/>
      <c r="J236" s="158" t="e">
        <f t="shared" si="5"/>
        <v>#DIV/0!</v>
      </c>
      <c r="K236" s="42"/>
      <c r="L236" s="42"/>
      <c r="M236" s="41"/>
    </row>
    <row r="237" spans="1:13">
      <c r="A237" s="24">
        <v>215</v>
      </c>
      <c r="B237" s="41"/>
      <c r="C237" s="41"/>
      <c r="D237" s="41"/>
      <c r="E237" s="70"/>
      <c r="F237" s="70"/>
      <c r="G237" s="43"/>
      <c r="H237" s="71"/>
      <c r="I237" s="72"/>
      <c r="J237" s="145" t="e">
        <f t="shared" si="5"/>
        <v>#DIV/0!</v>
      </c>
      <c r="K237" s="42"/>
      <c r="L237" s="42"/>
      <c r="M237" s="41"/>
    </row>
    <row r="238" spans="1:13">
      <c r="A238" s="65">
        <v>216</v>
      </c>
      <c r="B238" s="41"/>
      <c r="C238" s="41"/>
      <c r="D238" s="41"/>
      <c r="E238" s="70"/>
      <c r="F238" s="70"/>
      <c r="G238" s="43"/>
      <c r="H238" s="71"/>
      <c r="I238" s="72"/>
      <c r="J238" s="158" t="e">
        <f t="shared" si="5"/>
        <v>#DIV/0!</v>
      </c>
      <c r="K238" s="42"/>
      <c r="L238" s="42"/>
      <c r="M238" s="41"/>
    </row>
    <row r="239" spans="1:13">
      <c r="A239" s="65">
        <v>217</v>
      </c>
      <c r="B239" s="41"/>
      <c r="C239" s="41"/>
      <c r="D239" s="41"/>
      <c r="E239" s="70"/>
      <c r="F239" s="70"/>
      <c r="G239" s="43"/>
      <c r="H239" s="71"/>
      <c r="I239" s="72"/>
      <c r="J239" s="158" t="e">
        <f t="shared" si="5"/>
        <v>#DIV/0!</v>
      </c>
      <c r="K239" s="42"/>
      <c r="L239" s="42"/>
      <c r="M239" s="41"/>
    </row>
    <row r="240" spans="1:13">
      <c r="A240" s="24">
        <v>218</v>
      </c>
      <c r="B240" s="41"/>
      <c r="C240" s="41"/>
      <c r="D240" s="41"/>
      <c r="E240" s="70"/>
      <c r="F240" s="70"/>
      <c r="G240" s="43"/>
      <c r="H240" s="71"/>
      <c r="I240" s="72"/>
      <c r="J240" s="145" t="e">
        <f t="shared" si="5"/>
        <v>#DIV/0!</v>
      </c>
      <c r="K240" s="42"/>
      <c r="L240" s="42"/>
      <c r="M240" s="41"/>
    </row>
    <row r="241" spans="1:13">
      <c r="A241" s="24">
        <v>219</v>
      </c>
      <c r="B241" s="41"/>
      <c r="C241" s="41"/>
      <c r="D241" s="41"/>
      <c r="E241" s="70"/>
      <c r="F241" s="70"/>
      <c r="G241" s="43"/>
      <c r="H241" s="71"/>
      <c r="I241" s="72"/>
      <c r="J241" s="145" t="e">
        <f t="shared" si="5"/>
        <v>#DIV/0!</v>
      </c>
      <c r="K241" s="42"/>
      <c r="L241" s="42"/>
      <c r="M241" s="41"/>
    </row>
    <row r="242" spans="1:13">
      <c r="A242" s="24">
        <v>220</v>
      </c>
      <c r="B242" s="41"/>
      <c r="C242" s="41"/>
      <c r="D242" s="41"/>
      <c r="E242" s="70"/>
      <c r="F242" s="70"/>
      <c r="G242" s="43"/>
      <c r="H242" s="71"/>
      <c r="I242" s="72"/>
      <c r="J242" s="145" t="e">
        <f t="shared" si="5"/>
        <v>#DIV/0!</v>
      </c>
      <c r="K242" s="42"/>
      <c r="L242" s="42"/>
      <c r="M242" s="41"/>
    </row>
    <row r="243" spans="1:13">
      <c r="A243" s="24">
        <v>221</v>
      </c>
      <c r="B243" s="41"/>
      <c r="C243" s="41"/>
      <c r="D243" s="41"/>
      <c r="E243" s="70"/>
      <c r="F243" s="70"/>
      <c r="G243" s="43"/>
      <c r="H243" s="71"/>
      <c r="I243" s="72"/>
      <c r="J243" s="145" t="e">
        <f t="shared" si="5"/>
        <v>#DIV/0!</v>
      </c>
      <c r="K243" s="42"/>
      <c r="L243" s="42"/>
      <c r="M243" s="41"/>
    </row>
    <row r="244" spans="1:13">
      <c r="A244" s="24">
        <v>222</v>
      </c>
      <c r="B244" s="41"/>
      <c r="C244" s="41"/>
      <c r="D244" s="41"/>
      <c r="E244" s="70"/>
      <c r="F244" s="70"/>
      <c r="G244" s="43"/>
      <c r="H244" s="71"/>
      <c r="I244" s="72"/>
      <c r="J244" s="158" t="e">
        <f t="shared" si="5"/>
        <v>#DIV/0!</v>
      </c>
      <c r="K244" s="42"/>
      <c r="L244" s="42"/>
      <c r="M244" s="41"/>
    </row>
    <row r="245" spans="1:13">
      <c r="A245" s="24">
        <v>223</v>
      </c>
      <c r="B245" s="41"/>
      <c r="C245" s="41"/>
      <c r="D245" s="41"/>
      <c r="E245" s="70"/>
      <c r="F245" s="70"/>
      <c r="G245" s="43"/>
      <c r="H245" s="71"/>
      <c r="I245" s="72"/>
      <c r="J245" s="158" t="e">
        <f t="shared" si="5"/>
        <v>#DIV/0!</v>
      </c>
      <c r="K245" s="42"/>
      <c r="L245" s="42"/>
      <c r="M245" s="41"/>
    </row>
    <row r="246" spans="1:13">
      <c r="A246" s="24">
        <v>224</v>
      </c>
      <c r="B246" s="41"/>
      <c r="C246" s="41"/>
      <c r="D246" s="41"/>
      <c r="E246" s="70"/>
      <c r="F246" s="70"/>
      <c r="G246" s="43"/>
      <c r="H246" s="71"/>
      <c r="I246" s="72"/>
      <c r="J246" s="145" t="e">
        <f t="shared" si="5"/>
        <v>#DIV/0!</v>
      </c>
      <c r="K246" s="42"/>
      <c r="L246" s="42"/>
      <c r="M246" s="41"/>
    </row>
    <row r="247" spans="1:13">
      <c r="A247" s="24">
        <v>225</v>
      </c>
      <c r="B247" s="41"/>
      <c r="C247" s="41"/>
      <c r="D247" s="41"/>
      <c r="E247" s="70"/>
      <c r="F247" s="70"/>
      <c r="G247" s="43"/>
      <c r="H247" s="71"/>
      <c r="I247" s="72"/>
      <c r="J247" s="158" t="e">
        <f t="shared" si="5"/>
        <v>#DIV/0!</v>
      </c>
      <c r="K247" s="42"/>
      <c r="L247" s="42"/>
      <c r="M247" s="41"/>
    </row>
    <row r="248" spans="1:13">
      <c r="A248" s="65">
        <v>226</v>
      </c>
      <c r="B248" s="41"/>
      <c r="C248" s="41"/>
      <c r="D248" s="41"/>
      <c r="E248" s="70"/>
      <c r="F248" s="70"/>
      <c r="G248" s="43"/>
      <c r="H248" s="71"/>
      <c r="I248" s="72"/>
      <c r="J248" s="158" t="e">
        <f t="shared" si="5"/>
        <v>#DIV/0!</v>
      </c>
      <c r="K248" s="42"/>
      <c r="L248" s="42"/>
      <c r="M248" s="41"/>
    </row>
    <row r="249" spans="1:13">
      <c r="A249" s="65">
        <v>227</v>
      </c>
      <c r="B249" s="41"/>
      <c r="C249" s="41"/>
      <c r="D249" s="41"/>
      <c r="E249" s="70"/>
      <c r="F249" s="70"/>
      <c r="G249" s="43"/>
      <c r="H249" s="71"/>
      <c r="I249" s="72"/>
      <c r="J249" s="145" t="e">
        <f t="shared" si="5"/>
        <v>#DIV/0!</v>
      </c>
      <c r="K249" s="42"/>
      <c r="L249" s="42"/>
      <c r="M249" s="41"/>
    </row>
    <row r="250" spans="1:13">
      <c r="A250" s="24">
        <v>228</v>
      </c>
      <c r="B250" s="41"/>
      <c r="C250" s="41"/>
      <c r="D250" s="41"/>
      <c r="E250" s="70"/>
      <c r="F250" s="70"/>
      <c r="G250" s="43"/>
      <c r="H250" s="71"/>
      <c r="I250" s="72"/>
      <c r="J250" s="145" t="e">
        <f t="shared" si="5"/>
        <v>#DIV/0!</v>
      </c>
      <c r="K250" s="42"/>
      <c r="L250" s="42"/>
      <c r="M250" s="41"/>
    </row>
    <row r="251" spans="1:13">
      <c r="A251" s="24">
        <v>229</v>
      </c>
      <c r="B251" s="41"/>
      <c r="C251" s="41"/>
      <c r="D251" s="41"/>
      <c r="E251" s="70"/>
      <c r="F251" s="70"/>
      <c r="G251" s="43"/>
      <c r="H251" s="71"/>
      <c r="I251" s="72"/>
      <c r="J251" s="145" t="e">
        <f t="shared" si="5"/>
        <v>#DIV/0!</v>
      </c>
      <c r="K251" s="42"/>
      <c r="L251" s="42"/>
      <c r="M251" s="41"/>
    </row>
    <row r="252" spans="1:13">
      <c r="A252" s="24">
        <v>230</v>
      </c>
      <c r="B252" s="41"/>
      <c r="C252" s="41"/>
      <c r="D252" s="41"/>
      <c r="E252" s="70"/>
      <c r="F252" s="70"/>
      <c r="G252" s="43"/>
      <c r="H252" s="71"/>
      <c r="I252" s="72"/>
      <c r="J252" s="145" t="e">
        <f t="shared" si="5"/>
        <v>#DIV/0!</v>
      </c>
      <c r="K252" s="42"/>
      <c r="L252" s="42"/>
      <c r="M252" s="41"/>
    </row>
    <row r="253" spans="1:13">
      <c r="A253" s="24">
        <v>231</v>
      </c>
      <c r="B253" s="41"/>
      <c r="C253" s="41"/>
      <c r="D253" s="41"/>
      <c r="E253" s="70"/>
      <c r="F253" s="70"/>
      <c r="G253" s="43"/>
      <c r="H253" s="71"/>
      <c r="I253" s="72"/>
      <c r="J253" s="158" t="e">
        <f t="shared" si="5"/>
        <v>#DIV/0!</v>
      </c>
      <c r="K253" s="42"/>
      <c r="L253" s="42"/>
      <c r="M253" s="41"/>
    </row>
    <row r="254" spans="1:13">
      <c r="A254" s="24">
        <v>232</v>
      </c>
      <c r="B254" s="41"/>
      <c r="C254" s="41"/>
      <c r="D254" s="41"/>
      <c r="E254" s="70"/>
      <c r="F254" s="70"/>
      <c r="G254" s="43"/>
      <c r="H254" s="71"/>
      <c r="I254" s="72"/>
      <c r="J254" s="158" t="e">
        <f t="shared" si="5"/>
        <v>#DIV/0!</v>
      </c>
      <c r="K254" s="42"/>
      <c r="L254" s="42"/>
      <c r="M254" s="41"/>
    </row>
    <row r="255" spans="1:13">
      <c r="A255" s="24">
        <v>233</v>
      </c>
      <c r="B255" s="41"/>
      <c r="C255" s="41"/>
      <c r="D255" s="41"/>
      <c r="E255" s="70"/>
      <c r="F255" s="70"/>
      <c r="G255" s="43"/>
      <c r="H255" s="71"/>
      <c r="I255" s="72"/>
      <c r="J255" s="145" t="e">
        <f t="shared" si="5"/>
        <v>#DIV/0!</v>
      </c>
      <c r="K255" s="42"/>
      <c r="L255" s="42"/>
      <c r="M255" s="41"/>
    </row>
    <row r="256" spans="1:13">
      <c r="A256" s="24">
        <v>234</v>
      </c>
      <c r="B256" s="41"/>
      <c r="C256" s="41"/>
      <c r="D256" s="41"/>
      <c r="E256" s="70"/>
      <c r="F256" s="70"/>
      <c r="G256" s="43"/>
      <c r="H256" s="71"/>
      <c r="I256" s="72"/>
      <c r="J256" s="158" t="e">
        <f t="shared" si="5"/>
        <v>#DIV/0!</v>
      </c>
      <c r="K256" s="42"/>
      <c r="L256" s="42"/>
      <c r="M256" s="41"/>
    </row>
    <row r="257" spans="1:13">
      <c r="A257" s="24">
        <v>235</v>
      </c>
      <c r="B257" s="41"/>
      <c r="C257" s="41"/>
      <c r="D257" s="41"/>
      <c r="E257" s="70"/>
      <c r="F257" s="70"/>
      <c r="G257" s="43"/>
      <c r="H257" s="71"/>
      <c r="I257" s="72"/>
      <c r="J257" s="158" t="e">
        <f t="shared" si="5"/>
        <v>#DIV/0!</v>
      </c>
      <c r="K257" s="42"/>
      <c r="L257" s="42"/>
      <c r="M257" s="41"/>
    </row>
    <row r="258" spans="1:13">
      <c r="A258" s="65">
        <v>236</v>
      </c>
      <c r="B258" s="41"/>
      <c r="C258" s="41"/>
      <c r="D258" s="41"/>
      <c r="E258" s="70"/>
      <c r="F258" s="70"/>
      <c r="G258" s="43"/>
      <c r="H258" s="71"/>
      <c r="I258" s="72"/>
      <c r="J258" s="145" t="e">
        <f t="shared" si="5"/>
        <v>#DIV/0!</v>
      </c>
      <c r="K258" s="42"/>
      <c r="L258" s="42"/>
      <c r="M258" s="41"/>
    </row>
    <row r="259" spans="1:13">
      <c r="A259" s="65">
        <v>237</v>
      </c>
      <c r="B259" s="41"/>
      <c r="C259" s="41"/>
      <c r="D259" s="41"/>
      <c r="E259" s="70"/>
      <c r="F259" s="70"/>
      <c r="G259" s="43"/>
      <c r="H259" s="71"/>
      <c r="I259" s="72"/>
      <c r="J259" s="145" t="e">
        <f t="shared" si="5"/>
        <v>#DIV/0!</v>
      </c>
      <c r="K259" s="42"/>
      <c r="L259" s="42"/>
      <c r="M259" s="41"/>
    </row>
    <row r="260" spans="1:13">
      <c r="A260" s="24">
        <v>238</v>
      </c>
      <c r="B260" s="41"/>
      <c r="C260" s="41"/>
      <c r="D260" s="41"/>
      <c r="E260" s="70"/>
      <c r="F260" s="70"/>
      <c r="G260" s="43"/>
      <c r="H260" s="71"/>
      <c r="I260" s="72"/>
      <c r="J260" s="145" t="e">
        <f t="shared" si="5"/>
        <v>#DIV/0!</v>
      </c>
      <c r="K260" s="42"/>
      <c r="L260" s="42"/>
      <c r="M260" s="41"/>
    </row>
    <row r="261" spans="1:13">
      <c r="A261" s="24">
        <v>239</v>
      </c>
      <c r="B261" s="41"/>
      <c r="C261" s="41"/>
      <c r="D261" s="41"/>
      <c r="E261" s="70"/>
      <c r="F261" s="70"/>
      <c r="G261" s="43"/>
      <c r="H261" s="71"/>
      <c r="I261" s="72"/>
      <c r="J261" s="145" t="e">
        <f t="shared" si="5"/>
        <v>#DIV/0!</v>
      </c>
      <c r="K261" s="42"/>
      <c r="L261" s="42"/>
      <c r="M261" s="41"/>
    </row>
    <row r="262" spans="1:13">
      <c r="A262" s="24">
        <v>240</v>
      </c>
      <c r="B262" s="41"/>
      <c r="C262" s="41"/>
      <c r="D262" s="41"/>
      <c r="E262" s="70"/>
      <c r="F262" s="70"/>
      <c r="G262" s="43"/>
      <c r="H262" s="71"/>
      <c r="I262" s="72"/>
      <c r="J262" s="158" t="e">
        <f t="shared" si="5"/>
        <v>#DIV/0!</v>
      </c>
      <c r="K262" s="42"/>
      <c r="L262" s="42"/>
      <c r="M262" s="41"/>
    </row>
    <row r="263" spans="1:13">
      <c r="A263" s="24">
        <v>241</v>
      </c>
      <c r="B263" s="41"/>
      <c r="C263" s="41"/>
      <c r="D263" s="41"/>
      <c r="E263" s="70"/>
      <c r="F263" s="70"/>
      <c r="G263" s="43"/>
      <c r="H263" s="71"/>
      <c r="I263" s="72"/>
      <c r="J263" s="158" t="e">
        <f t="shared" si="5"/>
        <v>#DIV/0!</v>
      </c>
      <c r="K263" s="42"/>
      <c r="L263" s="42"/>
      <c r="M263" s="41"/>
    </row>
    <row r="264" spans="1:13">
      <c r="A264" s="24">
        <v>242</v>
      </c>
      <c r="B264" s="41"/>
      <c r="C264" s="41"/>
      <c r="D264" s="41"/>
      <c r="E264" s="70"/>
      <c r="F264" s="70"/>
      <c r="G264" s="43"/>
      <c r="H264" s="71"/>
      <c r="I264" s="72"/>
      <c r="J264" s="145" t="e">
        <f t="shared" si="5"/>
        <v>#DIV/0!</v>
      </c>
      <c r="K264" s="42"/>
      <c r="L264" s="42"/>
      <c r="M264" s="41"/>
    </row>
    <row r="265" spans="1:13">
      <c r="A265" s="24">
        <v>243</v>
      </c>
      <c r="B265" s="41"/>
      <c r="C265" s="41"/>
      <c r="D265" s="41"/>
      <c r="E265" s="70"/>
      <c r="F265" s="70"/>
      <c r="G265" s="43"/>
      <c r="H265" s="71"/>
      <c r="I265" s="72"/>
      <c r="J265" s="158" t="e">
        <f t="shared" si="5"/>
        <v>#DIV/0!</v>
      </c>
      <c r="K265" s="42"/>
      <c r="L265" s="42"/>
      <c r="M265" s="41"/>
    </row>
    <row r="266" spans="1:13">
      <c r="A266" s="24">
        <v>244</v>
      </c>
      <c r="B266" s="41"/>
      <c r="C266" s="41"/>
      <c r="D266" s="41"/>
      <c r="E266" s="70"/>
      <c r="F266" s="70"/>
      <c r="G266" s="43"/>
      <c r="H266" s="71"/>
      <c r="I266" s="72"/>
      <c r="J266" s="158" t="e">
        <f t="shared" si="5"/>
        <v>#DIV/0!</v>
      </c>
      <c r="K266" s="42"/>
      <c r="L266" s="42"/>
      <c r="M266" s="41"/>
    </row>
    <row r="267" spans="1:13">
      <c r="A267" s="24">
        <v>245</v>
      </c>
      <c r="B267" s="41"/>
      <c r="C267" s="41"/>
      <c r="D267" s="41"/>
      <c r="E267" s="70"/>
      <c r="F267" s="70"/>
      <c r="G267" s="43"/>
      <c r="H267" s="71"/>
      <c r="I267" s="72"/>
      <c r="J267" s="145" t="e">
        <f t="shared" si="5"/>
        <v>#DIV/0!</v>
      </c>
      <c r="K267" s="42"/>
      <c r="L267" s="42"/>
      <c r="M267" s="41"/>
    </row>
    <row r="268" spans="1:13">
      <c r="A268" s="65">
        <v>246</v>
      </c>
      <c r="B268" s="41"/>
      <c r="C268" s="41"/>
      <c r="D268" s="41"/>
      <c r="E268" s="70"/>
      <c r="F268" s="70"/>
      <c r="G268" s="43"/>
      <c r="H268" s="71"/>
      <c r="I268" s="72"/>
      <c r="J268" s="145" t="e">
        <f t="shared" si="5"/>
        <v>#DIV/0!</v>
      </c>
      <c r="K268" s="42"/>
      <c r="L268" s="42"/>
      <c r="M268" s="41"/>
    </row>
    <row r="269" spans="1:13">
      <c r="A269" s="65">
        <v>247</v>
      </c>
      <c r="B269" s="41"/>
      <c r="C269" s="41"/>
      <c r="D269" s="41"/>
      <c r="E269" s="70"/>
      <c r="F269" s="70"/>
      <c r="G269" s="43"/>
      <c r="H269" s="71"/>
      <c r="I269" s="72"/>
      <c r="J269" s="145" t="e">
        <f t="shared" si="5"/>
        <v>#DIV/0!</v>
      </c>
      <c r="K269" s="42"/>
      <c r="L269" s="42"/>
      <c r="M269" s="41"/>
    </row>
    <row r="270" spans="1:13">
      <c r="A270" s="24">
        <v>248</v>
      </c>
      <c r="B270" s="41"/>
      <c r="C270" s="41"/>
      <c r="D270" s="41"/>
      <c r="E270" s="70"/>
      <c r="F270" s="70"/>
      <c r="G270" s="43"/>
      <c r="H270" s="71"/>
      <c r="I270" s="72"/>
      <c r="J270" s="145" t="e">
        <f t="shared" si="5"/>
        <v>#DIV/0!</v>
      </c>
      <c r="K270" s="42"/>
      <c r="L270" s="42"/>
      <c r="M270" s="41"/>
    </row>
    <row r="271" spans="1:13">
      <c r="A271" s="24">
        <v>249</v>
      </c>
      <c r="B271" s="41"/>
      <c r="C271" s="41"/>
      <c r="D271" s="41"/>
      <c r="E271" s="70"/>
      <c r="F271" s="70"/>
      <c r="G271" s="43"/>
      <c r="H271" s="71"/>
      <c r="I271" s="72"/>
      <c r="J271" s="158" t="e">
        <f t="shared" si="5"/>
        <v>#DIV/0!</v>
      </c>
      <c r="K271" s="42"/>
      <c r="L271" s="42"/>
      <c r="M271" s="41"/>
    </row>
    <row r="272" spans="1:13">
      <c r="A272" s="24">
        <v>250</v>
      </c>
      <c r="B272" s="41"/>
      <c r="C272" s="41"/>
      <c r="D272" s="41"/>
      <c r="E272" s="70"/>
      <c r="F272" s="70"/>
      <c r="G272" s="43"/>
      <c r="H272" s="71"/>
      <c r="I272" s="72"/>
      <c r="J272" s="158" t="e">
        <f t="shared" si="5"/>
        <v>#DIV/0!</v>
      </c>
      <c r="K272" s="42"/>
      <c r="L272" s="42"/>
      <c r="M272" s="41"/>
    </row>
    <row r="273" spans="1:13">
      <c r="A273" s="24">
        <v>251</v>
      </c>
      <c r="B273" s="41"/>
      <c r="C273" s="41"/>
      <c r="D273" s="41"/>
      <c r="E273" s="70"/>
      <c r="F273" s="70"/>
      <c r="G273" s="43"/>
      <c r="H273" s="71"/>
      <c r="I273" s="72"/>
      <c r="J273" s="145" t="e">
        <f t="shared" si="5"/>
        <v>#DIV/0!</v>
      </c>
      <c r="K273" s="42"/>
      <c r="L273" s="42"/>
      <c r="M273" s="41"/>
    </row>
    <row r="274" spans="1:13">
      <c r="A274" s="24">
        <v>252</v>
      </c>
      <c r="B274" s="41"/>
      <c r="C274" s="41"/>
      <c r="D274" s="41"/>
      <c r="E274" s="70"/>
      <c r="F274" s="70"/>
      <c r="G274" s="43"/>
      <c r="H274" s="71"/>
      <c r="I274" s="72"/>
      <c r="J274" s="158" t="e">
        <f t="shared" si="5"/>
        <v>#DIV/0!</v>
      </c>
      <c r="K274" s="42"/>
      <c r="L274" s="42"/>
      <c r="M274" s="41"/>
    </row>
    <row r="275" spans="1:13">
      <c r="A275" s="24">
        <v>253</v>
      </c>
      <c r="B275" s="41"/>
      <c r="C275" s="41"/>
      <c r="D275" s="41"/>
      <c r="E275" s="70"/>
      <c r="F275" s="70"/>
      <c r="G275" s="43"/>
      <c r="H275" s="71"/>
      <c r="I275" s="72"/>
      <c r="J275" s="158" t="e">
        <f t="shared" ref="J275:J338" si="6">H275/I275</f>
        <v>#DIV/0!</v>
      </c>
      <c r="K275" s="42"/>
      <c r="L275" s="42"/>
      <c r="M275" s="41"/>
    </row>
    <row r="276" spans="1:13">
      <c r="A276" s="24">
        <v>254</v>
      </c>
      <c r="B276" s="41"/>
      <c r="C276" s="41"/>
      <c r="D276" s="41"/>
      <c r="E276" s="70"/>
      <c r="F276" s="70"/>
      <c r="G276" s="43"/>
      <c r="H276" s="71"/>
      <c r="I276" s="72"/>
      <c r="J276" s="145" t="e">
        <f t="shared" si="6"/>
        <v>#DIV/0!</v>
      </c>
      <c r="K276" s="42"/>
      <c r="L276" s="42"/>
      <c r="M276" s="41"/>
    </row>
    <row r="277" spans="1:13">
      <c r="A277" s="24">
        <v>255</v>
      </c>
      <c r="B277" s="41"/>
      <c r="C277" s="41"/>
      <c r="D277" s="41"/>
      <c r="E277" s="70"/>
      <c r="F277" s="70"/>
      <c r="G277" s="43"/>
      <c r="H277" s="71"/>
      <c r="I277" s="72"/>
      <c r="J277" s="145" t="e">
        <f t="shared" si="6"/>
        <v>#DIV/0!</v>
      </c>
      <c r="K277" s="42"/>
      <c r="L277" s="42"/>
      <c r="M277" s="41"/>
    </row>
    <row r="278" spans="1:13">
      <c r="A278" s="65">
        <v>256</v>
      </c>
      <c r="B278" s="41"/>
      <c r="C278" s="41"/>
      <c r="D278" s="41"/>
      <c r="E278" s="70"/>
      <c r="F278" s="70"/>
      <c r="G278" s="43"/>
      <c r="H278" s="71"/>
      <c r="I278" s="72"/>
      <c r="J278" s="145" t="e">
        <f t="shared" si="6"/>
        <v>#DIV/0!</v>
      </c>
      <c r="K278" s="42"/>
      <c r="L278" s="42"/>
      <c r="M278" s="41"/>
    </row>
    <row r="279" spans="1:13">
      <c r="A279" s="65">
        <v>257</v>
      </c>
      <c r="B279" s="41"/>
      <c r="C279" s="41"/>
      <c r="D279" s="41"/>
      <c r="E279" s="70"/>
      <c r="F279" s="70"/>
      <c r="G279" s="43"/>
      <c r="H279" s="71"/>
      <c r="I279" s="72"/>
      <c r="J279" s="145" t="e">
        <f t="shared" si="6"/>
        <v>#DIV/0!</v>
      </c>
      <c r="K279" s="42"/>
      <c r="L279" s="42"/>
      <c r="M279" s="41"/>
    </row>
    <row r="280" spans="1:13">
      <c r="A280" s="24">
        <v>258</v>
      </c>
      <c r="B280" s="41"/>
      <c r="C280" s="41"/>
      <c r="D280" s="41"/>
      <c r="E280" s="70"/>
      <c r="F280" s="70"/>
      <c r="G280" s="43"/>
      <c r="H280" s="71"/>
      <c r="I280" s="72"/>
      <c r="J280" s="158" t="e">
        <f t="shared" si="6"/>
        <v>#DIV/0!</v>
      </c>
      <c r="K280" s="42"/>
      <c r="L280" s="42"/>
      <c r="M280" s="41"/>
    </row>
    <row r="281" spans="1:13">
      <c r="A281" s="24">
        <v>259</v>
      </c>
      <c r="B281" s="41"/>
      <c r="C281" s="41"/>
      <c r="D281" s="41"/>
      <c r="E281" s="70"/>
      <c r="F281" s="70"/>
      <c r="G281" s="43"/>
      <c r="H281" s="71"/>
      <c r="I281" s="72"/>
      <c r="J281" s="158" t="e">
        <f t="shared" si="6"/>
        <v>#DIV/0!</v>
      </c>
      <c r="K281" s="42"/>
      <c r="L281" s="42"/>
      <c r="M281" s="41"/>
    </row>
    <row r="282" spans="1:13">
      <c r="A282" s="24">
        <v>260</v>
      </c>
      <c r="B282" s="41"/>
      <c r="C282" s="41"/>
      <c r="D282" s="41"/>
      <c r="E282" s="70"/>
      <c r="F282" s="70"/>
      <c r="G282" s="43"/>
      <c r="H282" s="71"/>
      <c r="I282" s="72"/>
      <c r="J282" s="145" t="e">
        <f t="shared" si="6"/>
        <v>#DIV/0!</v>
      </c>
      <c r="K282" s="42"/>
      <c r="L282" s="42"/>
      <c r="M282" s="41"/>
    </row>
    <row r="283" spans="1:13">
      <c r="A283" s="24">
        <v>261</v>
      </c>
      <c r="B283" s="41"/>
      <c r="C283" s="41"/>
      <c r="D283" s="41"/>
      <c r="E283" s="70"/>
      <c r="F283" s="70"/>
      <c r="G283" s="43"/>
      <c r="H283" s="71"/>
      <c r="I283" s="72"/>
      <c r="J283" s="158" t="e">
        <f t="shared" si="6"/>
        <v>#DIV/0!</v>
      </c>
      <c r="K283" s="42"/>
      <c r="L283" s="42"/>
      <c r="M283" s="41"/>
    </row>
    <row r="284" spans="1:13">
      <c r="A284" s="24">
        <v>262</v>
      </c>
      <c r="B284" s="41"/>
      <c r="C284" s="41"/>
      <c r="D284" s="41"/>
      <c r="E284" s="70"/>
      <c r="F284" s="70"/>
      <c r="G284" s="43"/>
      <c r="H284" s="71"/>
      <c r="I284" s="72"/>
      <c r="J284" s="158" t="e">
        <f t="shared" si="6"/>
        <v>#DIV/0!</v>
      </c>
      <c r="K284" s="42"/>
      <c r="L284" s="42"/>
      <c r="M284" s="41"/>
    </row>
    <row r="285" spans="1:13">
      <c r="A285" s="24">
        <v>263</v>
      </c>
      <c r="B285" s="41"/>
      <c r="C285" s="41"/>
      <c r="D285" s="41"/>
      <c r="E285" s="70"/>
      <c r="F285" s="70"/>
      <c r="G285" s="43"/>
      <c r="H285" s="71"/>
      <c r="I285" s="72"/>
      <c r="J285" s="145" t="e">
        <f t="shared" si="6"/>
        <v>#DIV/0!</v>
      </c>
      <c r="K285" s="42"/>
      <c r="L285" s="42"/>
      <c r="M285" s="41"/>
    </row>
    <row r="286" spans="1:13">
      <c r="A286" s="24">
        <v>264</v>
      </c>
      <c r="B286" s="41"/>
      <c r="C286" s="41"/>
      <c r="D286" s="41"/>
      <c r="E286" s="70"/>
      <c r="F286" s="70"/>
      <c r="G286" s="43"/>
      <c r="H286" s="71"/>
      <c r="I286" s="72"/>
      <c r="J286" s="145" t="e">
        <f t="shared" si="6"/>
        <v>#DIV/0!</v>
      </c>
      <c r="K286" s="42"/>
      <c r="L286" s="42"/>
      <c r="M286" s="41"/>
    </row>
    <row r="287" spans="1:13">
      <c r="A287" s="24">
        <v>265</v>
      </c>
      <c r="B287" s="41"/>
      <c r="C287" s="41"/>
      <c r="D287" s="41"/>
      <c r="E287" s="70"/>
      <c r="F287" s="70"/>
      <c r="G287" s="43"/>
      <c r="H287" s="71"/>
      <c r="I287" s="72"/>
      <c r="J287" s="145" t="e">
        <f t="shared" si="6"/>
        <v>#DIV/0!</v>
      </c>
      <c r="K287" s="42"/>
      <c r="L287" s="42"/>
      <c r="M287" s="41"/>
    </row>
    <row r="288" spans="1:13">
      <c r="A288" s="65">
        <v>266</v>
      </c>
      <c r="B288" s="41"/>
      <c r="C288" s="41"/>
      <c r="D288" s="41"/>
      <c r="E288" s="70"/>
      <c r="F288" s="70"/>
      <c r="G288" s="43"/>
      <c r="H288" s="71"/>
      <c r="I288" s="72"/>
      <c r="J288" s="145" t="e">
        <f t="shared" si="6"/>
        <v>#DIV/0!</v>
      </c>
      <c r="K288" s="42"/>
      <c r="L288" s="42"/>
      <c r="M288" s="41"/>
    </row>
    <row r="289" spans="1:13">
      <c r="A289" s="65">
        <v>267</v>
      </c>
      <c r="B289" s="41"/>
      <c r="C289" s="41"/>
      <c r="D289" s="41"/>
      <c r="E289" s="70"/>
      <c r="F289" s="70"/>
      <c r="G289" s="43"/>
      <c r="H289" s="71"/>
      <c r="I289" s="72"/>
      <c r="J289" s="158" t="e">
        <f t="shared" si="6"/>
        <v>#DIV/0!</v>
      </c>
      <c r="K289" s="42"/>
      <c r="L289" s="42"/>
      <c r="M289" s="41"/>
    </row>
    <row r="290" spans="1:13">
      <c r="A290" s="24">
        <v>268</v>
      </c>
      <c r="B290" s="41"/>
      <c r="C290" s="41"/>
      <c r="D290" s="41"/>
      <c r="E290" s="70"/>
      <c r="F290" s="70"/>
      <c r="G290" s="43"/>
      <c r="H290" s="71"/>
      <c r="I290" s="72"/>
      <c r="J290" s="158" t="e">
        <f t="shared" si="6"/>
        <v>#DIV/0!</v>
      </c>
      <c r="K290" s="42"/>
      <c r="L290" s="42"/>
      <c r="M290" s="41"/>
    </row>
    <row r="291" spans="1:13">
      <c r="A291" s="24">
        <v>269</v>
      </c>
      <c r="B291" s="41"/>
      <c r="C291" s="41"/>
      <c r="D291" s="41"/>
      <c r="E291" s="70"/>
      <c r="F291" s="70"/>
      <c r="G291" s="43"/>
      <c r="H291" s="71"/>
      <c r="I291" s="72"/>
      <c r="J291" s="145" t="e">
        <f t="shared" si="6"/>
        <v>#DIV/0!</v>
      </c>
      <c r="K291" s="42"/>
      <c r="L291" s="42"/>
      <c r="M291" s="41"/>
    </row>
    <row r="292" spans="1:13">
      <c r="A292" s="24">
        <v>270</v>
      </c>
      <c r="B292" s="41"/>
      <c r="C292" s="41"/>
      <c r="D292" s="41"/>
      <c r="E292" s="70"/>
      <c r="F292" s="70"/>
      <c r="G292" s="43"/>
      <c r="H292" s="71"/>
      <c r="I292" s="72"/>
      <c r="J292" s="158" t="e">
        <f t="shared" si="6"/>
        <v>#DIV/0!</v>
      </c>
      <c r="K292" s="42"/>
      <c r="L292" s="42"/>
      <c r="M292" s="41"/>
    </row>
    <row r="293" spans="1:13">
      <c r="A293" s="24">
        <v>271</v>
      </c>
      <c r="B293" s="41"/>
      <c r="C293" s="41"/>
      <c r="D293" s="41"/>
      <c r="E293" s="70"/>
      <c r="F293" s="70"/>
      <c r="G293" s="43"/>
      <c r="H293" s="71"/>
      <c r="I293" s="72"/>
      <c r="J293" s="158" t="e">
        <f t="shared" si="6"/>
        <v>#DIV/0!</v>
      </c>
      <c r="K293" s="42"/>
      <c r="L293" s="42"/>
      <c r="M293" s="41"/>
    </row>
    <row r="294" spans="1:13">
      <c r="A294" s="24">
        <v>272</v>
      </c>
      <c r="B294" s="41"/>
      <c r="C294" s="41"/>
      <c r="D294" s="41"/>
      <c r="E294" s="70"/>
      <c r="F294" s="70"/>
      <c r="G294" s="43"/>
      <c r="H294" s="71"/>
      <c r="I294" s="72"/>
      <c r="J294" s="145" t="e">
        <f t="shared" si="6"/>
        <v>#DIV/0!</v>
      </c>
      <c r="K294" s="42"/>
      <c r="L294" s="42"/>
      <c r="M294" s="41"/>
    </row>
    <row r="295" spans="1:13">
      <c r="A295" s="24">
        <v>273</v>
      </c>
      <c r="B295" s="41"/>
      <c r="C295" s="41"/>
      <c r="D295" s="41"/>
      <c r="E295" s="70"/>
      <c r="F295" s="70"/>
      <c r="G295" s="43"/>
      <c r="H295" s="71"/>
      <c r="I295" s="72"/>
      <c r="J295" s="145" t="e">
        <f t="shared" si="6"/>
        <v>#DIV/0!</v>
      </c>
      <c r="K295" s="42"/>
      <c r="L295" s="42"/>
      <c r="M295" s="41"/>
    </row>
    <row r="296" spans="1:13">
      <c r="A296" s="24">
        <v>274</v>
      </c>
      <c r="B296" s="41"/>
      <c r="C296" s="41"/>
      <c r="D296" s="41"/>
      <c r="E296" s="70"/>
      <c r="F296" s="70"/>
      <c r="G296" s="43"/>
      <c r="H296" s="71"/>
      <c r="I296" s="72"/>
      <c r="J296" s="145" t="e">
        <f t="shared" si="6"/>
        <v>#DIV/0!</v>
      </c>
      <c r="K296" s="42"/>
      <c r="L296" s="42"/>
      <c r="M296" s="41"/>
    </row>
    <row r="297" spans="1:13">
      <c r="A297" s="24">
        <v>275</v>
      </c>
      <c r="B297" s="41"/>
      <c r="C297" s="41"/>
      <c r="D297" s="41"/>
      <c r="E297" s="70"/>
      <c r="F297" s="70"/>
      <c r="G297" s="43"/>
      <c r="H297" s="71"/>
      <c r="I297" s="72"/>
      <c r="J297" s="145" t="e">
        <f t="shared" si="6"/>
        <v>#DIV/0!</v>
      </c>
      <c r="K297" s="42"/>
      <c r="L297" s="42"/>
      <c r="M297" s="41"/>
    </row>
    <row r="298" spans="1:13">
      <c r="A298" s="65">
        <v>276</v>
      </c>
      <c r="B298" s="41"/>
      <c r="C298" s="41"/>
      <c r="D298" s="41"/>
      <c r="E298" s="70"/>
      <c r="F298" s="70"/>
      <c r="G298" s="43"/>
      <c r="H298" s="71"/>
      <c r="I298" s="72"/>
      <c r="J298" s="158" t="e">
        <f t="shared" si="6"/>
        <v>#DIV/0!</v>
      </c>
      <c r="K298" s="42"/>
      <c r="L298" s="42"/>
      <c r="M298" s="41"/>
    </row>
    <row r="299" spans="1:13">
      <c r="A299" s="65">
        <v>277</v>
      </c>
      <c r="B299" s="41"/>
      <c r="C299" s="41"/>
      <c r="D299" s="41"/>
      <c r="E299" s="70"/>
      <c r="F299" s="70"/>
      <c r="G299" s="43"/>
      <c r="H299" s="71"/>
      <c r="I299" s="72"/>
      <c r="J299" s="158" t="e">
        <f t="shared" si="6"/>
        <v>#DIV/0!</v>
      </c>
      <c r="K299" s="42"/>
      <c r="L299" s="42"/>
      <c r="M299" s="41"/>
    </row>
    <row r="300" spans="1:13">
      <c r="A300" s="24">
        <v>278</v>
      </c>
      <c r="B300" s="41"/>
      <c r="C300" s="41"/>
      <c r="D300" s="41"/>
      <c r="E300" s="70"/>
      <c r="F300" s="70"/>
      <c r="G300" s="43"/>
      <c r="H300" s="71"/>
      <c r="I300" s="72"/>
      <c r="J300" s="145" t="e">
        <f t="shared" si="6"/>
        <v>#DIV/0!</v>
      </c>
      <c r="K300" s="42"/>
      <c r="L300" s="42"/>
      <c r="M300" s="41"/>
    </row>
    <row r="301" spans="1:13">
      <c r="A301" s="24">
        <v>279</v>
      </c>
      <c r="B301" s="41"/>
      <c r="C301" s="41"/>
      <c r="D301" s="41"/>
      <c r="E301" s="70"/>
      <c r="F301" s="70"/>
      <c r="G301" s="43"/>
      <c r="H301" s="71"/>
      <c r="I301" s="72"/>
      <c r="J301" s="158" t="e">
        <f t="shared" si="6"/>
        <v>#DIV/0!</v>
      </c>
      <c r="K301" s="42"/>
      <c r="L301" s="42"/>
      <c r="M301" s="41"/>
    </row>
    <row r="302" spans="1:13">
      <c r="A302" s="24">
        <v>280</v>
      </c>
      <c r="B302" s="41"/>
      <c r="C302" s="41"/>
      <c r="D302" s="41"/>
      <c r="E302" s="70"/>
      <c r="F302" s="70"/>
      <c r="G302" s="43"/>
      <c r="H302" s="71"/>
      <c r="I302" s="72"/>
      <c r="J302" s="158" t="e">
        <f t="shared" si="6"/>
        <v>#DIV/0!</v>
      </c>
      <c r="K302" s="42"/>
      <c r="L302" s="42"/>
      <c r="M302" s="41"/>
    </row>
    <row r="303" spans="1:13">
      <c r="A303" s="24">
        <v>281</v>
      </c>
      <c r="B303" s="41"/>
      <c r="C303" s="41"/>
      <c r="D303" s="41"/>
      <c r="E303" s="70"/>
      <c r="F303" s="70"/>
      <c r="G303" s="43"/>
      <c r="H303" s="71"/>
      <c r="I303" s="72"/>
      <c r="J303" s="145" t="e">
        <f t="shared" si="6"/>
        <v>#DIV/0!</v>
      </c>
      <c r="K303" s="42"/>
      <c r="L303" s="42"/>
      <c r="M303" s="41"/>
    </row>
    <row r="304" spans="1:13">
      <c r="A304" s="24">
        <v>282</v>
      </c>
      <c r="B304" s="41"/>
      <c r="C304" s="41"/>
      <c r="D304" s="41"/>
      <c r="E304" s="70"/>
      <c r="F304" s="70"/>
      <c r="G304" s="43"/>
      <c r="H304" s="71"/>
      <c r="I304" s="72"/>
      <c r="J304" s="145" t="e">
        <f t="shared" si="6"/>
        <v>#DIV/0!</v>
      </c>
      <c r="K304" s="42"/>
      <c r="L304" s="42"/>
      <c r="M304" s="41"/>
    </row>
    <row r="305" spans="1:13">
      <c r="A305" s="24">
        <v>283</v>
      </c>
      <c r="B305" s="41"/>
      <c r="C305" s="41"/>
      <c r="D305" s="41"/>
      <c r="E305" s="70"/>
      <c r="F305" s="70"/>
      <c r="G305" s="43"/>
      <c r="H305" s="71"/>
      <c r="I305" s="72"/>
      <c r="J305" s="145" t="e">
        <f t="shared" si="6"/>
        <v>#DIV/0!</v>
      </c>
      <c r="K305" s="42"/>
      <c r="L305" s="42"/>
      <c r="M305" s="41"/>
    </row>
    <row r="306" spans="1:13">
      <c r="A306" s="24">
        <v>284</v>
      </c>
      <c r="B306" s="41"/>
      <c r="C306" s="41"/>
      <c r="D306" s="41"/>
      <c r="E306" s="70"/>
      <c r="F306" s="70"/>
      <c r="G306" s="43"/>
      <c r="H306" s="71"/>
      <c r="I306" s="72"/>
      <c r="J306" s="145" t="e">
        <f t="shared" si="6"/>
        <v>#DIV/0!</v>
      </c>
      <c r="K306" s="42"/>
      <c r="L306" s="42"/>
      <c r="M306" s="41"/>
    </row>
    <row r="307" spans="1:13">
      <c r="A307" s="24">
        <v>285</v>
      </c>
      <c r="B307" s="41"/>
      <c r="C307" s="41"/>
      <c r="D307" s="41"/>
      <c r="E307" s="70"/>
      <c r="F307" s="70"/>
      <c r="G307" s="43"/>
      <c r="H307" s="71"/>
      <c r="I307" s="72"/>
      <c r="J307" s="158" t="e">
        <f t="shared" si="6"/>
        <v>#DIV/0!</v>
      </c>
      <c r="K307" s="42"/>
      <c r="L307" s="42"/>
      <c r="M307" s="41"/>
    </row>
    <row r="308" spans="1:13">
      <c r="A308" s="65">
        <v>286</v>
      </c>
      <c r="B308" s="41"/>
      <c r="C308" s="41"/>
      <c r="D308" s="41"/>
      <c r="E308" s="70"/>
      <c r="F308" s="70"/>
      <c r="G308" s="43"/>
      <c r="H308" s="71"/>
      <c r="I308" s="72"/>
      <c r="J308" s="158" t="e">
        <f t="shared" si="6"/>
        <v>#DIV/0!</v>
      </c>
      <c r="K308" s="42"/>
      <c r="L308" s="42"/>
      <c r="M308" s="41"/>
    </row>
    <row r="309" spans="1:13">
      <c r="A309" s="65">
        <v>287</v>
      </c>
      <c r="B309" s="41"/>
      <c r="C309" s="41"/>
      <c r="D309" s="41"/>
      <c r="E309" s="70"/>
      <c r="F309" s="70"/>
      <c r="G309" s="43"/>
      <c r="H309" s="71"/>
      <c r="I309" s="72"/>
      <c r="J309" s="145" t="e">
        <f t="shared" si="6"/>
        <v>#DIV/0!</v>
      </c>
      <c r="K309" s="42"/>
      <c r="L309" s="42"/>
      <c r="M309" s="41"/>
    </row>
    <row r="310" spans="1:13">
      <c r="A310" s="24">
        <v>288</v>
      </c>
      <c r="B310" s="41"/>
      <c r="C310" s="41"/>
      <c r="D310" s="41"/>
      <c r="E310" s="70"/>
      <c r="F310" s="70"/>
      <c r="G310" s="43"/>
      <c r="H310" s="71"/>
      <c r="I310" s="72"/>
      <c r="J310" s="158" t="e">
        <f t="shared" si="6"/>
        <v>#DIV/0!</v>
      </c>
      <c r="K310" s="42"/>
      <c r="L310" s="42"/>
      <c r="M310" s="41"/>
    </row>
    <row r="311" spans="1:13">
      <c r="A311" s="24">
        <v>289</v>
      </c>
      <c r="B311" s="41"/>
      <c r="C311" s="41"/>
      <c r="D311" s="41"/>
      <c r="E311" s="70"/>
      <c r="F311" s="70"/>
      <c r="G311" s="43"/>
      <c r="H311" s="71"/>
      <c r="I311" s="72"/>
      <c r="J311" s="158" t="e">
        <f t="shared" si="6"/>
        <v>#DIV/0!</v>
      </c>
      <c r="K311" s="42"/>
      <c r="L311" s="42"/>
      <c r="M311" s="41"/>
    </row>
    <row r="312" spans="1:13">
      <c r="A312" s="24">
        <v>290</v>
      </c>
      <c r="B312" s="41"/>
      <c r="C312" s="41"/>
      <c r="D312" s="41"/>
      <c r="E312" s="70"/>
      <c r="F312" s="70"/>
      <c r="G312" s="43"/>
      <c r="H312" s="71"/>
      <c r="I312" s="72"/>
      <c r="J312" s="145" t="e">
        <f t="shared" si="6"/>
        <v>#DIV/0!</v>
      </c>
      <c r="K312" s="42"/>
      <c r="L312" s="42"/>
      <c r="M312" s="41"/>
    </row>
    <row r="313" spans="1:13">
      <c r="A313" s="24">
        <v>291</v>
      </c>
      <c r="B313" s="41"/>
      <c r="C313" s="41"/>
      <c r="D313" s="41"/>
      <c r="E313" s="70"/>
      <c r="F313" s="70"/>
      <c r="G313" s="43"/>
      <c r="H313" s="71"/>
      <c r="I313" s="72"/>
      <c r="J313" s="145" t="e">
        <f t="shared" si="6"/>
        <v>#DIV/0!</v>
      </c>
      <c r="K313" s="42"/>
      <c r="L313" s="42"/>
      <c r="M313" s="41"/>
    </row>
    <row r="314" spans="1:13">
      <c r="A314" s="24">
        <v>292</v>
      </c>
      <c r="B314" s="41"/>
      <c r="C314" s="41"/>
      <c r="D314" s="41"/>
      <c r="E314" s="70"/>
      <c r="F314" s="70"/>
      <c r="G314" s="43"/>
      <c r="H314" s="71"/>
      <c r="I314" s="72"/>
      <c r="J314" s="145" t="e">
        <f t="shared" si="6"/>
        <v>#DIV/0!</v>
      </c>
      <c r="K314" s="42"/>
      <c r="L314" s="42"/>
      <c r="M314" s="41"/>
    </row>
    <row r="315" spans="1:13">
      <c r="A315" s="24">
        <v>293</v>
      </c>
      <c r="B315" s="41"/>
      <c r="C315" s="41"/>
      <c r="D315" s="41"/>
      <c r="E315" s="70"/>
      <c r="F315" s="70"/>
      <c r="G315" s="43"/>
      <c r="H315" s="71"/>
      <c r="I315" s="72"/>
      <c r="J315" s="145" t="e">
        <f t="shared" si="6"/>
        <v>#DIV/0!</v>
      </c>
      <c r="K315" s="42"/>
      <c r="L315" s="42"/>
      <c r="M315" s="41"/>
    </row>
    <row r="316" spans="1:13">
      <c r="A316" s="24">
        <v>294</v>
      </c>
      <c r="B316" s="41"/>
      <c r="C316" s="41"/>
      <c r="D316" s="41"/>
      <c r="E316" s="70"/>
      <c r="F316" s="70"/>
      <c r="G316" s="43"/>
      <c r="H316" s="71"/>
      <c r="I316" s="72"/>
      <c r="J316" s="158" t="e">
        <f t="shared" si="6"/>
        <v>#DIV/0!</v>
      </c>
      <c r="K316" s="42"/>
      <c r="L316" s="42"/>
      <c r="M316" s="41"/>
    </row>
    <row r="317" spans="1:13">
      <c r="A317" s="24">
        <v>295</v>
      </c>
      <c r="B317" s="41"/>
      <c r="C317" s="41"/>
      <c r="D317" s="41"/>
      <c r="E317" s="70"/>
      <c r="F317" s="70"/>
      <c r="G317" s="43"/>
      <c r="H317" s="71"/>
      <c r="I317" s="72"/>
      <c r="J317" s="158" t="e">
        <f t="shared" si="6"/>
        <v>#DIV/0!</v>
      </c>
      <c r="K317" s="42"/>
      <c r="L317" s="42"/>
      <c r="M317" s="41"/>
    </row>
    <row r="318" spans="1:13">
      <c r="A318" s="65">
        <v>296</v>
      </c>
      <c r="B318" s="41"/>
      <c r="C318" s="41"/>
      <c r="D318" s="41"/>
      <c r="E318" s="70"/>
      <c r="F318" s="70"/>
      <c r="G318" s="43"/>
      <c r="H318" s="71"/>
      <c r="I318" s="72"/>
      <c r="J318" s="145" t="e">
        <f t="shared" si="6"/>
        <v>#DIV/0!</v>
      </c>
      <c r="K318" s="42"/>
      <c r="L318" s="42"/>
      <c r="M318" s="41"/>
    </row>
    <row r="319" spans="1:13">
      <c r="A319" s="65">
        <v>297</v>
      </c>
      <c r="B319" s="41"/>
      <c r="C319" s="41"/>
      <c r="D319" s="41"/>
      <c r="E319" s="70"/>
      <c r="F319" s="70"/>
      <c r="G319" s="43"/>
      <c r="H319" s="71"/>
      <c r="I319" s="72"/>
      <c r="J319" s="158" t="e">
        <f t="shared" si="6"/>
        <v>#DIV/0!</v>
      </c>
      <c r="K319" s="42"/>
      <c r="L319" s="42"/>
      <c r="M319" s="41"/>
    </row>
    <row r="320" spans="1:13">
      <c r="A320" s="24">
        <v>298</v>
      </c>
      <c r="B320" s="41"/>
      <c r="C320" s="41"/>
      <c r="D320" s="41"/>
      <c r="E320" s="70"/>
      <c r="F320" s="70"/>
      <c r="G320" s="43"/>
      <c r="H320" s="71"/>
      <c r="I320" s="72"/>
      <c r="J320" s="158" t="e">
        <f t="shared" si="6"/>
        <v>#DIV/0!</v>
      </c>
      <c r="K320" s="42"/>
      <c r="L320" s="42"/>
      <c r="M320" s="41"/>
    </row>
    <row r="321" spans="1:13">
      <c r="A321" s="24">
        <v>299</v>
      </c>
      <c r="B321" s="41"/>
      <c r="C321" s="41"/>
      <c r="D321" s="41"/>
      <c r="E321" s="70"/>
      <c r="F321" s="70"/>
      <c r="G321" s="43"/>
      <c r="H321" s="71"/>
      <c r="I321" s="72"/>
      <c r="J321" s="145" t="e">
        <f t="shared" si="6"/>
        <v>#DIV/0!</v>
      </c>
      <c r="K321" s="42"/>
      <c r="L321" s="42"/>
      <c r="M321" s="41"/>
    </row>
    <row r="322" spans="1:13">
      <c r="A322" s="24">
        <v>300</v>
      </c>
      <c r="B322" s="41"/>
      <c r="C322" s="41"/>
      <c r="D322" s="41"/>
      <c r="E322" s="70"/>
      <c r="F322" s="70"/>
      <c r="G322" s="43"/>
      <c r="H322" s="71"/>
      <c r="I322" s="72"/>
      <c r="J322" s="145" t="e">
        <f t="shared" si="6"/>
        <v>#DIV/0!</v>
      </c>
      <c r="K322" s="42"/>
      <c r="L322" s="42"/>
      <c r="M322" s="41"/>
    </row>
    <row r="323" spans="1:13">
      <c r="A323" s="24">
        <v>301</v>
      </c>
      <c r="B323" s="41"/>
      <c r="C323" s="41"/>
      <c r="D323" s="41"/>
      <c r="E323" s="70"/>
      <c r="F323" s="70"/>
      <c r="G323" s="43"/>
      <c r="H323" s="71"/>
      <c r="I323" s="72"/>
      <c r="J323" s="145" t="e">
        <f t="shared" si="6"/>
        <v>#DIV/0!</v>
      </c>
      <c r="K323" s="42"/>
      <c r="L323" s="42"/>
      <c r="M323" s="41"/>
    </row>
    <row r="324" spans="1:13">
      <c r="A324" s="24">
        <v>302</v>
      </c>
      <c r="B324" s="41"/>
      <c r="C324" s="41"/>
      <c r="D324" s="41"/>
      <c r="E324" s="70"/>
      <c r="F324" s="70"/>
      <c r="G324" s="43"/>
      <c r="H324" s="71"/>
      <c r="I324" s="72"/>
      <c r="J324" s="145" t="e">
        <f t="shared" si="6"/>
        <v>#DIV/0!</v>
      </c>
      <c r="K324" s="42"/>
      <c r="L324" s="42"/>
      <c r="M324" s="41"/>
    </row>
    <row r="325" spans="1:13">
      <c r="A325" s="24">
        <v>303</v>
      </c>
      <c r="B325" s="41"/>
      <c r="C325" s="41"/>
      <c r="D325" s="41"/>
      <c r="E325" s="70"/>
      <c r="F325" s="70"/>
      <c r="G325" s="43"/>
      <c r="H325" s="71"/>
      <c r="I325" s="72"/>
      <c r="J325" s="158" t="e">
        <f t="shared" si="6"/>
        <v>#DIV/0!</v>
      </c>
      <c r="K325" s="42"/>
      <c r="L325" s="42"/>
      <c r="M325" s="41"/>
    </row>
    <row r="326" spans="1:13">
      <c r="A326" s="24">
        <v>304</v>
      </c>
      <c r="B326" s="41"/>
      <c r="C326" s="41"/>
      <c r="D326" s="41"/>
      <c r="E326" s="70"/>
      <c r="F326" s="70"/>
      <c r="G326" s="43"/>
      <c r="H326" s="71"/>
      <c r="I326" s="72"/>
      <c r="J326" s="158" t="e">
        <f t="shared" si="6"/>
        <v>#DIV/0!</v>
      </c>
      <c r="K326" s="42"/>
      <c r="L326" s="42"/>
      <c r="M326" s="41"/>
    </row>
    <row r="327" spans="1:13">
      <c r="A327" s="24">
        <v>305</v>
      </c>
      <c r="B327" s="41"/>
      <c r="C327" s="41"/>
      <c r="D327" s="41"/>
      <c r="E327" s="70"/>
      <c r="F327" s="70"/>
      <c r="G327" s="43"/>
      <c r="H327" s="71"/>
      <c r="I327" s="72"/>
      <c r="J327" s="145" t="e">
        <f t="shared" si="6"/>
        <v>#DIV/0!</v>
      </c>
      <c r="K327" s="42"/>
      <c r="L327" s="42"/>
      <c r="M327" s="41"/>
    </row>
    <row r="328" spans="1:13">
      <c r="A328" s="65">
        <v>306</v>
      </c>
      <c r="B328" s="41"/>
      <c r="C328" s="41"/>
      <c r="D328" s="41"/>
      <c r="E328" s="70"/>
      <c r="F328" s="70"/>
      <c r="G328" s="43"/>
      <c r="H328" s="71"/>
      <c r="I328" s="72"/>
      <c r="J328" s="158" t="e">
        <f t="shared" si="6"/>
        <v>#DIV/0!</v>
      </c>
      <c r="K328" s="42"/>
      <c r="L328" s="42"/>
      <c r="M328" s="41"/>
    </row>
    <row r="329" spans="1:13">
      <c r="A329" s="65">
        <v>307</v>
      </c>
      <c r="B329" s="41"/>
      <c r="C329" s="41"/>
      <c r="D329" s="41"/>
      <c r="E329" s="70"/>
      <c r="F329" s="70"/>
      <c r="G329" s="43"/>
      <c r="H329" s="71"/>
      <c r="I329" s="72"/>
      <c r="J329" s="158" t="e">
        <f t="shared" si="6"/>
        <v>#DIV/0!</v>
      </c>
      <c r="K329" s="42"/>
      <c r="L329" s="42"/>
      <c r="M329" s="41"/>
    </row>
    <row r="330" spans="1:13">
      <c r="A330" s="24">
        <v>308</v>
      </c>
      <c r="B330" s="41"/>
      <c r="C330" s="41"/>
      <c r="D330" s="41"/>
      <c r="E330" s="70"/>
      <c r="F330" s="70"/>
      <c r="G330" s="43"/>
      <c r="H330" s="71"/>
      <c r="I330" s="72"/>
      <c r="J330" s="145" t="e">
        <f t="shared" si="6"/>
        <v>#DIV/0!</v>
      </c>
      <c r="K330" s="42"/>
      <c r="L330" s="42"/>
      <c r="M330" s="41"/>
    </row>
    <row r="331" spans="1:13">
      <c r="A331" s="24">
        <v>309</v>
      </c>
      <c r="B331" s="41"/>
      <c r="C331" s="41"/>
      <c r="D331" s="41"/>
      <c r="E331" s="70"/>
      <c r="F331" s="70"/>
      <c r="G331" s="43"/>
      <c r="H331" s="71"/>
      <c r="I331" s="72"/>
      <c r="J331" s="145" t="e">
        <f t="shared" si="6"/>
        <v>#DIV/0!</v>
      </c>
      <c r="K331" s="42"/>
      <c r="L331" s="42"/>
      <c r="M331" s="41"/>
    </row>
    <row r="332" spans="1:13">
      <c r="A332" s="24">
        <v>310</v>
      </c>
      <c r="B332" s="41"/>
      <c r="C332" s="41"/>
      <c r="D332" s="41"/>
      <c r="E332" s="70"/>
      <c r="F332" s="70"/>
      <c r="G332" s="43"/>
      <c r="H332" s="71"/>
      <c r="I332" s="72"/>
      <c r="J332" s="145" t="e">
        <f t="shared" si="6"/>
        <v>#DIV/0!</v>
      </c>
      <c r="K332" s="42"/>
      <c r="L332" s="42"/>
      <c r="M332" s="41"/>
    </row>
    <row r="333" spans="1:13">
      <c r="A333" s="24">
        <v>311</v>
      </c>
      <c r="B333" s="41"/>
      <c r="C333" s="41"/>
      <c r="D333" s="41"/>
      <c r="E333" s="70"/>
      <c r="F333" s="70"/>
      <c r="G333" s="43"/>
      <c r="H333" s="71"/>
      <c r="I333" s="72"/>
      <c r="J333" s="145" t="e">
        <f t="shared" si="6"/>
        <v>#DIV/0!</v>
      </c>
      <c r="K333" s="42"/>
      <c r="L333" s="42"/>
      <c r="M333" s="41"/>
    </row>
    <row r="334" spans="1:13">
      <c r="A334" s="24">
        <v>312</v>
      </c>
      <c r="B334" s="41"/>
      <c r="C334" s="41"/>
      <c r="D334" s="41"/>
      <c r="E334" s="70"/>
      <c r="F334" s="70"/>
      <c r="G334" s="43"/>
      <c r="H334" s="71"/>
      <c r="I334" s="72"/>
      <c r="J334" s="158" t="e">
        <f t="shared" si="6"/>
        <v>#DIV/0!</v>
      </c>
      <c r="K334" s="42"/>
      <c r="L334" s="42"/>
      <c r="M334" s="41"/>
    </row>
    <row r="335" spans="1:13">
      <c r="A335" s="24">
        <v>313</v>
      </c>
      <c r="B335" s="41"/>
      <c r="C335" s="41"/>
      <c r="D335" s="41"/>
      <c r="E335" s="70"/>
      <c r="F335" s="70"/>
      <c r="G335" s="43"/>
      <c r="H335" s="71"/>
      <c r="I335" s="72"/>
      <c r="J335" s="158" t="e">
        <f t="shared" si="6"/>
        <v>#DIV/0!</v>
      </c>
      <c r="K335" s="42"/>
      <c r="L335" s="42"/>
      <c r="M335" s="41"/>
    </row>
    <row r="336" spans="1:13">
      <c r="A336" s="24">
        <v>314</v>
      </c>
      <c r="B336" s="41"/>
      <c r="C336" s="41"/>
      <c r="D336" s="41"/>
      <c r="E336" s="70"/>
      <c r="F336" s="70"/>
      <c r="G336" s="43"/>
      <c r="H336" s="71"/>
      <c r="I336" s="72"/>
      <c r="J336" s="145" t="e">
        <f t="shared" si="6"/>
        <v>#DIV/0!</v>
      </c>
      <c r="K336" s="42"/>
      <c r="L336" s="42"/>
      <c r="M336" s="41"/>
    </row>
    <row r="337" spans="1:13">
      <c r="A337" s="24">
        <v>315</v>
      </c>
      <c r="B337" s="41"/>
      <c r="C337" s="41"/>
      <c r="D337" s="41"/>
      <c r="E337" s="70"/>
      <c r="F337" s="70"/>
      <c r="G337" s="43"/>
      <c r="H337" s="71"/>
      <c r="I337" s="72"/>
      <c r="J337" s="158" t="e">
        <f t="shared" si="6"/>
        <v>#DIV/0!</v>
      </c>
      <c r="K337" s="42"/>
      <c r="L337" s="42"/>
      <c r="M337" s="41"/>
    </row>
    <row r="338" spans="1:13">
      <c r="A338" s="65">
        <v>316</v>
      </c>
      <c r="B338" s="41"/>
      <c r="C338" s="41"/>
      <c r="D338" s="41"/>
      <c r="E338" s="70"/>
      <c r="F338" s="70"/>
      <c r="G338" s="43"/>
      <c r="H338" s="71"/>
      <c r="I338" s="72"/>
      <c r="J338" s="158" t="e">
        <f t="shared" si="6"/>
        <v>#DIV/0!</v>
      </c>
      <c r="K338" s="42"/>
      <c r="L338" s="42"/>
      <c r="M338" s="41"/>
    </row>
    <row r="339" spans="1:13">
      <c r="A339" s="65">
        <v>317</v>
      </c>
      <c r="B339" s="41"/>
      <c r="C339" s="41"/>
      <c r="D339" s="41"/>
      <c r="E339" s="70"/>
      <c r="F339" s="70"/>
      <c r="G339" s="43"/>
      <c r="H339" s="71"/>
      <c r="I339" s="72"/>
      <c r="J339" s="145" t="e">
        <f t="shared" ref="J339:J372" si="7">H339/I339</f>
        <v>#DIV/0!</v>
      </c>
      <c r="K339" s="42"/>
      <c r="L339" s="42"/>
      <c r="M339" s="41"/>
    </row>
    <row r="340" spans="1:13">
      <c r="A340" s="24">
        <v>318</v>
      </c>
      <c r="B340" s="41"/>
      <c r="C340" s="41"/>
      <c r="D340" s="41"/>
      <c r="E340" s="70"/>
      <c r="F340" s="70"/>
      <c r="G340" s="43"/>
      <c r="H340" s="71"/>
      <c r="I340" s="72"/>
      <c r="J340" s="145" t="e">
        <f t="shared" si="7"/>
        <v>#DIV/0!</v>
      </c>
      <c r="K340" s="42"/>
      <c r="L340" s="42"/>
      <c r="M340" s="41"/>
    </row>
    <row r="341" spans="1:13">
      <c r="A341" s="24">
        <v>319</v>
      </c>
      <c r="B341" s="41"/>
      <c r="C341" s="41"/>
      <c r="D341" s="41"/>
      <c r="E341" s="70"/>
      <c r="F341" s="70"/>
      <c r="G341" s="43"/>
      <c r="H341" s="71"/>
      <c r="I341" s="72"/>
      <c r="J341" s="145" t="e">
        <f t="shared" si="7"/>
        <v>#DIV/0!</v>
      </c>
      <c r="K341" s="42"/>
      <c r="L341" s="42"/>
      <c r="M341" s="41"/>
    </row>
    <row r="342" spans="1:13">
      <c r="A342" s="24">
        <v>320</v>
      </c>
      <c r="B342" s="41"/>
      <c r="C342" s="41"/>
      <c r="D342" s="41"/>
      <c r="E342" s="70"/>
      <c r="F342" s="70"/>
      <c r="G342" s="43"/>
      <c r="H342" s="71"/>
      <c r="I342" s="72"/>
      <c r="J342" s="145" t="e">
        <f t="shared" si="7"/>
        <v>#DIV/0!</v>
      </c>
      <c r="K342" s="42"/>
      <c r="L342" s="42"/>
      <c r="M342" s="41"/>
    </row>
    <row r="343" spans="1:13">
      <c r="A343" s="24">
        <v>321</v>
      </c>
      <c r="B343" s="41"/>
      <c r="C343" s="41"/>
      <c r="D343" s="41"/>
      <c r="E343" s="70"/>
      <c r="F343" s="70"/>
      <c r="G343" s="43"/>
      <c r="H343" s="71"/>
      <c r="I343" s="72"/>
      <c r="J343" s="158" t="e">
        <f t="shared" si="7"/>
        <v>#DIV/0!</v>
      </c>
      <c r="K343" s="42"/>
      <c r="L343" s="42"/>
      <c r="M343" s="41"/>
    </row>
    <row r="344" spans="1:13">
      <c r="A344" s="24">
        <v>322</v>
      </c>
      <c r="B344" s="41"/>
      <c r="C344" s="41"/>
      <c r="D344" s="41"/>
      <c r="E344" s="70"/>
      <c r="F344" s="70"/>
      <c r="G344" s="43"/>
      <c r="H344" s="71"/>
      <c r="I344" s="72"/>
      <c r="J344" s="158" t="e">
        <f t="shared" si="7"/>
        <v>#DIV/0!</v>
      </c>
      <c r="K344" s="42"/>
      <c r="L344" s="42"/>
      <c r="M344" s="41"/>
    </row>
    <row r="345" spans="1:13">
      <c r="A345" s="24">
        <v>323</v>
      </c>
      <c r="B345" s="41"/>
      <c r="C345" s="41"/>
      <c r="D345" s="41"/>
      <c r="E345" s="70"/>
      <c r="F345" s="70"/>
      <c r="G345" s="43"/>
      <c r="H345" s="71"/>
      <c r="I345" s="72"/>
      <c r="J345" s="145" t="e">
        <f t="shared" si="7"/>
        <v>#DIV/0!</v>
      </c>
      <c r="K345" s="42"/>
      <c r="L345" s="42"/>
      <c r="M345" s="41"/>
    </row>
    <row r="346" spans="1:13">
      <c r="A346" s="24">
        <v>324</v>
      </c>
      <c r="B346" s="41"/>
      <c r="C346" s="41"/>
      <c r="D346" s="41"/>
      <c r="E346" s="70"/>
      <c r="F346" s="70"/>
      <c r="G346" s="43"/>
      <c r="H346" s="71"/>
      <c r="I346" s="72"/>
      <c r="J346" s="158" t="e">
        <f t="shared" si="7"/>
        <v>#DIV/0!</v>
      </c>
      <c r="K346" s="42"/>
      <c r="L346" s="42"/>
      <c r="M346" s="41"/>
    </row>
    <row r="347" spans="1:13">
      <c r="A347" s="24">
        <v>325</v>
      </c>
      <c r="B347" s="41"/>
      <c r="C347" s="41"/>
      <c r="D347" s="41"/>
      <c r="E347" s="70"/>
      <c r="F347" s="70"/>
      <c r="G347" s="43"/>
      <c r="H347" s="71"/>
      <c r="I347" s="72"/>
      <c r="J347" s="158" t="e">
        <f t="shared" si="7"/>
        <v>#DIV/0!</v>
      </c>
      <c r="K347" s="42"/>
      <c r="L347" s="42"/>
      <c r="M347" s="41"/>
    </row>
    <row r="348" spans="1:13">
      <c r="A348" s="65">
        <v>326</v>
      </c>
      <c r="B348" s="41"/>
      <c r="C348" s="41"/>
      <c r="D348" s="41"/>
      <c r="E348" s="70"/>
      <c r="F348" s="70"/>
      <c r="G348" s="43"/>
      <c r="H348" s="71"/>
      <c r="I348" s="72"/>
      <c r="J348" s="145" t="e">
        <f t="shared" si="7"/>
        <v>#DIV/0!</v>
      </c>
      <c r="K348" s="42"/>
      <c r="L348" s="42"/>
      <c r="M348" s="41"/>
    </row>
    <row r="349" spans="1:13">
      <c r="A349" s="65">
        <v>327</v>
      </c>
      <c r="B349" s="41"/>
      <c r="C349" s="41"/>
      <c r="D349" s="41"/>
      <c r="E349" s="70"/>
      <c r="F349" s="70"/>
      <c r="G349" s="43"/>
      <c r="H349" s="71"/>
      <c r="I349" s="72"/>
      <c r="J349" s="145" t="e">
        <f t="shared" si="7"/>
        <v>#DIV/0!</v>
      </c>
      <c r="K349" s="42"/>
      <c r="L349" s="42"/>
      <c r="M349" s="41"/>
    </row>
    <row r="350" spans="1:13">
      <c r="A350" s="24">
        <v>328</v>
      </c>
      <c r="B350" s="41"/>
      <c r="C350" s="41"/>
      <c r="D350" s="41"/>
      <c r="E350" s="70"/>
      <c r="F350" s="70"/>
      <c r="G350" s="43"/>
      <c r="H350" s="71"/>
      <c r="I350" s="72"/>
      <c r="J350" s="145" t="e">
        <f t="shared" si="7"/>
        <v>#DIV/0!</v>
      </c>
      <c r="K350" s="42"/>
      <c r="L350" s="42"/>
      <c r="M350" s="41"/>
    </row>
    <row r="351" spans="1:13">
      <c r="A351" s="24">
        <v>329</v>
      </c>
      <c r="B351" s="41"/>
      <c r="C351" s="41"/>
      <c r="D351" s="41"/>
      <c r="E351" s="70"/>
      <c r="F351" s="70"/>
      <c r="G351" s="43"/>
      <c r="H351" s="71"/>
      <c r="I351" s="72"/>
      <c r="J351" s="145" t="e">
        <f t="shared" si="7"/>
        <v>#DIV/0!</v>
      </c>
      <c r="K351" s="42"/>
      <c r="L351" s="42"/>
      <c r="M351" s="41"/>
    </row>
    <row r="352" spans="1:13">
      <c r="A352" s="24">
        <v>330</v>
      </c>
      <c r="B352" s="41"/>
      <c r="C352" s="41"/>
      <c r="D352" s="41"/>
      <c r="E352" s="70"/>
      <c r="F352" s="70"/>
      <c r="G352" s="43"/>
      <c r="H352" s="71"/>
      <c r="I352" s="72"/>
      <c r="J352" s="158" t="e">
        <f t="shared" si="7"/>
        <v>#DIV/0!</v>
      </c>
      <c r="K352" s="42"/>
      <c r="L352" s="42"/>
      <c r="M352" s="41"/>
    </row>
    <row r="353" spans="1:13">
      <c r="A353" s="24">
        <v>331</v>
      </c>
      <c r="B353" s="41"/>
      <c r="C353" s="41"/>
      <c r="D353" s="41"/>
      <c r="E353" s="70"/>
      <c r="F353" s="70"/>
      <c r="G353" s="43"/>
      <c r="H353" s="71"/>
      <c r="I353" s="72"/>
      <c r="J353" s="158" t="e">
        <f t="shared" si="7"/>
        <v>#DIV/0!</v>
      </c>
      <c r="K353" s="42"/>
      <c r="L353" s="42"/>
      <c r="M353" s="41"/>
    </row>
    <row r="354" spans="1:13">
      <c r="A354" s="24">
        <v>332</v>
      </c>
      <c r="B354" s="41"/>
      <c r="C354" s="41"/>
      <c r="D354" s="41"/>
      <c r="E354" s="70"/>
      <c r="F354" s="70"/>
      <c r="G354" s="43"/>
      <c r="H354" s="71"/>
      <c r="I354" s="72"/>
      <c r="J354" s="145" t="e">
        <f t="shared" si="7"/>
        <v>#DIV/0!</v>
      </c>
      <c r="K354" s="42"/>
      <c r="L354" s="42"/>
      <c r="M354" s="41"/>
    </row>
    <row r="355" spans="1:13">
      <c r="A355" s="24">
        <v>333</v>
      </c>
      <c r="B355" s="41"/>
      <c r="C355" s="41"/>
      <c r="D355" s="41"/>
      <c r="E355" s="70"/>
      <c r="F355" s="70"/>
      <c r="G355" s="43"/>
      <c r="H355" s="71"/>
      <c r="I355" s="72"/>
      <c r="J355" s="158" t="e">
        <f t="shared" si="7"/>
        <v>#DIV/0!</v>
      </c>
      <c r="K355" s="42"/>
      <c r="L355" s="42"/>
      <c r="M355" s="41"/>
    </row>
    <row r="356" spans="1:13">
      <c r="A356" s="24">
        <v>334</v>
      </c>
      <c r="B356" s="41"/>
      <c r="C356" s="41"/>
      <c r="D356" s="41"/>
      <c r="E356" s="70"/>
      <c r="F356" s="70"/>
      <c r="G356" s="43"/>
      <c r="H356" s="71"/>
      <c r="I356" s="72"/>
      <c r="J356" s="158" t="e">
        <f t="shared" si="7"/>
        <v>#DIV/0!</v>
      </c>
      <c r="K356" s="42"/>
      <c r="L356" s="42"/>
      <c r="M356" s="41"/>
    </row>
    <row r="357" spans="1:13">
      <c r="A357" s="24">
        <v>335</v>
      </c>
      <c r="B357" s="41"/>
      <c r="C357" s="41"/>
      <c r="D357" s="41"/>
      <c r="E357" s="70"/>
      <c r="F357" s="70"/>
      <c r="G357" s="43"/>
      <c r="H357" s="71"/>
      <c r="I357" s="72"/>
      <c r="J357" s="145" t="e">
        <f t="shared" si="7"/>
        <v>#DIV/0!</v>
      </c>
      <c r="K357" s="42"/>
      <c r="L357" s="42"/>
      <c r="M357" s="41"/>
    </row>
    <row r="358" spans="1:13">
      <c r="A358" s="65">
        <v>336</v>
      </c>
      <c r="B358" s="41"/>
      <c r="C358" s="41"/>
      <c r="D358" s="41"/>
      <c r="E358" s="70"/>
      <c r="F358" s="70"/>
      <c r="G358" s="43"/>
      <c r="H358" s="71"/>
      <c r="I358" s="72"/>
      <c r="J358" s="145" t="e">
        <f t="shared" si="7"/>
        <v>#DIV/0!</v>
      </c>
      <c r="K358" s="42"/>
      <c r="L358" s="42"/>
      <c r="M358" s="41"/>
    </row>
    <row r="359" spans="1:13">
      <c r="A359" s="65">
        <v>337</v>
      </c>
      <c r="B359" s="41"/>
      <c r="C359" s="41"/>
      <c r="D359" s="41"/>
      <c r="E359" s="70"/>
      <c r="F359" s="70"/>
      <c r="G359" s="43"/>
      <c r="H359" s="71"/>
      <c r="I359" s="72"/>
      <c r="J359" s="145" t="e">
        <f t="shared" si="7"/>
        <v>#DIV/0!</v>
      </c>
      <c r="K359" s="42"/>
      <c r="L359" s="42"/>
      <c r="M359" s="41"/>
    </row>
    <row r="360" spans="1:13">
      <c r="A360" s="24">
        <v>338</v>
      </c>
      <c r="B360" s="41"/>
      <c r="C360" s="41"/>
      <c r="D360" s="41"/>
      <c r="E360" s="70"/>
      <c r="F360" s="70"/>
      <c r="G360" s="43"/>
      <c r="H360" s="71"/>
      <c r="I360" s="72"/>
      <c r="J360" s="145" t="e">
        <f t="shared" si="7"/>
        <v>#DIV/0!</v>
      </c>
      <c r="K360" s="42"/>
      <c r="L360" s="42"/>
      <c r="M360" s="41"/>
    </row>
    <row r="361" spans="1:13">
      <c r="A361" s="24">
        <v>339</v>
      </c>
      <c r="B361" s="41"/>
      <c r="C361" s="41"/>
      <c r="D361" s="41"/>
      <c r="E361" s="70"/>
      <c r="F361" s="70"/>
      <c r="G361" s="43"/>
      <c r="H361" s="71"/>
      <c r="I361" s="72"/>
      <c r="J361" s="158" t="e">
        <f t="shared" si="7"/>
        <v>#DIV/0!</v>
      </c>
      <c r="K361" s="42"/>
      <c r="L361" s="42"/>
      <c r="M361" s="41"/>
    </row>
    <row r="362" spans="1:13">
      <c r="A362" s="24">
        <v>340</v>
      </c>
      <c r="B362" s="41"/>
      <c r="C362" s="41"/>
      <c r="D362" s="41"/>
      <c r="E362" s="70"/>
      <c r="F362" s="70"/>
      <c r="G362" s="43"/>
      <c r="H362" s="71"/>
      <c r="I362" s="72"/>
      <c r="J362" s="158" t="e">
        <f t="shared" si="7"/>
        <v>#DIV/0!</v>
      </c>
      <c r="K362" s="42"/>
      <c r="L362" s="42"/>
      <c r="M362" s="41"/>
    </row>
    <row r="363" spans="1:13">
      <c r="A363" s="24">
        <v>341</v>
      </c>
      <c r="B363" s="41"/>
      <c r="C363" s="41"/>
      <c r="D363" s="41"/>
      <c r="E363" s="70"/>
      <c r="F363" s="70"/>
      <c r="G363" s="43"/>
      <c r="H363" s="71"/>
      <c r="I363" s="72"/>
      <c r="J363" s="145" t="e">
        <f t="shared" si="7"/>
        <v>#DIV/0!</v>
      </c>
      <c r="K363" s="42"/>
      <c r="L363" s="42"/>
      <c r="M363" s="41"/>
    </row>
    <row r="364" spans="1:13">
      <c r="A364" s="24">
        <v>342</v>
      </c>
      <c r="B364" s="41"/>
      <c r="C364" s="41"/>
      <c r="D364" s="41"/>
      <c r="E364" s="70"/>
      <c r="F364" s="70"/>
      <c r="G364" s="43"/>
      <c r="H364" s="71"/>
      <c r="I364" s="72"/>
      <c r="J364" s="158" t="e">
        <f t="shared" si="7"/>
        <v>#DIV/0!</v>
      </c>
      <c r="K364" s="42"/>
      <c r="L364" s="42"/>
      <c r="M364" s="41"/>
    </row>
    <row r="365" spans="1:13">
      <c r="A365" s="24">
        <v>343</v>
      </c>
      <c r="B365" s="41"/>
      <c r="C365" s="41"/>
      <c r="D365" s="41"/>
      <c r="E365" s="70"/>
      <c r="F365" s="70"/>
      <c r="G365" s="43"/>
      <c r="H365" s="71"/>
      <c r="I365" s="72"/>
      <c r="J365" s="158" t="e">
        <f t="shared" si="7"/>
        <v>#DIV/0!</v>
      </c>
      <c r="K365" s="42"/>
      <c r="L365" s="42"/>
      <c r="M365" s="41"/>
    </row>
    <row r="366" spans="1:13">
      <c r="A366" s="24">
        <v>344</v>
      </c>
      <c r="B366" s="41"/>
      <c r="C366" s="41"/>
      <c r="D366" s="41"/>
      <c r="E366" s="70"/>
      <c r="F366" s="70"/>
      <c r="G366" s="43"/>
      <c r="H366" s="71"/>
      <c r="I366" s="72"/>
      <c r="J366" s="145" t="e">
        <f t="shared" si="7"/>
        <v>#DIV/0!</v>
      </c>
      <c r="K366" s="42"/>
      <c r="L366" s="42"/>
      <c r="M366" s="41"/>
    </row>
    <row r="367" spans="1:13">
      <c r="A367" s="24">
        <v>345</v>
      </c>
      <c r="B367" s="41"/>
      <c r="C367" s="41"/>
      <c r="D367" s="41"/>
      <c r="E367" s="70"/>
      <c r="F367" s="70"/>
      <c r="G367" s="43"/>
      <c r="H367" s="71"/>
      <c r="I367" s="72"/>
      <c r="J367" s="145" t="e">
        <f t="shared" si="7"/>
        <v>#DIV/0!</v>
      </c>
      <c r="K367" s="42"/>
      <c r="L367" s="42"/>
      <c r="M367" s="41"/>
    </row>
    <row r="368" spans="1:13">
      <c r="A368" s="65">
        <v>346</v>
      </c>
      <c r="B368" s="41"/>
      <c r="C368" s="41"/>
      <c r="D368" s="41"/>
      <c r="E368" s="70"/>
      <c r="F368" s="70"/>
      <c r="G368" s="43"/>
      <c r="H368" s="71"/>
      <c r="I368" s="72"/>
      <c r="J368" s="145" t="e">
        <f t="shared" si="7"/>
        <v>#DIV/0!</v>
      </c>
      <c r="K368" s="42"/>
      <c r="L368" s="42"/>
      <c r="M368" s="41"/>
    </row>
    <row r="369" spans="1:13">
      <c r="A369" s="65">
        <v>347</v>
      </c>
      <c r="B369" s="41"/>
      <c r="C369" s="41"/>
      <c r="D369" s="41"/>
      <c r="E369" s="70"/>
      <c r="F369" s="70"/>
      <c r="G369" s="43"/>
      <c r="H369" s="71"/>
      <c r="I369" s="72"/>
      <c r="J369" s="145" t="e">
        <f t="shared" si="7"/>
        <v>#DIV/0!</v>
      </c>
      <c r="K369" s="42"/>
      <c r="L369" s="42"/>
      <c r="M369" s="41"/>
    </row>
    <row r="370" spans="1:13">
      <c r="A370" s="24">
        <v>348</v>
      </c>
      <c r="B370" s="41"/>
      <c r="C370" s="41"/>
      <c r="D370" s="41"/>
      <c r="E370" s="70"/>
      <c r="F370" s="70"/>
      <c r="G370" s="43"/>
      <c r="H370" s="71"/>
      <c r="I370" s="72"/>
      <c r="J370" s="158" t="e">
        <f t="shared" si="7"/>
        <v>#DIV/0!</v>
      </c>
      <c r="K370" s="42"/>
      <c r="L370" s="42"/>
      <c r="M370" s="41"/>
    </row>
    <row r="371" spans="1:13">
      <c r="A371" s="24">
        <v>349</v>
      </c>
      <c r="B371" s="41"/>
      <c r="C371" s="41"/>
      <c r="D371" s="41"/>
      <c r="E371" s="70"/>
      <c r="F371" s="70"/>
      <c r="G371" s="43"/>
      <c r="H371" s="71"/>
      <c r="I371" s="72"/>
      <c r="J371" s="158" t="e">
        <f t="shared" si="7"/>
        <v>#DIV/0!</v>
      </c>
      <c r="K371" s="42"/>
      <c r="L371" s="42"/>
      <c r="M371" s="41"/>
    </row>
    <row r="372" spans="1:13">
      <c r="A372" s="24">
        <v>350</v>
      </c>
      <c r="B372" s="41"/>
      <c r="C372" s="41"/>
      <c r="D372" s="41"/>
      <c r="E372" s="70"/>
      <c r="F372" s="70"/>
      <c r="G372" s="43"/>
      <c r="H372" s="71"/>
      <c r="I372" s="72"/>
      <c r="J372" s="145" t="e">
        <f t="shared" si="7"/>
        <v>#DIV/0!</v>
      </c>
      <c r="K372" s="42"/>
      <c r="L372" s="42"/>
      <c r="M372" s="41"/>
    </row>
    <row r="373" spans="1:13">
      <c r="B373" s="26"/>
      <c r="H373" s="73"/>
      <c r="I373" s="73"/>
      <c r="J373" s="160"/>
    </row>
    <row r="374" spans="1:13">
      <c r="B374" s="26"/>
      <c r="H374" s="73"/>
      <c r="I374" s="73"/>
      <c r="J374" s="160"/>
    </row>
  </sheetData>
  <mergeCells count="3">
    <mergeCell ref="E2:G2"/>
    <mergeCell ref="E3:G3"/>
    <mergeCell ref="E4:G4"/>
  </mergeCells>
  <phoneticPr fontId="1"/>
  <dataValidations count="1">
    <dataValidation type="list" allowBlank="1" showInputMessage="1" showErrorMessage="1" sqref="E8:E372 JA8:JA372 SW8:SW372 ACS8:ACS372 AMO8:AMO372 AWK8:AWK372 BGG8:BGG372 BQC8:BQC372 BZY8:BZY372 CJU8:CJU372 CTQ8:CTQ372 DDM8:DDM372 DNI8:DNI372 DXE8:DXE372 EHA8:EHA372 EQW8:EQW372 FAS8:FAS372 FKO8:FKO372 FUK8:FUK372 GEG8:GEG372 GOC8:GOC372 GXY8:GXY372 HHU8:HHU372 HRQ8:HRQ372 IBM8:IBM372 ILI8:ILI372 IVE8:IVE372 JFA8:JFA372 JOW8:JOW372 JYS8:JYS372 KIO8:KIO372 KSK8:KSK372 LCG8:LCG372 LMC8:LMC372 LVY8:LVY372 MFU8:MFU372 MPQ8:MPQ372 MZM8:MZM372 NJI8:NJI372 NTE8:NTE372 ODA8:ODA372 OMW8:OMW372 OWS8:OWS372 PGO8:PGO372 PQK8:PQK372 QAG8:QAG372 QKC8:QKC372 QTY8:QTY372 RDU8:RDU372 RNQ8:RNQ372 RXM8:RXM372 SHI8:SHI372 SRE8:SRE372 TBA8:TBA372 TKW8:TKW372 TUS8:TUS372 UEO8:UEO372 UOK8:UOK372 UYG8:UYG372 VIC8:VIC372 VRY8:VRY372 WBU8:WBU372 WLQ8:WLQ372 WVM8:WVM372 E65544:E65908 JA65544:JA65908 SW65544:SW65908 ACS65544:ACS65908 AMO65544:AMO65908 AWK65544:AWK65908 BGG65544:BGG65908 BQC65544:BQC65908 BZY65544:BZY65908 CJU65544:CJU65908 CTQ65544:CTQ65908 DDM65544:DDM65908 DNI65544:DNI65908 DXE65544:DXE65908 EHA65544:EHA65908 EQW65544:EQW65908 FAS65544:FAS65908 FKO65544:FKO65908 FUK65544:FUK65908 GEG65544:GEG65908 GOC65544:GOC65908 GXY65544:GXY65908 HHU65544:HHU65908 HRQ65544:HRQ65908 IBM65544:IBM65908 ILI65544:ILI65908 IVE65544:IVE65908 JFA65544:JFA65908 JOW65544:JOW65908 JYS65544:JYS65908 KIO65544:KIO65908 KSK65544:KSK65908 LCG65544:LCG65908 LMC65544:LMC65908 LVY65544:LVY65908 MFU65544:MFU65908 MPQ65544:MPQ65908 MZM65544:MZM65908 NJI65544:NJI65908 NTE65544:NTE65908 ODA65544:ODA65908 OMW65544:OMW65908 OWS65544:OWS65908 PGO65544:PGO65908 PQK65544:PQK65908 QAG65544:QAG65908 QKC65544:QKC65908 QTY65544:QTY65908 RDU65544:RDU65908 RNQ65544:RNQ65908 RXM65544:RXM65908 SHI65544:SHI65908 SRE65544:SRE65908 TBA65544:TBA65908 TKW65544:TKW65908 TUS65544:TUS65908 UEO65544:UEO65908 UOK65544:UOK65908 UYG65544:UYG65908 VIC65544:VIC65908 VRY65544:VRY65908 WBU65544:WBU65908 WLQ65544:WLQ65908 WVM65544:WVM65908 E131080:E131444 JA131080:JA131444 SW131080:SW131444 ACS131080:ACS131444 AMO131080:AMO131444 AWK131080:AWK131444 BGG131080:BGG131444 BQC131080:BQC131444 BZY131080:BZY131444 CJU131080:CJU131444 CTQ131080:CTQ131444 DDM131080:DDM131444 DNI131080:DNI131444 DXE131080:DXE131444 EHA131080:EHA131444 EQW131080:EQW131444 FAS131080:FAS131444 FKO131080:FKO131444 FUK131080:FUK131444 GEG131080:GEG131444 GOC131080:GOC131444 GXY131080:GXY131444 HHU131080:HHU131444 HRQ131080:HRQ131444 IBM131080:IBM131444 ILI131080:ILI131444 IVE131080:IVE131444 JFA131080:JFA131444 JOW131080:JOW131444 JYS131080:JYS131444 KIO131080:KIO131444 KSK131080:KSK131444 LCG131080:LCG131444 LMC131080:LMC131444 LVY131080:LVY131444 MFU131080:MFU131444 MPQ131080:MPQ131444 MZM131080:MZM131444 NJI131080:NJI131444 NTE131080:NTE131444 ODA131080:ODA131444 OMW131080:OMW131444 OWS131080:OWS131444 PGO131080:PGO131444 PQK131080:PQK131444 QAG131080:QAG131444 QKC131080:QKC131444 QTY131080:QTY131444 RDU131080:RDU131444 RNQ131080:RNQ131444 RXM131080:RXM131444 SHI131080:SHI131444 SRE131080:SRE131444 TBA131080:TBA131444 TKW131080:TKW131444 TUS131080:TUS131444 UEO131080:UEO131444 UOK131080:UOK131444 UYG131080:UYG131444 VIC131080:VIC131444 VRY131080:VRY131444 WBU131080:WBU131444 WLQ131080:WLQ131444 WVM131080:WVM131444 E196616:E196980 JA196616:JA196980 SW196616:SW196980 ACS196616:ACS196980 AMO196616:AMO196980 AWK196616:AWK196980 BGG196616:BGG196980 BQC196616:BQC196980 BZY196616:BZY196980 CJU196616:CJU196980 CTQ196616:CTQ196980 DDM196616:DDM196980 DNI196616:DNI196980 DXE196616:DXE196980 EHA196616:EHA196980 EQW196616:EQW196980 FAS196616:FAS196980 FKO196616:FKO196980 FUK196616:FUK196980 GEG196616:GEG196980 GOC196616:GOC196980 GXY196616:GXY196980 HHU196616:HHU196980 HRQ196616:HRQ196980 IBM196616:IBM196980 ILI196616:ILI196980 IVE196616:IVE196980 JFA196616:JFA196980 JOW196616:JOW196980 JYS196616:JYS196980 KIO196616:KIO196980 KSK196616:KSK196980 LCG196616:LCG196980 LMC196616:LMC196980 LVY196616:LVY196980 MFU196616:MFU196980 MPQ196616:MPQ196980 MZM196616:MZM196980 NJI196616:NJI196980 NTE196616:NTE196980 ODA196616:ODA196980 OMW196616:OMW196980 OWS196616:OWS196980 PGO196616:PGO196980 PQK196616:PQK196980 QAG196616:QAG196980 QKC196616:QKC196980 QTY196616:QTY196980 RDU196616:RDU196980 RNQ196616:RNQ196980 RXM196616:RXM196980 SHI196616:SHI196980 SRE196616:SRE196980 TBA196616:TBA196980 TKW196616:TKW196980 TUS196616:TUS196980 UEO196616:UEO196980 UOK196616:UOK196980 UYG196616:UYG196980 VIC196616:VIC196980 VRY196616:VRY196980 WBU196616:WBU196980 WLQ196616:WLQ196980 WVM196616:WVM196980 E262152:E262516 JA262152:JA262516 SW262152:SW262516 ACS262152:ACS262516 AMO262152:AMO262516 AWK262152:AWK262516 BGG262152:BGG262516 BQC262152:BQC262516 BZY262152:BZY262516 CJU262152:CJU262516 CTQ262152:CTQ262516 DDM262152:DDM262516 DNI262152:DNI262516 DXE262152:DXE262516 EHA262152:EHA262516 EQW262152:EQW262516 FAS262152:FAS262516 FKO262152:FKO262516 FUK262152:FUK262516 GEG262152:GEG262516 GOC262152:GOC262516 GXY262152:GXY262516 HHU262152:HHU262516 HRQ262152:HRQ262516 IBM262152:IBM262516 ILI262152:ILI262516 IVE262152:IVE262516 JFA262152:JFA262516 JOW262152:JOW262516 JYS262152:JYS262516 KIO262152:KIO262516 KSK262152:KSK262516 LCG262152:LCG262516 LMC262152:LMC262516 LVY262152:LVY262516 MFU262152:MFU262516 MPQ262152:MPQ262516 MZM262152:MZM262516 NJI262152:NJI262516 NTE262152:NTE262516 ODA262152:ODA262516 OMW262152:OMW262516 OWS262152:OWS262516 PGO262152:PGO262516 PQK262152:PQK262516 QAG262152:QAG262516 QKC262152:QKC262516 QTY262152:QTY262516 RDU262152:RDU262516 RNQ262152:RNQ262516 RXM262152:RXM262516 SHI262152:SHI262516 SRE262152:SRE262516 TBA262152:TBA262516 TKW262152:TKW262516 TUS262152:TUS262516 UEO262152:UEO262516 UOK262152:UOK262516 UYG262152:UYG262516 VIC262152:VIC262516 VRY262152:VRY262516 WBU262152:WBU262516 WLQ262152:WLQ262516 WVM262152:WVM262516 E327688:E328052 JA327688:JA328052 SW327688:SW328052 ACS327688:ACS328052 AMO327688:AMO328052 AWK327688:AWK328052 BGG327688:BGG328052 BQC327688:BQC328052 BZY327688:BZY328052 CJU327688:CJU328052 CTQ327688:CTQ328052 DDM327688:DDM328052 DNI327688:DNI328052 DXE327688:DXE328052 EHA327688:EHA328052 EQW327688:EQW328052 FAS327688:FAS328052 FKO327688:FKO328052 FUK327688:FUK328052 GEG327688:GEG328052 GOC327688:GOC328052 GXY327688:GXY328052 HHU327688:HHU328052 HRQ327688:HRQ328052 IBM327688:IBM328052 ILI327688:ILI328052 IVE327688:IVE328052 JFA327688:JFA328052 JOW327688:JOW328052 JYS327688:JYS328052 KIO327688:KIO328052 KSK327688:KSK328052 LCG327688:LCG328052 LMC327688:LMC328052 LVY327688:LVY328052 MFU327688:MFU328052 MPQ327688:MPQ328052 MZM327688:MZM328052 NJI327688:NJI328052 NTE327688:NTE328052 ODA327688:ODA328052 OMW327688:OMW328052 OWS327688:OWS328052 PGO327688:PGO328052 PQK327688:PQK328052 QAG327688:QAG328052 QKC327688:QKC328052 QTY327688:QTY328052 RDU327688:RDU328052 RNQ327688:RNQ328052 RXM327688:RXM328052 SHI327688:SHI328052 SRE327688:SRE328052 TBA327688:TBA328052 TKW327688:TKW328052 TUS327688:TUS328052 UEO327688:UEO328052 UOK327688:UOK328052 UYG327688:UYG328052 VIC327688:VIC328052 VRY327688:VRY328052 WBU327688:WBU328052 WLQ327688:WLQ328052 WVM327688:WVM328052 E393224:E393588 JA393224:JA393588 SW393224:SW393588 ACS393224:ACS393588 AMO393224:AMO393588 AWK393224:AWK393588 BGG393224:BGG393588 BQC393224:BQC393588 BZY393224:BZY393588 CJU393224:CJU393588 CTQ393224:CTQ393588 DDM393224:DDM393588 DNI393224:DNI393588 DXE393224:DXE393588 EHA393224:EHA393588 EQW393224:EQW393588 FAS393224:FAS393588 FKO393224:FKO393588 FUK393224:FUK393588 GEG393224:GEG393588 GOC393224:GOC393588 GXY393224:GXY393588 HHU393224:HHU393588 HRQ393224:HRQ393588 IBM393224:IBM393588 ILI393224:ILI393588 IVE393224:IVE393588 JFA393224:JFA393588 JOW393224:JOW393588 JYS393224:JYS393588 KIO393224:KIO393588 KSK393224:KSK393588 LCG393224:LCG393588 LMC393224:LMC393588 LVY393224:LVY393588 MFU393224:MFU393588 MPQ393224:MPQ393588 MZM393224:MZM393588 NJI393224:NJI393588 NTE393224:NTE393588 ODA393224:ODA393588 OMW393224:OMW393588 OWS393224:OWS393588 PGO393224:PGO393588 PQK393224:PQK393588 QAG393224:QAG393588 QKC393224:QKC393588 QTY393224:QTY393588 RDU393224:RDU393588 RNQ393224:RNQ393588 RXM393224:RXM393588 SHI393224:SHI393588 SRE393224:SRE393588 TBA393224:TBA393588 TKW393224:TKW393588 TUS393224:TUS393588 UEO393224:UEO393588 UOK393224:UOK393588 UYG393224:UYG393588 VIC393224:VIC393588 VRY393224:VRY393588 WBU393224:WBU393588 WLQ393224:WLQ393588 WVM393224:WVM393588 E458760:E459124 JA458760:JA459124 SW458760:SW459124 ACS458760:ACS459124 AMO458760:AMO459124 AWK458760:AWK459124 BGG458760:BGG459124 BQC458760:BQC459124 BZY458760:BZY459124 CJU458760:CJU459124 CTQ458760:CTQ459124 DDM458760:DDM459124 DNI458760:DNI459124 DXE458760:DXE459124 EHA458760:EHA459124 EQW458760:EQW459124 FAS458760:FAS459124 FKO458760:FKO459124 FUK458760:FUK459124 GEG458760:GEG459124 GOC458760:GOC459124 GXY458760:GXY459124 HHU458760:HHU459124 HRQ458760:HRQ459124 IBM458760:IBM459124 ILI458760:ILI459124 IVE458760:IVE459124 JFA458760:JFA459124 JOW458760:JOW459124 JYS458760:JYS459124 KIO458760:KIO459124 KSK458760:KSK459124 LCG458760:LCG459124 LMC458760:LMC459124 LVY458760:LVY459124 MFU458760:MFU459124 MPQ458760:MPQ459124 MZM458760:MZM459124 NJI458760:NJI459124 NTE458760:NTE459124 ODA458760:ODA459124 OMW458760:OMW459124 OWS458760:OWS459124 PGO458760:PGO459124 PQK458760:PQK459124 QAG458760:QAG459124 QKC458760:QKC459124 QTY458760:QTY459124 RDU458760:RDU459124 RNQ458760:RNQ459124 RXM458760:RXM459124 SHI458760:SHI459124 SRE458760:SRE459124 TBA458760:TBA459124 TKW458760:TKW459124 TUS458760:TUS459124 UEO458760:UEO459124 UOK458760:UOK459124 UYG458760:UYG459124 VIC458760:VIC459124 VRY458760:VRY459124 WBU458760:WBU459124 WLQ458760:WLQ459124 WVM458760:WVM459124 E524296:E524660 JA524296:JA524660 SW524296:SW524660 ACS524296:ACS524660 AMO524296:AMO524660 AWK524296:AWK524660 BGG524296:BGG524660 BQC524296:BQC524660 BZY524296:BZY524660 CJU524296:CJU524660 CTQ524296:CTQ524660 DDM524296:DDM524660 DNI524296:DNI524660 DXE524296:DXE524660 EHA524296:EHA524660 EQW524296:EQW524660 FAS524296:FAS524660 FKO524296:FKO524660 FUK524296:FUK524660 GEG524296:GEG524660 GOC524296:GOC524660 GXY524296:GXY524660 HHU524296:HHU524660 HRQ524296:HRQ524660 IBM524296:IBM524660 ILI524296:ILI524660 IVE524296:IVE524660 JFA524296:JFA524660 JOW524296:JOW524660 JYS524296:JYS524660 KIO524296:KIO524660 KSK524296:KSK524660 LCG524296:LCG524660 LMC524296:LMC524660 LVY524296:LVY524660 MFU524296:MFU524660 MPQ524296:MPQ524660 MZM524296:MZM524660 NJI524296:NJI524660 NTE524296:NTE524660 ODA524296:ODA524660 OMW524296:OMW524660 OWS524296:OWS524660 PGO524296:PGO524660 PQK524296:PQK524660 QAG524296:QAG524660 QKC524296:QKC524660 QTY524296:QTY524660 RDU524296:RDU524660 RNQ524296:RNQ524660 RXM524296:RXM524660 SHI524296:SHI524660 SRE524296:SRE524660 TBA524296:TBA524660 TKW524296:TKW524660 TUS524296:TUS524660 UEO524296:UEO524660 UOK524296:UOK524660 UYG524296:UYG524660 VIC524296:VIC524660 VRY524296:VRY524660 WBU524296:WBU524660 WLQ524296:WLQ524660 WVM524296:WVM524660 E589832:E590196 JA589832:JA590196 SW589832:SW590196 ACS589832:ACS590196 AMO589832:AMO590196 AWK589832:AWK590196 BGG589832:BGG590196 BQC589832:BQC590196 BZY589832:BZY590196 CJU589832:CJU590196 CTQ589832:CTQ590196 DDM589832:DDM590196 DNI589832:DNI590196 DXE589832:DXE590196 EHA589832:EHA590196 EQW589832:EQW590196 FAS589832:FAS590196 FKO589832:FKO590196 FUK589832:FUK590196 GEG589832:GEG590196 GOC589832:GOC590196 GXY589832:GXY590196 HHU589832:HHU590196 HRQ589832:HRQ590196 IBM589832:IBM590196 ILI589832:ILI590196 IVE589832:IVE590196 JFA589832:JFA590196 JOW589832:JOW590196 JYS589832:JYS590196 KIO589832:KIO590196 KSK589832:KSK590196 LCG589832:LCG590196 LMC589832:LMC590196 LVY589832:LVY590196 MFU589832:MFU590196 MPQ589832:MPQ590196 MZM589832:MZM590196 NJI589832:NJI590196 NTE589832:NTE590196 ODA589832:ODA590196 OMW589832:OMW590196 OWS589832:OWS590196 PGO589832:PGO590196 PQK589832:PQK590196 QAG589832:QAG590196 QKC589832:QKC590196 QTY589832:QTY590196 RDU589832:RDU590196 RNQ589832:RNQ590196 RXM589832:RXM590196 SHI589832:SHI590196 SRE589832:SRE590196 TBA589832:TBA590196 TKW589832:TKW590196 TUS589832:TUS590196 UEO589832:UEO590196 UOK589832:UOK590196 UYG589832:UYG590196 VIC589832:VIC590196 VRY589832:VRY590196 WBU589832:WBU590196 WLQ589832:WLQ590196 WVM589832:WVM590196 E655368:E655732 JA655368:JA655732 SW655368:SW655732 ACS655368:ACS655732 AMO655368:AMO655732 AWK655368:AWK655732 BGG655368:BGG655732 BQC655368:BQC655732 BZY655368:BZY655732 CJU655368:CJU655732 CTQ655368:CTQ655732 DDM655368:DDM655732 DNI655368:DNI655732 DXE655368:DXE655732 EHA655368:EHA655732 EQW655368:EQW655732 FAS655368:FAS655732 FKO655368:FKO655732 FUK655368:FUK655732 GEG655368:GEG655732 GOC655368:GOC655732 GXY655368:GXY655732 HHU655368:HHU655732 HRQ655368:HRQ655732 IBM655368:IBM655732 ILI655368:ILI655732 IVE655368:IVE655732 JFA655368:JFA655732 JOW655368:JOW655732 JYS655368:JYS655732 KIO655368:KIO655732 KSK655368:KSK655732 LCG655368:LCG655732 LMC655368:LMC655732 LVY655368:LVY655732 MFU655368:MFU655732 MPQ655368:MPQ655732 MZM655368:MZM655732 NJI655368:NJI655732 NTE655368:NTE655732 ODA655368:ODA655732 OMW655368:OMW655732 OWS655368:OWS655732 PGO655368:PGO655732 PQK655368:PQK655732 QAG655368:QAG655732 QKC655368:QKC655732 QTY655368:QTY655732 RDU655368:RDU655732 RNQ655368:RNQ655732 RXM655368:RXM655732 SHI655368:SHI655732 SRE655368:SRE655732 TBA655368:TBA655732 TKW655368:TKW655732 TUS655368:TUS655732 UEO655368:UEO655732 UOK655368:UOK655732 UYG655368:UYG655732 VIC655368:VIC655732 VRY655368:VRY655732 WBU655368:WBU655732 WLQ655368:WLQ655732 WVM655368:WVM655732 E720904:E721268 JA720904:JA721268 SW720904:SW721268 ACS720904:ACS721268 AMO720904:AMO721268 AWK720904:AWK721268 BGG720904:BGG721268 BQC720904:BQC721268 BZY720904:BZY721268 CJU720904:CJU721268 CTQ720904:CTQ721268 DDM720904:DDM721268 DNI720904:DNI721268 DXE720904:DXE721268 EHA720904:EHA721268 EQW720904:EQW721268 FAS720904:FAS721268 FKO720904:FKO721268 FUK720904:FUK721268 GEG720904:GEG721268 GOC720904:GOC721268 GXY720904:GXY721268 HHU720904:HHU721268 HRQ720904:HRQ721268 IBM720904:IBM721268 ILI720904:ILI721268 IVE720904:IVE721268 JFA720904:JFA721268 JOW720904:JOW721268 JYS720904:JYS721268 KIO720904:KIO721268 KSK720904:KSK721268 LCG720904:LCG721268 LMC720904:LMC721268 LVY720904:LVY721268 MFU720904:MFU721268 MPQ720904:MPQ721268 MZM720904:MZM721268 NJI720904:NJI721268 NTE720904:NTE721268 ODA720904:ODA721268 OMW720904:OMW721268 OWS720904:OWS721268 PGO720904:PGO721268 PQK720904:PQK721268 QAG720904:QAG721268 QKC720904:QKC721268 QTY720904:QTY721268 RDU720904:RDU721268 RNQ720904:RNQ721268 RXM720904:RXM721268 SHI720904:SHI721268 SRE720904:SRE721268 TBA720904:TBA721268 TKW720904:TKW721268 TUS720904:TUS721268 UEO720904:UEO721268 UOK720904:UOK721268 UYG720904:UYG721268 VIC720904:VIC721268 VRY720904:VRY721268 WBU720904:WBU721268 WLQ720904:WLQ721268 WVM720904:WVM721268 E786440:E786804 JA786440:JA786804 SW786440:SW786804 ACS786440:ACS786804 AMO786440:AMO786804 AWK786440:AWK786804 BGG786440:BGG786804 BQC786440:BQC786804 BZY786440:BZY786804 CJU786440:CJU786804 CTQ786440:CTQ786804 DDM786440:DDM786804 DNI786440:DNI786804 DXE786440:DXE786804 EHA786440:EHA786804 EQW786440:EQW786804 FAS786440:FAS786804 FKO786440:FKO786804 FUK786440:FUK786804 GEG786440:GEG786804 GOC786440:GOC786804 GXY786440:GXY786804 HHU786440:HHU786804 HRQ786440:HRQ786804 IBM786440:IBM786804 ILI786440:ILI786804 IVE786440:IVE786804 JFA786440:JFA786804 JOW786440:JOW786804 JYS786440:JYS786804 KIO786440:KIO786804 KSK786440:KSK786804 LCG786440:LCG786804 LMC786440:LMC786804 LVY786440:LVY786804 MFU786440:MFU786804 MPQ786440:MPQ786804 MZM786440:MZM786804 NJI786440:NJI786804 NTE786440:NTE786804 ODA786440:ODA786804 OMW786440:OMW786804 OWS786440:OWS786804 PGO786440:PGO786804 PQK786440:PQK786804 QAG786440:QAG786804 QKC786440:QKC786804 QTY786440:QTY786804 RDU786440:RDU786804 RNQ786440:RNQ786804 RXM786440:RXM786804 SHI786440:SHI786804 SRE786440:SRE786804 TBA786440:TBA786804 TKW786440:TKW786804 TUS786440:TUS786804 UEO786440:UEO786804 UOK786440:UOK786804 UYG786440:UYG786804 VIC786440:VIC786804 VRY786440:VRY786804 WBU786440:WBU786804 WLQ786440:WLQ786804 WVM786440:WVM786804 E851976:E852340 JA851976:JA852340 SW851976:SW852340 ACS851976:ACS852340 AMO851976:AMO852340 AWK851976:AWK852340 BGG851976:BGG852340 BQC851976:BQC852340 BZY851976:BZY852340 CJU851976:CJU852340 CTQ851976:CTQ852340 DDM851976:DDM852340 DNI851976:DNI852340 DXE851976:DXE852340 EHA851976:EHA852340 EQW851976:EQW852340 FAS851976:FAS852340 FKO851976:FKO852340 FUK851976:FUK852340 GEG851976:GEG852340 GOC851976:GOC852340 GXY851976:GXY852340 HHU851976:HHU852340 HRQ851976:HRQ852340 IBM851976:IBM852340 ILI851976:ILI852340 IVE851976:IVE852340 JFA851976:JFA852340 JOW851976:JOW852340 JYS851976:JYS852340 KIO851976:KIO852340 KSK851976:KSK852340 LCG851976:LCG852340 LMC851976:LMC852340 LVY851976:LVY852340 MFU851976:MFU852340 MPQ851976:MPQ852340 MZM851976:MZM852340 NJI851976:NJI852340 NTE851976:NTE852340 ODA851976:ODA852340 OMW851976:OMW852340 OWS851976:OWS852340 PGO851976:PGO852340 PQK851976:PQK852340 QAG851976:QAG852340 QKC851976:QKC852340 QTY851976:QTY852340 RDU851976:RDU852340 RNQ851976:RNQ852340 RXM851976:RXM852340 SHI851976:SHI852340 SRE851976:SRE852340 TBA851976:TBA852340 TKW851976:TKW852340 TUS851976:TUS852340 UEO851976:UEO852340 UOK851976:UOK852340 UYG851976:UYG852340 VIC851976:VIC852340 VRY851976:VRY852340 WBU851976:WBU852340 WLQ851976:WLQ852340 WVM851976:WVM852340 E917512:E917876 JA917512:JA917876 SW917512:SW917876 ACS917512:ACS917876 AMO917512:AMO917876 AWK917512:AWK917876 BGG917512:BGG917876 BQC917512:BQC917876 BZY917512:BZY917876 CJU917512:CJU917876 CTQ917512:CTQ917876 DDM917512:DDM917876 DNI917512:DNI917876 DXE917512:DXE917876 EHA917512:EHA917876 EQW917512:EQW917876 FAS917512:FAS917876 FKO917512:FKO917876 FUK917512:FUK917876 GEG917512:GEG917876 GOC917512:GOC917876 GXY917512:GXY917876 HHU917512:HHU917876 HRQ917512:HRQ917876 IBM917512:IBM917876 ILI917512:ILI917876 IVE917512:IVE917876 JFA917512:JFA917876 JOW917512:JOW917876 JYS917512:JYS917876 KIO917512:KIO917876 KSK917512:KSK917876 LCG917512:LCG917876 LMC917512:LMC917876 LVY917512:LVY917876 MFU917512:MFU917876 MPQ917512:MPQ917876 MZM917512:MZM917876 NJI917512:NJI917876 NTE917512:NTE917876 ODA917512:ODA917876 OMW917512:OMW917876 OWS917512:OWS917876 PGO917512:PGO917876 PQK917512:PQK917876 QAG917512:QAG917876 QKC917512:QKC917876 QTY917512:QTY917876 RDU917512:RDU917876 RNQ917512:RNQ917876 RXM917512:RXM917876 SHI917512:SHI917876 SRE917512:SRE917876 TBA917512:TBA917876 TKW917512:TKW917876 TUS917512:TUS917876 UEO917512:UEO917876 UOK917512:UOK917876 UYG917512:UYG917876 VIC917512:VIC917876 VRY917512:VRY917876 WBU917512:WBU917876 WLQ917512:WLQ917876 WVM917512:WVM917876 E983048:E983412 JA983048:JA983412 SW983048:SW983412 ACS983048:ACS983412 AMO983048:AMO983412 AWK983048:AWK983412 BGG983048:BGG983412 BQC983048:BQC983412 BZY983048:BZY983412 CJU983048:CJU983412 CTQ983048:CTQ983412 DDM983048:DDM983412 DNI983048:DNI983412 DXE983048:DXE983412 EHA983048:EHA983412 EQW983048:EQW983412 FAS983048:FAS983412 FKO983048:FKO983412 FUK983048:FUK983412 GEG983048:GEG983412 GOC983048:GOC983412 GXY983048:GXY983412 HHU983048:HHU983412 HRQ983048:HRQ983412 IBM983048:IBM983412 ILI983048:ILI983412 IVE983048:IVE983412 JFA983048:JFA983412 JOW983048:JOW983412 JYS983048:JYS983412 KIO983048:KIO983412 KSK983048:KSK983412 LCG983048:LCG983412 LMC983048:LMC983412 LVY983048:LVY983412 MFU983048:MFU983412 MPQ983048:MPQ983412 MZM983048:MZM983412 NJI983048:NJI983412 NTE983048:NTE983412 ODA983048:ODA983412 OMW983048:OMW983412 OWS983048:OWS983412 PGO983048:PGO983412 PQK983048:PQK983412 QAG983048:QAG983412 QKC983048:QKC983412 QTY983048:QTY983412 RDU983048:RDU983412 RNQ983048:RNQ983412 RXM983048:RXM983412 SHI983048:SHI983412 SRE983048:SRE983412 TBA983048:TBA983412 TKW983048:TKW983412 TUS983048:TUS983412 UEO983048:UEO983412 UOK983048:UOK983412 UYG983048:UYG983412 VIC983048:VIC983412 VRY983048:VRY983412 WBU983048:WBU983412 WLQ983048:WLQ983412 WVM983048:WVM983412">
      <formula1>"10電力,PPS"</formula1>
    </dataValidation>
  </dataValidations>
  <pageMargins left="0.78740157480314965" right="0.78740157480314965" top="0.59055118110236227" bottom="0.55118110236220474" header="0.51181102362204722" footer="0.51181102362204722"/>
  <pageSetup paperSize="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7"/>
  <sheetViews>
    <sheetView topLeftCell="F1" workbookViewId="0">
      <selection activeCell="Q33" sqref="Q33"/>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9" width="13" style="24" customWidth="1"/>
    <col min="10" max="10" width="15.125" style="24" bestFit="1" customWidth="1"/>
    <col min="11" max="11" width="9" style="24"/>
    <col min="12" max="13" width="9" style="27"/>
    <col min="14" max="15" width="9" style="24"/>
    <col min="16" max="16" width="11.125" style="24" customWidth="1"/>
    <col min="17" max="257" width="9" style="24"/>
    <col min="258" max="258" width="20" style="24" customWidth="1"/>
    <col min="259" max="259" width="11" style="24" bestFit="1" customWidth="1"/>
    <col min="260" max="260" width="18.375" style="24" bestFit="1" customWidth="1"/>
    <col min="261" max="261" width="13.125" style="24" bestFit="1" customWidth="1"/>
    <col min="262" max="265" width="13" style="24" customWidth="1"/>
    <col min="266" max="266" width="15.125" style="24" bestFit="1" customWidth="1"/>
    <col min="267" max="271" width="9" style="24"/>
    <col min="272" max="272" width="11.125" style="24" customWidth="1"/>
    <col min="273" max="513" width="9" style="24"/>
    <col min="514" max="514" width="20" style="24" customWidth="1"/>
    <col min="515" max="515" width="11" style="24" bestFit="1" customWidth="1"/>
    <col min="516" max="516" width="18.375" style="24" bestFit="1" customWidth="1"/>
    <col min="517" max="517" width="13.125" style="24" bestFit="1" customWidth="1"/>
    <col min="518" max="521" width="13" style="24" customWidth="1"/>
    <col min="522" max="522" width="15.125" style="24" bestFit="1" customWidth="1"/>
    <col min="523" max="527" width="9" style="24"/>
    <col min="528" max="528" width="11.125" style="24" customWidth="1"/>
    <col min="529" max="769" width="9" style="24"/>
    <col min="770" max="770" width="20" style="24" customWidth="1"/>
    <col min="771" max="771" width="11" style="24" bestFit="1" customWidth="1"/>
    <col min="772" max="772" width="18.375" style="24" bestFit="1" customWidth="1"/>
    <col min="773" max="773" width="13.125" style="24" bestFit="1" customWidth="1"/>
    <col min="774" max="777" width="13" style="24" customWidth="1"/>
    <col min="778" max="778" width="15.125" style="24" bestFit="1" customWidth="1"/>
    <col min="779" max="783" width="9" style="24"/>
    <col min="784" max="784" width="11.125" style="24" customWidth="1"/>
    <col min="785" max="1025" width="9" style="24"/>
    <col min="1026" max="1026" width="20" style="24" customWidth="1"/>
    <col min="1027" max="1027" width="11" style="24" bestFit="1" customWidth="1"/>
    <col min="1028" max="1028" width="18.375" style="24" bestFit="1" customWidth="1"/>
    <col min="1029" max="1029" width="13.125" style="24" bestFit="1" customWidth="1"/>
    <col min="1030" max="1033" width="13" style="24" customWidth="1"/>
    <col min="1034" max="1034" width="15.125" style="24" bestFit="1" customWidth="1"/>
    <col min="1035" max="1039" width="9" style="24"/>
    <col min="1040" max="1040" width="11.125" style="24" customWidth="1"/>
    <col min="1041" max="1281" width="9" style="24"/>
    <col min="1282" max="1282" width="20" style="24" customWidth="1"/>
    <col min="1283" max="1283" width="11" style="24" bestFit="1" customWidth="1"/>
    <col min="1284" max="1284" width="18.375" style="24" bestFit="1" customWidth="1"/>
    <col min="1285" max="1285" width="13.125" style="24" bestFit="1" customWidth="1"/>
    <col min="1286" max="1289" width="13" style="24" customWidth="1"/>
    <col min="1290" max="1290" width="15.125" style="24" bestFit="1" customWidth="1"/>
    <col min="1291" max="1295" width="9" style="24"/>
    <col min="1296" max="1296" width="11.125" style="24" customWidth="1"/>
    <col min="1297" max="1537" width="9" style="24"/>
    <col min="1538" max="1538" width="20" style="24" customWidth="1"/>
    <col min="1539" max="1539" width="11" style="24" bestFit="1" customWidth="1"/>
    <col min="1540" max="1540" width="18.375" style="24" bestFit="1" customWidth="1"/>
    <col min="1541" max="1541" width="13.125" style="24" bestFit="1" customWidth="1"/>
    <col min="1542" max="1545" width="13" style="24" customWidth="1"/>
    <col min="1546" max="1546" width="15.125" style="24" bestFit="1" customWidth="1"/>
    <col min="1547" max="1551" width="9" style="24"/>
    <col min="1552" max="1552" width="11.125" style="24" customWidth="1"/>
    <col min="1553" max="1793" width="9" style="24"/>
    <col min="1794" max="1794" width="20" style="24" customWidth="1"/>
    <col min="1795" max="1795" width="11" style="24" bestFit="1" customWidth="1"/>
    <col min="1796" max="1796" width="18.375" style="24" bestFit="1" customWidth="1"/>
    <col min="1797" max="1797" width="13.125" style="24" bestFit="1" customWidth="1"/>
    <col min="1798" max="1801" width="13" style="24" customWidth="1"/>
    <col min="1802" max="1802" width="15.125" style="24" bestFit="1" customWidth="1"/>
    <col min="1803" max="1807" width="9" style="24"/>
    <col min="1808" max="1808" width="11.125" style="24" customWidth="1"/>
    <col min="1809" max="2049" width="9" style="24"/>
    <col min="2050" max="2050" width="20" style="24" customWidth="1"/>
    <col min="2051" max="2051" width="11" style="24" bestFit="1" customWidth="1"/>
    <col min="2052" max="2052" width="18.375" style="24" bestFit="1" customWidth="1"/>
    <col min="2053" max="2053" width="13.125" style="24" bestFit="1" customWidth="1"/>
    <col min="2054" max="2057" width="13" style="24" customWidth="1"/>
    <col min="2058" max="2058" width="15.125" style="24" bestFit="1" customWidth="1"/>
    <col min="2059" max="2063" width="9" style="24"/>
    <col min="2064" max="2064" width="11.125" style="24" customWidth="1"/>
    <col min="2065" max="2305" width="9" style="24"/>
    <col min="2306" max="2306" width="20" style="24" customWidth="1"/>
    <col min="2307" max="2307" width="11" style="24" bestFit="1" customWidth="1"/>
    <col min="2308" max="2308" width="18.375" style="24" bestFit="1" customWidth="1"/>
    <col min="2309" max="2309" width="13.125" style="24" bestFit="1" customWidth="1"/>
    <col min="2310" max="2313" width="13" style="24" customWidth="1"/>
    <col min="2314" max="2314" width="15.125" style="24" bestFit="1" customWidth="1"/>
    <col min="2315" max="2319" width="9" style="24"/>
    <col min="2320" max="2320" width="11.125" style="24" customWidth="1"/>
    <col min="2321" max="2561" width="9" style="24"/>
    <col min="2562" max="2562" width="20" style="24" customWidth="1"/>
    <col min="2563" max="2563" width="11" style="24" bestFit="1" customWidth="1"/>
    <col min="2564" max="2564" width="18.375" style="24" bestFit="1" customWidth="1"/>
    <col min="2565" max="2565" width="13.125" style="24" bestFit="1" customWidth="1"/>
    <col min="2566" max="2569" width="13" style="24" customWidth="1"/>
    <col min="2570" max="2570" width="15.125" style="24" bestFit="1" customWidth="1"/>
    <col min="2571" max="2575" width="9" style="24"/>
    <col min="2576" max="2576" width="11.125" style="24" customWidth="1"/>
    <col min="2577" max="2817" width="9" style="24"/>
    <col min="2818" max="2818" width="20" style="24" customWidth="1"/>
    <col min="2819" max="2819" width="11" style="24" bestFit="1" customWidth="1"/>
    <col min="2820" max="2820" width="18.375" style="24" bestFit="1" customWidth="1"/>
    <col min="2821" max="2821" width="13.125" style="24" bestFit="1" customWidth="1"/>
    <col min="2822" max="2825" width="13" style="24" customWidth="1"/>
    <col min="2826" max="2826" width="15.125" style="24" bestFit="1" customWidth="1"/>
    <col min="2827" max="2831" width="9" style="24"/>
    <col min="2832" max="2832" width="11.125" style="24" customWidth="1"/>
    <col min="2833" max="3073" width="9" style="24"/>
    <col min="3074" max="3074" width="20" style="24" customWidth="1"/>
    <col min="3075" max="3075" width="11" style="24" bestFit="1" customWidth="1"/>
    <col min="3076" max="3076" width="18.375" style="24" bestFit="1" customWidth="1"/>
    <col min="3077" max="3077" width="13.125" style="24" bestFit="1" customWidth="1"/>
    <col min="3078" max="3081" width="13" style="24" customWidth="1"/>
    <col min="3082" max="3082" width="15.125" style="24" bestFit="1" customWidth="1"/>
    <col min="3083" max="3087" width="9" style="24"/>
    <col min="3088" max="3088" width="11.125" style="24" customWidth="1"/>
    <col min="3089" max="3329" width="9" style="24"/>
    <col min="3330" max="3330" width="20" style="24" customWidth="1"/>
    <col min="3331" max="3331" width="11" style="24" bestFit="1" customWidth="1"/>
    <col min="3332" max="3332" width="18.375" style="24" bestFit="1" customWidth="1"/>
    <col min="3333" max="3333" width="13.125" style="24" bestFit="1" customWidth="1"/>
    <col min="3334" max="3337" width="13" style="24" customWidth="1"/>
    <col min="3338" max="3338" width="15.125" style="24" bestFit="1" customWidth="1"/>
    <col min="3339" max="3343" width="9" style="24"/>
    <col min="3344" max="3344" width="11.125" style="24" customWidth="1"/>
    <col min="3345" max="3585" width="9" style="24"/>
    <col min="3586" max="3586" width="20" style="24" customWidth="1"/>
    <col min="3587" max="3587" width="11" style="24" bestFit="1" customWidth="1"/>
    <col min="3588" max="3588" width="18.375" style="24" bestFit="1" customWidth="1"/>
    <col min="3589" max="3589" width="13.125" style="24" bestFit="1" customWidth="1"/>
    <col min="3590" max="3593" width="13" style="24" customWidth="1"/>
    <col min="3594" max="3594" width="15.125" style="24" bestFit="1" customWidth="1"/>
    <col min="3595" max="3599" width="9" style="24"/>
    <col min="3600" max="3600" width="11.125" style="24" customWidth="1"/>
    <col min="3601" max="3841" width="9" style="24"/>
    <col min="3842" max="3842" width="20" style="24" customWidth="1"/>
    <col min="3843" max="3843" width="11" style="24" bestFit="1" customWidth="1"/>
    <col min="3844" max="3844" width="18.375" style="24" bestFit="1" customWidth="1"/>
    <col min="3845" max="3845" width="13.125" style="24" bestFit="1" customWidth="1"/>
    <col min="3846" max="3849" width="13" style="24" customWidth="1"/>
    <col min="3850" max="3850" width="15.125" style="24" bestFit="1" customWidth="1"/>
    <col min="3851" max="3855" width="9" style="24"/>
    <col min="3856" max="3856" width="11.125" style="24" customWidth="1"/>
    <col min="3857" max="4097" width="9" style="24"/>
    <col min="4098" max="4098" width="20" style="24" customWidth="1"/>
    <col min="4099" max="4099" width="11" style="24" bestFit="1" customWidth="1"/>
    <col min="4100" max="4100" width="18.375" style="24" bestFit="1" customWidth="1"/>
    <col min="4101" max="4101" width="13.125" style="24" bestFit="1" customWidth="1"/>
    <col min="4102" max="4105" width="13" style="24" customWidth="1"/>
    <col min="4106" max="4106" width="15.125" style="24" bestFit="1" customWidth="1"/>
    <col min="4107" max="4111" width="9" style="24"/>
    <col min="4112" max="4112" width="11.125" style="24" customWidth="1"/>
    <col min="4113" max="4353" width="9" style="24"/>
    <col min="4354" max="4354" width="20" style="24" customWidth="1"/>
    <col min="4355" max="4355" width="11" style="24" bestFit="1" customWidth="1"/>
    <col min="4356" max="4356" width="18.375" style="24" bestFit="1" customWidth="1"/>
    <col min="4357" max="4357" width="13.125" style="24" bestFit="1" customWidth="1"/>
    <col min="4358" max="4361" width="13" style="24" customWidth="1"/>
    <col min="4362" max="4362" width="15.125" style="24" bestFit="1" customWidth="1"/>
    <col min="4363" max="4367" width="9" style="24"/>
    <col min="4368" max="4368" width="11.125" style="24" customWidth="1"/>
    <col min="4369" max="4609" width="9" style="24"/>
    <col min="4610" max="4610" width="20" style="24" customWidth="1"/>
    <col min="4611" max="4611" width="11" style="24" bestFit="1" customWidth="1"/>
    <col min="4612" max="4612" width="18.375" style="24" bestFit="1" customWidth="1"/>
    <col min="4613" max="4613" width="13.125" style="24" bestFit="1" customWidth="1"/>
    <col min="4614" max="4617" width="13" style="24" customWidth="1"/>
    <col min="4618" max="4618" width="15.125" style="24" bestFit="1" customWidth="1"/>
    <col min="4619" max="4623" width="9" style="24"/>
    <col min="4624" max="4624" width="11.125" style="24" customWidth="1"/>
    <col min="4625" max="4865" width="9" style="24"/>
    <col min="4866" max="4866" width="20" style="24" customWidth="1"/>
    <col min="4867" max="4867" width="11" style="24" bestFit="1" customWidth="1"/>
    <col min="4868" max="4868" width="18.375" style="24" bestFit="1" customWidth="1"/>
    <col min="4869" max="4869" width="13.125" style="24" bestFit="1" customWidth="1"/>
    <col min="4870" max="4873" width="13" style="24" customWidth="1"/>
    <col min="4874" max="4874" width="15.125" style="24" bestFit="1" customWidth="1"/>
    <col min="4875" max="4879" width="9" style="24"/>
    <col min="4880" max="4880" width="11.125" style="24" customWidth="1"/>
    <col min="4881" max="5121" width="9" style="24"/>
    <col min="5122" max="5122" width="20" style="24" customWidth="1"/>
    <col min="5123" max="5123" width="11" style="24" bestFit="1" customWidth="1"/>
    <col min="5124" max="5124" width="18.375" style="24" bestFit="1" customWidth="1"/>
    <col min="5125" max="5125" width="13.125" style="24" bestFit="1" customWidth="1"/>
    <col min="5126" max="5129" width="13" style="24" customWidth="1"/>
    <col min="5130" max="5130" width="15.125" style="24" bestFit="1" customWidth="1"/>
    <col min="5131" max="5135" width="9" style="24"/>
    <col min="5136" max="5136" width="11.125" style="24" customWidth="1"/>
    <col min="5137" max="5377" width="9" style="24"/>
    <col min="5378" max="5378" width="20" style="24" customWidth="1"/>
    <col min="5379" max="5379" width="11" style="24" bestFit="1" customWidth="1"/>
    <col min="5380" max="5380" width="18.375" style="24" bestFit="1" customWidth="1"/>
    <col min="5381" max="5381" width="13.125" style="24" bestFit="1" customWidth="1"/>
    <col min="5382" max="5385" width="13" style="24" customWidth="1"/>
    <col min="5386" max="5386" width="15.125" style="24" bestFit="1" customWidth="1"/>
    <col min="5387" max="5391" width="9" style="24"/>
    <col min="5392" max="5392" width="11.125" style="24" customWidth="1"/>
    <col min="5393" max="5633" width="9" style="24"/>
    <col min="5634" max="5634" width="20" style="24" customWidth="1"/>
    <col min="5635" max="5635" width="11" style="24" bestFit="1" customWidth="1"/>
    <col min="5636" max="5636" width="18.375" style="24" bestFit="1" customWidth="1"/>
    <col min="5637" max="5637" width="13.125" style="24" bestFit="1" customWidth="1"/>
    <col min="5638" max="5641" width="13" style="24" customWidth="1"/>
    <col min="5642" max="5642" width="15.125" style="24" bestFit="1" customWidth="1"/>
    <col min="5643" max="5647" width="9" style="24"/>
    <col min="5648" max="5648" width="11.125" style="24" customWidth="1"/>
    <col min="5649" max="5889" width="9" style="24"/>
    <col min="5890" max="5890" width="20" style="24" customWidth="1"/>
    <col min="5891" max="5891" width="11" style="24" bestFit="1" customWidth="1"/>
    <col min="5892" max="5892" width="18.375" style="24" bestFit="1" customWidth="1"/>
    <col min="5893" max="5893" width="13.125" style="24" bestFit="1" customWidth="1"/>
    <col min="5894" max="5897" width="13" style="24" customWidth="1"/>
    <col min="5898" max="5898" width="15.125" style="24" bestFit="1" customWidth="1"/>
    <col min="5899" max="5903" width="9" style="24"/>
    <col min="5904" max="5904" width="11.125" style="24" customWidth="1"/>
    <col min="5905" max="6145" width="9" style="24"/>
    <col min="6146" max="6146" width="20" style="24" customWidth="1"/>
    <col min="6147" max="6147" width="11" style="24" bestFit="1" customWidth="1"/>
    <col min="6148" max="6148" width="18.375" style="24" bestFit="1" customWidth="1"/>
    <col min="6149" max="6149" width="13.125" style="24" bestFit="1" customWidth="1"/>
    <col min="6150" max="6153" width="13" style="24" customWidth="1"/>
    <col min="6154" max="6154" width="15.125" style="24" bestFit="1" customWidth="1"/>
    <col min="6155" max="6159" width="9" style="24"/>
    <col min="6160" max="6160" width="11.125" style="24" customWidth="1"/>
    <col min="6161" max="6401" width="9" style="24"/>
    <col min="6402" max="6402" width="20" style="24" customWidth="1"/>
    <col min="6403" max="6403" width="11" style="24" bestFit="1" customWidth="1"/>
    <col min="6404" max="6404" width="18.375" style="24" bestFit="1" customWidth="1"/>
    <col min="6405" max="6405" width="13.125" style="24" bestFit="1" customWidth="1"/>
    <col min="6406" max="6409" width="13" style="24" customWidth="1"/>
    <col min="6410" max="6410" width="15.125" style="24" bestFit="1" customWidth="1"/>
    <col min="6411" max="6415" width="9" style="24"/>
    <col min="6416" max="6416" width="11.125" style="24" customWidth="1"/>
    <col min="6417" max="6657" width="9" style="24"/>
    <col min="6658" max="6658" width="20" style="24" customWidth="1"/>
    <col min="6659" max="6659" width="11" style="24" bestFit="1" customWidth="1"/>
    <col min="6660" max="6660" width="18.375" style="24" bestFit="1" customWidth="1"/>
    <col min="6661" max="6661" width="13.125" style="24" bestFit="1" customWidth="1"/>
    <col min="6662" max="6665" width="13" style="24" customWidth="1"/>
    <col min="6666" max="6666" width="15.125" style="24" bestFit="1" customWidth="1"/>
    <col min="6667" max="6671" width="9" style="24"/>
    <col min="6672" max="6672" width="11.125" style="24" customWidth="1"/>
    <col min="6673" max="6913" width="9" style="24"/>
    <col min="6914" max="6914" width="20" style="24" customWidth="1"/>
    <col min="6915" max="6915" width="11" style="24" bestFit="1" customWidth="1"/>
    <col min="6916" max="6916" width="18.375" style="24" bestFit="1" customWidth="1"/>
    <col min="6917" max="6917" width="13.125" style="24" bestFit="1" customWidth="1"/>
    <col min="6918" max="6921" width="13" style="24" customWidth="1"/>
    <col min="6922" max="6922" width="15.125" style="24" bestFit="1" customWidth="1"/>
    <col min="6923" max="6927" width="9" style="24"/>
    <col min="6928" max="6928" width="11.125" style="24" customWidth="1"/>
    <col min="6929" max="7169" width="9" style="24"/>
    <col min="7170" max="7170" width="20" style="24" customWidth="1"/>
    <col min="7171" max="7171" width="11" style="24" bestFit="1" customWidth="1"/>
    <col min="7172" max="7172" width="18.375" style="24" bestFit="1" customWidth="1"/>
    <col min="7173" max="7173" width="13.125" style="24" bestFit="1" customWidth="1"/>
    <col min="7174" max="7177" width="13" style="24" customWidth="1"/>
    <col min="7178" max="7178" width="15.125" style="24" bestFit="1" customWidth="1"/>
    <col min="7179" max="7183" width="9" style="24"/>
    <col min="7184" max="7184" width="11.125" style="24" customWidth="1"/>
    <col min="7185" max="7425" width="9" style="24"/>
    <col min="7426" max="7426" width="20" style="24" customWidth="1"/>
    <col min="7427" max="7427" width="11" style="24" bestFit="1" customWidth="1"/>
    <col min="7428" max="7428" width="18.375" style="24" bestFit="1" customWidth="1"/>
    <col min="7429" max="7429" width="13.125" style="24" bestFit="1" customWidth="1"/>
    <col min="7430" max="7433" width="13" style="24" customWidth="1"/>
    <col min="7434" max="7434" width="15.125" style="24" bestFit="1" customWidth="1"/>
    <col min="7435" max="7439" width="9" style="24"/>
    <col min="7440" max="7440" width="11.125" style="24" customWidth="1"/>
    <col min="7441" max="7681" width="9" style="24"/>
    <col min="7682" max="7682" width="20" style="24" customWidth="1"/>
    <col min="7683" max="7683" width="11" style="24" bestFit="1" customWidth="1"/>
    <col min="7684" max="7684" width="18.375" style="24" bestFit="1" customWidth="1"/>
    <col min="7685" max="7685" width="13.125" style="24" bestFit="1" customWidth="1"/>
    <col min="7686" max="7689" width="13" style="24" customWidth="1"/>
    <col min="7690" max="7690" width="15.125" style="24" bestFit="1" customWidth="1"/>
    <col min="7691" max="7695" width="9" style="24"/>
    <col min="7696" max="7696" width="11.125" style="24" customWidth="1"/>
    <col min="7697" max="7937" width="9" style="24"/>
    <col min="7938" max="7938" width="20" style="24" customWidth="1"/>
    <col min="7939" max="7939" width="11" style="24" bestFit="1" customWidth="1"/>
    <col min="7940" max="7940" width="18.375" style="24" bestFit="1" customWidth="1"/>
    <col min="7941" max="7941" width="13.125" style="24" bestFit="1" customWidth="1"/>
    <col min="7942" max="7945" width="13" style="24" customWidth="1"/>
    <col min="7946" max="7946" width="15.125" style="24" bestFit="1" customWidth="1"/>
    <col min="7947" max="7951" width="9" style="24"/>
    <col min="7952" max="7952" width="11.125" style="24" customWidth="1"/>
    <col min="7953" max="8193" width="9" style="24"/>
    <col min="8194" max="8194" width="20" style="24" customWidth="1"/>
    <col min="8195" max="8195" width="11" style="24" bestFit="1" customWidth="1"/>
    <col min="8196" max="8196" width="18.375" style="24" bestFit="1" customWidth="1"/>
    <col min="8197" max="8197" width="13.125" style="24" bestFit="1" customWidth="1"/>
    <col min="8198" max="8201" width="13" style="24" customWidth="1"/>
    <col min="8202" max="8202" width="15.125" style="24" bestFit="1" customWidth="1"/>
    <col min="8203" max="8207" width="9" style="24"/>
    <col min="8208" max="8208" width="11.125" style="24" customWidth="1"/>
    <col min="8209" max="8449" width="9" style="24"/>
    <col min="8450" max="8450" width="20" style="24" customWidth="1"/>
    <col min="8451" max="8451" width="11" style="24" bestFit="1" customWidth="1"/>
    <col min="8452" max="8452" width="18.375" style="24" bestFit="1" customWidth="1"/>
    <col min="8453" max="8453" width="13.125" style="24" bestFit="1" customWidth="1"/>
    <col min="8454" max="8457" width="13" style="24" customWidth="1"/>
    <col min="8458" max="8458" width="15.125" style="24" bestFit="1" customWidth="1"/>
    <col min="8459" max="8463" width="9" style="24"/>
    <col min="8464" max="8464" width="11.125" style="24" customWidth="1"/>
    <col min="8465" max="8705" width="9" style="24"/>
    <col min="8706" max="8706" width="20" style="24" customWidth="1"/>
    <col min="8707" max="8707" width="11" style="24" bestFit="1" customWidth="1"/>
    <col min="8708" max="8708" width="18.375" style="24" bestFit="1" customWidth="1"/>
    <col min="8709" max="8709" width="13.125" style="24" bestFit="1" customWidth="1"/>
    <col min="8710" max="8713" width="13" style="24" customWidth="1"/>
    <col min="8714" max="8714" width="15.125" style="24" bestFit="1" customWidth="1"/>
    <col min="8715" max="8719" width="9" style="24"/>
    <col min="8720" max="8720" width="11.125" style="24" customWidth="1"/>
    <col min="8721" max="8961" width="9" style="24"/>
    <col min="8962" max="8962" width="20" style="24" customWidth="1"/>
    <col min="8963" max="8963" width="11" style="24" bestFit="1" customWidth="1"/>
    <col min="8964" max="8964" width="18.375" style="24" bestFit="1" customWidth="1"/>
    <col min="8965" max="8965" width="13.125" style="24" bestFit="1" customWidth="1"/>
    <col min="8966" max="8969" width="13" style="24" customWidth="1"/>
    <col min="8970" max="8970" width="15.125" style="24" bestFit="1" customWidth="1"/>
    <col min="8971" max="8975" width="9" style="24"/>
    <col min="8976" max="8976" width="11.125" style="24" customWidth="1"/>
    <col min="8977" max="9217" width="9" style="24"/>
    <col min="9218" max="9218" width="20" style="24" customWidth="1"/>
    <col min="9219" max="9219" width="11" style="24" bestFit="1" customWidth="1"/>
    <col min="9220" max="9220" width="18.375" style="24" bestFit="1" customWidth="1"/>
    <col min="9221" max="9221" width="13.125" style="24" bestFit="1" customWidth="1"/>
    <col min="9222" max="9225" width="13" style="24" customWidth="1"/>
    <col min="9226" max="9226" width="15.125" style="24" bestFit="1" customWidth="1"/>
    <col min="9227" max="9231" width="9" style="24"/>
    <col min="9232" max="9232" width="11.125" style="24" customWidth="1"/>
    <col min="9233" max="9473" width="9" style="24"/>
    <col min="9474" max="9474" width="20" style="24" customWidth="1"/>
    <col min="9475" max="9475" width="11" style="24" bestFit="1" customWidth="1"/>
    <col min="9476" max="9476" width="18.375" style="24" bestFit="1" customWidth="1"/>
    <col min="9477" max="9477" width="13.125" style="24" bestFit="1" customWidth="1"/>
    <col min="9478" max="9481" width="13" style="24" customWidth="1"/>
    <col min="9482" max="9482" width="15.125" style="24" bestFit="1" customWidth="1"/>
    <col min="9483" max="9487" width="9" style="24"/>
    <col min="9488" max="9488" width="11.125" style="24" customWidth="1"/>
    <col min="9489" max="9729" width="9" style="24"/>
    <col min="9730" max="9730" width="20" style="24" customWidth="1"/>
    <col min="9731" max="9731" width="11" style="24" bestFit="1" customWidth="1"/>
    <col min="9732" max="9732" width="18.375" style="24" bestFit="1" customWidth="1"/>
    <col min="9733" max="9733" width="13.125" style="24" bestFit="1" customWidth="1"/>
    <col min="9734" max="9737" width="13" style="24" customWidth="1"/>
    <col min="9738" max="9738" width="15.125" style="24" bestFit="1" customWidth="1"/>
    <col min="9739" max="9743" width="9" style="24"/>
    <col min="9744" max="9744" width="11.125" style="24" customWidth="1"/>
    <col min="9745" max="9985" width="9" style="24"/>
    <col min="9986" max="9986" width="20" style="24" customWidth="1"/>
    <col min="9987" max="9987" width="11" style="24" bestFit="1" customWidth="1"/>
    <col min="9988" max="9988" width="18.375" style="24" bestFit="1" customWidth="1"/>
    <col min="9989" max="9989" width="13.125" style="24" bestFit="1" customWidth="1"/>
    <col min="9990" max="9993" width="13" style="24" customWidth="1"/>
    <col min="9994" max="9994" width="15.125" style="24" bestFit="1" customWidth="1"/>
    <col min="9995" max="9999" width="9" style="24"/>
    <col min="10000" max="10000" width="11.125" style="24" customWidth="1"/>
    <col min="10001"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9" width="13" style="24" customWidth="1"/>
    <col min="10250" max="10250" width="15.125" style="24" bestFit="1" customWidth="1"/>
    <col min="10251" max="10255" width="9" style="24"/>
    <col min="10256" max="10256" width="11.125" style="24" customWidth="1"/>
    <col min="10257"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5" width="13" style="24" customWidth="1"/>
    <col min="10506" max="10506" width="15.125" style="24" bestFit="1" customWidth="1"/>
    <col min="10507" max="10511" width="9" style="24"/>
    <col min="10512" max="10512" width="11.125" style="24" customWidth="1"/>
    <col min="10513"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1" width="13" style="24" customWidth="1"/>
    <col min="10762" max="10762" width="15.125" style="24" bestFit="1" customWidth="1"/>
    <col min="10763" max="10767" width="9" style="24"/>
    <col min="10768" max="10768" width="11.125" style="24" customWidth="1"/>
    <col min="10769"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7" width="13" style="24" customWidth="1"/>
    <col min="11018" max="11018" width="15.125" style="24" bestFit="1" customWidth="1"/>
    <col min="11019" max="11023" width="9" style="24"/>
    <col min="11024" max="11024" width="11.125" style="24" customWidth="1"/>
    <col min="11025"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3" width="13" style="24" customWidth="1"/>
    <col min="11274" max="11274" width="15.125" style="24" bestFit="1" customWidth="1"/>
    <col min="11275" max="11279" width="9" style="24"/>
    <col min="11280" max="11280" width="11.125" style="24" customWidth="1"/>
    <col min="11281"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9" width="13" style="24" customWidth="1"/>
    <col min="11530" max="11530" width="15.125" style="24" bestFit="1" customWidth="1"/>
    <col min="11531" max="11535" width="9" style="24"/>
    <col min="11536" max="11536" width="11.125" style="24" customWidth="1"/>
    <col min="11537"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5" width="13" style="24" customWidth="1"/>
    <col min="11786" max="11786" width="15.125" style="24" bestFit="1" customWidth="1"/>
    <col min="11787" max="11791" width="9" style="24"/>
    <col min="11792" max="11792" width="11.125" style="24" customWidth="1"/>
    <col min="11793"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1" width="13" style="24" customWidth="1"/>
    <col min="12042" max="12042" width="15.125" style="24" bestFit="1" customWidth="1"/>
    <col min="12043" max="12047" width="9" style="24"/>
    <col min="12048" max="12048" width="11.125" style="24" customWidth="1"/>
    <col min="12049"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7" width="13" style="24" customWidth="1"/>
    <col min="12298" max="12298" width="15.125" style="24" bestFit="1" customWidth="1"/>
    <col min="12299" max="12303" width="9" style="24"/>
    <col min="12304" max="12304" width="11.125" style="24" customWidth="1"/>
    <col min="12305"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3" width="13" style="24" customWidth="1"/>
    <col min="12554" max="12554" width="15.125" style="24" bestFit="1" customWidth="1"/>
    <col min="12555" max="12559" width="9" style="24"/>
    <col min="12560" max="12560" width="11.125" style="24" customWidth="1"/>
    <col min="12561"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9" width="13" style="24" customWidth="1"/>
    <col min="12810" max="12810" width="15.125" style="24" bestFit="1" customWidth="1"/>
    <col min="12811" max="12815" width="9" style="24"/>
    <col min="12816" max="12816" width="11.125" style="24" customWidth="1"/>
    <col min="12817"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5" width="13" style="24" customWidth="1"/>
    <col min="13066" max="13066" width="15.125" style="24" bestFit="1" customWidth="1"/>
    <col min="13067" max="13071" width="9" style="24"/>
    <col min="13072" max="13072" width="11.125" style="24" customWidth="1"/>
    <col min="13073"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1" width="13" style="24" customWidth="1"/>
    <col min="13322" max="13322" width="15.125" style="24" bestFit="1" customWidth="1"/>
    <col min="13323" max="13327" width="9" style="24"/>
    <col min="13328" max="13328" width="11.125" style="24" customWidth="1"/>
    <col min="13329"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7" width="13" style="24" customWidth="1"/>
    <col min="13578" max="13578" width="15.125" style="24" bestFit="1" customWidth="1"/>
    <col min="13579" max="13583" width="9" style="24"/>
    <col min="13584" max="13584" width="11.125" style="24" customWidth="1"/>
    <col min="13585"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3" width="13" style="24" customWidth="1"/>
    <col min="13834" max="13834" width="15.125" style="24" bestFit="1" customWidth="1"/>
    <col min="13835" max="13839" width="9" style="24"/>
    <col min="13840" max="13840" width="11.125" style="24" customWidth="1"/>
    <col min="13841"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9" width="13" style="24" customWidth="1"/>
    <col min="14090" max="14090" width="15.125" style="24" bestFit="1" customWidth="1"/>
    <col min="14091" max="14095" width="9" style="24"/>
    <col min="14096" max="14096" width="11.125" style="24" customWidth="1"/>
    <col min="14097"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5" width="13" style="24" customWidth="1"/>
    <col min="14346" max="14346" width="15.125" style="24" bestFit="1" customWidth="1"/>
    <col min="14347" max="14351" width="9" style="24"/>
    <col min="14352" max="14352" width="11.125" style="24" customWidth="1"/>
    <col min="14353"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1" width="13" style="24" customWidth="1"/>
    <col min="14602" max="14602" width="15.125" style="24" bestFit="1" customWidth="1"/>
    <col min="14603" max="14607" width="9" style="24"/>
    <col min="14608" max="14608" width="11.125" style="24" customWidth="1"/>
    <col min="14609"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7" width="13" style="24" customWidth="1"/>
    <col min="14858" max="14858" width="15.125" style="24" bestFit="1" customWidth="1"/>
    <col min="14859" max="14863" width="9" style="24"/>
    <col min="14864" max="14864" width="11.125" style="24" customWidth="1"/>
    <col min="14865"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3" width="13" style="24" customWidth="1"/>
    <col min="15114" max="15114" width="15.125" style="24" bestFit="1" customWidth="1"/>
    <col min="15115" max="15119" width="9" style="24"/>
    <col min="15120" max="15120" width="11.125" style="24" customWidth="1"/>
    <col min="15121"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9" width="13" style="24" customWidth="1"/>
    <col min="15370" max="15370" width="15.125" style="24" bestFit="1" customWidth="1"/>
    <col min="15371" max="15375" width="9" style="24"/>
    <col min="15376" max="15376" width="11.125" style="24" customWidth="1"/>
    <col min="15377"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5" width="13" style="24" customWidth="1"/>
    <col min="15626" max="15626" width="15.125" style="24" bestFit="1" customWidth="1"/>
    <col min="15627" max="15631" width="9" style="24"/>
    <col min="15632" max="15632" width="11.125" style="24" customWidth="1"/>
    <col min="15633"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1" width="13" style="24" customWidth="1"/>
    <col min="15882" max="15882" width="15.125" style="24" bestFit="1" customWidth="1"/>
    <col min="15883" max="15887" width="9" style="24"/>
    <col min="15888" max="15888" width="11.125" style="24" customWidth="1"/>
    <col min="15889"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7" width="13" style="24" customWidth="1"/>
    <col min="16138" max="16138" width="15.125" style="24" bestFit="1" customWidth="1"/>
    <col min="16139" max="16143" width="9" style="24"/>
    <col min="16144" max="16144" width="11.125" style="24" customWidth="1"/>
    <col min="16145" max="16384" width="9" style="24"/>
  </cols>
  <sheetData>
    <row r="1" spans="1:16">
      <c r="A1" s="24" t="s">
        <v>0</v>
      </c>
      <c r="B1" s="75" t="str">
        <f>[8]合計!C3</f>
        <v>千葉県</v>
      </c>
      <c r="C1" s="65"/>
      <c r="D1" s="65"/>
      <c r="E1" s="65"/>
      <c r="F1" s="65"/>
      <c r="J1" s="24" t="s">
        <v>70</v>
      </c>
      <c r="L1" s="27" t="s">
        <v>89</v>
      </c>
    </row>
    <row r="2" spans="1:16" s="65" customFormat="1" ht="51" customHeight="1">
      <c r="B2" s="76"/>
      <c r="E2" s="856" t="s">
        <v>90</v>
      </c>
      <c r="F2" s="856"/>
      <c r="G2" s="856"/>
      <c r="H2" s="142">
        <f>SUMIF(E8:E357,"PPS",H8:H357)</f>
        <v>0</v>
      </c>
      <c r="I2" s="143"/>
      <c r="J2" s="697"/>
      <c r="K2" s="27"/>
      <c r="L2" s="40"/>
      <c r="M2" s="40"/>
      <c r="P2" s="24"/>
    </row>
    <row r="3" spans="1:16" s="65" customFormat="1" ht="41.25" customHeight="1">
      <c r="B3" s="26"/>
      <c r="E3" s="856" t="s">
        <v>91</v>
      </c>
      <c r="F3" s="856"/>
      <c r="G3" s="856"/>
      <c r="H3" s="142">
        <f>P7</f>
        <v>0</v>
      </c>
      <c r="I3" s="143"/>
      <c r="J3" s="697"/>
      <c r="K3" s="26"/>
      <c r="L3" s="40"/>
      <c r="M3" s="40"/>
      <c r="P3" s="24"/>
    </row>
    <row r="4" spans="1:16" s="65" customFormat="1" ht="60" customHeight="1">
      <c r="B4" s="26"/>
      <c r="E4" s="856" t="s">
        <v>2163</v>
      </c>
      <c r="F4" s="856"/>
      <c r="G4" s="856"/>
      <c r="H4" s="161" t="e">
        <f>H3/J7</f>
        <v>#DIV/0!</v>
      </c>
      <c r="I4" s="737"/>
      <c r="J4" s="162"/>
      <c r="K4" s="26"/>
      <c r="L4" s="40"/>
      <c r="M4" s="40"/>
    </row>
    <row r="5" spans="1:16" s="26" customFormat="1" ht="12.75" customHeight="1">
      <c r="B5" s="35"/>
      <c r="E5" s="36"/>
      <c r="F5" s="36"/>
      <c r="G5" s="36"/>
      <c r="H5" s="147"/>
      <c r="I5" s="147"/>
      <c r="J5" s="147"/>
      <c r="K5" s="35"/>
      <c r="L5" s="39"/>
      <c r="M5" s="39"/>
    </row>
    <row r="6" spans="1:16" ht="67.5">
      <c r="A6" s="40" t="s">
        <v>93</v>
      </c>
      <c r="B6" s="41" t="s">
        <v>76</v>
      </c>
      <c r="C6" s="41" t="s">
        <v>77</v>
      </c>
      <c r="D6" s="41" t="s">
        <v>78</v>
      </c>
      <c r="E6" s="42" t="s">
        <v>79</v>
      </c>
      <c r="F6" s="41" t="s">
        <v>94</v>
      </c>
      <c r="G6" s="43" t="s">
        <v>95</v>
      </c>
      <c r="H6" s="44" t="s">
        <v>96</v>
      </c>
      <c r="I6" s="738" t="s">
        <v>2164</v>
      </c>
      <c r="J6" s="42" t="s">
        <v>97</v>
      </c>
      <c r="K6" s="42" t="s">
        <v>84</v>
      </c>
      <c r="L6" s="42" t="s">
        <v>85</v>
      </c>
      <c r="M6" s="42" t="s">
        <v>86</v>
      </c>
      <c r="N6" s="42" t="s">
        <v>98</v>
      </c>
      <c r="O6" s="42" t="s">
        <v>99</v>
      </c>
      <c r="P6" s="42" t="s">
        <v>100</v>
      </c>
    </row>
    <row r="7" spans="1:16" s="148" customFormat="1" ht="14.25" thickBot="1">
      <c r="B7" s="149" t="s">
        <v>88</v>
      </c>
      <c r="C7" s="149"/>
      <c r="D7" s="149"/>
      <c r="E7" s="149"/>
      <c r="F7" s="149"/>
      <c r="G7" s="149"/>
      <c r="H7" s="150">
        <f>SUM(H8:H357)</f>
        <v>0</v>
      </c>
      <c r="I7" s="150">
        <f>SUM(I8:I357)</f>
        <v>0</v>
      </c>
      <c r="J7" s="150">
        <f>SUM(J8:J357)</f>
        <v>0</v>
      </c>
      <c r="K7" s="151" t="e">
        <f>H7/J7</f>
        <v>#DIV/0!</v>
      </c>
      <c r="L7" s="163"/>
      <c r="M7" s="163"/>
      <c r="N7" s="149"/>
      <c r="O7" s="149"/>
      <c r="P7" s="164">
        <f>SUM(P8:P357)</f>
        <v>0</v>
      </c>
    </row>
    <row r="8" spans="1:16" ht="14.25" thickTop="1">
      <c r="A8" s="24">
        <v>1</v>
      </c>
      <c r="B8" s="64"/>
      <c r="C8" s="54"/>
      <c r="D8" s="54"/>
      <c r="E8" s="66"/>
      <c r="F8" s="81"/>
      <c r="G8" s="82"/>
      <c r="H8" s="83"/>
      <c r="I8" s="739"/>
      <c r="J8" s="84"/>
      <c r="K8" s="158" t="e">
        <f t="shared" ref="K8:K253" si="0">H8/J8</f>
        <v>#DIV/0!</v>
      </c>
      <c r="L8" s="85"/>
      <c r="M8" s="85"/>
      <c r="N8" s="86"/>
      <c r="O8" s="86"/>
      <c r="P8" s="87"/>
    </row>
    <row r="9" spans="1:16">
      <c r="A9" s="24">
        <v>2</v>
      </c>
      <c r="B9" s="55"/>
      <c r="C9" s="55"/>
      <c r="D9" s="55"/>
      <c r="E9" s="66"/>
      <c r="F9" s="81"/>
      <c r="G9" s="82"/>
      <c r="H9" s="83"/>
      <c r="I9" s="739"/>
      <c r="J9" s="84"/>
      <c r="K9" s="158" t="e">
        <f t="shared" si="0"/>
        <v>#DIV/0!</v>
      </c>
      <c r="L9" s="85"/>
      <c r="M9" s="85"/>
      <c r="N9" s="86"/>
      <c r="O9" s="86"/>
      <c r="P9" s="63"/>
    </row>
    <row r="10" spans="1:16">
      <c r="A10" s="24">
        <v>3</v>
      </c>
      <c r="B10" s="159"/>
      <c r="C10" s="7"/>
      <c r="D10" s="55"/>
      <c r="E10" s="66"/>
      <c r="F10" s="81"/>
      <c r="G10" s="82"/>
      <c r="H10" s="83"/>
      <c r="I10" s="739"/>
      <c r="J10" s="84"/>
      <c r="K10" s="145" t="e">
        <f t="shared" si="0"/>
        <v>#DIV/0!</v>
      </c>
      <c r="L10" s="85"/>
      <c r="M10" s="85"/>
      <c r="N10" s="86"/>
      <c r="O10" s="86"/>
      <c r="P10" s="63"/>
    </row>
    <row r="11" spans="1:16">
      <c r="A11" s="24">
        <v>4</v>
      </c>
      <c r="B11" s="64"/>
      <c r="C11" s="54"/>
      <c r="D11" s="54"/>
      <c r="E11" s="66"/>
      <c r="F11" s="81"/>
      <c r="G11" s="82"/>
      <c r="H11" s="83"/>
      <c r="I11" s="739"/>
      <c r="J11" s="84"/>
      <c r="K11" s="158" t="e">
        <f t="shared" si="0"/>
        <v>#DIV/0!</v>
      </c>
      <c r="L11" s="85"/>
      <c r="M11" s="88"/>
      <c r="N11" s="86"/>
      <c r="O11" s="86"/>
      <c r="P11" s="63"/>
    </row>
    <row r="12" spans="1:16">
      <c r="A12" s="24">
        <v>5</v>
      </c>
      <c r="B12" s="165"/>
      <c r="C12" s="55"/>
      <c r="D12" s="55"/>
      <c r="E12" s="55"/>
      <c r="F12" s="54"/>
      <c r="G12" s="82"/>
      <c r="H12" s="166"/>
      <c r="I12" s="166"/>
      <c r="J12" s="91"/>
      <c r="K12" s="158" t="e">
        <f t="shared" si="0"/>
        <v>#DIV/0!</v>
      </c>
      <c r="L12" s="92"/>
      <c r="M12" s="93"/>
      <c r="N12" s="82"/>
      <c r="O12" s="82"/>
      <c r="P12" s="63"/>
    </row>
    <row r="13" spans="1:16">
      <c r="A13" s="65">
        <v>6</v>
      </c>
      <c r="B13" s="55"/>
      <c r="C13" s="55"/>
      <c r="D13" s="55"/>
      <c r="E13" s="66"/>
      <c r="F13" s="81"/>
      <c r="G13" s="82"/>
      <c r="H13" s="83"/>
      <c r="I13" s="739"/>
      <c r="J13" s="84"/>
      <c r="K13" s="158" t="e">
        <f t="shared" si="0"/>
        <v>#DIV/0!</v>
      </c>
      <c r="L13" s="85"/>
      <c r="M13" s="85"/>
      <c r="N13" s="86"/>
      <c r="O13" s="86"/>
      <c r="P13" s="63"/>
    </row>
    <row r="14" spans="1:16">
      <c r="A14" s="65">
        <v>7</v>
      </c>
      <c r="B14" s="64"/>
      <c r="C14" s="54"/>
      <c r="D14" s="54"/>
      <c r="E14" s="66"/>
      <c r="F14" s="81"/>
      <c r="G14" s="82"/>
      <c r="H14" s="83"/>
      <c r="I14" s="739"/>
      <c r="J14" s="84"/>
      <c r="K14" s="145" t="e">
        <f t="shared" si="0"/>
        <v>#DIV/0!</v>
      </c>
      <c r="L14" s="85"/>
      <c r="M14" s="94"/>
      <c r="N14" s="86"/>
      <c r="O14" s="86"/>
      <c r="P14" s="63"/>
    </row>
    <row r="15" spans="1:16">
      <c r="A15" s="24">
        <v>8</v>
      </c>
      <c r="B15" s="8"/>
      <c r="C15" s="62"/>
      <c r="D15" s="54"/>
      <c r="E15" s="66"/>
      <c r="F15" s="81"/>
      <c r="G15" s="67"/>
      <c r="H15" s="95"/>
      <c r="I15" s="740"/>
      <c r="J15" s="96"/>
      <c r="K15" s="158" t="e">
        <f t="shared" si="0"/>
        <v>#DIV/0!</v>
      </c>
      <c r="L15" s="93"/>
      <c r="M15" s="97"/>
      <c r="N15" s="86"/>
      <c r="O15" s="86"/>
      <c r="P15" s="63"/>
    </row>
    <row r="16" spans="1:16">
      <c r="A16" s="24">
        <v>9</v>
      </c>
      <c r="B16" s="64"/>
      <c r="C16" s="54"/>
      <c r="D16" s="54"/>
      <c r="E16" s="66"/>
      <c r="F16" s="81"/>
      <c r="G16" s="82"/>
      <c r="H16" s="83"/>
      <c r="I16" s="739"/>
      <c r="J16" s="84"/>
      <c r="K16" s="158" t="e">
        <f t="shared" si="0"/>
        <v>#DIV/0!</v>
      </c>
      <c r="L16" s="85"/>
      <c r="M16" s="85"/>
      <c r="N16" s="86"/>
      <c r="O16" s="86"/>
      <c r="P16" s="63"/>
    </row>
    <row r="17" spans="1:16">
      <c r="A17" s="24">
        <v>10</v>
      </c>
      <c r="B17" s="64"/>
      <c r="C17" s="64"/>
      <c r="D17" s="54"/>
      <c r="E17" s="66"/>
      <c r="F17" s="81"/>
      <c r="G17" s="82"/>
      <c r="H17" s="83"/>
      <c r="I17" s="739"/>
      <c r="J17" s="84"/>
      <c r="K17" s="158" t="e">
        <f t="shared" si="0"/>
        <v>#DIV/0!</v>
      </c>
      <c r="L17" s="85"/>
      <c r="M17" s="85"/>
      <c r="N17" s="86"/>
      <c r="O17" s="86"/>
      <c r="P17" s="63"/>
    </row>
    <row r="18" spans="1:16">
      <c r="A18" s="65">
        <v>11</v>
      </c>
      <c r="B18" s="8"/>
      <c r="C18" s="62"/>
      <c r="D18" s="62"/>
      <c r="E18" s="66"/>
      <c r="F18" s="81"/>
      <c r="G18" s="67"/>
      <c r="H18" s="95"/>
      <c r="I18" s="740"/>
      <c r="J18" s="96"/>
      <c r="K18" s="145" t="e">
        <f t="shared" si="0"/>
        <v>#DIV/0!</v>
      </c>
      <c r="L18" s="93"/>
      <c r="M18" s="93"/>
      <c r="N18" s="86"/>
      <c r="O18" s="86"/>
      <c r="P18" s="63"/>
    </row>
    <row r="19" spans="1:16">
      <c r="A19" s="65">
        <v>12</v>
      </c>
      <c r="B19" s="8"/>
      <c r="C19" s="62"/>
      <c r="D19" s="62"/>
      <c r="E19" s="66"/>
      <c r="F19" s="81"/>
      <c r="G19" s="67"/>
      <c r="H19" s="95"/>
      <c r="I19" s="740"/>
      <c r="J19" s="96"/>
      <c r="K19" s="158" t="e">
        <f t="shared" si="0"/>
        <v>#DIV/0!</v>
      </c>
      <c r="L19" s="93"/>
      <c r="M19" s="93"/>
      <c r="N19" s="86"/>
      <c r="O19" s="86"/>
      <c r="P19" s="63"/>
    </row>
    <row r="20" spans="1:16">
      <c r="A20" s="24">
        <v>13</v>
      </c>
      <c r="B20" s="8"/>
      <c r="C20" s="62"/>
      <c r="D20" s="62"/>
      <c r="E20" s="66"/>
      <c r="F20" s="81"/>
      <c r="G20" s="67"/>
      <c r="H20" s="95"/>
      <c r="I20" s="740"/>
      <c r="J20" s="96"/>
      <c r="K20" s="158" t="e">
        <f t="shared" si="0"/>
        <v>#DIV/0!</v>
      </c>
      <c r="L20" s="93"/>
      <c r="M20" s="93"/>
      <c r="N20" s="86"/>
      <c r="O20" s="86"/>
      <c r="P20" s="63"/>
    </row>
    <row r="21" spans="1:16">
      <c r="A21" s="24">
        <v>14</v>
      </c>
      <c r="B21" s="167"/>
      <c r="C21" s="62"/>
      <c r="D21" s="62"/>
      <c r="E21" s="66"/>
      <c r="F21" s="62"/>
      <c r="G21" s="67"/>
      <c r="H21" s="99"/>
      <c r="I21" s="741"/>
      <c r="J21" s="96"/>
      <c r="K21" s="158" t="e">
        <f t="shared" si="0"/>
        <v>#DIV/0!</v>
      </c>
      <c r="L21" s="93"/>
      <c r="M21" s="93"/>
      <c r="N21" s="86"/>
      <c r="O21" s="86"/>
      <c r="P21" s="63"/>
    </row>
    <row r="22" spans="1:16">
      <c r="A22" s="24">
        <v>15</v>
      </c>
      <c r="B22" s="167"/>
      <c r="C22" s="62"/>
      <c r="D22" s="67"/>
      <c r="E22" s="66"/>
      <c r="F22" s="62"/>
      <c r="G22" s="67"/>
      <c r="H22" s="100"/>
      <c r="I22" s="96"/>
      <c r="J22" s="96"/>
      <c r="K22" s="145" t="e">
        <f t="shared" si="0"/>
        <v>#DIV/0!</v>
      </c>
      <c r="L22" s="93"/>
      <c r="M22" s="93"/>
      <c r="N22" s="86"/>
      <c r="O22" s="86"/>
      <c r="P22" s="63"/>
    </row>
    <row r="23" spans="1:16">
      <c r="A23" s="65">
        <v>16</v>
      </c>
      <c r="B23" s="168"/>
      <c r="C23" s="62"/>
      <c r="D23" s="62"/>
      <c r="E23" s="66"/>
      <c r="F23" s="66"/>
      <c r="G23" s="67"/>
      <c r="H23" s="95"/>
      <c r="I23" s="740"/>
      <c r="J23" s="96"/>
      <c r="K23" s="158" t="e">
        <f t="shared" si="0"/>
        <v>#DIV/0!</v>
      </c>
      <c r="L23" s="93"/>
      <c r="M23" s="93"/>
      <c r="N23" s="86"/>
      <c r="O23" s="86"/>
      <c r="P23" s="63"/>
    </row>
    <row r="24" spans="1:16">
      <c r="A24" s="65">
        <v>17</v>
      </c>
      <c r="B24" s="62"/>
      <c r="C24" s="62"/>
      <c r="D24" s="62"/>
      <c r="E24" s="66"/>
      <c r="F24" s="66"/>
      <c r="G24" s="67"/>
      <c r="H24" s="102"/>
      <c r="I24" s="742"/>
      <c r="J24" s="96"/>
      <c r="K24" s="158" t="e">
        <f t="shared" si="0"/>
        <v>#DIV/0!</v>
      </c>
      <c r="L24" s="93"/>
      <c r="M24" s="93"/>
      <c r="N24" s="86"/>
      <c r="O24" s="86"/>
      <c r="P24" s="63"/>
    </row>
    <row r="25" spans="1:16">
      <c r="A25" s="24">
        <v>18</v>
      </c>
      <c r="B25" s="62"/>
      <c r="C25" s="62"/>
      <c r="D25" s="62"/>
      <c r="E25" s="66"/>
      <c r="F25" s="66"/>
      <c r="G25" s="67"/>
      <c r="H25" s="102"/>
      <c r="I25" s="742"/>
      <c r="J25" s="96"/>
      <c r="K25" s="158" t="e">
        <f t="shared" si="0"/>
        <v>#DIV/0!</v>
      </c>
      <c r="L25" s="93"/>
      <c r="M25" s="93"/>
      <c r="N25" s="86"/>
      <c r="O25" s="86"/>
      <c r="P25" s="63"/>
    </row>
    <row r="26" spans="1:16">
      <c r="A26" s="24">
        <v>19</v>
      </c>
      <c r="B26" s="62"/>
      <c r="C26" s="62"/>
      <c r="D26" s="62"/>
      <c r="E26" s="66"/>
      <c r="F26" s="66"/>
      <c r="G26" s="67"/>
      <c r="H26" s="102"/>
      <c r="I26" s="742"/>
      <c r="J26" s="96"/>
      <c r="K26" s="145" t="e">
        <f t="shared" si="0"/>
        <v>#DIV/0!</v>
      </c>
      <c r="L26" s="93"/>
      <c r="M26" s="93"/>
      <c r="N26" s="86"/>
      <c r="O26" s="86"/>
      <c r="P26" s="63"/>
    </row>
    <row r="27" spans="1:16">
      <c r="A27" s="24">
        <v>20</v>
      </c>
      <c r="B27" s="62"/>
      <c r="C27" s="62"/>
      <c r="D27" s="62"/>
      <c r="E27" s="66"/>
      <c r="F27" s="66"/>
      <c r="G27" s="67"/>
      <c r="H27" s="102"/>
      <c r="I27" s="742"/>
      <c r="J27" s="96"/>
      <c r="K27" s="158" t="e">
        <f t="shared" si="0"/>
        <v>#DIV/0!</v>
      </c>
      <c r="L27" s="93"/>
      <c r="M27" s="93"/>
      <c r="N27" s="86"/>
      <c r="O27" s="86"/>
      <c r="P27" s="63"/>
    </row>
    <row r="28" spans="1:16">
      <c r="A28" s="65">
        <v>21</v>
      </c>
      <c r="B28" s="62"/>
      <c r="C28" s="62"/>
      <c r="D28" s="62"/>
      <c r="E28" s="66"/>
      <c r="F28" s="66"/>
      <c r="G28" s="67"/>
      <c r="H28" s="102"/>
      <c r="I28" s="742"/>
      <c r="J28" s="96"/>
      <c r="K28" s="158" t="e">
        <f t="shared" si="0"/>
        <v>#DIV/0!</v>
      </c>
      <c r="L28" s="93"/>
      <c r="M28" s="93"/>
      <c r="N28" s="86"/>
      <c r="O28" s="86"/>
      <c r="P28" s="63"/>
    </row>
    <row r="29" spans="1:16">
      <c r="A29" s="65">
        <v>22</v>
      </c>
      <c r="B29" s="62"/>
      <c r="C29" s="62"/>
      <c r="D29" s="62"/>
      <c r="E29" s="66"/>
      <c r="F29" s="66"/>
      <c r="G29" s="67"/>
      <c r="H29" s="102"/>
      <c r="I29" s="742"/>
      <c r="J29" s="96"/>
      <c r="K29" s="158" t="e">
        <f t="shared" si="0"/>
        <v>#DIV/0!</v>
      </c>
      <c r="L29" s="93"/>
      <c r="M29" s="93"/>
      <c r="N29" s="86"/>
      <c r="O29" s="86"/>
      <c r="P29" s="63"/>
    </row>
    <row r="30" spans="1:16">
      <c r="A30" s="24">
        <v>23</v>
      </c>
      <c r="B30" s="62"/>
      <c r="C30" s="62"/>
      <c r="D30" s="62"/>
      <c r="E30" s="66"/>
      <c r="F30" s="66"/>
      <c r="G30" s="67"/>
      <c r="H30" s="102"/>
      <c r="I30" s="742"/>
      <c r="J30" s="96"/>
      <c r="K30" s="145" t="e">
        <f t="shared" si="0"/>
        <v>#DIV/0!</v>
      </c>
      <c r="L30" s="93"/>
      <c r="M30" s="93"/>
      <c r="N30" s="86"/>
      <c r="O30" s="86"/>
      <c r="P30" s="63"/>
    </row>
    <row r="31" spans="1:16">
      <c r="A31" s="24">
        <v>24</v>
      </c>
      <c r="B31" s="62"/>
      <c r="C31" s="62"/>
      <c r="D31" s="62"/>
      <c r="E31" s="66"/>
      <c r="F31" s="66"/>
      <c r="G31" s="67"/>
      <c r="H31" s="102"/>
      <c r="I31" s="742"/>
      <c r="J31" s="96"/>
      <c r="K31" s="158" t="e">
        <f t="shared" si="0"/>
        <v>#DIV/0!</v>
      </c>
      <c r="L31" s="93"/>
      <c r="M31" s="93"/>
      <c r="N31" s="86"/>
      <c r="O31" s="86"/>
      <c r="P31" s="63"/>
    </row>
    <row r="32" spans="1:16">
      <c r="A32" s="24">
        <v>25</v>
      </c>
      <c r="B32" s="62"/>
      <c r="C32" s="62"/>
      <c r="D32" s="62"/>
      <c r="E32" s="66"/>
      <c r="F32" s="66"/>
      <c r="G32" s="67"/>
      <c r="H32" s="102"/>
      <c r="I32" s="742"/>
      <c r="J32" s="96"/>
      <c r="K32" s="158" t="e">
        <f t="shared" si="0"/>
        <v>#DIV/0!</v>
      </c>
      <c r="L32" s="93"/>
      <c r="M32" s="93"/>
      <c r="N32" s="86"/>
      <c r="O32" s="86"/>
      <c r="P32" s="63"/>
    </row>
    <row r="33" spans="1:16">
      <c r="A33" s="65">
        <v>26</v>
      </c>
      <c r="B33" s="62"/>
      <c r="C33" s="62"/>
      <c r="D33" s="62"/>
      <c r="E33" s="66"/>
      <c r="F33" s="66"/>
      <c r="G33" s="67"/>
      <c r="H33" s="102"/>
      <c r="I33" s="742"/>
      <c r="J33" s="96"/>
      <c r="K33" s="158" t="e">
        <f t="shared" si="0"/>
        <v>#DIV/0!</v>
      </c>
      <c r="L33" s="93"/>
      <c r="M33" s="93"/>
      <c r="N33" s="86"/>
      <c r="O33" s="86"/>
      <c r="P33" s="63"/>
    </row>
    <row r="34" spans="1:16">
      <c r="A34" s="65">
        <v>27</v>
      </c>
      <c r="B34" s="62"/>
      <c r="C34" s="62"/>
      <c r="D34" s="62"/>
      <c r="E34" s="66"/>
      <c r="F34" s="66"/>
      <c r="G34" s="67"/>
      <c r="H34" s="102"/>
      <c r="I34" s="742"/>
      <c r="J34" s="96"/>
      <c r="K34" s="145" t="e">
        <f t="shared" si="0"/>
        <v>#DIV/0!</v>
      </c>
      <c r="L34" s="93"/>
      <c r="M34" s="93"/>
      <c r="N34" s="86"/>
      <c r="O34" s="86"/>
      <c r="P34" s="63"/>
    </row>
    <row r="35" spans="1:16">
      <c r="A35" s="24">
        <v>28</v>
      </c>
      <c r="B35" s="62"/>
      <c r="C35" s="62"/>
      <c r="D35" s="62"/>
      <c r="E35" s="66"/>
      <c r="F35" s="66"/>
      <c r="G35" s="67"/>
      <c r="H35" s="102"/>
      <c r="I35" s="742"/>
      <c r="J35" s="96"/>
      <c r="K35" s="158" t="e">
        <f t="shared" si="0"/>
        <v>#DIV/0!</v>
      </c>
      <c r="L35" s="93"/>
      <c r="M35" s="93"/>
      <c r="N35" s="86"/>
      <c r="O35" s="86"/>
      <c r="P35" s="63"/>
    </row>
    <row r="36" spans="1:16">
      <c r="A36" s="24">
        <v>29</v>
      </c>
      <c r="B36" s="62"/>
      <c r="C36" s="62"/>
      <c r="D36" s="62"/>
      <c r="E36" s="66"/>
      <c r="F36" s="66"/>
      <c r="G36" s="67"/>
      <c r="H36" s="102"/>
      <c r="I36" s="742"/>
      <c r="J36" s="96"/>
      <c r="K36" s="158" t="e">
        <f t="shared" si="0"/>
        <v>#DIV/0!</v>
      </c>
      <c r="L36" s="93"/>
      <c r="M36" s="93"/>
      <c r="N36" s="62"/>
      <c r="O36" s="62"/>
      <c r="P36" s="63"/>
    </row>
    <row r="37" spans="1:16">
      <c r="A37" s="24">
        <v>30</v>
      </c>
      <c r="B37" s="62"/>
      <c r="C37" s="62"/>
      <c r="D37" s="62"/>
      <c r="E37" s="66"/>
      <c r="F37" s="66"/>
      <c r="G37" s="67"/>
      <c r="H37" s="102"/>
      <c r="I37" s="742"/>
      <c r="J37" s="96"/>
      <c r="K37" s="158" t="e">
        <f t="shared" si="0"/>
        <v>#DIV/0!</v>
      </c>
      <c r="L37" s="93"/>
      <c r="M37" s="93"/>
      <c r="N37" s="86"/>
      <c r="O37" s="86"/>
      <c r="P37" s="63"/>
    </row>
    <row r="38" spans="1:16">
      <c r="A38" s="65">
        <v>31</v>
      </c>
      <c r="B38" s="62"/>
      <c r="C38" s="62"/>
      <c r="D38" s="62"/>
      <c r="E38" s="66"/>
      <c r="F38" s="66"/>
      <c r="G38" s="67"/>
      <c r="H38" s="102"/>
      <c r="I38" s="742"/>
      <c r="J38" s="96"/>
      <c r="K38" s="145" t="e">
        <f t="shared" si="0"/>
        <v>#DIV/0!</v>
      </c>
      <c r="L38" s="93"/>
      <c r="M38" s="93"/>
      <c r="N38" s="86"/>
      <c r="O38" s="86"/>
      <c r="P38" s="63"/>
    </row>
    <row r="39" spans="1:16">
      <c r="A39" s="65">
        <v>32</v>
      </c>
      <c r="B39" s="62"/>
      <c r="C39" s="62"/>
      <c r="D39" s="62"/>
      <c r="E39" s="66"/>
      <c r="F39" s="66"/>
      <c r="G39" s="67"/>
      <c r="H39" s="102"/>
      <c r="I39" s="742"/>
      <c r="J39" s="96"/>
      <c r="K39" s="158" t="e">
        <f t="shared" si="0"/>
        <v>#DIV/0!</v>
      </c>
      <c r="L39" s="93"/>
      <c r="M39" s="93"/>
      <c r="N39" s="86"/>
      <c r="O39" s="86"/>
      <c r="P39" s="63"/>
    </row>
    <row r="40" spans="1:16">
      <c r="A40" s="24">
        <v>33</v>
      </c>
      <c r="B40" s="62"/>
      <c r="C40" s="62"/>
      <c r="D40" s="62"/>
      <c r="E40" s="66"/>
      <c r="F40" s="66"/>
      <c r="G40" s="67"/>
      <c r="H40" s="102"/>
      <c r="I40" s="742"/>
      <c r="J40" s="96"/>
      <c r="K40" s="158" t="e">
        <f t="shared" si="0"/>
        <v>#DIV/0!</v>
      </c>
      <c r="L40" s="93"/>
      <c r="M40" s="93"/>
      <c r="N40" s="86"/>
      <c r="O40" s="86"/>
      <c r="P40" s="63"/>
    </row>
    <row r="41" spans="1:16">
      <c r="A41" s="24">
        <v>34</v>
      </c>
      <c r="B41" s="62"/>
      <c r="C41" s="62"/>
      <c r="D41" s="62"/>
      <c r="E41" s="66"/>
      <c r="F41" s="66"/>
      <c r="G41" s="67"/>
      <c r="H41" s="102"/>
      <c r="I41" s="742"/>
      <c r="J41" s="96"/>
      <c r="K41" s="158" t="e">
        <f t="shared" si="0"/>
        <v>#DIV/0!</v>
      </c>
      <c r="L41" s="93"/>
      <c r="M41" s="93"/>
      <c r="N41" s="86"/>
      <c r="O41" s="86"/>
      <c r="P41" s="63"/>
    </row>
    <row r="42" spans="1:16">
      <c r="A42" s="24">
        <v>35</v>
      </c>
      <c r="B42" s="62"/>
      <c r="C42" s="62"/>
      <c r="D42" s="62"/>
      <c r="E42" s="66"/>
      <c r="F42" s="66"/>
      <c r="G42" s="67"/>
      <c r="H42" s="102"/>
      <c r="I42" s="742"/>
      <c r="J42" s="96"/>
      <c r="K42" s="145" t="e">
        <f t="shared" si="0"/>
        <v>#DIV/0!</v>
      </c>
      <c r="L42" s="93"/>
      <c r="M42" s="93"/>
      <c r="N42" s="86"/>
      <c r="O42" s="86"/>
      <c r="P42" s="63"/>
    </row>
    <row r="43" spans="1:16">
      <c r="A43" s="65">
        <v>36</v>
      </c>
      <c r="B43" s="62"/>
      <c r="C43" s="62"/>
      <c r="D43" s="62"/>
      <c r="E43" s="66"/>
      <c r="F43" s="66"/>
      <c r="G43" s="67"/>
      <c r="H43" s="102"/>
      <c r="I43" s="742"/>
      <c r="J43" s="96"/>
      <c r="K43" s="158" t="e">
        <f t="shared" si="0"/>
        <v>#DIV/0!</v>
      </c>
      <c r="L43" s="93"/>
      <c r="M43" s="93"/>
      <c r="N43" s="62"/>
      <c r="O43" s="62"/>
      <c r="P43" s="63"/>
    </row>
    <row r="44" spans="1:16">
      <c r="A44" s="65">
        <v>37</v>
      </c>
      <c r="B44" s="62"/>
      <c r="C44" s="62"/>
      <c r="D44" s="62"/>
      <c r="E44" s="66"/>
      <c r="F44" s="66"/>
      <c r="G44" s="67"/>
      <c r="H44" s="102"/>
      <c r="I44" s="742"/>
      <c r="J44" s="96"/>
      <c r="K44" s="158" t="e">
        <f t="shared" si="0"/>
        <v>#DIV/0!</v>
      </c>
      <c r="L44" s="93"/>
      <c r="M44" s="93"/>
      <c r="N44" s="86"/>
      <c r="O44" s="86"/>
      <c r="P44" s="63"/>
    </row>
    <row r="45" spans="1:16">
      <c r="A45" s="24">
        <v>38</v>
      </c>
      <c r="B45" s="62"/>
      <c r="C45" s="62"/>
      <c r="D45" s="62"/>
      <c r="E45" s="66"/>
      <c r="F45" s="66"/>
      <c r="G45" s="67"/>
      <c r="H45" s="102"/>
      <c r="I45" s="742"/>
      <c r="J45" s="96"/>
      <c r="K45" s="158" t="e">
        <f t="shared" si="0"/>
        <v>#DIV/0!</v>
      </c>
      <c r="L45" s="93"/>
      <c r="M45" s="93"/>
      <c r="N45" s="86"/>
      <c r="O45" s="86"/>
      <c r="P45" s="63"/>
    </row>
    <row r="46" spans="1:16">
      <c r="A46" s="24">
        <v>39</v>
      </c>
      <c r="B46" s="62"/>
      <c r="C46" s="62"/>
      <c r="D46" s="62"/>
      <c r="E46" s="66"/>
      <c r="F46" s="66"/>
      <c r="G46" s="67"/>
      <c r="H46" s="102"/>
      <c r="I46" s="742"/>
      <c r="J46" s="96"/>
      <c r="K46" s="145" t="e">
        <f t="shared" si="0"/>
        <v>#DIV/0!</v>
      </c>
      <c r="L46" s="93"/>
      <c r="M46" s="93"/>
      <c r="N46" s="86"/>
      <c r="O46" s="86"/>
      <c r="P46" s="63"/>
    </row>
    <row r="47" spans="1:16">
      <c r="A47" s="24">
        <v>40</v>
      </c>
      <c r="B47" s="62"/>
      <c r="C47" s="62"/>
      <c r="D47" s="62"/>
      <c r="E47" s="66"/>
      <c r="F47" s="66"/>
      <c r="G47" s="67"/>
      <c r="H47" s="102"/>
      <c r="I47" s="742"/>
      <c r="J47" s="96"/>
      <c r="K47" s="158" t="e">
        <f t="shared" si="0"/>
        <v>#DIV/0!</v>
      </c>
      <c r="L47" s="93"/>
      <c r="M47" s="93"/>
      <c r="N47" s="62"/>
      <c r="O47" s="62"/>
      <c r="P47" s="63"/>
    </row>
    <row r="48" spans="1:16">
      <c r="A48" s="65">
        <v>41</v>
      </c>
      <c r="B48" s="62"/>
      <c r="C48" s="62"/>
      <c r="D48" s="62"/>
      <c r="E48" s="66"/>
      <c r="F48" s="66"/>
      <c r="G48" s="67"/>
      <c r="H48" s="102"/>
      <c r="I48" s="742"/>
      <c r="J48" s="96"/>
      <c r="K48" s="158" t="e">
        <f t="shared" si="0"/>
        <v>#DIV/0!</v>
      </c>
      <c r="L48" s="93"/>
      <c r="M48" s="93"/>
      <c r="N48" s="62"/>
      <c r="O48" s="62"/>
      <c r="P48" s="63"/>
    </row>
    <row r="49" spans="1:16">
      <c r="A49" s="65">
        <v>42</v>
      </c>
      <c r="B49" s="62"/>
      <c r="C49" s="62"/>
      <c r="D49" s="62"/>
      <c r="E49" s="66"/>
      <c r="F49" s="66"/>
      <c r="G49" s="67"/>
      <c r="H49" s="102"/>
      <c r="I49" s="742"/>
      <c r="J49" s="96"/>
      <c r="K49" s="158" t="e">
        <f t="shared" si="0"/>
        <v>#DIV/0!</v>
      </c>
      <c r="L49" s="93"/>
      <c r="M49" s="93"/>
      <c r="N49" s="86"/>
      <c r="O49" s="86"/>
      <c r="P49" s="63"/>
    </row>
    <row r="50" spans="1:16">
      <c r="A50" s="24">
        <v>43</v>
      </c>
      <c r="B50" s="62"/>
      <c r="C50" s="62"/>
      <c r="D50" s="62"/>
      <c r="E50" s="66"/>
      <c r="F50" s="66"/>
      <c r="G50" s="67"/>
      <c r="H50" s="102"/>
      <c r="I50" s="742"/>
      <c r="J50" s="96"/>
      <c r="K50" s="145" t="e">
        <f t="shared" si="0"/>
        <v>#DIV/0!</v>
      </c>
      <c r="L50" s="93"/>
      <c r="M50" s="93"/>
      <c r="N50" s="86"/>
      <c r="O50" s="86"/>
      <c r="P50" s="63"/>
    </row>
    <row r="51" spans="1:16">
      <c r="A51" s="24">
        <v>44</v>
      </c>
      <c r="B51" s="62"/>
      <c r="C51" s="62"/>
      <c r="D51" s="8"/>
      <c r="E51" s="66"/>
      <c r="F51" s="66"/>
      <c r="G51" s="67"/>
      <c r="H51" s="102"/>
      <c r="I51" s="742"/>
      <c r="J51" s="96"/>
      <c r="K51" s="158" t="e">
        <f t="shared" si="0"/>
        <v>#DIV/0!</v>
      </c>
      <c r="L51" s="93"/>
      <c r="M51" s="93"/>
      <c r="N51" s="62"/>
      <c r="O51" s="62"/>
      <c r="P51" s="63"/>
    </row>
    <row r="52" spans="1:16">
      <c r="A52" s="24">
        <v>45</v>
      </c>
      <c r="B52" s="62"/>
      <c r="C52" s="62"/>
      <c r="D52" s="62"/>
      <c r="E52" s="66"/>
      <c r="F52" s="66"/>
      <c r="G52" s="67"/>
      <c r="H52" s="102"/>
      <c r="I52" s="742"/>
      <c r="J52" s="96"/>
      <c r="K52" s="158" t="e">
        <f t="shared" si="0"/>
        <v>#DIV/0!</v>
      </c>
      <c r="L52" s="93"/>
      <c r="M52" s="93"/>
      <c r="N52" s="86"/>
      <c r="O52" s="86"/>
      <c r="P52" s="63"/>
    </row>
    <row r="53" spans="1:16">
      <c r="A53" s="65">
        <v>46</v>
      </c>
      <c r="B53" s="62"/>
      <c r="C53" s="62"/>
      <c r="D53" s="62"/>
      <c r="E53" s="66"/>
      <c r="F53" s="66"/>
      <c r="G53" s="67"/>
      <c r="H53" s="102"/>
      <c r="I53" s="742"/>
      <c r="J53" s="96"/>
      <c r="K53" s="158" t="e">
        <f t="shared" si="0"/>
        <v>#DIV/0!</v>
      </c>
      <c r="L53" s="93"/>
      <c r="M53" s="93"/>
      <c r="N53" s="86"/>
      <c r="O53" s="86"/>
      <c r="P53" s="63"/>
    </row>
    <row r="54" spans="1:16">
      <c r="A54" s="65">
        <v>47</v>
      </c>
      <c r="B54" s="169"/>
      <c r="C54" s="54"/>
      <c r="D54" s="169"/>
      <c r="E54" s="66"/>
      <c r="F54" s="66"/>
      <c r="G54" s="54"/>
      <c r="H54" s="156"/>
      <c r="I54" s="156"/>
      <c r="J54" s="156"/>
      <c r="K54" s="145" t="e">
        <f t="shared" si="0"/>
        <v>#DIV/0!</v>
      </c>
      <c r="L54" s="104"/>
      <c r="M54" s="105"/>
      <c r="N54" s="62"/>
      <c r="O54" s="62"/>
      <c r="P54" s="63"/>
    </row>
    <row r="55" spans="1:16">
      <c r="A55" s="24">
        <v>48</v>
      </c>
      <c r="B55" s="159"/>
      <c r="C55" s="54"/>
      <c r="D55" s="55"/>
      <c r="E55" s="66"/>
      <c r="F55" s="55"/>
      <c r="G55" s="54"/>
      <c r="H55" s="156"/>
      <c r="I55" s="156"/>
      <c r="J55" s="91"/>
      <c r="K55" s="158" t="e">
        <f t="shared" si="0"/>
        <v>#DIV/0!</v>
      </c>
      <c r="L55" s="104"/>
      <c r="M55" s="105"/>
      <c r="N55" s="62"/>
      <c r="O55" s="62"/>
      <c r="P55" s="63"/>
    </row>
    <row r="56" spans="1:16">
      <c r="A56" s="24">
        <v>49</v>
      </c>
      <c r="B56" s="62"/>
      <c r="C56" s="62"/>
      <c r="D56" s="62"/>
      <c r="E56" s="66"/>
      <c r="F56" s="66"/>
      <c r="G56" s="67"/>
      <c r="H56" s="102"/>
      <c r="I56" s="742"/>
      <c r="J56" s="96"/>
      <c r="K56" s="158" t="e">
        <f t="shared" si="0"/>
        <v>#DIV/0!</v>
      </c>
      <c r="L56" s="104"/>
      <c r="M56" s="104"/>
      <c r="N56" s="62"/>
      <c r="O56" s="62"/>
      <c r="P56" s="63"/>
    </row>
    <row r="57" spans="1:16">
      <c r="A57" s="24">
        <v>50</v>
      </c>
      <c r="B57" s="8"/>
      <c r="C57" s="62"/>
      <c r="D57" s="62"/>
      <c r="E57" s="66"/>
      <c r="F57" s="66"/>
      <c r="G57" s="67"/>
      <c r="H57" s="102"/>
      <c r="I57" s="742"/>
      <c r="J57" s="96"/>
      <c r="K57" s="158" t="e">
        <f t="shared" si="0"/>
        <v>#DIV/0!</v>
      </c>
      <c r="L57" s="106"/>
      <c r="M57" s="106"/>
      <c r="N57" s="86"/>
      <c r="O57" s="86"/>
      <c r="P57" s="63"/>
    </row>
    <row r="58" spans="1:16">
      <c r="A58" s="65">
        <v>51</v>
      </c>
      <c r="B58" s="62"/>
      <c r="C58" s="62"/>
      <c r="D58" s="62"/>
      <c r="E58" s="66"/>
      <c r="F58" s="66"/>
      <c r="G58" s="67"/>
      <c r="H58" s="102"/>
      <c r="I58" s="742"/>
      <c r="J58" s="96"/>
      <c r="K58" s="145" t="e">
        <f t="shared" si="0"/>
        <v>#DIV/0!</v>
      </c>
      <c r="L58" s="93"/>
      <c r="M58" s="93"/>
      <c r="N58" s="86"/>
      <c r="O58" s="107"/>
      <c r="P58" s="63"/>
    </row>
    <row r="59" spans="1:16">
      <c r="A59" s="65">
        <v>52</v>
      </c>
      <c r="B59" s="62"/>
      <c r="C59" s="62"/>
      <c r="D59" s="8"/>
      <c r="E59" s="66"/>
      <c r="F59" s="66"/>
      <c r="G59" s="67"/>
      <c r="H59" s="102"/>
      <c r="I59" s="742"/>
      <c r="J59" s="96"/>
      <c r="K59" s="158" t="e">
        <f t="shared" si="0"/>
        <v>#DIV/0!</v>
      </c>
      <c r="L59" s="93"/>
      <c r="M59" s="93"/>
      <c r="N59" s="86"/>
      <c r="O59" s="86"/>
      <c r="P59" s="63"/>
    </row>
    <row r="60" spans="1:16">
      <c r="A60" s="24">
        <v>53</v>
      </c>
      <c r="B60" s="62"/>
      <c r="C60" s="62"/>
      <c r="D60" s="8"/>
      <c r="E60" s="66"/>
      <c r="F60" s="66"/>
      <c r="G60" s="67"/>
      <c r="H60" s="102"/>
      <c r="I60" s="742"/>
      <c r="J60" s="96"/>
      <c r="K60" s="158" t="e">
        <f t="shared" si="0"/>
        <v>#DIV/0!</v>
      </c>
      <c r="L60" s="93"/>
      <c r="M60" s="93"/>
      <c r="N60" s="86"/>
      <c r="O60" s="86"/>
      <c r="P60" s="63"/>
    </row>
    <row r="61" spans="1:16">
      <c r="A61" s="24">
        <v>54</v>
      </c>
      <c r="B61" s="62"/>
      <c r="C61" s="62"/>
      <c r="D61" s="8"/>
      <c r="E61" s="66"/>
      <c r="F61" s="66"/>
      <c r="G61" s="67"/>
      <c r="H61" s="102"/>
      <c r="I61" s="742"/>
      <c r="J61" s="96"/>
      <c r="K61" s="158" t="e">
        <f t="shared" si="0"/>
        <v>#DIV/0!</v>
      </c>
      <c r="L61" s="93"/>
      <c r="M61" s="93"/>
      <c r="N61" s="86"/>
      <c r="O61" s="86"/>
      <c r="P61" s="63"/>
    </row>
    <row r="62" spans="1:16">
      <c r="A62" s="24">
        <v>55</v>
      </c>
      <c r="B62" s="41"/>
      <c r="C62" s="41"/>
      <c r="D62" s="41"/>
      <c r="E62" s="70"/>
      <c r="F62" s="70"/>
      <c r="G62" s="43"/>
      <c r="H62" s="71"/>
      <c r="I62" s="743"/>
      <c r="J62" s="72"/>
      <c r="K62" s="145" t="e">
        <f t="shared" si="0"/>
        <v>#DIV/0!</v>
      </c>
      <c r="L62" s="42"/>
      <c r="M62" s="42"/>
      <c r="N62" s="41"/>
      <c r="O62" s="41"/>
      <c r="P62" s="41"/>
    </row>
    <row r="63" spans="1:16">
      <c r="A63" s="65">
        <v>56</v>
      </c>
      <c r="B63" s="41"/>
      <c r="C63" s="41"/>
      <c r="D63" s="41"/>
      <c r="E63" s="70"/>
      <c r="F63" s="70"/>
      <c r="G63" s="43"/>
      <c r="H63" s="71"/>
      <c r="I63" s="743"/>
      <c r="J63" s="72"/>
      <c r="K63" s="158" t="e">
        <f t="shared" si="0"/>
        <v>#DIV/0!</v>
      </c>
      <c r="L63" s="42"/>
      <c r="M63" s="42"/>
      <c r="N63" s="41"/>
      <c r="O63" s="41"/>
      <c r="P63" s="41"/>
    </row>
    <row r="64" spans="1:16">
      <c r="A64" s="65">
        <v>57</v>
      </c>
      <c r="B64" s="41"/>
      <c r="C64" s="41"/>
      <c r="D64" s="41"/>
      <c r="E64" s="70"/>
      <c r="F64" s="70"/>
      <c r="G64" s="43"/>
      <c r="H64" s="71"/>
      <c r="I64" s="743"/>
      <c r="J64" s="72"/>
      <c r="K64" s="158" t="e">
        <f t="shared" si="0"/>
        <v>#DIV/0!</v>
      </c>
      <c r="L64" s="42"/>
      <c r="M64" s="42"/>
      <c r="N64" s="41"/>
      <c r="O64" s="41"/>
      <c r="P64" s="41"/>
    </row>
    <row r="65" spans="1:16">
      <c r="A65" s="24">
        <v>58</v>
      </c>
      <c r="B65" s="41"/>
      <c r="C65" s="41"/>
      <c r="D65" s="41"/>
      <c r="E65" s="70"/>
      <c r="F65" s="70"/>
      <c r="G65" s="43"/>
      <c r="H65" s="71"/>
      <c r="I65" s="743"/>
      <c r="J65" s="72"/>
      <c r="K65" s="158" t="e">
        <f t="shared" si="0"/>
        <v>#DIV/0!</v>
      </c>
      <c r="L65" s="42"/>
      <c r="M65" s="42"/>
      <c r="N65" s="41"/>
      <c r="O65" s="41"/>
      <c r="P65" s="41"/>
    </row>
    <row r="66" spans="1:16">
      <c r="A66" s="24">
        <v>59</v>
      </c>
      <c r="B66" s="41"/>
      <c r="C66" s="41"/>
      <c r="D66" s="41"/>
      <c r="E66" s="70"/>
      <c r="F66" s="70"/>
      <c r="G66" s="43"/>
      <c r="H66" s="71"/>
      <c r="I66" s="743"/>
      <c r="J66" s="72"/>
      <c r="K66" s="145" t="e">
        <f t="shared" si="0"/>
        <v>#DIV/0!</v>
      </c>
      <c r="L66" s="42"/>
      <c r="M66" s="42"/>
      <c r="N66" s="41"/>
      <c r="O66" s="41"/>
      <c r="P66" s="41"/>
    </row>
    <row r="67" spans="1:16">
      <c r="A67" s="24">
        <v>60</v>
      </c>
      <c r="B67" s="41"/>
      <c r="C67" s="41"/>
      <c r="D67" s="41"/>
      <c r="E67" s="70"/>
      <c r="F67" s="70"/>
      <c r="G67" s="43"/>
      <c r="H67" s="71"/>
      <c r="I67" s="743"/>
      <c r="J67" s="72"/>
      <c r="K67" s="158" t="e">
        <f t="shared" si="0"/>
        <v>#DIV/0!</v>
      </c>
      <c r="L67" s="42"/>
      <c r="M67" s="42"/>
      <c r="N67" s="41"/>
      <c r="O67" s="41"/>
      <c r="P67" s="41"/>
    </row>
    <row r="68" spans="1:16">
      <c r="A68" s="65">
        <v>61</v>
      </c>
      <c r="B68" s="41"/>
      <c r="C68" s="41"/>
      <c r="D68" s="41"/>
      <c r="E68" s="70"/>
      <c r="F68" s="70"/>
      <c r="G68" s="43"/>
      <c r="H68" s="71"/>
      <c r="I68" s="743"/>
      <c r="J68" s="72"/>
      <c r="K68" s="158" t="e">
        <f t="shared" si="0"/>
        <v>#DIV/0!</v>
      </c>
      <c r="L68" s="42"/>
      <c r="M68" s="42"/>
      <c r="N68" s="41"/>
      <c r="O68" s="41"/>
      <c r="P68" s="41"/>
    </row>
    <row r="69" spans="1:16">
      <c r="A69" s="65">
        <v>62</v>
      </c>
      <c r="B69" s="41"/>
      <c r="C69" s="41"/>
      <c r="D69" s="41"/>
      <c r="E69" s="70"/>
      <c r="F69" s="70"/>
      <c r="G69" s="43"/>
      <c r="H69" s="71"/>
      <c r="I69" s="743"/>
      <c r="J69" s="72"/>
      <c r="K69" s="158" t="e">
        <f t="shared" si="0"/>
        <v>#DIV/0!</v>
      </c>
      <c r="L69" s="42"/>
      <c r="M69" s="42"/>
      <c r="N69" s="41"/>
      <c r="O69" s="41"/>
      <c r="P69" s="41"/>
    </row>
    <row r="70" spans="1:16">
      <c r="A70" s="24">
        <v>63</v>
      </c>
      <c r="B70" s="41"/>
      <c r="C70" s="41"/>
      <c r="D70" s="41"/>
      <c r="E70" s="70"/>
      <c r="F70" s="70"/>
      <c r="G70" s="43"/>
      <c r="H70" s="71"/>
      <c r="I70" s="743"/>
      <c r="J70" s="72"/>
      <c r="K70" s="145" t="e">
        <f t="shared" si="0"/>
        <v>#DIV/0!</v>
      </c>
      <c r="L70" s="42"/>
      <c r="M70" s="42"/>
      <c r="N70" s="41"/>
      <c r="O70" s="41"/>
      <c r="P70" s="41"/>
    </row>
    <row r="71" spans="1:16">
      <c r="A71" s="24">
        <v>64</v>
      </c>
      <c r="B71" s="41"/>
      <c r="C71" s="41"/>
      <c r="D71" s="41"/>
      <c r="E71" s="70"/>
      <c r="F71" s="70"/>
      <c r="G71" s="43"/>
      <c r="H71" s="71"/>
      <c r="I71" s="743"/>
      <c r="J71" s="72"/>
      <c r="K71" s="158" t="e">
        <f t="shared" si="0"/>
        <v>#DIV/0!</v>
      </c>
      <c r="L71" s="42"/>
      <c r="M71" s="42"/>
      <c r="N71" s="41"/>
      <c r="O71" s="41"/>
      <c r="P71" s="41"/>
    </row>
    <row r="72" spans="1:16">
      <c r="A72" s="24">
        <v>65</v>
      </c>
      <c r="B72" s="41"/>
      <c r="C72" s="41"/>
      <c r="D72" s="41"/>
      <c r="E72" s="70"/>
      <c r="F72" s="70"/>
      <c r="G72" s="43"/>
      <c r="H72" s="71"/>
      <c r="I72" s="743"/>
      <c r="J72" s="72"/>
      <c r="K72" s="158" t="e">
        <f t="shared" si="0"/>
        <v>#DIV/0!</v>
      </c>
      <c r="L72" s="42"/>
      <c r="M72" s="42"/>
      <c r="N72" s="41"/>
      <c r="O72" s="41"/>
      <c r="P72" s="41"/>
    </row>
    <row r="73" spans="1:16">
      <c r="A73" s="65">
        <v>66</v>
      </c>
      <c r="B73" s="41"/>
      <c r="C73" s="41"/>
      <c r="D73" s="41"/>
      <c r="E73" s="70"/>
      <c r="F73" s="70"/>
      <c r="G73" s="43"/>
      <c r="H73" s="71"/>
      <c r="I73" s="743"/>
      <c r="J73" s="72"/>
      <c r="K73" s="158" t="e">
        <f t="shared" si="0"/>
        <v>#DIV/0!</v>
      </c>
      <c r="L73" s="42"/>
      <c r="M73" s="42"/>
      <c r="N73" s="41"/>
      <c r="O73" s="41"/>
      <c r="P73" s="41"/>
    </row>
    <row r="74" spans="1:16">
      <c r="A74" s="65">
        <v>67</v>
      </c>
      <c r="B74" s="41"/>
      <c r="C74" s="41"/>
      <c r="D74" s="41"/>
      <c r="E74" s="70"/>
      <c r="F74" s="70"/>
      <c r="G74" s="43"/>
      <c r="H74" s="71"/>
      <c r="I74" s="743"/>
      <c r="J74" s="72"/>
      <c r="K74" s="145" t="e">
        <f t="shared" si="0"/>
        <v>#DIV/0!</v>
      </c>
      <c r="L74" s="42"/>
      <c r="M74" s="42"/>
      <c r="N74" s="41"/>
      <c r="O74" s="41"/>
      <c r="P74" s="41"/>
    </row>
    <row r="75" spans="1:16">
      <c r="A75" s="24">
        <v>68</v>
      </c>
      <c r="B75" s="41"/>
      <c r="C75" s="41"/>
      <c r="D75" s="41"/>
      <c r="E75" s="70"/>
      <c r="F75" s="70"/>
      <c r="G75" s="43"/>
      <c r="H75" s="71"/>
      <c r="I75" s="743"/>
      <c r="J75" s="72"/>
      <c r="K75" s="158" t="e">
        <f t="shared" si="0"/>
        <v>#DIV/0!</v>
      </c>
      <c r="L75" s="42"/>
      <c r="M75" s="42"/>
      <c r="N75" s="41"/>
      <c r="O75" s="41"/>
      <c r="P75" s="41"/>
    </row>
    <row r="76" spans="1:16">
      <c r="A76" s="24">
        <v>69</v>
      </c>
      <c r="B76" s="41"/>
      <c r="C76" s="41"/>
      <c r="D76" s="41"/>
      <c r="E76" s="70"/>
      <c r="F76" s="70"/>
      <c r="G76" s="43"/>
      <c r="H76" s="71"/>
      <c r="I76" s="743"/>
      <c r="J76" s="72"/>
      <c r="K76" s="158" t="e">
        <f t="shared" si="0"/>
        <v>#DIV/0!</v>
      </c>
      <c r="L76" s="42"/>
      <c r="M76" s="42"/>
      <c r="N76" s="41"/>
      <c r="O76" s="41"/>
      <c r="P76" s="41"/>
    </row>
    <row r="77" spans="1:16">
      <c r="A77" s="24">
        <v>70</v>
      </c>
      <c r="B77" s="41"/>
      <c r="C77" s="41"/>
      <c r="D77" s="41"/>
      <c r="E77" s="70"/>
      <c r="F77" s="70"/>
      <c r="G77" s="43"/>
      <c r="H77" s="71"/>
      <c r="I77" s="743"/>
      <c r="J77" s="72"/>
      <c r="K77" s="158" t="e">
        <f t="shared" si="0"/>
        <v>#DIV/0!</v>
      </c>
      <c r="L77" s="42"/>
      <c r="M77" s="42"/>
      <c r="N77" s="41"/>
      <c r="O77" s="41"/>
      <c r="P77" s="41"/>
    </row>
    <row r="78" spans="1:16">
      <c r="A78" s="65">
        <v>71</v>
      </c>
      <c r="B78" s="41"/>
      <c r="C78" s="41"/>
      <c r="D78" s="41"/>
      <c r="E78" s="70"/>
      <c r="F78" s="70"/>
      <c r="G78" s="43"/>
      <c r="H78" s="71"/>
      <c r="I78" s="743"/>
      <c r="J78" s="72"/>
      <c r="K78" s="145" t="e">
        <f t="shared" si="0"/>
        <v>#DIV/0!</v>
      </c>
      <c r="L78" s="42"/>
      <c r="M78" s="42"/>
      <c r="N78" s="41"/>
      <c r="O78" s="41"/>
      <c r="P78" s="41"/>
    </row>
    <row r="79" spans="1:16">
      <c r="A79" s="65">
        <v>72</v>
      </c>
      <c r="B79" s="41"/>
      <c r="C79" s="41"/>
      <c r="D79" s="41"/>
      <c r="E79" s="70"/>
      <c r="F79" s="70"/>
      <c r="G79" s="43"/>
      <c r="H79" s="71"/>
      <c r="I79" s="743"/>
      <c r="J79" s="72"/>
      <c r="K79" s="158" t="e">
        <f t="shared" si="0"/>
        <v>#DIV/0!</v>
      </c>
      <c r="L79" s="42"/>
      <c r="M79" s="42"/>
      <c r="N79" s="41"/>
      <c r="O79" s="41"/>
      <c r="P79" s="41"/>
    </row>
    <row r="80" spans="1:16">
      <c r="A80" s="24">
        <v>73</v>
      </c>
      <c r="B80" s="41"/>
      <c r="C80" s="41"/>
      <c r="D80" s="41"/>
      <c r="E80" s="70"/>
      <c r="F80" s="70"/>
      <c r="G80" s="43"/>
      <c r="H80" s="71"/>
      <c r="I80" s="743"/>
      <c r="J80" s="72"/>
      <c r="K80" s="158" t="e">
        <f t="shared" si="0"/>
        <v>#DIV/0!</v>
      </c>
      <c r="L80" s="42"/>
      <c r="M80" s="42"/>
      <c r="N80" s="41"/>
      <c r="O80" s="41"/>
      <c r="P80" s="41"/>
    </row>
    <row r="81" spans="1:16">
      <c r="A81" s="24">
        <v>74</v>
      </c>
      <c r="B81" s="41"/>
      <c r="C81" s="41"/>
      <c r="D81" s="41"/>
      <c r="E81" s="70"/>
      <c r="F81" s="70"/>
      <c r="G81" s="43"/>
      <c r="H81" s="71"/>
      <c r="I81" s="743"/>
      <c r="J81" s="72"/>
      <c r="K81" s="145" t="e">
        <f t="shared" si="0"/>
        <v>#DIV/0!</v>
      </c>
      <c r="L81" s="42"/>
      <c r="M81" s="42"/>
      <c r="N81" s="41"/>
      <c r="O81" s="41"/>
      <c r="P81" s="41"/>
    </row>
    <row r="82" spans="1:16">
      <c r="A82" s="24">
        <v>75</v>
      </c>
      <c r="B82" s="41"/>
      <c r="C82" s="41"/>
      <c r="D82" s="41"/>
      <c r="E82" s="70"/>
      <c r="F82" s="70"/>
      <c r="G82" s="43"/>
      <c r="H82" s="71"/>
      <c r="I82" s="743"/>
      <c r="J82" s="72"/>
      <c r="K82" s="158" t="e">
        <f t="shared" si="0"/>
        <v>#DIV/0!</v>
      </c>
      <c r="L82" s="42"/>
      <c r="M82" s="42"/>
      <c r="N82" s="41"/>
      <c r="O82" s="41"/>
      <c r="P82" s="41"/>
    </row>
    <row r="83" spans="1:16">
      <c r="A83" s="65">
        <v>76</v>
      </c>
      <c r="B83" s="41"/>
      <c r="C83" s="41"/>
      <c r="D83" s="41"/>
      <c r="E83" s="70"/>
      <c r="F83" s="70"/>
      <c r="G83" s="43"/>
      <c r="H83" s="71"/>
      <c r="I83" s="743"/>
      <c r="J83" s="72"/>
      <c r="K83" s="158" t="e">
        <f t="shared" si="0"/>
        <v>#DIV/0!</v>
      </c>
      <c r="L83" s="42"/>
      <c r="M83" s="42"/>
      <c r="N83" s="41"/>
      <c r="O83" s="41"/>
      <c r="P83" s="41"/>
    </row>
    <row r="84" spans="1:16">
      <c r="A84" s="65">
        <v>77</v>
      </c>
      <c r="B84" s="41"/>
      <c r="C84" s="41"/>
      <c r="D84" s="41"/>
      <c r="E84" s="70"/>
      <c r="F84" s="70"/>
      <c r="G84" s="43"/>
      <c r="H84" s="71"/>
      <c r="I84" s="743"/>
      <c r="J84" s="72"/>
      <c r="K84" s="145" t="e">
        <f t="shared" si="0"/>
        <v>#DIV/0!</v>
      </c>
      <c r="L84" s="42"/>
      <c r="M84" s="42"/>
      <c r="N84" s="41"/>
      <c r="O84" s="41"/>
      <c r="P84" s="41"/>
    </row>
    <row r="85" spans="1:16">
      <c r="A85" s="24">
        <v>78</v>
      </c>
      <c r="B85" s="41"/>
      <c r="C85" s="41"/>
      <c r="D85" s="41"/>
      <c r="E85" s="70"/>
      <c r="F85" s="70"/>
      <c r="G85" s="43"/>
      <c r="H85" s="71"/>
      <c r="I85" s="743"/>
      <c r="J85" s="72"/>
      <c r="K85" s="158" t="e">
        <f t="shared" si="0"/>
        <v>#DIV/0!</v>
      </c>
      <c r="L85" s="42"/>
      <c r="M85" s="42"/>
      <c r="N85" s="41"/>
      <c r="O85" s="41"/>
      <c r="P85" s="41"/>
    </row>
    <row r="86" spans="1:16">
      <c r="A86" s="24">
        <v>79</v>
      </c>
      <c r="B86" s="41"/>
      <c r="C86" s="41"/>
      <c r="D86" s="41"/>
      <c r="E86" s="70"/>
      <c r="F86" s="70"/>
      <c r="G86" s="43"/>
      <c r="H86" s="71"/>
      <c r="I86" s="743"/>
      <c r="J86" s="72"/>
      <c r="K86" s="158" t="e">
        <f t="shared" si="0"/>
        <v>#DIV/0!</v>
      </c>
      <c r="L86" s="42"/>
      <c r="M86" s="42"/>
      <c r="N86" s="41"/>
      <c r="O86" s="41"/>
      <c r="P86" s="41"/>
    </row>
    <row r="87" spans="1:16">
      <c r="A87" s="24">
        <v>80</v>
      </c>
      <c r="B87" s="41"/>
      <c r="C87" s="41"/>
      <c r="D87" s="41"/>
      <c r="E87" s="70"/>
      <c r="F87" s="70"/>
      <c r="G87" s="43"/>
      <c r="H87" s="71"/>
      <c r="I87" s="743"/>
      <c r="J87" s="72"/>
      <c r="K87" s="145" t="e">
        <f t="shared" si="0"/>
        <v>#DIV/0!</v>
      </c>
      <c r="L87" s="42"/>
      <c r="M87" s="42"/>
      <c r="N87" s="41"/>
      <c r="O87" s="41"/>
      <c r="P87" s="41"/>
    </row>
    <row r="88" spans="1:16">
      <c r="A88" s="65">
        <v>81</v>
      </c>
      <c r="B88" s="41"/>
      <c r="C88" s="41"/>
      <c r="D88" s="41"/>
      <c r="E88" s="70"/>
      <c r="F88" s="70"/>
      <c r="G88" s="43"/>
      <c r="H88" s="71"/>
      <c r="I88" s="743"/>
      <c r="J88" s="72"/>
      <c r="K88" s="158" t="e">
        <f t="shared" si="0"/>
        <v>#DIV/0!</v>
      </c>
      <c r="L88" s="42"/>
      <c r="M88" s="42"/>
      <c r="N88" s="41"/>
      <c r="O88" s="41"/>
      <c r="P88" s="41"/>
    </row>
    <row r="89" spans="1:16">
      <c r="A89" s="65">
        <v>82</v>
      </c>
      <c r="B89" s="41"/>
      <c r="C89" s="41"/>
      <c r="D89" s="41"/>
      <c r="E89" s="70"/>
      <c r="F89" s="70"/>
      <c r="G89" s="43"/>
      <c r="H89" s="71"/>
      <c r="I89" s="743"/>
      <c r="J89" s="72"/>
      <c r="K89" s="158" t="e">
        <f t="shared" si="0"/>
        <v>#DIV/0!</v>
      </c>
      <c r="L89" s="42"/>
      <c r="M89" s="42"/>
      <c r="N89" s="41"/>
      <c r="O89" s="41"/>
      <c r="P89" s="41"/>
    </row>
    <row r="90" spans="1:16">
      <c r="A90" s="24">
        <v>83</v>
      </c>
      <c r="B90" s="41"/>
      <c r="C90" s="41"/>
      <c r="D90" s="41"/>
      <c r="E90" s="70"/>
      <c r="F90" s="70"/>
      <c r="G90" s="43"/>
      <c r="H90" s="71"/>
      <c r="I90" s="743"/>
      <c r="J90" s="72"/>
      <c r="K90" s="145" t="e">
        <f t="shared" si="0"/>
        <v>#DIV/0!</v>
      </c>
      <c r="L90" s="42"/>
      <c r="M90" s="42"/>
      <c r="N90" s="41"/>
      <c r="O90" s="41"/>
      <c r="P90" s="41"/>
    </row>
    <row r="91" spans="1:16">
      <c r="A91" s="24">
        <v>84</v>
      </c>
      <c r="B91" s="41"/>
      <c r="C91" s="41"/>
      <c r="D91" s="41"/>
      <c r="E91" s="70"/>
      <c r="F91" s="70"/>
      <c r="G91" s="43"/>
      <c r="H91" s="71"/>
      <c r="I91" s="743"/>
      <c r="J91" s="72"/>
      <c r="K91" s="158" t="e">
        <f t="shared" si="0"/>
        <v>#DIV/0!</v>
      </c>
      <c r="L91" s="42"/>
      <c r="M91" s="42"/>
      <c r="N91" s="41"/>
      <c r="O91" s="41"/>
      <c r="P91" s="41"/>
    </row>
    <row r="92" spans="1:16">
      <c r="A92" s="24">
        <v>85</v>
      </c>
      <c r="B92" s="41"/>
      <c r="C92" s="41"/>
      <c r="D92" s="41"/>
      <c r="E92" s="70"/>
      <c r="F92" s="70"/>
      <c r="G92" s="43"/>
      <c r="H92" s="71"/>
      <c r="I92" s="743"/>
      <c r="J92" s="72"/>
      <c r="K92" s="158" t="e">
        <f t="shared" si="0"/>
        <v>#DIV/0!</v>
      </c>
      <c r="L92" s="42"/>
      <c r="M92" s="42"/>
      <c r="N92" s="41"/>
      <c r="O92" s="41"/>
      <c r="P92" s="41"/>
    </row>
    <row r="93" spans="1:16">
      <c r="A93" s="65">
        <v>86</v>
      </c>
      <c r="B93" s="41"/>
      <c r="C93" s="41"/>
      <c r="D93" s="41"/>
      <c r="E93" s="70"/>
      <c r="F93" s="70"/>
      <c r="G93" s="43"/>
      <c r="H93" s="71"/>
      <c r="I93" s="743"/>
      <c r="J93" s="72"/>
      <c r="K93" s="145" t="e">
        <f t="shared" si="0"/>
        <v>#DIV/0!</v>
      </c>
      <c r="L93" s="42"/>
      <c r="M93" s="42"/>
      <c r="N93" s="41"/>
      <c r="O93" s="41"/>
      <c r="P93" s="41"/>
    </row>
    <row r="94" spans="1:16">
      <c r="A94" s="65">
        <v>87</v>
      </c>
      <c r="B94" s="41"/>
      <c r="C94" s="41"/>
      <c r="D94" s="41"/>
      <c r="E94" s="70"/>
      <c r="F94" s="70"/>
      <c r="G94" s="43"/>
      <c r="H94" s="71"/>
      <c r="I94" s="743"/>
      <c r="J94" s="72"/>
      <c r="K94" s="158" t="e">
        <f t="shared" si="0"/>
        <v>#DIV/0!</v>
      </c>
      <c r="L94" s="42"/>
      <c r="M94" s="42"/>
      <c r="N94" s="41"/>
      <c r="O94" s="41"/>
      <c r="P94" s="41"/>
    </row>
    <row r="95" spans="1:16">
      <c r="A95" s="24">
        <v>88</v>
      </c>
      <c r="B95" s="41"/>
      <c r="C95" s="41"/>
      <c r="D95" s="41"/>
      <c r="E95" s="70"/>
      <c r="F95" s="70"/>
      <c r="G95" s="43"/>
      <c r="H95" s="71"/>
      <c r="I95" s="743"/>
      <c r="J95" s="72"/>
      <c r="K95" s="158" t="e">
        <f t="shared" si="0"/>
        <v>#DIV/0!</v>
      </c>
      <c r="L95" s="42"/>
      <c r="M95" s="42"/>
      <c r="N95" s="41"/>
      <c r="O95" s="41"/>
      <c r="P95" s="41"/>
    </row>
    <row r="96" spans="1:16">
      <c r="A96" s="24">
        <v>89</v>
      </c>
      <c r="B96" s="41"/>
      <c r="C96" s="41"/>
      <c r="D96" s="41"/>
      <c r="E96" s="70"/>
      <c r="F96" s="70"/>
      <c r="G96" s="43"/>
      <c r="H96" s="71"/>
      <c r="I96" s="743"/>
      <c r="J96" s="72"/>
      <c r="K96" s="145" t="e">
        <f t="shared" si="0"/>
        <v>#DIV/0!</v>
      </c>
      <c r="L96" s="42"/>
      <c r="M96" s="42"/>
      <c r="N96" s="41"/>
      <c r="O96" s="41"/>
      <c r="P96" s="41"/>
    </row>
    <row r="97" spans="1:16">
      <c r="A97" s="24">
        <v>90</v>
      </c>
      <c r="B97" s="41"/>
      <c r="C97" s="41"/>
      <c r="D97" s="41"/>
      <c r="E97" s="70"/>
      <c r="F97" s="70"/>
      <c r="G97" s="43"/>
      <c r="H97" s="71"/>
      <c r="I97" s="743"/>
      <c r="J97" s="72"/>
      <c r="K97" s="158" t="e">
        <f t="shared" si="0"/>
        <v>#DIV/0!</v>
      </c>
      <c r="L97" s="42"/>
      <c r="M97" s="42"/>
      <c r="N97" s="41"/>
      <c r="O97" s="41"/>
      <c r="P97" s="41"/>
    </row>
    <row r="98" spans="1:16">
      <c r="A98" s="65">
        <v>91</v>
      </c>
      <c r="B98" s="41"/>
      <c r="C98" s="41"/>
      <c r="D98" s="41"/>
      <c r="E98" s="70"/>
      <c r="F98" s="70"/>
      <c r="G98" s="43"/>
      <c r="H98" s="71"/>
      <c r="I98" s="743"/>
      <c r="J98" s="72"/>
      <c r="K98" s="158" t="e">
        <f t="shared" si="0"/>
        <v>#DIV/0!</v>
      </c>
      <c r="L98" s="42"/>
      <c r="M98" s="42"/>
      <c r="N98" s="41"/>
      <c r="O98" s="41"/>
      <c r="P98" s="41"/>
    </row>
    <row r="99" spans="1:16">
      <c r="A99" s="65">
        <v>92</v>
      </c>
      <c r="B99" s="41"/>
      <c r="C99" s="41"/>
      <c r="D99" s="41"/>
      <c r="E99" s="70"/>
      <c r="F99" s="70"/>
      <c r="G99" s="43"/>
      <c r="H99" s="71"/>
      <c r="I99" s="743"/>
      <c r="J99" s="72"/>
      <c r="K99" s="145" t="e">
        <f t="shared" si="0"/>
        <v>#DIV/0!</v>
      </c>
      <c r="L99" s="42"/>
      <c r="M99" s="42"/>
      <c r="N99" s="41"/>
      <c r="O99" s="41"/>
      <c r="P99" s="41"/>
    </row>
    <row r="100" spans="1:16">
      <c r="A100" s="24">
        <v>93</v>
      </c>
      <c r="B100" s="41"/>
      <c r="C100" s="41"/>
      <c r="D100" s="41"/>
      <c r="E100" s="70"/>
      <c r="F100" s="70"/>
      <c r="G100" s="43"/>
      <c r="H100" s="71"/>
      <c r="I100" s="743"/>
      <c r="J100" s="72"/>
      <c r="K100" s="158" t="e">
        <f t="shared" si="0"/>
        <v>#DIV/0!</v>
      </c>
      <c r="L100" s="42"/>
      <c r="M100" s="42"/>
      <c r="N100" s="41"/>
      <c r="O100" s="41"/>
      <c r="P100" s="41"/>
    </row>
    <row r="101" spans="1:16">
      <c r="A101" s="24">
        <v>94</v>
      </c>
      <c r="B101" s="41"/>
      <c r="C101" s="41"/>
      <c r="D101" s="41"/>
      <c r="E101" s="70"/>
      <c r="F101" s="70"/>
      <c r="G101" s="43"/>
      <c r="H101" s="71"/>
      <c r="I101" s="743"/>
      <c r="J101" s="72"/>
      <c r="K101" s="158" t="e">
        <f t="shared" si="0"/>
        <v>#DIV/0!</v>
      </c>
      <c r="L101" s="42"/>
      <c r="M101" s="42"/>
      <c r="N101" s="41"/>
      <c r="O101" s="41"/>
      <c r="P101" s="41"/>
    </row>
    <row r="102" spans="1:16">
      <c r="A102" s="24">
        <v>95</v>
      </c>
      <c r="B102" s="41"/>
      <c r="C102" s="41"/>
      <c r="D102" s="41"/>
      <c r="E102" s="70"/>
      <c r="F102" s="70"/>
      <c r="G102" s="43"/>
      <c r="H102" s="71"/>
      <c r="I102" s="743"/>
      <c r="J102" s="72"/>
      <c r="K102" s="145" t="e">
        <f t="shared" si="0"/>
        <v>#DIV/0!</v>
      </c>
      <c r="L102" s="42"/>
      <c r="M102" s="42"/>
      <c r="N102" s="41"/>
      <c r="O102" s="41"/>
      <c r="P102" s="41"/>
    </row>
    <row r="103" spans="1:16">
      <c r="A103" s="65">
        <v>96</v>
      </c>
      <c r="B103" s="41"/>
      <c r="C103" s="41"/>
      <c r="D103" s="41"/>
      <c r="E103" s="70"/>
      <c r="F103" s="70"/>
      <c r="G103" s="43"/>
      <c r="H103" s="71"/>
      <c r="I103" s="743"/>
      <c r="J103" s="72"/>
      <c r="K103" s="158" t="e">
        <f t="shared" si="0"/>
        <v>#DIV/0!</v>
      </c>
      <c r="L103" s="42"/>
      <c r="M103" s="42"/>
      <c r="N103" s="41"/>
      <c r="O103" s="41"/>
      <c r="P103" s="41"/>
    </row>
    <row r="104" spans="1:16">
      <c r="A104" s="65">
        <v>97</v>
      </c>
      <c r="B104" s="41"/>
      <c r="C104" s="41"/>
      <c r="D104" s="41"/>
      <c r="E104" s="70"/>
      <c r="F104" s="70"/>
      <c r="G104" s="43"/>
      <c r="H104" s="71"/>
      <c r="I104" s="743"/>
      <c r="J104" s="72"/>
      <c r="K104" s="158" t="e">
        <f t="shared" si="0"/>
        <v>#DIV/0!</v>
      </c>
      <c r="L104" s="42"/>
      <c r="M104" s="42"/>
      <c r="N104" s="41"/>
      <c r="O104" s="41"/>
      <c r="P104" s="41"/>
    </row>
    <row r="105" spans="1:16">
      <c r="A105" s="24">
        <v>98</v>
      </c>
      <c r="B105" s="41"/>
      <c r="C105" s="41"/>
      <c r="D105" s="41"/>
      <c r="E105" s="70"/>
      <c r="F105" s="70"/>
      <c r="G105" s="43"/>
      <c r="H105" s="71"/>
      <c r="I105" s="743"/>
      <c r="J105" s="72"/>
      <c r="K105" s="145" t="e">
        <f t="shared" si="0"/>
        <v>#DIV/0!</v>
      </c>
      <c r="L105" s="42"/>
      <c r="M105" s="42"/>
      <c r="N105" s="41"/>
      <c r="O105" s="41"/>
      <c r="P105" s="41"/>
    </row>
    <row r="106" spans="1:16">
      <c r="A106" s="24">
        <v>99</v>
      </c>
      <c r="B106" s="41"/>
      <c r="C106" s="41"/>
      <c r="D106" s="41"/>
      <c r="E106" s="70"/>
      <c r="F106" s="70"/>
      <c r="G106" s="43"/>
      <c r="H106" s="71"/>
      <c r="I106" s="743"/>
      <c r="J106" s="72"/>
      <c r="K106" s="158" t="e">
        <f t="shared" si="0"/>
        <v>#DIV/0!</v>
      </c>
      <c r="L106" s="42"/>
      <c r="M106" s="42"/>
      <c r="N106" s="41"/>
      <c r="O106" s="41"/>
      <c r="P106" s="41"/>
    </row>
    <row r="107" spans="1:16">
      <c r="A107" s="24">
        <v>100</v>
      </c>
      <c r="B107" s="41"/>
      <c r="C107" s="41"/>
      <c r="D107" s="41"/>
      <c r="E107" s="70"/>
      <c r="F107" s="70"/>
      <c r="G107" s="43"/>
      <c r="H107" s="71"/>
      <c r="I107" s="743"/>
      <c r="J107" s="72"/>
      <c r="K107" s="158" t="e">
        <f t="shared" si="0"/>
        <v>#DIV/0!</v>
      </c>
      <c r="L107" s="42"/>
      <c r="M107" s="42"/>
      <c r="N107" s="41"/>
      <c r="O107" s="41"/>
      <c r="P107" s="41"/>
    </row>
    <row r="108" spans="1:16">
      <c r="A108" s="65">
        <v>101</v>
      </c>
      <c r="B108" s="41"/>
      <c r="C108" s="41"/>
      <c r="D108" s="41"/>
      <c r="E108" s="70"/>
      <c r="F108" s="70"/>
      <c r="G108" s="43"/>
      <c r="H108" s="71"/>
      <c r="I108" s="743"/>
      <c r="J108" s="72"/>
      <c r="K108" s="145" t="e">
        <f t="shared" si="0"/>
        <v>#DIV/0!</v>
      </c>
      <c r="L108" s="42"/>
      <c r="M108" s="42"/>
      <c r="N108" s="41"/>
      <c r="O108" s="41"/>
      <c r="P108" s="41"/>
    </row>
    <row r="109" spans="1:16">
      <c r="A109" s="65">
        <v>102</v>
      </c>
      <c r="B109" s="41"/>
      <c r="C109" s="41"/>
      <c r="D109" s="41"/>
      <c r="E109" s="70"/>
      <c r="F109" s="70"/>
      <c r="G109" s="43"/>
      <c r="H109" s="71"/>
      <c r="I109" s="743"/>
      <c r="J109" s="72"/>
      <c r="K109" s="158" t="e">
        <f t="shared" si="0"/>
        <v>#DIV/0!</v>
      </c>
      <c r="L109" s="42"/>
      <c r="M109" s="42"/>
      <c r="N109" s="41"/>
      <c r="O109" s="41"/>
      <c r="P109" s="41"/>
    </row>
    <row r="110" spans="1:16">
      <c r="A110" s="24">
        <v>103</v>
      </c>
      <c r="B110" s="41"/>
      <c r="C110" s="41"/>
      <c r="D110" s="41"/>
      <c r="E110" s="70"/>
      <c r="F110" s="70"/>
      <c r="G110" s="43"/>
      <c r="H110" s="71"/>
      <c r="I110" s="743"/>
      <c r="J110" s="72"/>
      <c r="K110" s="158" t="e">
        <f t="shared" si="0"/>
        <v>#DIV/0!</v>
      </c>
      <c r="L110" s="42"/>
      <c r="M110" s="42"/>
      <c r="N110" s="41"/>
      <c r="O110" s="41"/>
      <c r="P110" s="41"/>
    </row>
    <row r="111" spans="1:16">
      <c r="A111" s="24">
        <v>104</v>
      </c>
      <c r="B111" s="41"/>
      <c r="C111" s="41"/>
      <c r="D111" s="41"/>
      <c r="E111" s="70"/>
      <c r="F111" s="70"/>
      <c r="G111" s="43"/>
      <c r="H111" s="71"/>
      <c r="I111" s="743"/>
      <c r="J111" s="72"/>
      <c r="K111" s="145" t="e">
        <f t="shared" si="0"/>
        <v>#DIV/0!</v>
      </c>
      <c r="L111" s="42"/>
      <c r="M111" s="42"/>
      <c r="N111" s="41"/>
      <c r="O111" s="41"/>
      <c r="P111" s="41"/>
    </row>
    <row r="112" spans="1:16">
      <c r="A112" s="24">
        <v>105</v>
      </c>
      <c r="B112" s="41"/>
      <c r="C112" s="41"/>
      <c r="D112" s="41"/>
      <c r="E112" s="70"/>
      <c r="F112" s="70"/>
      <c r="G112" s="43"/>
      <c r="H112" s="71"/>
      <c r="I112" s="743"/>
      <c r="J112" s="72"/>
      <c r="K112" s="158" t="e">
        <f t="shared" si="0"/>
        <v>#DIV/0!</v>
      </c>
      <c r="L112" s="42"/>
      <c r="M112" s="42"/>
      <c r="N112" s="41"/>
      <c r="O112" s="41"/>
      <c r="P112" s="41"/>
    </row>
    <row r="113" spans="1:16">
      <c r="A113" s="65">
        <v>106</v>
      </c>
      <c r="B113" s="41"/>
      <c r="C113" s="41"/>
      <c r="D113" s="41"/>
      <c r="E113" s="70"/>
      <c r="F113" s="70"/>
      <c r="G113" s="43"/>
      <c r="H113" s="71"/>
      <c r="I113" s="743"/>
      <c r="J113" s="72"/>
      <c r="K113" s="158" t="e">
        <f t="shared" si="0"/>
        <v>#DIV/0!</v>
      </c>
      <c r="L113" s="42"/>
      <c r="M113" s="42"/>
      <c r="N113" s="41"/>
      <c r="O113" s="41"/>
      <c r="P113" s="41"/>
    </row>
    <row r="114" spans="1:16">
      <c r="A114" s="65">
        <v>107</v>
      </c>
      <c r="B114" s="41"/>
      <c r="C114" s="41"/>
      <c r="D114" s="41"/>
      <c r="E114" s="70"/>
      <c r="F114" s="70"/>
      <c r="G114" s="43"/>
      <c r="H114" s="71"/>
      <c r="I114" s="743"/>
      <c r="J114" s="72"/>
      <c r="K114" s="145" t="e">
        <f t="shared" si="0"/>
        <v>#DIV/0!</v>
      </c>
      <c r="L114" s="42"/>
      <c r="M114" s="42"/>
      <c r="N114" s="41"/>
      <c r="O114" s="41"/>
      <c r="P114" s="41"/>
    </row>
    <row r="115" spans="1:16">
      <c r="A115" s="24">
        <v>108</v>
      </c>
      <c r="B115" s="41"/>
      <c r="C115" s="41"/>
      <c r="D115" s="41"/>
      <c r="E115" s="70"/>
      <c r="F115" s="70"/>
      <c r="G115" s="43"/>
      <c r="H115" s="71"/>
      <c r="I115" s="743"/>
      <c r="J115" s="72"/>
      <c r="K115" s="158" t="e">
        <f t="shared" si="0"/>
        <v>#DIV/0!</v>
      </c>
      <c r="L115" s="42"/>
      <c r="M115" s="42"/>
      <c r="N115" s="41"/>
      <c r="O115" s="41"/>
      <c r="P115" s="41"/>
    </row>
    <row r="116" spans="1:16">
      <c r="A116" s="24">
        <v>109</v>
      </c>
      <c r="B116" s="41"/>
      <c r="C116" s="41"/>
      <c r="D116" s="41"/>
      <c r="E116" s="70"/>
      <c r="F116" s="70"/>
      <c r="G116" s="43"/>
      <c r="H116" s="71"/>
      <c r="I116" s="743"/>
      <c r="J116" s="72"/>
      <c r="K116" s="158" t="e">
        <f t="shared" si="0"/>
        <v>#DIV/0!</v>
      </c>
      <c r="L116" s="42"/>
      <c r="M116" s="42"/>
      <c r="N116" s="41"/>
      <c r="O116" s="41"/>
      <c r="P116" s="41"/>
    </row>
    <row r="117" spans="1:16">
      <c r="A117" s="24">
        <v>110</v>
      </c>
      <c r="B117" s="41"/>
      <c r="C117" s="41"/>
      <c r="D117" s="41"/>
      <c r="E117" s="70"/>
      <c r="F117" s="70"/>
      <c r="G117" s="43"/>
      <c r="H117" s="71"/>
      <c r="I117" s="743"/>
      <c r="J117" s="72"/>
      <c r="K117" s="145" t="e">
        <f t="shared" si="0"/>
        <v>#DIV/0!</v>
      </c>
      <c r="L117" s="42"/>
      <c r="M117" s="42"/>
      <c r="N117" s="41"/>
      <c r="O117" s="41"/>
      <c r="P117" s="41"/>
    </row>
    <row r="118" spans="1:16">
      <c r="A118" s="65">
        <v>111</v>
      </c>
      <c r="B118" s="41"/>
      <c r="C118" s="41"/>
      <c r="D118" s="41"/>
      <c r="E118" s="70"/>
      <c r="F118" s="70"/>
      <c r="G118" s="43"/>
      <c r="H118" s="71"/>
      <c r="I118" s="743"/>
      <c r="J118" s="72"/>
      <c r="K118" s="158" t="e">
        <f t="shared" si="0"/>
        <v>#DIV/0!</v>
      </c>
      <c r="L118" s="42"/>
      <c r="M118" s="42"/>
      <c r="N118" s="41"/>
      <c r="O118" s="41"/>
      <c r="P118" s="41"/>
    </row>
    <row r="119" spans="1:16">
      <c r="A119" s="65">
        <v>112</v>
      </c>
      <c r="B119" s="41"/>
      <c r="C119" s="41"/>
      <c r="D119" s="41"/>
      <c r="E119" s="70"/>
      <c r="F119" s="70"/>
      <c r="G119" s="43"/>
      <c r="H119" s="71"/>
      <c r="I119" s="743"/>
      <c r="J119" s="72"/>
      <c r="K119" s="158" t="e">
        <f t="shared" si="0"/>
        <v>#DIV/0!</v>
      </c>
      <c r="L119" s="42"/>
      <c r="M119" s="42"/>
      <c r="N119" s="41"/>
      <c r="O119" s="41"/>
      <c r="P119" s="41"/>
    </row>
    <row r="120" spans="1:16">
      <c r="A120" s="24">
        <v>113</v>
      </c>
      <c r="B120" s="41"/>
      <c r="C120" s="41"/>
      <c r="D120" s="41"/>
      <c r="E120" s="70"/>
      <c r="F120" s="70"/>
      <c r="G120" s="43"/>
      <c r="H120" s="71"/>
      <c r="I120" s="743"/>
      <c r="J120" s="72"/>
      <c r="K120" s="145" t="e">
        <f t="shared" si="0"/>
        <v>#DIV/0!</v>
      </c>
      <c r="L120" s="42"/>
      <c r="M120" s="42"/>
      <c r="N120" s="41"/>
      <c r="O120" s="41"/>
      <c r="P120" s="41"/>
    </row>
    <row r="121" spans="1:16">
      <c r="A121" s="24">
        <v>114</v>
      </c>
      <c r="B121" s="41"/>
      <c r="C121" s="41"/>
      <c r="D121" s="41"/>
      <c r="E121" s="70"/>
      <c r="F121" s="70"/>
      <c r="G121" s="43"/>
      <c r="H121" s="71"/>
      <c r="I121" s="743"/>
      <c r="J121" s="72"/>
      <c r="K121" s="158" t="e">
        <f t="shared" si="0"/>
        <v>#DIV/0!</v>
      </c>
      <c r="L121" s="42"/>
      <c r="M121" s="42"/>
      <c r="N121" s="41"/>
      <c r="O121" s="41"/>
      <c r="P121" s="41"/>
    </row>
    <row r="122" spans="1:16">
      <c r="A122" s="24">
        <v>115</v>
      </c>
      <c r="B122" s="41"/>
      <c r="C122" s="41"/>
      <c r="D122" s="41"/>
      <c r="E122" s="70"/>
      <c r="F122" s="70"/>
      <c r="G122" s="43"/>
      <c r="H122" s="71"/>
      <c r="I122" s="743"/>
      <c r="J122" s="72"/>
      <c r="K122" s="158" t="e">
        <f t="shared" si="0"/>
        <v>#DIV/0!</v>
      </c>
      <c r="L122" s="42"/>
      <c r="M122" s="42"/>
      <c r="N122" s="41"/>
      <c r="O122" s="41"/>
      <c r="P122" s="41"/>
    </row>
    <row r="123" spans="1:16">
      <c r="A123" s="65">
        <v>116</v>
      </c>
      <c r="B123" s="41"/>
      <c r="C123" s="41"/>
      <c r="D123" s="41"/>
      <c r="E123" s="70"/>
      <c r="F123" s="70"/>
      <c r="G123" s="43"/>
      <c r="H123" s="71"/>
      <c r="I123" s="743"/>
      <c r="J123" s="72"/>
      <c r="K123" s="145" t="e">
        <f t="shared" si="0"/>
        <v>#DIV/0!</v>
      </c>
      <c r="L123" s="42"/>
      <c r="M123" s="42"/>
      <c r="N123" s="41"/>
      <c r="O123" s="41"/>
      <c r="P123" s="41"/>
    </row>
    <row r="124" spans="1:16">
      <c r="A124" s="65">
        <v>117</v>
      </c>
      <c r="B124" s="41"/>
      <c r="C124" s="41"/>
      <c r="D124" s="41"/>
      <c r="E124" s="70"/>
      <c r="F124" s="70"/>
      <c r="G124" s="43"/>
      <c r="H124" s="71"/>
      <c r="I124" s="743"/>
      <c r="J124" s="72"/>
      <c r="K124" s="158" t="e">
        <f t="shared" si="0"/>
        <v>#DIV/0!</v>
      </c>
      <c r="L124" s="42"/>
      <c r="M124" s="42"/>
      <c r="N124" s="41"/>
      <c r="O124" s="41"/>
      <c r="P124" s="41"/>
    </row>
    <row r="125" spans="1:16">
      <c r="A125" s="24">
        <v>118</v>
      </c>
      <c r="B125" s="41"/>
      <c r="C125" s="41"/>
      <c r="D125" s="41"/>
      <c r="E125" s="70"/>
      <c r="F125" s="70"/>
      <c r="G125" s="43"/>
      <c r="H125" s="71"/>
      <c r="I125" s="743"/>
      <c r="J125" s="72"/>
      <c r="K125" s="158" t="e">
        <f t="shared" si="0"/>
        <v>#DIV/0!</v>
      </c>
      <c r="L125" s="42"/>
      <c r="M125" s="42"/>
      <c r="N125" s="41"/>
      <c r="O125" s="41"/>
      <c r="P125" s="41"/>
    </row>
    <row r="126" spans="1:16">
      <c r="A126" s="24">
        <v>119</v>
      </c>
      <c r="B126" s="41"/>
      <c r="C126" s="41"/>
      <c r="D126" s="41"/>
      <c r="E126" s="70"/>
      <c r="F126" s="70"/>
      <c r="G126" s="43"/>
      <c r="H126" s="71"/>
      <c r="I126" s="743"/>
      <c r="J126" s="72"/>
      <c r="K126" s="145" t="e">
        <f t="shared" si="0"/>
        <v>#DIV/0!</v>
      </c>
      <c r="L126" s="42"/>
      <c r="M126" s="42"/>
      <c r="N126" s="41"/>
      <c r="O126" s="41"/>
      <c r="P126" s="41"/>
    </row>
    <row r="127" spans="1:16">
      <c r="A127" s="24">
        <v>120</v>
      </c>
      <c r="B127" s="41"/>
      <c r="C127" s="41"/>
      <c r="D127" s="41"/>
      <c r="E127" s="70"/>
      <c r="F127" s="70"/>
      <c r="G127" s="43"/>
      <c r="H127" s="71"/>
      <c r="I127" s="743"/>
      <c r="J127" s="72"/>
      <c r="K127" s="158" t="e">
        <f t="shared" si="0"/>
        <v>#DIV/0!</v>
      </c>
      <c r="L127" s="42"/>
      <c r="M127" s="42"/>
      <c r="N127" s="41"/>
      <c r="O127" s="41"/>
      <c r="P127" s="41"/>
    </row>
    <row r="128" spans="1:16">
      <c r="A128" s="65">
        <v>121</v>
      </c>
      <c r="B128" s="41"/>
      <c r="C128" s="41"/>
      <c r="D128" s="41"/>
      <c r="E128" s="70"/>
      <c r="F128" s="70"/>
      <c r="G128" s="43"/>
      <c r="H128" s="71"/>
      <c r="I128" s="743"/>
      <c r="J128" s="72"/>
      <c r="K128" s="158" t="e">
        <f t="shared" si="0"/>
        <v>#DIV/0!</v>
      </c>
      <c r="L128" s="42"/>
      <c r="M128" s="42"/>
      <c r="N128" s="41"/>
      <c r="O128" s="41"/>
      <c r="P128" s="41"/>
    </row>
    <row r="129" spans="1:16">
      <c r="A129" s="65">
        <v>122</v>
      </c>
      <c r="B129" s="41"/>
      <c r="C129" s="41"/>
      <c r="D129" s="41"/>
      <c r="E129" s="70"/>
      <c r="F129" s="70"/>
      <c r="G129" s="43"/>
      <c r="H129" s="71"/>
      <c r="I129" s="743"/>
      <c r="J129" s="72"/>
      <c r="K129" s="145" t="e">
        <f t="shared" si="0"/>
        <v>#DIV/0!</v>
      </c>
      <c r="L129" s="42"/>
      <c r="M129" s="42"/>
      <c r="N129" s="41"/>
      <c r="O129" s="41"/>
      <c r="P129" s="41"/>
    </row>
    <row r="130" spans="1:16">
      <c r="A130" s="24">
        <v>123</v>
      </c>
      <c r="B130" s="41"/>
      <c r="C130" s="41"/>
      <c r="D130" s="41"/>
      <c r="E130" s="70"/>
      <c r="F130" s="70"/>
      <c r="G130" s="43"/>
      <c r="H130" s="71"/>
      <c r="I130" s="743"/>
      <c r="J130" s="72"/>
      <c r="K130" s="158" t="e">
        <f t="shared" si="0"/>
        <v>#DIV/0!</v>
      </c>
      <c r="L130" s="42"/>
      <c r="M130" s="42"/>
      <c r="N130" s="41"/>
      <c r="O130" s="41"/>
      <c r="P130" s="41"/>
    </row>
    <row r="131" spans="1:16">
      <c r="A131" s="24">
        <v>124</v>
      </c>
      <c r="B131" s="41"/>
      <c r="C131" s="41"/>
      <c r="D131" s="41"/>
      <c r="E131" s="70"/>
      <c r="F131" s="70"/>
      <c r="G131" s="43"/>
      <c r="H131" s="71"/>
      <c r="I131" s="743"/>
      <c r="J131" s="72"/>
      <c r="K131" s="158" t="e">
        <f t="shared" si="0"/>
        <v>#DIV/0!</v>
      </c>
      <c r="L131" s="42"/>
      <c r="M131" s="42"/>
      <c r="N131" s="41"/>
      <c r="O131" s="41"/>
      <c r="P131" s="41"/>
    </row>
    <row r="132" spans="1:16">
      <c r="A132" s="24">
        <v>125</v>
      </c>
      <c r="B132" s="41"/>
      <c r="C132" s="41"/>
      <c r="D132" s="41"/>
      <c r="E132" s="70"/>
      <c r="F132" s="70"/>
      <c r="G132" s="43"/>
      <c r="H132" s="71"/>
      <c r="I132" s="743"/>
      <c r="J132" s="72"/>
      <c r="K132" s="145" t="e">
        <f t="shared" si="0"/>
        <v>#DIV/0!</v>
      </c>
      <c r="L132" s="42"/>
      <c r="M132" s="42"/>
      <c r="N132" s="41"/>
      <c r="O132" s="41"/>
      <c r="P132" s="41"/>
    </row>
    <row r="133" spans="1:16">
      <c r="A133" s="65">
        <v>126</v>
      </c>
      <c r="B133" s="41"/>
      <c r="C133" s="41"/>
      <c r="D133" s="41"/>
      <c r="E133" s="70"/>
      <c r="F133" s="70"/>
      <c r="G133" s="43"/>
      <c r="H133" s="71"/>
      <c r="I133" s="743"/>
      <c r="J133" s="72"/>
      <c r="K133" s="158" t="e">
        <f t="shared" si="0"/>
        <v>#DIV/0!</v>
      </c>
      <c r="L133" s="42"/>
      <c r="M133" s="42"/>
      <c r="N133" s="41"/>
      <c r="O133" s="41"/>
      <c r="P133" s="41"/>
    </row>
    <row r="134" spans="1:16">
      <c r="A134" s="65">
        <v>127</v>
      </c>
      <c r="B134" s="41"/>
      <c r="C134" s="41"/>
      <c r="D134" s="41"/>
      <c r="E134" s="70"/>
      <c r="F134" s="70"/>
      <c r="G134" s="43"/>
      <c r="H134" s="71"/>
      <c r="I134" s="743"/>
      <c r="J134" s="72"/>
      <c r="K134" s="158" t="e">
        <f t="shared" si="0"/>
        <v>#DIV/0!</v>
      </c>
      <c r="L134" s="42"/>
      <c r="M134" s="42"/>
      <c r="N134" s="41"/>
      <c r="O134" s="41"/>
      <c r="P134" s="41"/>
    </row>
    <row r="135" spans="1:16">
      <c r="A135" s="24">
        <v>128</v>
      </c>
      <c r="B135" s="41"/>
      <c r="C135" s="41"/>
      <c r="D135" s="41"/>
      <c r="E135" s="70"/>
      <c r="F135" s="70"/>
      <c r="G135" s="43"/>
      <c r="H135" s="71"/>
      <c r="I135" s="743"/>
      <c r="J135" s="72"/>
      <c r="K135" s="145" t="e">
        <f t="shared" si="0"/>
        <v>#DIV/0!</v>
      </c>
      <c r="L135" s="42"/>
      <c r="M135" s="42"/>
      <c r="N135" s="41"/>
      <c r="O135" s="41"/>
      <c r="P135" s="41"/>
    </row>
    <row r="136" spans="1:16">
      <c r="A136" s="24">
        <v>129</v>
      </c>
      <c r="B136" s="41"/>
      <c r="C136" s="41"/>
      <c r="D136" s="41"/>
      <c r="E136" s="70"/>
      <c r="F136" s="70"/>
      <c r="G136" s="43"/>
      <c r="H136" s="71"/>
      <c r="I136" s="743"/>
      <c r="J136" s="72"/>
      <c r="K136" s="158" t="e">
        <f t="shared" si="0"/>
        <v>#DIV/0!</v>
      </c>
      <c r="L136" s="42"/>
      <c r="M136" s="42"/>
      <c r="N136" s="41"/>
      <c r="O136" s="41"/>
      <c r="P136" s="41"/>
    </row>
    <row r="137" spans="1:16">
      <c r="A137" s="24">
        <v>130</v>
      </c>
      <c r="B137" s="41"/>
      <c r="C137" s="41"/>
      <c r="D137" s="41"/>
      <c r="E137" s="70"/>
      <c r="F137" s="70"/>
      <c r="G137" s="43"/>
      <c r="H137" s="71"/>
      <c r="I137" s="743"/>
      <c r="J137" s="72"/>
      <c r="K137" s="158" t="e">
        <f t="shared" si="0"/>
        <v>#DIV/0!</v>
      </c>
      <c r="L137" s="42"/>
      <c r="M137" s="42"/>
      <c r="N137" s="41"/>
      <c r="O137" s="41"/>
      <c r="P137" s="41"/>
    </row>
    <row r="138" spans="1:16">
      <c r="A138" s="65">
        <v>131</v>
      </c>
      <c r="B138" s="41"/>
      <c r="C138" s="41"/>
      <c r="D138" s="41"/>
      <c r="E138" s="70"/>
      <c r="F138" s="70"/>
      <c r="G138" s="43"/>
      <c r="H138" s="71"/>
      <c r="I138" s="743"/>
      <c r="J138" s="72"/>
      <c r="K138" s="145" t="e">
        <f t="shared" si="0"/>
        <v>#DIV/0!</v>
      </c>
      <c r="L138" s="42"/>
      <c r="M138" s="42"/>
      <c r="N138" s="41"/>
      <c r="O138" s="41"/>
      <c r="P138" s="41"/>
    </row>
    <row r="139" spans="1:16">
      <c r="A139" s="65">
        <v>132</v>
      </c>
      <c r="B139" s="41"/>
      <c r="C139" s="41"/>
      <c r="D139" s="41"/>
      <c r="E139" s="70"/>
      <c r="F139" s="70"/>
      <c r="G139" s="43"/>
      <c r="H139" s="71"/>
      <c r="I139" s="743"/>
      <c r="J139" s="72"/>
      <c r="K139" s="158" t="e">
        <f t="shared" si="0"/>
        <v>#DIV/0!</v>
      </c>
      <c r="L139" s="42"/>
      <c r="M139" s="42"/>
      <c r="N139" s="41"/>
      <c r="O139" s="41"/>
      <c r="P139" s="41"/>
    </row>
    <row r="140" spans="1:16">
      <c r="A140" s="24">
        <v>133</v>
      </c>
      <c r="B140" s="41"/>
      <c r="C140" s="41"/>
      <c r="D140" s="41"/>
      <c r="E140" s="70"/>
      <c r="F140" s="70"/>
      <c r="G140" s="43"/>
      <c r="H140" s="71"/>
      <c r="I140" s="743"/>
      <c r="J140" s="72"/>
      <c r="K140" s="158" t="e">
        <f t="shared" si="0"/>
        <v>#DIV/0!</v>
      </c>
      <c r="L140" s="42"/>
      <c r="M140" s="42"/>
      <c r="N140" s="41"/>
      <c r="O140" s="41"/>
      <c r="P140" s="41"/>
    </row>
    <row r="141" spans="1:16">
      <c r="A141" s="24">
        <v>134</v>
      </c>
      <c r="B141" s="41"/>
      <c r="C141" s="41"/>
      <c r="D141" s="41"/>
      <c r="E141" s="70"/>
      <c r="F141" s="70"/>
      <c r="G141" s="43"/>
      <c r="H141" s="71"/>
      <c r="I141" s="743"/>
      <c r="J141" s="72"/>
      <c r="K141" s="145" t="e">
        <f t="shared" si="0"/>
        <v>#DIV/0!</v>
      </c>
      <c r="L141" s="42"/>
      <c r="M141" s="42"/>
      <c r="N141" s="41"/>
      <c r="O141" s="41"/>
      <c r="P141" s="41"/>
    </row>
    <row r="142" spans="1:16">
      <c r="A142" s="24">
        <v>135</v>
      </c>
      <c r="B142" s="41"/>
      <c r="C142" s="41"/>
      <c r="D142" s="41"/>
      <c r="E142" s="70"/>
      <c r="F142" s="70"/>
      <c r="G142" s="43"/>
      <c r="H142" s="71"/>
      <c r="I142" s="743"/>
      <c r="J142" s="72"/>
      <c r="K142" s="158" t="e">
        <f t="shared" si="0"/>
        <v>#DIV/0!</v>
      </c>
      <c r="L142" s="42"/>
      <c r="M142" s="42"/>
      <c r="N142" s="41"/>
      <c r="O142" s="41"/>
      <c r="P142" s="41"/>
    </row>
    <row r="143" spans="1:16">
      <c r="A143" s="65">
        <v>136</v>
      </c>
      <c r="B143" s="41"/>
      <c r="C143" s="41"/>
      <c r="D143" s="41"/>
      <c r="E143" s="70"/>
      <c r="F143" s="70"/>
      <c r="G143" s="43"/>
      <c r="H143" s="71"/>
      <c r="I143" s="743"/>
      <c r="J143" s="72"/>
      <c r="K143" s="158" t="e">
        <f t="shared" si="0"/>
        <v>#DIV/0!</v>
      </c>
      <c r="L143" s="42"/>
      <c r="M143" s="42"/>
      <c r="N143" s="41"/>
      <c r="O143" s="41"/>
      <c r="P143" s="41"/>
    </row>
    <row r="144" spans="1:16">
      <c r="A144" s="65">
        <v>137</v>
      </c>
      <c r="B144" s="41"/>
      <c r="C144" s="41"/>
      <c r="D144" s="41"/>
      <c r="E144" s="70"/>
      <c r="F144" s="70"/>
      <c r="G144" s="43"/>
      <c r="H144" s="71"/>
      <c r="I144" s="743"/>
      <c r="J144" s="72"/>
      <c r="K144" s="145" t="e">
        <f t="shared" si="0"/>
        <v>#DIV/0!</v>
      </c>
      <c r="L144" s="42"/>
      <c r="M144" s="42"/>
      <c r="N144" s="41"/>
      <c r="O144" s="41"/>
      <c r="P144" s="41"/>
    </row>
    <row r="145" spans="1:16">
      <c r="A145" s="24">
        <v>138</v>
      </c>
      <c r="B145" s="41"/>
      <c r="C145" s="41"/>
      <c r="D145" s="41"/>
      <c r="E145" s="70"/>
      <c r="F145" s="70"/>
      <c r="G145" s="43"/>
      <c r="H145" s="71"/>
      <c r="I145" s="743"/>
      <c r="J145" s="72"/>
      <c r="K145" s="158" t="e">
        <f t="shared" si="0"/>
        <v>#DIV/0!</v>
      </c>
      <c r="L145" s="42"/>
      <c r="M145" s="42"/>
      <c r="N145" s="41"/>
      <c r="O145" s="41"/>
      <c r="P145" s="41"/>
    </row>
    <row r="146" spans="1:16">
      <c r="A146" s="24">
        <v>139</v>
      </c>
      <c r="B146" s="41"/>
      <c r="C146" s="41"/>
      <c r="D146" s="41"/>
      <c r="E146" s="70"/>
      <c r="F146" s="70"/>
      <c r="G146" s="43"/>
      <c r="H146" s="71"/>
      <c r="I146" s="743"/>
      <c r="J146" s="72"/>
      <c r="K146" s="158" t="e">
        <f t="shared" si="0"/>
        <v>#DIV/0!</v>
      </c>
      <c r="L146" s="42"/>
      <c r="M146" s="42"/>
      <c r="N146" s="41"/>
      <c r="O146" s="41"/>
      <c r="P146" s="41"/>
    </row>
    <row r="147" spans="1:16">
      <c r="A147" s="24">
        <v>140</v>
      </c>
      <c r="B147" s="41"/>
      <c r="C147" s="41"/>
      <c r="D147" s="41"/>
      <c r="E147" s="70"/>
      <c r="F147" s="70"/>
      <c r="G147" s="43"/>
      <c r="H147" s="71"/>
      <c r="I147" s="743"/>
      <c r="J147" s="72"/>
      <c r="K147" s="145" t="e">
        <f t="shared" si="0"/>
        <v>#DIV/0!</v>
      </c>
      <c r="L147" s="42"/>
      <c r="M147" s="42"/>
      <c r="N147" s="41"/>
      <c r="O147" s="41"/>
      <c r="P147" s="41"/>
    </row>
    <row r="148" spans="1:16">
      <c r="A148" s="65">
        <v>141</v>
      </c>
      <c r="B148" s="41"/>
      <c r="C148" s="41"/>
      <c r="D148" s="41"/>
      <c r="E148" s="70"/>
      <c r="F148" s="70"/>
      <c r="G148" s="43"/>
      <c r="H148" s="71"/>
      <c r="I148" s="743"/>
      <c r="J148" s="72"/>
      <c r="K148" s="158" t="e">
        <f t="shared" si="0"/>
        <v>#DIV/0!</v>
      </c>
      <c r="L148" s="42"/>
      <c r="M148" s="42"/>
      <c r="N148" s="41"/>
      <c r="O148" s="41"/>
      <c r="P148" s="41"/>
    </row>
    <row r="149" spans="1:16">
      <c r="A149" s="65">
        <v>142</v>
      </c>
      <c r="B149" s="41"/>
      <c r="C149" s="41"/>
      <c r="D149" s="41"/>
      <c r="E149" s="70"/>
      <c r="F149" s="70"/>
      <c r="G149" s="43"/>
      <c r="H149" s="71"/>
      <c r="I149" s="743"/>
      <c r="J149" s="72"/>
      <c r="K149" s="158" t="e">
        <f t="shared" si="0"/>
        <v>#DIV/0!</v>
      </c>
      <c r="L149" s="42"/>
      <c r="M149" s="42"/>
      <c r="N149" s="41"/>
      <c r="O149" s="41"/>
      <c r="P149" s="41"/>
    </row>
    <row r="150" spans="1:16">
      <c r="A150" s="24">
        <v>143</v>
      </c>
      <c r="B150" s="41"/>
      <c r="C150" s="41"/>
      <c r="D150" s="41"/>
      <c r="E150" s="70"/>
      <c r="F150" s="70"/>
      <c r="G150" s="43"/>
      <c r="H150" s="71"/>
      <c r="I150" s="743"/>
      <c r="J150" s="72"/>
      <c r="K150" s="145" t="e">
        <f t="shared" si="0"/>
        <v>#DIV/0!</v>
      </c>
      <c r="L150" s="42"/>
      <c r="M150" s="42"/>
      <c r="N150" s="41"/>
      <c r="O150" s="41"/>
      <c r="P150" s="41"/>
    </row>
    <row r="151" spans="1:16">
      <c r="A151" s="24">
        <v>144</v>
      </c>
      <c r="B151" s="41"/>
      <c r="C151" s="41"/>
      <c r="D151" s="41"/>
      <c r="E151" s="70"/>
      <c r="F151" s="70"/>
      <c r="G151" s="43"/>
      <c r="H151" s="71"/>
      <c r="I151" s="743"/>
      <c r="J151" s="72"/>
      <c r="K151" s="158" t="e">
        <f t="shared" si="0"/>
        <v>#DIV/0!</v>
      </c>
      <c r="L151" s="42"/>
      <c r="M151" s="42"/>
      <c r="N151" s="41"/>
      <c r="O151" s="41"/>
      <c r="P151" s="41"/>
    </row>
    <row r="152" spans="1:16">
      <c r="A152" s="24">
        <v>145</v>
      </c>
      <c r="B152" s="41"/>
      <c r="C152" s="41"/>
      <c r="D152" s="41"/>
      <c r="E152" s="70"/>
      <c r="F152" s="70"/>
      <c r="G152" s="43"/>
      <c r="H152" s="71"/>
      <c r="I152" s="743"/>
      <c r="J152" s="72"/>
      <c r="K152" s="158" t="e">
        <f t="shared" si="0"/>
        <v>#DIV/0!</v>
      </c>
      <c r="L152" s="42"/>
      <c r="M152" s="42"/>
      <c r="N152" s="41"/>
      <c r="O152" s="41"/>
      <c r="P152" s="41"/>
    </row>
    <row r="153" spans="1:16">
      <c r="A153" s="65">
        <v>146</v>
      </c>
      <c r="B153" s="41"/>
      <c r="C153" s="41"/>
      <c r="D153" s="41"/>
      <c r="E153" s="70"/>
      <c r="F153" s="70"/>
      <c r="G153" s="43"/>
      <c r="H153" s="71"/>
      <c r="I153" s="743"/>
      <c r="J153" s="72"/>
      <c r="K153" s="145" t="e">
        <f t="shared" si="0"/>
        <v>#DIV/0!</v>
      </c>
      <c r="L153" s="42"/>
      <c r="M153" s="42"/>
      <c r="N153" s="41"/>
      <c r="O153" s="41"/>
      <c r="P153" s="41"/>
    </row>
    <row r="154" spans="1:16">
      <c r="A154" s="65">
        <v>147</v>
      </c>
      <c r="B154" s="41"/>
      <c r="C154" s="41"/>
      <c r="D154" s="41"/>
      <c r="E154" s="70"/>
      <c r="F154" s="70"/>
      <c r="G154" s="43"/>
      <c r="H154" s="71"/>
      <c r="I154" s="743"/>
      <c r="J154" s="72"/>
      <c r="K154" s="158" t="e">
        <f t="shared" si="0"/>
        <v>#DIV/0!</v>
      </c>
      <c r="L154" s="42"/>
      <c r="M154" s="42"/>
      <c r="N154" s="41"/>
      <c r="O154" s="41"/>
      <c r="P154" s="41"/>
    </row>
    <row r="155" spans="1:16">
      <c r="A155" s="24">
        <v>148</v>
      </c>
      <c r="B155" s="41"/>
      <c r="C155" s="41"/>
      <c r="D155" s="41"/>
      <c r="E155" s="70"/>
      <c r="F155" s="70"/>
      <c r="G155" s="43"/>
      <c r="H155" s="71"/>
      <c r="I155" s="743"/>
      <c r="J155" s="72"/>
      <c r="K155" s="158" t="e">
        <f t="shared" si="0"/>
        <v>#DIV/0!</v>
      </c>
      <c r="L155" s="42"/>
      <c r="M155" s="42"/>
      <c r="N155" s="41"/>
      <c r="O155" s="41"/>
      <c r="P155" s="41"/>
    </row>
    <row r="156" spans="1:16">
      <c r="A156" s="24">
        <v>149</v>
      </c>
      <c r="B156" s="41"/>
      <c r="C156" s="41"/>
      <c r="D156" s="41"/>
      <c r="E156" s="70"/>
      <c r="F156" s="70"/>
      <c r="G156" s="43"/>
      <c r="H156" s="71"/>
      <c r="I156" s="743"/>
      <c r="J156" s="72"/>
      <c r="K156" s="145" t="e">
        <f t="shared" si="0"/>
        <v>#DIV/0!</v>
      </c>
      <c r="L156" s="42"/>
      <c r="M156" s="42"/>
      <c r="N156" s="41"/>
      <c r="O156" s="41"/>
      <c r="P156" s="41"/>
    </row>
    <row r="157" spans="1:16">
      <c r="A157" s="24">
        <v>150</v>
      </c>
      <c r="B157" s="41"/>
      <c r="C157" s="41"/>
      <c r="D157" s="41"/>
      <c r="E157" s="70"/>
      <c r="F157" s="70"/>
      <c r="G157" s="43"/>
      <c r="H157" s="71"/>
      <c r="I157" s="743"/>
      <c r="J157" s="72"/>
      <c r="K157" s="158" t="e">
        <f t="shared" si="0"/>
        <v>#DIV/0!</v>
      </c>
      <c r="L157" s="42"/>
      <c r="M157" s="42"/>
      <c r="N157" s="41"/>
      <c r="O157" s="41"/>
      <c r="P157" s="41"/>
    </row>
    <row r="158" spans="1:16">
      <c r="A158" s="65">
        <v>151</v>
      </c>
      <c r="B158" s="41"/>
      <c r="C158" s="41"/>
      <c r="D158" s="41"/>
      <c r="E158" s="70"/>
      <c r="F158" s="70"/>
      <c r="G158" s="43"/>
      <c r="H158" s="71"/>
      <c r="I158" s="743"/>
      <c r="J158" s="72"/>
      <c r="K158" s="158" t="e">
        <f t="shared" si="0"/>
        <v>#DIV/0!</v>
      </c>
      <c r="L158" s="42"/>
      <c r="M158" s="42"/>
      <c r="N158" s="41"/>
      <c r="O158" s="41"/>
      <c r="P158" s="41"/>
    </row>
    <row r="159" spans="1:16">
      <c r="A159" s="65">
        <v>152</v>
      </c>
      <c r="B159" s="41"/>
      <c r="C159" s="41"/>
      <c r="D159" s="41"/>
      <c r="E159" s="70"/>
      <c r="F159" s="70"/>
      <c r="G159" s="43"/>
      <c r="H159" s="71"/>
      <c r="I159" s="743"/>
      <c r="J159" s="72"/>
      <c r="K159" s="145" t="e">
        <f t="shared" si="0"/>
        <v>#DIV/0!</v>
      </c>
      <c r="L159" s="42"/>
      <c r="M159" s="42"/>
      <c r="N159" s="41"/>
      <c r="O159" s="41"/>
      <c r="P159" s="41"/>
    </row>
    <row r="160" spans="1:16">
      <c r="A160" s="24">
        <v>153</v>
      </c>
      <c r="B160" s="41"/>
      <c r="C160" s="41"/>
      <c r="D160" s="41"/>
      <c r="E160" s="70"/>
      <c r="F160" s="70"/>
      <c r="G160" s="43"/>
      <c r="H160" s="71"/>
      <c r="I160" s="743"/>
      <c r="J160" s="72"/>
      <c r="K160" s="158" t="e">
        <f t="shared" si="0"/>
        <v>#DIV/0!</v>
      </c>
      <c r="L160" s="42"/>
      <c r="M160" s="42"/>
      <c r="N160" s="41"/>
      <c r="O160" s="41"/>
      <c r="P160" s="41"/>
    </row>
    <row r="161" spans="1:16">
      <c r="A161" s="24">
        <v>154</v>
      </c>
      <c r="B161" s="41"/>
      <c r="C161" s="41"/>
      <c r="D161" s="41"/>
      <c r="E161" s="70"/>
      <c r="F161" s="70"/>
      <c r="G161" s="43"/>
      <c r="H161" s="71"/>
      <c r="I161" s="743"/>
      <c r="J161" s="72"/>
      <c r="K161" s="158" t="e">
        <f t="shared" si="0"/>
        <v>#DIV/0!</v>
      </c>
      <c r="L161" s="42"/>
      <c r="M161" s="42"/>
      <c r="N161" s="41"/>
      <c r="O161" s="41"/>
      <c r="P161" s="41"/>
    </row>
    <row r="162" spans="1:16">
      <c r="A162" s="24">
        <v>155</v>
      </c>
      <c r="B162" s="41"/>
      <c r="C162" s="41"/>
      <c r="D162" s="41"/>
      <c r="E162" s="70"/>
      <c r="F162" s="70"/>
      <c r="G162" s="43"/>
      <c r="H162" s="71"/>
      <c r="I162" s="743"/>
      <c r="J162" s="72"/>
      <c r="K162" s="145" t="e">
        <f t="shared" si="0"/>
        <v>#DIV/0!</v>
      </c>
      <c r="L162" s="42"/>
      <c r="M162" s="42"/>
      <c r="N162" s="41"/>
      <c r="O162" s="41"/>
      <c r="P162" s="41"/>
    </row>
    <row r="163" spans="1:16">
      <c r="A163" s="65">
        <v>156</v>
      </c>
      <c r="B163" s="41"/>
      <c r="C163" s="41"/>
      <c r="D163" s="41"/>
      <c r="E163" s="70"/>
      <c r="F163" s="70"/>
      <c r="G163" s="43"/>
      <c r="H163" s="71"/>
      <c r="I163" s="743"/>
      <c r="J163" s="72"/>
      <c r="K163" s="158" t="e">
        <f t="shared" si="0"/>
        <v>#DIV/0!</v>
      </c>
      <c r="L163" s="42"/>
      <c r="M163" s="42"/>
      <c r="N163" s="41"/>
      <c r="O163" s="41"/>
      <c r="P163" s="41"/>
    </row>
    <row r="164" spans="1:16">
      <c r="A164" s="65">
        <v>157</v>
      </c>
      <c r="B164" s="41"/>
      <c r="C164" s="41"/>
      <c r="D164" s="41"/>
      <c r="E164" s="70"/>
      <c r="F164" s="70"/>
      <c r="G164" s="43"/>
      <c r="H164" s="71"/>
      <c r="I164" s="743"/>
      <c r="J164" s="72"/>
      <c r="K164" s="158" t="e">
        <f t="shared" si="0"/>
        <v>#DIV/0!</v>
      </c>
      <c r="L164" s="42"/>
      <c r="M164" s="42"/>
      <c r="N164" s="41"/>
      <c r="O164" s="41"/>
      <c r="P164" s="41"/>
    </row>
    <row r="165" spans="1:16">
      <c r="A165" s="24">
        <v>158</v>
      </c>
      <c r="B165" s="41"/>
      <c r="C165" s="41"/>
      <c r="D165" s="41"/>
      <c r="E165" s="70"/>
      <c r="F165" s="70"/>
      <c r="G165" s="43"/>
      <c r="H165" s="71"/>
      <c r="I165" s="743"/>
      <c r="J165" s="72"/>
      <c r="K165" s="145" t="e">
        <f t="shared" si="0"/>
        <v>#DIV/0!</v>
      </c>
      <c r="L165" s="42"/>
      <c r="M165" s="42"/>
      <c r="N165" s="41"/>
      <c r="O165" s="41"/>
      <c r="P165" s="41"/>
    </row>
    <row r="166" spans="1:16">
      <c r="A166" s="24">
        <v>159</v>
      </c>
      <c r="B166" s="41"/>
      <c r="C166" s="41"/>
      <c r="D166" s="41"/>
      <c r="E166" s="70"/>
      <c r="F166" s="70"/>
      <c r="G166" s="43"/>
      <c r="H166" s="71"/>
      <c r="I166" s="743"/>
      <c r="J166" s="72"/>
      <c r="K166" s="158" t="e">
        <f t="shared" si="0"/>
        <v>#DIV/0!</v>
      </c>
      <c r="L166" s="42"/>
      <c r="M166" s="42"/>
      <c r="N166" s="41"/>
      <c r="O166" s="41"/>
      <c r="P166" s="41"/>
    </row>
    <row r="167" spans="1:16">
      <c r="A167" s="24">
        <v>160</v>
      </c>
      <c r="B167" s="41"/>
      <c r="C167" s="41"/>
      <c r="D167" s="41"/>
      <c r="E167" s="70"/>
      <c r="F167" s="70"/>
      <c r="G167" s="43"/>
      <c r="H167" s="71"/>
      <c r="I167" s="743"/>
      <c r="J167" s="72"/>
      <c r="K167" s="158" t="e">
        <f t="shared" si="0"/>
        <v>#DIV/0!</v>
      </c>
      <c r="L167" s="42"/>
      <c r="M167" s="42"/>
      <c r="N167" s="41"/>
      <c r="O167" s="41"/>
      <c r="P167" s="41"/>
    </row>
    <row r="168" spans="1:16">
      <c r="A168" s="65">
        <v>161</v>
      </c>
      <c r="B168" s="41"/>
      <c r="C168" s="41"/>
      <c r="D168" s="41"/>
      <c r="E168" s="70"/>
      <c r="F168" s="70"/>
      <c r="G168" s="43"/>
      <c r="H168" s="71"/>
      <c r="I168" s="743"/>
      <c r="J168" s="72"/>
      <c r="K168" s="145" t="e">
        <f t="shared" si="0"/>
        <v>#DIV/0!</v>
      </c>
      <c r="L168" s="42"/>
      <c r="M168" s="42"/>
      <c r="N168" s="41"/>
      <c r="O168" s="41"/>
      <c r="P168" s="41"/>
    </row>
    <row r="169" spans="1:16">
      <c r="A169" s="65">
        <v>162</v>
      </c>
      <c r="B169" s="41"/>
      <c r="C169" s="41"/>
      <c r="D169" s="41"/>
      <c r="E169" s="70"/>
      <c r="F169" s="70"/>
      <c r="G169" s="43"/>
      <c r="H169" s="71"/>
      <c r="I169" s="743"/>
      <c r="J169" s="72"/>
      <c r="K169" s="158" t="e">
        <f t="shared" si="0"/>
        <v>#DIV/0!</v>
      </c>
      <c r="L169" s="42"/>
      <c r="M169" s="42"/>
      <c r="N169" s="41"/>
      <c r="O169" s="41"/>
      <c r="P169" s="41"/>
    </row>
    <row r="170" spans="1:16">
      <c r="A170" s="24">
        <v>163</v>
      </c>
      <c r="B170" s="41"/>
      <c r="C170" s="41"/>
      <c r="D170" s="41"/>
      <c r="E170" s="70"/>
      <c r="F170" s="70"/>
      <c r="G170" s="43"/>
      <c r="H170" s="71"/>
      <c r="I170" s="743"/>
      <c r="J170" s="72"/>
      <c r="K170" s="158" t="e">
        <f t="shared" si="0"/>
        <v>#DIV/0!</v>
      </c>
      <c r="L170" s="42"/>
      <c r="M170" s="42"/>
      <c r="N170" s="41"/>
      <c r="O170" s="41"/>
      <c r="P170" s="41"/>
    </row>
    <row r="171" spans="1:16">
      <c r="A171" s="24">
        <v>164</v>
      </c>
      <c r="B171" s="41"/>
      <c r="C171" s="41"/>
      <c r="D171" s="41"/>
      <c r="E171" s="70"/>
      <c r="F171" s="70"/>
      <c r="G171" s="43"/>
      <c r="H171" s="71"/>
      <c r="I171" s="743"/>
      <c r="J171" s="72"/>
      <c r="K171" s="145" t="e">
        <f t="shared" si="0"/>
        <v>#DIV/0!</v>
      </c>
      <c r="L171" s="42"/>
      <c r="M171" s="42"/>
      <c r="N171" s="41"/>
      <c r="O171" s="41"/>
      <c r="P171" s="41"/>
    </row>
    <row r="172" spans="1:16">
      <c r="A172" s="24">
        <v>165</v>
      </c>
      <c r="B172" s="41"/>
      <c r="C172" s="41"/>
      <c r="D172" s="41"/>
      <c r="E172" s="70"/>
      <c r="F172" s="70"/>
      <c r="G172" s="43"/>
      <c r="H172" s="71"/>
      <c r="I172" s="743"/>
      <c r="J172" s="72"/>
      <c r="K172" s="158" t="e">
        <f t="shared" si="0"/>
        <v>#DIV/0!</v>
      </c>
      <c r="L172" s="42"/>
      <c r="M172" s="42"/>
      <c r="N172" s="41"/>
      <c r="O172" s="41"/>
      <c r="P172" s="41"/>
    </row>
    <row r="173" spans="1:16">
      <c r="A173" s="65">
        <v>166</v>
      </c>
      <c r="B173" s="41"/>
      <c r="C173" s="41"/>
      <c r="D173" s="41"/>
      <c r="E173" s="70"/>
      <c r="F173" s="70"/>
      <c r="G173" s="43"/>
      <c r="H173" s="71"/>
      <c r="I173" s="743"/>
      <c r="J173" s="72"/>
      <c r="K173" s="158" t="e">
        <f t="shared" si="0"/>
        <v>#DIV/0!</v>
      </c>
      <c r="L173" s="42"/>
      <c r="M173" s="42"/>
      <c r="N173" s="41"/>
      <c r="O173" s="41"/>
      <c r="P173" s="41"/>
    </row>
    <row r="174" spans="1:16">
      <c r="A174" s="65">
        <v>167</v>
      </c>
      <c r="B174" s="41"/>
      <c r="C174" s="41"/>
      <c r="D174" s="41"/>
      <c r="E174" s="70"/>
      <c r="F174" s="70"/>
      <c r="G174" s="43"/>
      <c r="H174" s="71"/>
      <c r="I174" s="743"/>
      <c r="J174" s="72"/>
      <c r="K174" s="145" t="e">
        <f t="shared" si="0"/>
        <v>#DIV/0!</v>
      </c>
      <c r="L174" s="42"/>
      <c r="M174" s="42"/>
      <c r="N174" s="41"/>
      <c r="O174" s="41"/>
      <c r="P174" s="41"/>
    </row>
    <row r="175" spans="1:16">
      <c r="A175" s="24">
        <v>168</v>
      </c>
      <c r="B175" s="41"/>
      <c r="C175" s="41"/>
      <c r="D175" s="41"/>
      <c r="E175" s="70"/>
      <c r="F175" s="70"/>
      <c r="G175" s="43"/>
      <c r="H175" s="71"/>
      <c r="I175" s="743"/>
      <c r="J175" s="72"/>
      <c r="K175" s="158" t="e">
        <f t="shared" si="0"/>
        <v>#DIV/0!</v>
      </c>
      <c r="L175" s="42"/>
      <c r="M175" s="42"/>
      <c r="N175" s="41"/>
      <c r="O175" s="41"/>
      <c r="P175" s="41"/>
    </row>
    <row r="176" spans="1:16">
      <c r="A176" s="24">
        <v>169</v>
      </c>
      <c r="B176" s="41"/>
      <c r="C176" s="41"/>
      <c r="D176" s="41"/>
      <c r="E176" s="70"/>
      <c r="F176" s="70"/>
      <c r="G176" s="43"/>
      <c r="H176" s="71"/>
      <c r="I176" s="743"/>
      <c r="J176" s="72"/>
      <c r="K176" s="158" t="e">
        <f t="shared" si="0"/>
        <v>#DIV/0!</v>
      </c>
      <c r="L176" s="42"/>
      <c r="M176" s="42"/>
      <c r="N176" s="41"/>
      <c r="O176" s="41"/>
      <c r="P176" s="41"/>
    </row>
    <row r="177" spans="1:16">
      <c r="A177" s="24">
        <v>170</v>
      </c>
      <c r="B177" s="41"/>
      <c r="C177" s="41"/>
      <c r="D177" s="41"/>
      <c r="E177" s="70"/>
      <c r="F177" s="70"/>
      <c r="G177" s="43"/>
      <c r="H177" s="71"/>
      <c r="I177" s="743"/>
      <c r="J177" s="72"/>
      <c r="K177" s="145" t="e">
        <f t="shared" si="0"/>
        <v>#DIV/0!</v>
      </c>
      <c r="L177" s="42"/>
      <c r="M177" s="42"/>
      <c r="N177" s="41"/>
      <c r="O177" s="41"/>
      <c r="P177" s="41"/>
    </row>
    <row r="178" spans="1:16">
      <c r="A178" s="65">
        <v>171</v>
      </c>
      <c r="B178" s="41"/>
      <c r="C178" s="41"/>
      <c r="D178" s="41"/>
      <c r="E178" s="70"/>
      <c r="F178" s="70"/>
      <c r="G178" s="43"/>
      <c r="H178" s="71"/>
      <c r="I178" s="743"/>
      <c r="J178" s="72"/>
      <c r="K178" s="158" t="e">
        <f t="shared" si="0"/>
        <v>#DIV/0!</v>
      </c>
      <c r="L178" s="42"/>
      <c r="M178" s="42"/>
      <c r="N178" s="41"/>
      <c r="O178" s="41"/>
      <c r="P178" s="41"/>
    </row>
    <row r="179" spans="1:16">
      <c r="A179" s="65">
        <v>172</v>
      </c>
      <c r="B179" s="41"/>
      <c r="C179" s="41"/>
      <c r="D179" s="41"/>
      <c r="E179" s="70"/>
      <c r="F179" s="70"/>
      <c r="G179" s="43"/>
      <c r="H179" s="71"/>
      <c r="I179" s="743"/>
      <c r="J179" s="72"/>
      <c r="K179" s="158" t="e">
        <f t="shared" si="0"/>
        <v>#DIV/0!</v>
      </c>
      <c r="L179" s="42"/>
      <c r="M179" s="42"/>
      <c r="N179" s="41"/>
      <c r="O179" s="41"/>
      <c r="P179" s="41"/>
    </row>
    <row r="180" spans="1:16">
      <c r="A180" s="24">
        <v>173</v>
      </c>
      <c r="B180" s="41"/>
      <c r="C180" s="41"/>
      <c r="D180" s="41"/>
      <c r="E180" s="70"/>
      <c r="F180" s="70"/>
      <c r="G180" s="43"/>
      <c r="H180" s="71"/>
      <c r="I180" s="743"/>
      <c r="J180" s="72"/>
      <c r="K180" s="145" t="e">
        <f t="shared" si="0"/>
        <v>#DIV/0!</v>
      </c>
      <c r="L180" s="42"/>
      <c r="M180" s="42"/>
      <c r="N180" s="41"/>
      <c r="O180" s="41"/>
      <c r="P180" s="41"/>
    </row>
    <row r="181" spans="1:16">
      <c r="A181" s="24">
        <v>174</v>
      </c>
      <c r="B181" s="41"/>
      <c r="C181" s="41"/>
      <c r="D181" s="41"/>
      <c r="E181" s="70"/>
      <c r="F181" s="70"/>
      <c r="G181" s="43"/>
      <c r="H181" s="71"/>
      <c r="I181" s="743"/>
      <c r="J181" s="72"/>
      <c r="K181" s="158" t="e">
        <f t="shared" si="0"/>
        <v>#DIV/0!</v>
      </c>
      <c r="L181" s="42"/>
      <c r="M181" s="42"/>
      <c r="N181" s="41"/>
      <c r="O181" s="41"/>
      <c r="P181" s="41"/>
    </row>
    <row r="182" spans="1:16">
      <c r="A182" s="24">
        <v>175</v>
      </c>
      <c r="B182" s="41"/>
      <c r="C182" s="41"/>
      <c r="D182" s="41"/>
      <c r="E182" s="70"/>
      <c r="F182" s="70"/>
      <c r="G182" s="43"/>
      <c r="H182" s="71"/>
      <c r="I182" s="743"/>
      <c r="J182" s="72"/>
      <c r="K182" s="158" t="e">
        <f t="shared" si="0"/>
        <v>#DIV/0!</v>
      </c>
      <c r="L182" s="42"/>
      <c r="M182" s="42"/>
      <c r="N182" s="41"/>
      <c r="O182" s="41"/>
      <c r="P182" s="41"/>
    </row>
    <row r="183" spans="1:16">
      <c r="A183" s="65">
        <v>176</v>
      </c>
      <c r="B183" s="41"/>
      <c r="C183" s="41"/>
      <c r="D183" s="41"/>
      <c r="E183" s="70"/>
      <c r="F183" s="70"/>
      <c r="G183" s="43"/>
      <c r="H183" s="71"/>
      <c r="I183" s="743"/>
      <c r="J183" s="72"/>
      <c r="K183" s="145" t="e">
        <f t="shared" si="0"/>
        <v>#DIV/0!</v>
      </c>
      <c r="L183" s="42"/>
      <c r="M183" s="42"/>
      <c r="N183" s="41"/>
      <c r="O183" s="41"/>
      <c r="P183" s="41"/>
    </row>
    <row r="184" spans="1:16">
      <c r="A184" s="65">
        <v>177</v>
      </c>
      <c r="B184" s="41"/>
      <c r="C184" s="41"/>
      <c r="D184" s="41"/>
      <c r="E184" s="70"/>
      <c r="F184" s="70"/>
      <c r="G184" s="43"/>
      <c r="H184" s="71"/>
      <c r="I184" s="743"/>
      <c r="J184" s="72"/>
      <c r="K184" s="158" t="e">
        <f t="shared" si="0"/>
        <v>#DIV/0!</v>
      </c>
      <c r="L184" s="42"/>
      <c r="M184" s="42"/>
      <c r="N184" s="41"/>
      <c r="O184" s="41"/>
      <c r="P184" s="41"/>
    </row>
    <row r="185" spans="1:16">
      <c r="A185" s="24">
        <v>178</v>
      </c>
      <c r="B185" s="41"/>
      <c r="C185" s="41"/>
      <c r="D185" s="41"/>
      <c r="E185" s="70"/>
      <c r="F185" s="70"/>
      <c r="G185" s="43"/>
      <c r="H185" s="71"/>
      <c r="I185" s="743"/>
      <c r="J185" s="72"/>
      <c r="K185" s="158" t="e">
        <f t="shared" si="0"/>
        <v>#DIV/0!</v>
      </c>
      <c r="L185" s="42"/>
      <c r="M185" s="42"/>
      <c r="N185" s="41"/>
      <c r="O185" s="41"/>
      <c r="P185" s="41"/>
    </row>
    <row r="186" spans="1:16">
      <c r="A186" s="24">
        <v>179</v>
      </c>
      <c r="B186" s="41"/>
      <c r="C186" s="41"/>
      <c r="D186" s="41"/>
      <c r="E186" s="70"/>
      <c r="F186" s="70"/>
      <c r="G186" s="43"/>
      <c r="H186" s="71"/>
      <c r="I186" s="743"/>
      <c r="J186" s="72"/>
      <c r="K186" s="145" t="e">
        <f t="shared" si="0"/>
        <v>#DIV/0!</v>
      </c>
      <c r="L186" s="42"/>
      <c r="M186" s="42"/>
      <c r="N186" s="41"/>
      <c r="O186" s="41"/>
      <c r="P186" s="41"/>
    </row>
    <row r="187" spans="1:16">
      <c r="A187" s="24">
        <v>180</v>
      </c>
      <c r="B187" s="41"/>
      <c r="C187" s="41"/>
      <c r="D187" s="41"/>
      <c r="E187" s="70"/>
      <c r="F187" s="70"/>
      <c r="G187" s="43"/>
      <c r="H187" s="71"/>
      <c r="I187" s="743"/>
      <c r="J187" s="72"/>
      <c r="K187" s="158" t="e">
        <f t="shared" si="0"/>
        <v>#DIV/0!</v>
      </c>
      <c r="L187" s="42"/>
      <c r="M187" s="42"/>
      <c r="N187" s="41"/>
      <c r="O187" s="41"/>
      <c r="P187" s="41"/>
    </row>
    <row r="188" spans="1:16">
      <c r="A188" s="65">
        <v>181</v>
      </c>
      <c r="B188" s="41"/>
      <c r="C188" s="41"/>
      <c r="D188" s="41"/>
      <c r="E188" s="70"/>
      <c r="F188" s="70"/>
      <c r="G188" s="43"/>
      <c r="H188" s="71"/>
      <c r="I188" s="743"/>
      <c r="J188" s="72"/>
      <c r="K188" s="158" t="e">
        <f t="shared" si="0"/>
        <v>#DIV/0!</v>
      </c>
      <c r="L188" s="42"/>
      <c r="M188" s="42"/>
      <c r="N188" s="41"/>
      <c r="O188" s="41"/>
      <c r="P188" s="41"/>
    </row>
    <row r="189" spans="1:16">
      <c r="A189" s="65">
        <v>182</v>
      </c>
      <c r="B189" s="41"/>
      <c r="C189" s="41"/>
      <c r="D189" s="41"/>
      <c r="E189" s="70"/>
      <c r="F189" s="70"/>
      <c r="G189" s="43"/>
      <c r="H189" s="71"/>
      <c r="I189" s="743"/>
      <c r="J189" s="72"/>
      <c r="K189" s="145" t="e">
        <f t="shared" si="0"/>
        <v>#DIV/0!</v>
      </c>
      <c r="L189" s="42"/>
      <c r="M189" s="42"/>
      <c r="N189" s="41"/>
      <c r="O189" s="41"/>
      <c r="P189" s="41"/>
    </row>
    <row r="190" spans="1:16">
      <c r="A190" s="24">
        <v>183</v>
      </c>
      <c r="B190" s="41"/>
      <c r="C190" s="41"/>
      <c r="D190" s="41"/>
      <c r="E190" s="70"/>
      <c r="F190" s="70"/>
      <c r="G190" s="43"/>
      <c r="H190" s="71"/>
      <c r="I190" s="743"/>
      <c r="J190" s="72"/>
      <c r="K190" s="158" t="e">
        <f t="shared" si="0"/>
        <v>#DIV/0!</v>
      </c>
      <c r="L190" s="42"/>
      <c r="M190" s="42"/>
      <c r="N190" s="41"/>
      <c r="O190" s="41"/>
      <c r="P190" s="41"/>
    </row>
    <row r="191" spans="1:16">
      <c r="A191" s="24">
        <v>184</v>
      </c>
      <c r="B191" s="41"/>
      <c r="C191" s="41"/>
      <c r="D191" s="41"/>
      <c r="E191" s="70"/>
      <c r="F191" s="70"/>
      <c r="G191" s="43"/>
      <c r="H191" s="71"/>
      <c r="I191" s="743"/>
      <c r="J191" s="72"/>
      <c r="K191" s="158" t="e">
        <f t="shared" si="0"/>
        <v>#DIV/0!</v>
      </c>
      <c r="L191" s="42"/>
      <c r="M191" s="42"/>
      <c r="N191" s="41"/>
      <c r="O191" s="41"/>
      <c r="P191" s="41"/>
    </row>
    <row r="192" spans="1:16">
      <c r="A192" s="24">
        <v>185</v>
      </c>
      <c r="B192" s="41"/>
      <c r="C192" s="41"/>
      <c r="D192" s="41"/>
      <c r="E192" s="70"/>
      <c r="F192" s="70"/>
      <c r="G192" s="43"/>
      <c r="H192" s="71"/>
      <c r="I192" s="743"/>
      <c r="J192" s="72"/>
      <c r="K192" s="145" t="e">
        <f t="shared" si="0"/>
        <v>#DIV/0!</v>
      </c>
      <c r="L192" s="42"/>
      <c r="M192" s="42"/>
      <c r="N192" s="41"/>
      <c r="O192" s="41"/>
      <c r="P192" s="41"/>
    </row>
    <row r="193" spans="1:16">
      <c r="A193" s="65">
        <v>186</v>
      </c>
      <c r="B193" s="41"/>
      <c r="C193" s="41"/>
      <c r="D193" s="41"/>
      <c r="E193" s="70"/>
      <c r="F193" s="70"/>
      <c r="G193" s="43"/>
      <c r="H193" s="71"/>
      <c r="I193" s="743"/>
      <c r="J193" s="72"/>
      <c r="K193" s="158" t="e">
        <f t="shared" si="0"/>
        <v>#DIV/0!</v>
      </c>
      <c r="L193" s="42"/>
      <c r="M193" s="42"/>
      <c r="N193" s="41"/>
      <c r="O193" s="41"/>
      <c r="P193" s="41"/>
    </row>
    <row r="194" spans="1:16">
      <c r="A194" s="65">
        <v>187</v>
      </c>
      <c r="B194" s="41"/>
      <c r="C194" s="41"/>
      <c r="D194" s="41"/>
      <c r="E194" s="70"/>
      <c r="F194" s="70"/>
      <c r="G194" s="43"/>
      <c r="H194" s="71"/>
      <c r="I194" s="743"/>
      <c r="J194" s="72"/>
      <c r="K194" s="158" t="e">
        <f t="shared" si="0"/>
        <v>#DIV/0!</v>
      </c>
      <c r="L194" s="42"/>
      <c r="M194" s="42"/>
      <c r="N194" s="41"/>
      <c r="O194" s="41"/>
      <c r="P194" s="41"/>
    </row>
    <row r="195" spans="1:16">
      <c r="A195" s="24">
        <v>188</v>
      </c>
      <c r="B195" s="41"/>
      <c r="C195" s="41"/>
      <c r="D195" s="41"/>
      <c r="E195" s="70"/>
      <c r="F195" s="70"/>
      <c r="G195" s="43"/>
      <c r="H195" s="71"/>
      <c r="I195" s="743"/>
      <c r="J195" s="72"/>
      <c r="K195" s="145" t="e">
        <f t="shared" si="0"/>
        <v>#DIV/0!</v>
      </c>
      <c r="L195" s="42"/>
      <c r="M195" s="42"/>
      <c r="N195" s="41"/>
      <c r="O195" s="41"/>
      <c r="P195" s="41"/>
    </row>
    <row r="196" spans="1:16">
      <c r="A196" s="24">
        <v>189</v>
      </c>
      <c r="B196" s="41"/>
      <c r="C196" s="41"/>
      <c r="D196" s="41"/>
      <c r="E196" s="70"/>
      <c r="F196" s="70"/>
      <c r="G196" s="43"/>
      <c r="H196" s="71"/>
      <c r="I196" s="743"/>
      <c r="J196" s="72"/>
      <c r="K196" s="158" t="e">
        <f t="shared" si="0"/>
        <v>#DIV/0!</v>
      </c>
      <c r="L196" s="42"/>
      <c r="M196" s="42"/>
      <c r="N196" s="41"/>
      <c r="O196" s="41"/>
      <c r="P196" s="41"/>
    </row>
    <row r="197" spans="1:16">
      <c r="A197" s="24">
        <v>190</v>
      </c>
      <c r="B197" s="41"/>
      <c r="C197" s="41"/>
      <c r="D197" s="41"/>
      <c r="E197" s="70"/>
      <c r="F197" s="70"/>
      <c r="G197" s="43"/>
      <c r="H197" s="71"/>
      <c r="I197" s="743"/>
      <c r="J197" s="72"/>
      <c r="K197" s="158" t="e">
        <f t="shared" si="0"/>
        <v>#DIV/0!</v>
      </c>
      <c r="L197" s="42"/>
      <c r="M197" s="42"/>
      <c r="N197" s="41"/>
      <c r="O197" s="41"/>
      <c r="P197" s="41"/>
    </row>
    <row r="198" spans="1:16">
      <c r="A198" s="65">
        <v>191</v>
      </c>
      <c r="B198" s="41"/>
      <c r="C198" s="41"/>
      <c r="D198" s="41"/>
      <c r="E198" s="70"/>
      <c r="F198" s="70"/>
      <c r="G198" s="43"/>
      <c r="H198" s="71"/>
      <c r="I198" s="743"/>
      <c r="J198" s="72"/>
      <c r="K198" s="145" t="e">
        <f t="shared" si="0"/>
        <v>#DIV/0!</v>
      </c>
      <c r="L198" s="42"/>
      <c r="M198" s="42"/>
      <c r="N198" s="41"/>
      <c r="O198" s="41"/>
      <c r="P198" s="41"/>
    </row>
    <row r="199" spans="1:16">
      <c r="A199" s="65">
        <v>192</v>
      </c>
      <c r="B199" s="41"/>
      <c r="C199" s="41"/>
      <c r="D199" s="41"/>
      <c r="E199" s="70"/>
      <c r="F199" s="70"/>
      <c r="G199" s="43"/>
      <c r="H199" s="71"/>
      <c r="I199" s="743"/>
      <c r="J199" s="72"/>
      <c r="K199" s="158" t="e">
        <f t="shared" si="0"/>
        <v>#DIV/0!</v>
      </c>
      <c r="L199" s="42"/>
      <c r="M199" s="42"/>
      <c r="N199" s="41"/>
      <c r="O199" s="41"/>
      <c r="P199" s="41"/>
    </row>
    <row r="200" spans="1:16">
      <c r="A200" s="24">
        <v>193</v>
      </c>
      <c r="B200" s="41"/>
      <c r="C200" s="41"/>
      <c r="D200" s="41"/>
      <c r="E200" s="70"/>
      <c r="F200" s="70"/>
      <c r="G200" s="43"/>
      <c r="H200" s="71"/>
      <c r="I200" s="743"/>
      <c r="J200" s="72"/>
      <c r="K200" s="158" t="e">
        <f t="shared" si="0"/>
        <v>#DIV/0!</v>
      </c>
      <c r="L200" s="42"/>
      <c r="M200" s="42"/>
      <c r="N200" s="41"/>
      <c r="O200" s="41"/>
      <c r="P200" s="41"/>
    </row>
    <row r="201" spans="1:16">
      <c r="A201" s="24">
        <v>194</v>
      </c>
      <c r="B201" s="41"/>
      <c r="C201" s="41"/>
      <c r="D201" s="41"/>
      <c r="E201" s="70"/>
      <c r="F201" s="70"/>
      <c r="G201" s="43"/>
      <c r="H201" s="71"/>
      <c r="I201" s="743"/>
      <c r="J201" s="72"/>
      <c r="K201" s="145" t="e">
        <f t="shared" si="0"/>
        <v>#DIV/0!</v>
      </c>
      <c r="L201" s="42"/>
      <c r="M201" s="42"/>
      <c r="N201" s="41"/>
      <c r="O201" s="41"/>
      <c r="P201" s="41"/>
    </row>
    <row r="202" spans="1:16">
      <c r="A202" s="24">
        <v>195</v>
      </c>
      <c r="B202" s="41"/>
      <c r="C202" s="41"/>
      <c r="D202" s="41"/>
      <c r="E202" s="70"/>
      <c r="F202" s="70"/>
      <c r="G202" s="43"/>
      <c r="H202" s="71"/>
      <c r="I202" s="743"/>
      <c r="J202" s="72"/>
      <c r="K202" s="158" t="e">
        <f t="shared" si="0"/>
        <v>#DIV/0!</v>
      </c>
      <c r="L202" s="42"/>
      <c r="M202" s="42"/>
      <c r="N202" s="41"/>
      <c r="O202" s="41"/>
      <c r="P202" s="41"/>
    </row>
    <row r="203" spans="1:16">
      <c r="A203" s="65">
        <v>196</v>
      </c>
      <c r="B203" s="41"/>
      <c r="C203" s="41"/>
      <c r="D203" s="41"/>
      <c r="E203" s="70"/>
      <c r="F203" s="70"/>
      <c r="G203" s="43"/>
      <c r="H203" s="71"/>
      <c r="I203" s="743"/>
      <c r="J203" s="72"/>
      <c r="K203" s="158" t="e">
        <f t="shared" si="0"/>
        <v>#DIV/0!</v>
      </c>
      <c r="L203" s="42"/>
      <c r="M203" s="42"/>
      <c r="N203" s="41"/>
      <c r="O203" s="41"/>
      <c r="P203" s="41"/>
    </row>
    <row r="204" spans="1:16">
      <c r="A204" s="65">
        <v>197</v>
      </c>
      <c r="B204" s="41"/>
      <c r="C204" s="41"/>
      <c r="D204" s="41"/>
      <c r="E204" s="70"/>
      <c r="F204" s="70"/>
      <c r="G204" s="43"/>
      <c r="H204" s="71"/>
      <c r="I204" s="743"/>
      <c r="J204" s="72"/>
      <c r="K204" s="145" t="e">
        <f t="shared" si="0"/>
        <v>#DIV/0!</v>
      </c>
      <c r="L204" s="42"/>
      <c r="M204" s="42"/>
      <c r="N204" s="41"/>
      <c r="O204" s="41"/>
      <c r="P204" s="41"/>
    </row>
    <row r="205" spans="1:16">
      <c r="A205" s="24">
        <v>198</v>
      </c>
      <c r="B205" s="41"/>
      <c r="C205" s="41"/>
      <c r="D205" s="41"/>
      <c r="E205" s="70"/>
      <c r="F205" s="70"/>
      <c r="G205" s="43"/>
      <c r="H205" s="71"/>
      <c r="I205" s="743"/>
      <c r="J205" s="72"/>
      <c r="K205" s="158" t="e">
        <f t="shared" si="0"/>
        <v>#DIV/0!</v>
      </c>
      <c r="L205" s="42"/>
      <c r="M205" s="42"/>
      <c r="N205" s="41"/>
      <c r="O205" s="41"/>
      <c r="P205" s="41"/>
    </row>
    <row r="206" spans="1:16">
      <c r="A206" s="24">
        <v>199</v>
      </c>
      <c r="B206" s="41"/>
      <c r="C206" s="41"/>
      <c r="D206" s="41"/>
      <c r="E206" s="70"/>
      <c r="F206" s="70"/>
      <c r="G206" s="43"/>
      <c r="H206" s="71"/>
      <c r="I206" s="743"/>
      <c r="J206" s="72"/>
      <c r="K206" s="158" t="e">
        <f t="shared" si="0"/>
        <v>#DIV/0!</v>
      </c>
      <c r="L206" s="42"/>
      <c r="M206" s="42"/>
      <c r="N206" s="41"/>
      <c r="O206" s="41"/>
      <c r="P206" s="41"/>
    </row>
    <row r="207" spans="1:16">
      <c r="A207" s="24">
        <v>200</v>
      </c>
      <c r="B207" s="41"/>
      <c r="C207" s="41"/>
      <c r="D207" s="41"/>
      <c r="E207" s="70"/>
      <c r="F207" s="70"/>
      <c r="G207" s="43"/>
      <c r="H207" s="71"/>
      <c r="I207" s="743"/>
      <c r="J207" s="72"/>
      <c r="K207" s="145" t="e">
        <f t="shared" si="0"/>
        <v>#DIV/0!</v>
      </c>
      <c r="L207" s="42"/>
      <c r="M207" s="42"/>
      <c r="N207" s="41"/>
      <c r="O207" s="41"/>
      <c r="P207" s="41"/>
    </row>
    <row r="208" spans="1:16">
      <c r="A208" s="65">
        <v>201</v>
      </c>
      <c r="B208" s="41"/>
      <c r="C208" s="41"/>
      <c r="D208" s="41"/>
      <c r="E208" s="70"/>
      <c r="F208" s="70"/>
      <c r="G208" s="43"/>
      <c r="H208" s="71"/>
      <c r="I208" s="743"/>
      <c r="J208" s="72"/>
      <c r="K208" s="158" t="e">
        <f t="shared" si="0"/>
        <v>#DIV/0!</v>
      </c>
      <c r="L208" s="42"/>
      <c r="M208" s="42"/>
      <c r="N208" s="41"/>
      <c r="O208" s="41"/>
      <c r="P208" s="41"/>
    </row>
    <row r="209" spans="1:16">
      <c r="A209" s="65">
        <v>202</v>
      </c>
      <c r="B209" s="41"/>
      <c r="C209" s="41"/>
      <c r="D209" s="41"/>
      <c r="E209" s="70"/>
      <c r="F209" s="70"/>
      <c r="G209" s="43"/>
      <c r="H209" s="71"/>
      <c r="I209" s="743"/>
      <c r="J209" s="72"/>
      <c r="K209" s="158" t="e">
        <f t="shared" si="0"/>
        <v>#DIV/0!</v>
      </c>
      <c r="L209" s="42"/>
      <c r="M209" s="42"/>
      <c r="N209" s="41"/>
      <c r="O209" s="41"/>
      <c r="P209" s="41"/>
    </row>
    <row r="210" spans="1:16">
      <c r="A210" s="24">
        <v>203</v>
      </c>
      <c r="B210" s="41"/>
      <c r="C210" s="41"/>
      <c r="D210" s="41"/>
      <c r="E210" s="70"/>
      <c r="F210" s="70"/>
      <c r="G210" s="43"/>
      <c r="H210" s="71"/>
      <c r="I210" s="743"/>
      <c r="J210" s="72"/>
      <c r="K210" s="145" t="e">
        <f t="shared" si="0"/>
        <v>#DIV/0!</v>
      </c>
      <c r="L210" s="42"/>
      <c r="M210" s="42"/>
      <c r="N210" s="41"/>
      <c r="O210" s="41"/>
      <c r="P210" s="41"/>
    </row>
    <row r="211" spans="1:16">
      <c r="A211" s="24">
        <v>204</v>
      </c>
      <c r="B211" s="41"/>
      <c r="C211" s="41"/>
      <c r="D211" s="41"/>
      <c r="E211" s="70"/>
      <c r="F211" s="70"/>
      <c r="G211" s="43"/>
      <c r="H211" s="71"/>
      <c r="I211" s="743"/>
      <c r="J211" s="72"/>
      <c r="K211" s="158" t="e">
        <f t="shared" si="0"/>
        <v>#DIV/0!</v>
      </c>
      <c r="L211" s="42"/>
      <c r="M211" s="42"/>
      <c r="N211" s="41"/>
      <c r="O211" s="41"/>
      <c r="P211" s="41"/>
    </row>
    <row r="212" spans="1:16">
      <c r="A212" s="24">
        <v>205</v>
      </c>
      <c r="B212" s="41"/>
      <c r="C212" s="41"/>
      <c r="D212" s="41"/>
      <c r="E212" s="70"/>
      <c r="F212" s="70"/>
      <c r="G212" s="43"/>
      <c r="H212" s="71"/>
      <c r="I212" s="743"/>
      <c r="J212" s="72"/>
      <c r="K212" s="158" t="e">
        <f t="shared" si="0"/>
        <v>#DIV/0!</v>
      </c>
      <c r="L212" s="42"/>
      <c r="M212" s="42"/>
      <c r="N212" s="41"/>
      <c r="O212" s="41"/>
      <c r="P212" s="41"/>
    </row>
    <row r="213" spans="1:16">
      <c r="A213" s="65">
        <v>206</v>
      </c>
      <c r="B213" s="41"/>
      <c r="C213" s="41"/>
      <c r="D213" s="41"/>
      <c r="E213" s="70"/>
      <c r="F213" s="70"/>
      <c r="G213" s="43"/>
      <c r="H213" s="71"/>
      <c r="I213" s="743"/>
      <c r="J213" s="72"/>
      <c r="K213" s="145" t="e">
        <f t="shared" si="0"/>
        <v>#DIV/0!</v>
      </c>
      <c r="L213" s="42"/>
      <c r="M213" s="42"/>
      <c r="N213" s="41"/>
      <c r="O213" s="41"/>
      <c r="P213" s="41"/>
    </row>
    <row r="214" spans="1:16">
      <c r="A214" s="65">
        <v>207</v>
      </c>
      <c r="B214" s="41"/>
      <c r="C214" s="41"/>
      <c r="D214" s="41"/>
      <c r="E214" s="70"/>
      <c r="F214" s="70"/>
      <c r="G214" s="43"/>
      <c r="H214" s="71"/>
      <c r="I214" s="743"/>
      <c r="J214" s="72"/>
      <c r="K214" s="158" t="e">
        <f t="shared" si="0"/>
        <v>#DIV/0!</v>
      </c>
      <c r="L214" s="42"/>
      <c r="M214" s="42"/>
      <c r="N214" s="41"/>
      <c r="O214" s="41"/>
      <c r="P214" s="41"/>
    </row>
    <row r="215" spans="1:16">
      <c r="A215" s="24">
        <v>208</v>
      </c>
      <c r="B215" s="41"/>
      <c r="C215" s="41"/>
      <c r="D215" s="41"/>
      <c r="E215" s="70"/>
      <c r="F215" s="70"/>
      <c r="G215" s="43"/>
      <c r="H215" s="71"/>
      <c r="I215" s="743"/>
      <c r="J215" s="72"/>
      <c r="K215" s="158" t="e">
        <f t="shared" si="0"/>
        <v>#DIV/0!</v>
      </c>
      <c r="L215" s="42"/>
      <c r="M215" s="42"/>
      <c r="N215" s="41"/>
      <c r="O215" s="41"/>
      <c r="P215" s="41"/>
    </row>
    <row r="216" spans="1:16">
      <c r="A216" s="24">
        <v>209</v>
      </c>
      <c r="B216" s="41"/>
      <c r="C216" s="41"/>
      <c r="D216" s="41"/>
      <c r="E216" s="70"/>
      <c r="F216" s="70"/>
      <c r="G216" s="43"/>
      <c r="H216" s="71"/>
      <c r="I216" s="743"/>
      <c r="J216" s="72"/>
      <c r="K216" s="145" t="e">
        <f t="shared" si="0"/>
        <v>#DIV/0!</v>
      </c>
      <c r="L216" s="42"/>
      <c r="M216" s="42"/>
      <c r="N216" s="41"/>
      <c r="O216" s="41"/>
      <c r="P216" s="41"/>
    </row>
    <row r="217" spans="1:16">
      <c r="A217" s="24">
        <v>210</v>
      </c>
      <c r="B217" s="41"/>
      <c r="C217" s="41"/>
      <c r="D217" s="41"/>
      <c r="E217" s="70"/>
      <c r="F217" s="70"/>
      <c r="G217" s="43"/>
      <c r="H217" s="71"/>
      <c r="I217" s="743"/>
      <c r="J217" s="72"/>
      <c r="K217" s="158" t="e">
        <f t="shared" si="0"/>
        <v>#DIV/0!</v>
      </c>
      <c r="L217" s="42"/>
      <c r="M217" s="42"/>
      <c r="N217" s="41"/>
      <c r="O217" s="41"/>
      <c r="P217" s="41"/>
    </row>
    <row r="218" spans="1:16">
      <c r="A218" s="65">
        <v>211</v>
      </c>
      <c r="B218" s="41"/>
      <c r="C218" s="41"/>
      <c r="D218" s="41"/>
      <c r="E218" s="70"/>
      <c r="F218" s="70"/>
      <c r="G218" s="43"/>
      <c r="H218" s="71"/>
      <c r="I218" s="743"/>
      <c r="J218" s="72"/>
      <c r="K218" s="158" t="e">
        <f t="shared" si="0"/>
        <v>#DIV/0!</v>
      </c>
      <c r="L218" s="42"/>
      <c r="M218" s="42"/>
      <c r="N218" s="41"/>
      <c r="O218" s="41"/>
      <c r="P218" s="41"/>
    </row>
    <row r="219" spans="1:16">
      <c r="A219" s="65">
        <v>212</v>
      </c>
      <c r="B219" s="41"/>
      <c r="C219" s="41"/>
      <c r="D219" s="41"/>
      <c r="E219" s="70"/>
      <c r="F219" s="70"/>
      <c r="G219" s="43"/>
      <c r="H219" s="71"/>
      <c r="I219" s="743"/>
      <c r="J219" s="72"/>
      <c r="K219" s="145" t="e">
        <f t="shared" si="0"/>
        <v>#DIV/0!</v>
      </c>
      <c r="L219" s="42"/>
      <c r="M219" s="42"/>
      <c r="N219" s="41"/>
      <c r="O219" s="41"/>
      <c r="P219" s="41"/>
    </row>
    <row r="220" spans="1:16">
      <c r="A220" s="24">
        <v>213</v>
      </c>
      <c r="B220" s="41"/>
      <c r="C220" s="41"/>
      <c r="D220" s="41"/>
      <c r="E220" s="70"/>
      <c r="F220" s="70"/>
      <c r="G220" s="43"/>
      <c r="H220" s="71"/>
      <c r="I220" s="743"/>
      <c r="J220" s="72"/>
      <c r="K220" s="158" t="e">
        <f t="shared" si="0"/>
        <v>#DIV/0!</v>
      </c>
      <c r="L220" s="42"/>
      <c r="M220" s="42"/>
      <c r="N220" s="41"/>
      <c r="O220" s="41"/>
      <c r="P220" s="41"/>
    </row>
    <row r="221" spans="1:16">
      <c r="A221" s="24">
        <v>214</v>
      </c>
      <c r="B221" s="41"/>
      <c r="C221" s="41"/>
      <c r="D221" s="41"/>
      <c r="E221" s="70"/>
      <c r="F221" s="70"/>
      <c r="G221" s="43"/>
      <c r="H221" s="71"/>
      <c r="I221" s="743"/>
      <c r="J221" s="72"/>
      <c r="K221" s="158" t="e">
        <f t="shared" si="0"/>
        <v>#DIV/0!</v>
      </c>
      <c r="L221" s="42"/>
      <c r="M221" s="42"/>
      <c r="N221" s="41"/>
      <c r="O221" s="41"/>
      <c r="P221" s="41"/>
    </row>
    <row r="222" spans="1:16">
      <c r="A222" s="24">
        <v>215</v>
      </c>
      <c r="B222" s="41"/>
      <c r="C222" s="41"/>
      <c r="D222" s="41"/>
      <c r="E222" s="70"/>
      <c r="F222" s="70"/>
      <c r="G222" s="43"/>
      <c r="H222" s="71"/>
      <c r="I222" s="743"/>
      <c r="J222" s="72"/>
      <c r="K222" s="145" t="e">
        <f t="shared" si="0"/>
        <v>#DIV/0!</v>
      </c>
      <c r="L222" s="42"/>
      <c r="M222" s="42"/>
      <c r="N222" s="41"/>
      <c r="O222" s="41"/>
      <c r="P222" s="41"/>
    </row>
    <row r="223" spans="1:16">
      <c r="A223" s="65">
        <v>216</v>
      </c>
      <c r="B223" s="41"/>
      <c r="C223" s="41"/>
      <c r="D223" s="41"/>
      <c r="E223" s="70"/>
      <c r="F223" s="70"/>
      <c r="G223" s="43"/>
      <c r="H223" s="71"/>
      <c r="I223" s="743"/>
      <c r="J223" s="72"/>
      <c r="K223" s="158" t="e">
        <f t="shared" si="0"/>
        <v>#DIV/0!</v>
      </c>
      <c r="L223" s="42"/>
      <c r="M223" s="42"/>
      <c r="N223" s="41"/>
      <c r="O223" s="41"/>
      <c r="P223" s="41"/>
    </row>
    <row r="224" spans="1:16">
      <c r="A224" s="65">
        <v>217</v>
      </c>
      <c r="B224" s="41"/>
      <c r="C224" s="41"/>
      <c r="D224" s="41"/>
      <c r="E224" s="70"/>
      <c r="F224" s="70"/>
      <c r="G224" s="43"/>
      <c r="H224" s="71"/>
      <c r="I224" s="743"/>
      <c r="J224" s="72"/>
      <c r="K224" s="158" t="e">
        <f t="shared" si="0"/>
        <v>#DIV/0!</v>
      </c>
      <c r="L224" s="42"/>
      <c r="M224" s="42"/>
      <c r="N224" s="41"/>
      <c r="O224" s="41"/>
      <c r="P224" s="41"/>
    </row>
    <row r="225" spans="1:16">
      <c r="A225" s="24">
        <v>218</v>
      </c>
      <c r="B225" s="41"/>
      <c r="C225" s="41"/>
      <c r="D225" s="41"/>
      <c r="E225" s="70"/>
      <c r="F225" s="70"/>
      <c r="G225" s="43"/>
      <c r="H225" s="71"/>
      <c r="I225" s="743"/>
      <c r="J225" s="72"/>
      <c r="K225" s="145" t="e">
        <f t="shared" si="0"/>
        <v>#DIV/0!</v>
      </c>
      <c r="L225" s="42"/>
      <c r="M225" s="42"/>
      <c r="N225" s="41"/>
      <c r="O225" s="41"/>
      <c r="P225" s="41"/>
    </row>
    <row r="226" spans="1:16">
      <c r="A226" s="24">
        <v>219</v>
      </c>
      <c r="B226" s="41"/>
      <c r="C226" s="41"/>
      <c r="D226" s="41"/>
      <c r="E226" s="70"/>
      <c r="F226" s="70"/>
      <c r="G226" s="43"/>
      <c r="H226" s="71"/>
      <c r="I226" s="743"/>
      <c r="J226" s="72"/>
      <c r="K226" s="158" t="e">
        <f t="shared" si="0"/>
        <v>#DIV/0!</v>
      </c>
      <c r="L226" s="42"/>
      <c r="M226" s="42"/>
      <c r="N226" s="41"/>
      <c r="O226" s="41"/>
      <c r="P226" s="41"/>
    </row>
    <row r="227" spans="1:16">
      <c r="A227" s="24">
        <v>220</v>
      </c>
      <c r="B227" s="41"/>
      <c r="C227" s="41"/>
      <c r="D227" s="41"/>
      <c r="E227" s="70"/>
      <c r="F227" s="70"/>
      <c r="G227" s="43"/>
      <c r="H227" s="71"/>
      <c r="I227" s="743"/>
      <c r="J227" s="72"/>
      <c r="K227" s="158" t="e">
        <f t="shared" si="0"/>
        <v>#DIV/0!</v>
      </c>
      <c r="L227" s="42"/>
      <c r="M227" s="42"/>
      <c r="N227" s="41"/>
      <c r="O227" s="41"/>
      <c r="P227" s="41"/>
    </row>
    <row r="228" spans="1:16">
      <c r="A228" s="65">
        <v>221</v>
      </c>
      <c r="B228" s="41"/>
      <c r="C228" s="41"/>
      <c r="D228" s="41"/>
      <c r="E228" s="70"/>
      <c r="F228" s="70"/>
      <c r="G228" s="43"/>
      <c r="H228" s="71"/>
      <c r="I228" s="743"/>
      <c r="J228" s="72"/>
      <c r="K228" s="145" t="e">
        <f t="shared" si="0"/>
        <v>#DIV/0!</v>
      </c>
      <c r="L228" s="42"/>
      <c r="M228" s="42"/>
      <c r="N228" s="41"/>
      <c r="O228" s="41"/>
      <c r="P228" s="41"/>
    </row>
    <row r="229" spans="1:16">
      <c r="A229" s="65">
        <v>222</v>
      </c>
      <c r="B229" s="41"/>
      <c r="C229" s="41"/>
      <c r="D229" s="41"/>
      <c r="E229" s="70"/>
      <c r="F229" s="70"/>
      <c r="G229" s="43"/>
      <c r="H229" s="71"/>
      <c r="I229" s="743"/>
      <c r="J229" s="72"/>
      <c r="K229" s="158" t="e">
        <f t="shared" si="0"/>
        <v>#DIV/0!</v>
      </c>
      <c r="L229" s="42"/>
      <c r="M229" s="42"/>
      <c r="N229" s="41"/>
      <c r="O229" s="41"/>
      <c r="P229" s="41"/>
    </row>
    <row r="230" spans="1:16">
      <c r="A230" s="24">
        <v>223</v>
      </c>
      <c r="B230" s="41"/>
      <c r="C230" s="41"/>
      <c r="D230" s="41"/>
      <c r="E230" s="70"/>
      <c r="F230" s="70"/>
      <c r="G230" s="43"/>
      <c r="H230" s="71"/>
      <c r="I230" s="743"/>
      <c r="J230" s="72"/>
      <c r="K230" s="158" t="e">
        <f t="shared" si="0"/>
        <v>#DIV/0!</v>
      </c>
      <c r="L230" s="42"/>
      <c r="M230" s="42"/>
      <c r="N230" s="41"/>
      <c r="O230" s="41"/>
      <c r="P230" s="41"/>
    </row>
    <row r="231" spans="1:16">
      <c r="A231" s="24">
        <v>224</v>
      </c>
      <c r="B231" s="41"/>
      <c r="C231" s="41"/>
      <c r="D231" s="41"/>
      <c r="E231" s="70"/>
      <c r="F231" s="70"/>
      <c r="G231" s="43"/>
      <c r="H231" s="71"/>
      <c r="I231" s="743"/>
      <c r="J231" s="72"/>
      <c r="K231" s="145" t="e">
        <f t="shared" si="0"/>
        <v>#DIV/0!</v>
      </c>
      <c r="L231" s="42"/>
      <c r="M231" s="42"/>
      <c r="N231" s="41"/>
      <c r="O231" s="41"/>
      <c r="P231" s="41"/>
    </row>
    <row r="232" spans="1:16">
      <c r="A232" s="24">
        <v>225</v>
      </c>
      <c r="B232" s="41"/>
      <c r="C232" s="41"/>
      <c r="D232" s="41"/>
      <c r="E232" s="70"/>
      <c r="F232" s="70"/>
      <c r="G232" s="43"/>
      <c r="H232" s="71"/>
      <c r="I232" s="743"/>
      <c r="J232" s="72"/>
      <c r="K232" s="158" t="e">
        <f t="shared" si="0"/>
        <v>#DIV/0!</v>
      </c>
      <c r="L232" s="42"/>
      <c r="M232" s="42"/>
      <c r="N232" s="41"/>
      <c r="O232" s="41"/>
      <c r="P232" s="41"/>
    </row>
    <row r="233" spans="1:16">
      <c r="A233" s="65">
        <v>226</v>
      </c>
      <c r="B233" s="41"/>
      <c r="C233" s="41"/>
      <c r="D233" s="41"/>
      <c r="E233" s="70"/>
      <c r="F233" s="70"/>
      <c r="G233" s="43"/>
      <c r="H233" s="71"/>
      <c r="I233" s="743"/>
      <c r="J233" s="72"/>
      <c r="K233" s="158" t="e">
        <f t="shared" si="0"/>
        <v>#DIV/0!</v>
      </c>
      <c r="L233" s="42"/>
      <c r="M233" s="42"/>
      <c r="N233" s="41"/>
      <c r="O233" s="41"/>
      <c r="P233" s="41"/>
    </row>
    <row r="234" spans="1:16">
      <c r="A234" s="65">
        <v>227</v>
      </c>
      <c r="B234" s="41"/>
      <c r="C234" s="41"/>
      <c r="D234" s="41"/>
      <c r="E234" s="70"/>
      <c r="F234" s="70"/>
      <c r="G234" s="43"/>
      <c r="H234" s="71"/>
      <c r="I234" s="743"/>
      <c r="J234" s="72"/>
      <c r="K234" s="145" t="e">
        <f t="shared" si="0"/>
        <v>#DIV/0!</v>
      </c>
      <c r="L234" s="42"/>
      <c r="M234" s="42"/>
      <c r="N234" s="41"/>
      <c r="O234" s="41"/>
      <c r="P234" s="41"/>
    </row>
    <row r="235" spans="1:16">
      <c r="A235" s="24">
        <v>228</v>
      </c>
      <c r="B235" s="41"/>
      <c r="C235" s="41"/>
      <c r="D235" s="41"/>
      <c r="E235" s="70"/>
      <c r="F235" s="70"/>
      <c r="G235" s="43"/>
      <c r="H235" s="71"/>
      <c r="I235" s="743"/>
      <c r="J235" s="72"/>
      <c r="K235" s="158" t="e">
        <f t="shared" si="0"/>
        <v>#DIV/0!</v>
      </c>
      <c r="L235" s="42"/>
      <c r="M235" s="42"/>
      <c r="N235" s="41"/>
      <c r="O235" s="41"/>
      <c r="P235" s="41"/>
    </row>
    <row r="236" spans="1:16">
      <c r="A236" s="24">
        <v>229</v>
      </c>
      <c r="B236" s="41"/>
      <c r="C236" s="41"/>
      <c r="D236" s="41"/>
      <c r="E236" s="70"/>
      <c r="F236" s="70"/>
      <c r="G236" s="43"/>
      <c r="H236" s="71"/>
      <c r="I236" s="743"/>
      <c r="J236" s="72"/>
      <c r="K236" s="158" t="e">
        <f t="shared" si="0"/>
        <v>#DIV/0!</v>
      </c>
      <c r="L236" s="42"/>
      <c r="M236" s="42"/>
      <c r="N236" s="41"/>
      <c r="O236" s="41"/>
      <c r="P236" s="41"/>
    </row>
    <row r="237" spans="1:16">
      <c r="A237" s="24">
        <v>230</v>
      </c>
      <c r="B237" s="41"/>
      <c r="C237" s="41"/>
      <c r="D237" s="41"/>
      <c r="E237" s="70"/>
      <c r="F237" s="70"/>
      <c r="G237" s="43"/>
      <c r="H237" s="71"/>
      <c r="I237" s="743"/>
      <c r="J237" s="72"/>
      <c r="K237" s="145" t="e">
        <f t="shared" si="0"/>
        <v>#DIV/0!</v>
      </c>
      <c r="L237" s="42"/>
      <c r="M237" s="42"/>
      <c r="N237" s="41"/>
      <c r="O237" s="41"/>
      <c r="P237" s="41"/>
    </row>
    <row r="238" spans="1:16">
      <c r="A238" s="65">
        <v>231</v>
      </c>
      <c r="B238" s="41"/>
      <c r="C238" s="41"/>
      <c r="D238" s="41"/>
      <c r="E238" s="70"/>
      <c r="F238" s="70"/>
      <c r="G238" s="43"/>
      <c r="H238" s="71"/>
      <c r="I238" s="743"/>
      <c r="J238" s="72"/>
      <c r="K238" s="158" t="e">
        <f t="shared" si="0"/>
        <v>#DIV/0!</v>
      </c>
      <c r="L238" s="42"/>
      <c r="M238" s="42"/>
      <c r="N238" s="41"/>
      <c r="O238" s="41"/>
      <c r="P238" s="41"/>
    </row>
    <row r="239" spans="1:16">
      <c r="A239" s="65">
        <v>232</v>
      </c>
      <c r="B239" s="41"/>
      <c r="C239" s="41"/>
      <c r="D239" s="41"/>
      <c r="E239" s="70"/>
      <c r="F239" s="70"/>
      <c r="G239" s="43"/>
      <c r="H239" s="71"/>
      <c r="I239" s="743"/>
      <c r="J239" s="72"/>
      <c r="K239" s="158" t="e">
        <f t="shared" si="0"/>
        <v>#DIV/0!</v>
      </c>
      <c r="L239" s="42"/>
      <c r="M239" s="42"/>
      <c r="N239" s="41"/>
      <c r="O239" s="41"/>
      <c r="P239" s="41"/>
    </row>
    <row r="240" spans="1:16">
      <c r="A240" s="24">
        <v>233</v>
      </c>
      <c r="B240" s="41"/>
      <c r="C240" s="41"/>
      <c r="D240" s="41"/>
      <c r="E240" s="70"/>
      <c r="F240" s="70"/>
      <c r="G240" s="43"/>
      <c r="H240" s="71"/>
      <c r="I240" s="743"/>
      <c r="J240" s="72"/>
      <c r="K240" s="145" t="e">
        <f t="shared" si="0"/>
        <v>#DIV/0!</v>
      </c>
      <c r="L240" s="42"/>
      <c r="M240" s="42"/>
      <c r="N240" s="41"/>
      <c r="O240" s="41"/>
      <c r="P240" s="41"/>
    </row>
    <row r="241" spans="1:16">
      <c r="A241" s="24">
        <v>234</v>
      </c>
      <c r="B241" s="41"/>
      <c r="C241" s="41"/>
      <c r="D241" s="41"/>
      <c r="E241" s="70"/>
      <c r="F241" s="70"/>
      <c r="G241" s="43"/>
      <c r="H241" s="71"/>
      <c r="I241" s="743"/>
      <c r="J241" s="72"/>
      <c r="K241" s="158" t="e">
        <f t="shared" si="0"/>
        <v>#DIV/0!</v>
      </c>
      <c r="L241" s="42"/>
      <c r="M241" s="42"/>
      <c r="N241" s="41"/>
      <c r="O241" s="41"/>
      <c r="P241" s="41"/>
    </row>
    <row r="242" spans="1:16">
      <c r="A242" s="24">
        <v>235</v>
      </c>
      <c r="B242" s="41"/>
      <c r="C242" s="41"/>
      <c r="D242" s="41"/>
      <c r="E242" s="70"/>
      <c r="F242" s="70"/>
      <c r="G242" s="43"/>
      <c r="H242" s="71"/>
      <c r="I242" s="743"/>
      <c r="J242" s="72"/>
      <c r="K242" s="158" t="e">
        <f t="shared" si="0"/>
        <v>#DIV/0!</v>
      </c>
      <c r="L242" s="42"/>
      <c r="M242" s="42"/>
      <c r="N242" s="41"/>
      <c r="O242" s="41"/>
      <c r="P242" s="41"/>
    </row>
    <row r="243" spans="1:16">
      <c r="A243" s="65">
        <v>236</v>
      </c>
      <c r="B243" s="41"/>
      <c r="C243" s="41"/>
      <c r="D243" s="41"/>
      <c r="E243" s="70"/>
      <c r="F243" s="70"/>
      <c r="G243" s="43"/>
      <c r="H243" s="71"/>
      <c r="I243" s="743"/>
      <c r="J243" s="72"/>
      <c r="K243" s="145" t="e">
        <f t="shared" si="0"/>
        <v>#DIV/0!</v>
      </c>
      <c r="L243" s="42"/>
      <c r="M243" s="42"/>
      <c r="N243" s="41"/>
      <c r="O243" s="41"/>
      <c r="P243" s="41"/>
    </row>
    <row r="244" spans="1:16">
      <c r="A244" s="65">
        <v>237</v>
      </c>
      <c r="B244" s="41"/>
      <c r="C244" s="41"/>
      <c r="D244" s="41"/>
      <c r="E244" s="70"/>
      <c r="F244" s="70"/>
      <c r="G244" s="43"/>
      <c r="H244" s="71"/>
      <c r="I244" s="743"/>
      <c r="J244" s="72"/>
      <c r="K244" s="158" t="e">
        <f t="shared" si="0"/>
        <v>#DIV/0!</v>
      </c>
      <c r="L244" s="42"/>
      <c r="M244" s="42"/>
      <c r="N244" s="41"/>
      <c r="O244" s="41"/>
      <c r="P244" s="41"/>
    </row>
    <row r="245" spans="1:16">
      <c r="A245" s="24">
        <v>238</v>
      </c>
      <c r="B245" s="41"/>
      <c r="C245" s="41"/>
      <c r="D245" s="41"/>
      <c r="E245" s="70"/>
      <c r="F245" s="70"/>
      <c r="G245" s="43"/>
      <c r="H245" s="71"/>
      <c r="I245" s="743"/>
      <c r="J245" s="72"/>
      <c r="K245" s="158" t="e">
        <f t="shared" si="0"/>
        <v>#DIV/0!</v>
      </c>
      <c r="L245" s="42"/>
      <c r="M245" s="42"/>
      <c r="N245" s="41"/>
      <c r="O245" s="41"/>
      <c r="P245" s="41"/>
    </row>
    <row r="246" spans="1:16">
      <c r="A246" s="24">
        <v>239</v>
      </c>
      <c r="B246" s="41"/>
      <c r="C246" s="41"/>
      <c r="D246" s="41"/>
      <c r="E246" s="70"/>
      <c r="F246" s="70"/>
      <c r="G246" s="43"/>
      <c r="H246" s="71"/>
      <c r="I246" s="743"/>
      <c r="J246" s="72"/>
      <c r="K246" s="145" t="e">
        <f t="shared" si="0"/>
        <v>#DIV/0!</v>
      </c>
      <c r="L246" s="42"/>
      <c r="M246" s="42"/>
      <c r="N246" s="41"/>
      <c r="O246" s="41"/>
      <c r="P246" s="41"/>
    </row>
    <row r="247" spans="1:16">
      <c r="A247" s="24">
        <v>240</v>
      </c>
      <c r="B247" s="41"/>
      <c r="C247" s="41"/>
      <c r="D247" s="41"/>
      <c r="E247" s="70"/>
      <c r="F247" s="70"/>
      <c r="G247" s="43"/>
      <c r="H247" s="71"/>
      <c r="I247" s="743"/>
      <c r="J247" s="72"/>
      <c r="K247" s="158" t="e">
        <f t="shared" si="0"/>
        <v>#DIV/0!</v>
      </c>
      <c r="L247" s="42"/>
      <c r="M247" s="42"/>
      <c r="N247" s="41"/>
      <c r="O247" s="41"/>
      <c r="P247" s="41"/>
    </row>
    <row r="248" spans="1:16">
      <c r="A248" s="65">
        <v>241</v>
      </c>
      <c r="B248" s="41"/>
      <c r="C248" s="41"/>
      <c r="D248" s="41"/>
      <c r="E248" s="70"/>
      <c r="F248" s="70"/>
      <c r="G248" s="43"/>
      <c r="H248" s="71"/>
      <c r="I248" s="743"/>
      <c r="J248" s="72"/>
      <c r="K248" s="158" t="e">
        <f t="shared" si="0"/>
        <v>#DIV/0!</v>
      </c>
      <c r="L248" s="42"/>
      <c r="M248" s="42"/>
      <c r="N248" s="41"/>
      <c r="O248" s="41"/>
      <c r="P248" s="41"/>
    </row>
    <row r="249" spans="1:16">
      <c r="A249" s="65">
        <v>242</v>
      </c>
      <c r="B249" s="41"/>
      <c r="C249" s="41"/>
      <c r="D249" s="41"/>
      <c r="E249" s="70"/>
      <c r="F249" s="70"/>
      <c r="G249" s="43"/>
      <c r="H249" s="71"/>
      <c r="I249" s="743"/>
      <c r="J249" s="72"/>
      <c r="K249" s="145" t="e">
        <f t="shared" si="0"/>
        <v>#DIV/0!</v>
      </c>
      <c r="L249" s="42"/>
      <c r="M249" s="42"/>
      <c r="N249" s="41"/>
      <c r="O249" s="41"/>
      <c r="P249" s="41"/>
    </row>
    <row r="250" spans="1:16">
      <c r="A250" s="24">
        <v>243</v>
      </c>
      <c r="B250" s="41"/>
      <c r="C250" s="41"/>
      <c r="D250" s="41"/>
      <c r="E250" s="70"/>
      <c r="F250" s="70"/>
      <c r="G250" s="43"/>
      <c r="H250" s="71"/>
      <c r="I250" s="743"/>
      <c r="J250" s="72"/>
      <c r="K250" s="158" t="e">
        <f t="shared" si="0"/>
        <v>#DIV/0!</v>
      </c>
      <c r="L250" s="42"/>
      <c r="M250" s="42"/>
      <c r="N250" s="41"/>
      <c r="O250" s="41"/>
      <c r="P250" s="41"/>
    </row>
    <row r="251" spans="1:16">
      <c r="A251" s="24">
        <v>244</v>
      </c>
      <c r="B251" s="41"/>
      <c r="C251" s="41"/>
      <c r="D251" s="41"/>
      <c r="E251" s="70"/>
      <c r="F251" s="70"/>
      <c r="G251" s="43"/>
      <c r="H251" s="71"/>
      <c r="I251" s="743"/>
      <c r="J251" s="72"/>
      <c r="K251" s="158" t="e">
        <f t="shared" si="0"/>
        <v>#DIV/0!</v>
      </c>
      <c r="L251" s="42"/>
      <c r="M251" s="42"/>
      <c r="N251" s="41"/>
      <c r="O251" s="41"/>
      <c r="P251" s="41"/>
    </row>
    <row r="252" spans="1:16">
      <c r="A252" s="24">
        <v>245</v>
      </c>
      <c r="B252" s="41"/>
      <c r="C252" s="41"/>
      <c r="D252" s="41"/>
      <c r="E252" s="70"/>
      <c r="F252" s="70"/>
      <c r="G252" s="43"/>
      <c r="H252" s="71"/>
      <c r="I252" s="743"/>
      <c r="J252" s="72"/>
      <c r="K252" s="145" t="e">
        <f t="shared" si="0"/>
        <v>#DIV/0!</v>
      </c>
      <c r="L252" s="42"/>
      <c r="M252" s="42"/>
      <c r="N252" s="41"/>
      <c r="O252" s="41"/>
      <c r="P252" s="41"/>
    </row>
    <row r="253" spans="1:16">
      <c r="A253" s="65">
        <v>246</v>
      </c>
      <c r="B253" s="41"/>
      <c r="C253" s="41"/>
      <c r="D253" s="41"/>
      <c r="E253" s="70"/>
      <c r="F253" s="70"/>
      <c r="G253" s="43"/>
      <c r="H253" s="71"/>
      <c r="I253" s="743"/>
      <c r="J253" s="72"/>
      <c r="K253" s="158" t="e">
        <f t="shared" si="0"/>
        <v>#DIV/0!</v>
      </c>
      <c r="L253" s="42"/>
      <c r="M253" s="42"/>
      <c r="N253" s="41"/>
      <c r="O253" s="41"/>
      <c r="P253" s="41"/>
    </row>
    <row r="254" spans="1:16">
      <c r="A254" s="65">
        <v>247</v>
      </c>
      <c r="B254" s="41"/>
      <c r="C254" s="41"/>
      <c r="D254" s="41"/>
      <c r="E254" s="70"/>
      <c r="F254" s="70"/>
      <c r="G254" s="43"/>
      <c r="H254" s="71"/>
      <c r="I254" s="743"/>
      <c r="J254" s="72"/>
      <c r="K254" s="158" t="e">
        <f t="shared" ref="K254:K317" si="1">H254/J254</f>
        <v>#DIV/0!</v>
      </c>
      <c r="L254" s="42"/>
      <c r="M254" s="42"/>
      <c r="N254" s="41"/>
      <c r="O254" s="41"/>
      <c r="P254" s="41"/>
    </row>
    <row r="255" spans="1:16">
      <c r="A255" s="24">
        <v>248</v>
      </c>
      <c r="B255" s="41"/>
      <c r="C255" s="41"/>
      <c r="D255" s="41"/>
      <c r="E255" s="70"/>
      <c r="F255" s="70"/>
      <c r="G255" s="43"/>
      <c r="H255" s="71"/>
      <c r="I255" s="743"/>
      <c r="J255" s="72"/>
      <c r="K255" s="145" t="e">
        <f t="shared" si="1"/>
        <v>#DIV/0!</v>
      </c>
      <c r="L255" s="42"/>
      <c r="M255" s="42"/>
      <c r="N255" s="41"/>
      <c r="O255" s="41"/>
      <c r="P255" s="41"/>
    </row>
    <row r="256" spans="1:16">
      <c r="A256" s="24">
        <v>249</v>
      </c>
      <c r="B256" s="41"/>
      <c r="C256" s="41"/>
      <c r="D256" s="41"/>
      <c r="E256" s="70"/>
      <c r="F256" s="70"/>
      <c r="G256" s="43"/>
      <c r="H256" s="71"/>
      <c r="I256" s="743"/>
      <c r="J256" s="72"/>
      <c r="K256" s="158" t="e">
        <f t="shared" si="1"/>
        <v>#DIV/0!</v>
      </c>
      <c r="L256" s="42"/>
      <c r="M256" s="42"/>
      <c r="N256" s="41"/>
      <c r="O256" s="41"/>
      <c r="P256" s="41"/>
    </row>
    <row r="257" spans="1:16">
      <c r="A257" s="24">
        <v>250</v>
      </c>
      <c r="B257" s="41"/>
      <c r="C257" s="41"/>
      <c r="D257" s="41"/>
      <c r="E257" s="70"/>
      <c r="F257" s="70"/>
      <c r="G257" s="43"/>
      <c r="H257" s="71"/>
      <c r="I257" s="743"/>
      <c r="J257" s="72"/>
      <c r="K257" s="158" t="e">
        <f t="shared" si="1"/>
        <v>#DIV/0!</v>
      </c>
      <c r="L257" s="42"/>
      <c r="M257" s="42"/>
      <c r="N257" s="41"/>
      <c r="O257" s="41"/>
      <c r="P257" s="41"/>
    </row>
    <row r="258" spans="1:16">
      <c r="A258" s="65">
        <v>251</v>
      </c>
      <c r="B258" s="41"/>
      <c r="C258" s="41"/>
      <c r="D258" s="41"/>
      <c r="E258" s="70"/>
      <c r="F258" s="70"/>
      <c r="G258" s="43"/>
      <c r="H258" s="71"/>
      <c r="I258" s="743"/>
      <c r="J258" s="72"/>
      <c r="K258" s="145" t="e">
        <f t="shared" si="1"/>
        <v>#DIV/0!</v>
      </c>
      <c r="L258" s="42"/>
      <c r="M258" s="42"/>
      <c r="N258" s="41"/>
      <c r="O258" s="41"/>
      <c r="P258" s="41"/>
    </row>
    <row r="259" spans="1:16">
      <c r="A259" s="65">
        <v>252</v>
      </c>
      <c r="B259" s="41"/>
      <c r="C259" s="41"/>
      <c r="D259" s="41"/>
      <c r="E259" s="70"/>
      <c r="F259" s="70"/>
      <c r="G259" s="43"/>
      <c r="H259" s="71"/>
      <c r="I259" s="743"/>
      <c r="J259" s="72"/>
      <c r="K259" s="158" t="e">
        <f t="shared" si="1"/>
        <v>#DIV/0!</v>
      </c>
      <c r="L259" s="42"/>
      <c r="M259" s="42"/>
      <c r="N259" s="41"/>
      <c r="O259" s="41"/>
      <c r="P259" s="41"/>
    </row>
    <row r="260" spans="1:16">
      <c r="A260" s="24">
        <v>253</v>
      </c>
      <c r="B260" s="41"/>
      <c r="C260" s="41"/>
      <c r="D260" s="41"/>
      <c r="E260" s="70"/>
      <c r="F260" s="70"/>
      <c r="G260" s="43"/>
      <c r="H260" s="71"/>
      <c r="I260" s="743"/>
      <c r="J260" s="72"/>
      <c r="K260" s="158" t="e">
        <f t="shared" si="1"/>
        <v>#DIV/0!</v>
      </c>
      <c r="L260" s="42"/>
      <c r="M260" s="42"/>
      <c r="N260" s="41"/>
      <c r="O260" s="41"/>
      <c r="P260" s="41"/>
    </row>
    <row r="261" spans="1:16">
      <c r="A261" s="24">
        <v>254</v>
      </c>
      <c r="B261" s="41"/>
      <c r="C261" s="41"/>
      <c r="D261" s="41"/>
      <c r="E261" s="70"/>
      <c r="F261" s="70"/>
      <c r="G261" s="43"/>
      <c r="H261" s="71"/>
      <c r="I261" s="743"/>
      <c r="J261" s="72"/>
      <c r="K261" s="145" t="e">
        <f t="shared" si="1"/>
        <v>#DIV/0!</v>
      </c>
      <c r="L261" s="42"/>
      <c r="M261" s="42"/>
      <c r="N261" s="41"/>
      <c r="O261" s="41"/>
      <c r="P261" s="41"/>
    </row>
    <row r="262" spans="1:16">
      <c r="A262" s="24">
        <v>255</v>
      </c>
      <c r="B262" s="41"/>
      <c r="C262" s="41"/>
      <c r="D262" s="41"/>
      <c r="E262" s="70"/>
      <c r="F262" s="70"/>
      <c r="G262" s="43"/>
      <c r="H262" s="71"/>
      <c r="I262" s="743"/>
      <c r="J262" s="72"/>
      <c r="K262" s="158" t="e">
        <f t="shared" si="1"/>
        <v>#DIV/0!</v>
      </c>
      <c r="L262" s="42"/>
      <c r="M262" s="42"/>
      <c r="N262" s="41"/>
      <c r="O262" s="41"/>
      <c r="P262" s="41"/>
    </row>
    <row r="263" spans="1:16">
      <c r="A263" s="65">
        <v>256</v>
      </c>
      <c r="B263" s="41"/>
      <c r="C263" s="41"/>
      <c r="D263" s="41"/>
      <c r="E263" s="70"/>
      <c r="F263" s="70"/>
      <c r="G263" s="43"/>
      <c r="H263" s="71"/>
      <c r="I263" s="743"/>
      <c r="J263" s="72"/>
      <c r="K263" s="158" t="e">
        <f t="shared" si="1"/>
        <v>#DIV/0!</v>
      </c>
      <c r="L263" s="42"/>
      <c r="M263" s="42"/>
      <c r="N263" s="41"/>
      <c r="O263" s="41"/>
      <c r="P263" s="41"/>
    </row>
    <row r="264" spans="1:16">
      <c r="A264" s="65">
        <v>257</v>
      </c>
      <c r="B264" s="41"/>
      <c r="C264" s="41"/>
      <c r="D264" s="41"/>
      <c r="E264" s="70"/>
      <c r="F264" s="70"/>
      <c r="G264" s="43"/>
      <c r="H264" s="71"/>
      <c r="I264" s="743"/>
      <c r="J264" s="72"/>
      <c r="K264" s="145" t="e">
        <f t="shared" si="1"/>
        <v>#DIV/0!</v>
      </c>
      <c r="L264" s="42"/>
      <c r="M264" s="42"/>
      <c r="N264" s="41"/>
      <c r="O264" s="41"/>
      <c r="P264" s="41"/>
    </row>
    <row r="265" spans="1:16">
      <c r="A265" s="24">
        <v>258</v>
      </c>
      <c r="B265" s="41"/>
      <c r="C265" s="41"/>
      <c r="D265" s="41"/>
      <c r="E265" s="70"/>
      <c r="F265" s="70"/>
      <c r="G265" s="43"/>
      <c r="H265" s="71"/>
      <c r="I265" s="743"/>
      <c r="J265" s="72"/>
      <c r="K265" s="158" t="e">
        <f t="shared" si="1"/>
        <v>#DIV/0!</v>
      </c>
      <c r="L265" s="42"/>
      <c r="M265" s="42"/>
      <c r="N265" s="41"/>
      <c r="O265" s="41"/>
      <c r="P265" s="41"/>
    </row>
    <row r="266" spans="1:16">
      <c r="A266" s="24">
        <v>259</v>
      </c>
      <c r="B266" s="41"/>
      <c r="C266" s="41"/>
      <c r="D266" s="41"/>
      <c r="E266" s="70"/>
      <c r="F266" s="70"/>
      <c r="G266" s="43"/>
      <c r="H266" s="71"/>
      <c r="I266" s="743"/>
      <c r="J266" s="72"/>
      <c r="K266" s="158" t="e">
        <f t="shared" si="1"/>
        <v>#DIV/0!</v>
      </c>
      <c r="L266" s="42"/>
      <c r="M266" s="42"/>
      <c r="N266" s="41"/>
      <c r="O266" s="41"/>
      <c r="P266" s="41"/>
    </row>
    <row r="267" spans="1:16">
      <c r="A267" s="24">
        <v>260</v>
      </c>
      <c r="B267" s="41"/>
      <c r="C267" s="41"/>
      <c r="D267" s="41"/>
      <c r="E267" s="70"/>
      <c r="F267" s="70"/>
      <c r="G267" s="43"/>
      <c r="H267" s="71"/>
      <c r="I267" s="743"/>
      <c r="J267" s="72"/>
      <c r="K267" s="145" t="e">
        <f t="shared" si="1"/>
        <v>#DIV/0!</v>
      </c>
      <c r="L267" s="42"/>
      <c r="M267" s="42"/>
      <c r="N267" s="41"/>
      <c r="O267" s="41"/>
      <c r="P267" s="41"/>
    </row>
    <row r="268" spans="1:16">
      <c r="A268" s="65">
        <v>261</v>
      </c>
      <c r="B268" s="41"/>
      <c r="C268" s="41"/>
      <c r="D268" s="41"/>
      <c r="E268" s="70"/>
      <c r="F268" s="70"/>
      <c r="G268" s="43"/>
      <c r="H268" s="71"/>
      <c r="I268" s="743"/>
      <c r="J268" s="72"/>
      <c r="K268" s="158" t="e">
        <f t="shared" si="1"/>
        <v>#DIV/0!</v>
      </c>
      <c r="L268" s="42"/>
      <c r="M268" s="42"/>
      <c r="N268" s="41"/>
      <c r="O268" s="41"/>
      <c r="P268" s="41"/>
    </row>
    <row r="269" spans="1:16">
      <c r="A269" s="65">
        <v>262</v>
      </c>
      <c r="B269" s="41"/>
      <c r="C269" s="41"/>
      <c r="D269" s="41"/>
      <c r="E269" s="70"/>
      <c r="F269" s="70"/>
      <c r="G269" s="43"/>
      <c r="H269" s="71"/>
      <c r="I269" s="743"/>
      <c r="J269" s="72"/>
      <c r="K269" s="158" t="e">
        <f t="shared" si="1"/>
        <v>#DIV/0!</v>
      </c>
      <c r="L269" s="42"/>
      <c r="M269" s="42"/>
      <c r="N269" s="41"/>
      <c r="O269" s="41"/>
      <c r="P269" s="41"/>
    </row>
    <row r="270" spans="1:16">
      <c r="A270" s="24">
        <v>263</v>
      </c>
      <c r="B270" s="41"/>
      <c r="C270" s="41"/>
      <c r="D270" s="41"/>
      <c r="E270" s="70"/>
      <c r="F270" s="70"/>
      <c r="G270" s="43"/>
      <c r="H270" s="71"/>
      <c r="I270" s="743"/>
      <c r="J270" s="72"/>
      <c r="K270" s="145" t="e">
        <f t="shared" si="1"/>
        <v>#DIV/0!</v>
      </c>
      <c r="L270" s="42"/>
      <c r="M270" s="42"/>
      <c r="N270" s="41"/>
      <c r="O270" s="41"/>
      <c r="P270" s="41"/>
    </row>
    <row r="271" spans="1:16">
      <c r="A271" s="24">
        <v>264</v>
      </c>
      <c r="B271" s="41"/>
      <c r="C271" s="41"/>
      <c r="D271" s="41"/>
      <c r="E271" s="70"/>
      <c r="F271" s="70"/>
      <c r="G271" s="43"/>
      <c r="H271" s="71"/>
      <c r="I271" s="743"/>
      <c r="J271" s="72"/>
      <c r="K271" s="158" t="e">
        <f t="shared" si="1"/>
        <v>#DIV/0!</v>
      </c>
      <c r="L271" s="42"/>
      <c r="M271" s="42"/>
      <c r="N271" s="41"/>
      <c r="O271" s="41"/>
      <c r="P271" s="41"/>
    </row>
    <row r="272" spans="1:16">
      <c r="A272" s="24">
        <v>265</v>
      </c>
      <c r="B272" s="41"/>
      <c r="C272" s="41"/>
      <c r="D272" s="41"/>
      <c r="E272" s="70"/>
      <c r="F272" s="70"/>
      <c r="G272" s="43"/>
      <c r="H272" s="71"/>
      <c r="I272" s="743"/>
      <c r="J272" s="72"/>
      <c r="K272" s="158" t="e">
        <f t="shared" si="1"/>
        <v>#DIV/0!</v>
      </c>
      <c r="L272" s="42"/>
      <c r="M272" s="42"/>
      <c r="N272" s="41"/>
      <c r="O272" s="41"/>
      <c r="P272" s="41"/>
    </row>
    <row r="273" spans="1:16">
      <c r="A273" s="65">
        <v>266</v>
      </c>
      <c r="B273" s="41"/>
      <c r="C273" s="41"/>
      <c r="D273" s="41"/>
      <c r="E273" s="70"/>
      <c r="F273" s="70"/>
      <c r="G273" s="43"/>
      <c r="H273" s="71"/>
      <c r="I273" s="743"/>
      <c r="J273" s="72"/>
      <c r="K273" s="145" t="e">
        <f t="shared" si="1"/>
        <v>#DIV/0!</v>
      </c>
      <c r="L273" s="42"/>
      <c r="M273" s="42"/>
      <c r="N273" s="41"/>
      <c r="O273" s="41"/>
      <c r="P273" s="41"/>
    </row>
    <row r="274" spans="1:16">
      <c r="A274" s="65">
        <v>267</v>
      </c>
      <c r="B274" s="41"/>
      <c r="C274" s="41"/>
      <c r="D274" s="41"/>
      <c r="E274" s="70"/>
      <c r="F274" s="70"/>
      <c r="G274" s="43"/>
      <c r="H274" s="71"/>
      <c r="I274" s="743"/>
      <c r="J274" s="72"/>
      <c r="K274" s="158" t="e">
        <f t="shared" si="1"/>
        <v>#DIV/0!</v>
      </c>
      <c r="L274" s="42"/>
      <c r="M274" s="42"/>
      <c r="N274" s="41"/>
      <c r="O274" s="41"/>
      <c r="P274" s="41"/>
    </row>
    <row r="275" spans="1:16">
      <c r="A275" s="24">
        <v>268</v>
      </c>
      <c r="B275" s="41"/>
      <c r="C275" s="41"/>
      <c r="D275" s="41"/>
      <c r="E275" s="70"/>
      <c r="F275" s="70"/>
      <c r="G275" s="43"/>
      <c r="H275" s="71"/>
      <c r="I275" s="743"/>
      <c r="J275" s="72"/>
      <c r="K275" s="158" t="e">
        <f t="shared" si="1"/>
        <v>#DIV/0!</v>
      </c>
      <c r="L275" s="42"/>
      <c r="M275" s="42"/>
      <c r="N275" s="41"/>
      <c r="O275" s="41"/>
      <c r="P275" s="41"/>
    </row>
    <row r="276" spans="1:16">
      <c r="A276" s="24">
        <v>269</v>
      </c>
      <c r="B276" s="41"/>
      <c r="C276" s="41"/>
      <c r="D276" s="41"/>
      <c r="E276" s="70"/>
      <c r="F276" s="70"/>
      <c r="G276" s="43"/>
      <c r="H276" s="71"/>
      <c r="I276" s="743"/>
      <c r="J276" s="72"/>
      <c r="K276" s="145" t="e">
        <f t="shared" si="1"/>
        <v>#DIV/0!</v>
      </c>
      <c r="L276" s="42"/>
      <c r="M276" s="42"/>
      <c r="N276" s="41"/>
      <c r="O276" s="41"/>
      <c r="P276" s="41"/>
    </row>
    <row r="277" spans="1:16">
      <c r="A277" s="24">
        <v>270</v>
      </c>
      <c r="B277" s="41"/>
      <c r="C277" s="41"/>
      <c r="D277" s="41"/>
      <c r="E277" s="70"/>
      <c r="F277" s="70"/>
      <c r="G277" s="43"/>
      <c r="H277" s="71"/>
      <c r="I277" s="743"/>
      <c r="J277" s="72"/>
      <c r="K277" s="158" t="e">
        <f t="shared" si="1"/>
        <v>#DIV/0!</v>
      </c>
      <c r="L277" s="42"/>
      <c r="M277" s="42"/>
      <c r="N277" s="41"/>
      <c r="O277" s="41"/>
      <c r="P277" s="41"/>
    </row>
    <row r="278" spans="1:16">
      <c r="A278" s="65">
        <v>271</v>
      </c>
      <c r="B278" s="41"/>
      <c r="C278" s="41"/>
      <c r="D278" s="41"/>
      <c r="E278" s="70"/>
      <c r="F278" s="70"/>
      <c r="G278" s="43"/>
      <c r="H278" s="71"/>
      <c r="I278" s="743"/>
      <c r="J278" s="72"/>
      <c r="K278" s="158" t="e">
        <f t="shared" si="1"/>
        <v>#DIV/0!</v>
      </c>
      <c r="L278" s="42"/>
      <c r="M278" s="42"/>
      <c r="N278" s="41"/>
      <c r="O278" s="41"/>
      <c r="P278" s="41"/>
    </row>
    <row r="279" spans="1:16">
      <c r="A279" s="65">
        <v>272</v>
      </c>
      <c r="B279" s="41"/>
      <c r="C279" s="41"/>
      <c r="D279" s="41"/>
      <c r="E279" s="70"/>
      <c r="F279" s="70"/>
      <c r="G279" s="43"/>
      <c r="H279" s="71"/>
      <c r="I279" s="743"/>
      <c r="J279" s="72"/>
      <c r="K279" s="145" t="e">
        <f t="shared" si="1"/>
        <v>#DIV/0!</v>
      </c>
      <c r="L279" s="42"/>
      <c r="M279" s="42"/>
      <c r="N279" s="41"/>
      <c r="O279" s="41"/>
      <c r="P279" s="41"/>
    </row>
    <row r="280" spans="1:16">
      <c r="A280" s="24">
        <v>273</v>
      </c>
      <c r="B280" s="41"/>
      <c r="C280" s="41"/>
      <c r="D280" s="41"/>
      <c r="E280" s="70"/>
      <c r="F280" s="70"/>
      <c r="G280" s="43"/>
      <c r="H280" s="71"/>
      <c r="I280" s="743"/>
      <c r="J280" s="72"/>
      <c r="K280" s="158" t="e">
        <f t="shared" si="1"/>
        <v>#DIV/0!</v>
      </c>
      <c r="L280" s="42"/>
      <c r="M280" s="42"/>
      <c r="N280" s="41"/>
      <c r="O280" s="41"/>
      <c r="P280" s="41"/>
    </row>
    <row r="281" spans="1:16">
      <c r="A281" s="24">
        <v>274</v>
      </c>
      <c r="B281" s="41"/>
      <c r="C281" s="41"/>
      <c r="D281" s="41"/>
      <c r="E281" s="70"/>
      <c r="F281" s="70"/>
      <c r="G281" s="43"/>
      <c r="H281" s="71"/>
      <c r="I281" s="743"/>
      <c r="J281" s="72"/>
      <c r="K281" s="158" t="e">
        <f t="shared" si="1"/>
        <v>#DIV/0!</v>
      </c>
      <c r="L281" s="42"/>
      <c r="M281" s="42"/>
      <c r="N281" s="41"/>
      <c r="O281" s="41"/>
      <c r="P281" s="41"/>
    </row>
    <row r="282" spans="1:16">
      <c r="A282" s="24">
        <v>275</v>
      </c>
      <c r="B282" s="41"/>
      <c r="C282" s="41"/>
      <c r="D282" s="41"/>
      <c r="E282" s="70"/>
      <c r="F282" s="70"/>
      <c r="G282" s="43"/>
      <c r="H282" s="71"/>
      <c r="I282" s="743"/>
      <c r="J282" s="72"/>
      <c r="K282" s="145" t="e">
        <f t="shared" si="1"/>
        <v>#DIV/0!</v>
      </c>
      <c r="L282" s="42"/>
      <c r="M282" s="42"/>
      <c r="N282" s="41"/>
      <c r="O282" s="41"/>
      <c r="P282" s="41"/>
    </row>
    <row r="283" spans="1:16">
      <c r="A283" s="65">
        <v>276</v>
      </c>
      <c r="B283" s="41"/>
      <c r="C283" s="41"/>
      <c r="D283" s="41"/>
      <c r="E283" s="70"/>
      <c r="F283" s="70"/>
      <c r="G283" s="43"/>
      <c r="H283" s="71"/>
      <c r="I283" s="743"/>
      <c r="J283" s="72"/>
      <c r="K283" s="158" t="e">
        <f t="shared" si="1"/>
        <v>#DIV/0!</v>
      </c>
      <c r="L283" s="42"/>
      <c r="M283" s="42"/>
      <c r="N283" s="41"/>
      <c r="O283" s="41"/>
      <c r="P283" s="41"/>
    </row>
    <row r="284" spans="1:16">
      <c r="A284" s="65">
        <v>277</v>
      </c>
      <c r="B284" s="41"/>
      <c r="C284" s="41"/>
      <c r="D284" s="41"/>
      <c r="E284" s="70"/>
      <c r="F284" s="70"/>
      <c r="G284" s="43"/>
      <c r="H284" s="71"/>
      <c r="I284" s="743"/>
      <c r="J284" s="72"/>
      <c r="K284" s="158" t="e">
        <f t="shared" si="1"/>
        <v>#DIV/0!</v>
      </c>
      <c r="L284" s="42"/>
      <c r="M284" s="42"/>
      <c r="N284" s="41"/>
      <c r="O284" s="41"/>
      <c r="P284" s="41"/>
    </row>
    <row r="285" spans="1:16">
      <c r="A285" s="24">
        <v>278</v>
      </c>
      <c r="B285" s="41"/>
      <c r="C285" s="41"/>
      <c r="D285" s="41"/>
      <c r="E285" s="70"/>
      <c r="F285" s="70"/>
      <c r="G285" s="43"/>
      <c r="H285" s="71"/>
      <c r="I285" s="743"/>
      <c r="J285" s="72"/>
      <c r="K285" s="145" t="e">
        <f t="shared" si="1"/>
        <v>#DIV/0!</v>
      </c>
      <c r="L285" s="42"/>
      <c r="M285" s="42"/>
      <c r="N285" s="41"/>
      <c r="O285" s="41"/>
      <c r="P285" s="41"/>
    </row>
    <row r="286" spans="1:16">
      <c r="A286" s="24">
        <v>279</v>
      </c>
      <c r="B286" s="41"/>
      <c r="C286" s="41"/>
      <c r="D286" s="41"/>
      <c r="E286" s="70"/>
      <c r="F286" s="70"/>
      <c r="G286" s="43"/>
      <c r="H286" s="71"/>
      <c r="I286" s="743"/>
      <c r="J286" s="72"/>
      <c r="K286" s="158" t="e">
        <f t="shared" si="1"/>
        <v>#DIV/0!</v>
      </c>
      <c r="L286" s="42"/>
      <c r="M286" s="42"/>
      <c r="N286" s="41"/>
      <c r="O286" s="41"/>
      <c r="P286" s="41"/>
    </row>
    <row r="287" spans="1:16">
      <c r="A287" s="24">
        <v>280</v>
      </c>
      <c r="B287" s="41"/>
      <c r="C287" s="41"/>
      <c r="D287" s="41"/>
      <c r="E287" s="70"/>
      <c r="F287" s="70"/>
      <c r="G287" s="43"/>
      <c r="H287" s="71"/>
      <c r="I287" s="743"/>
      <c r="J287" s="72"/>
      <c r="K287" s="158" t="e">
        <f t="shared" si="1"/>
        <v>#DIV/0!</v>
      </c>
      <c r="L287" s="42"/>
      <c r="M287" s="42"/>
      <c r="N287" s="41"/>
      <c r="O287" s="41"/>
      <c r="P287" s="41"/>
    </row>
    <row r="288" spans="1:16">
      <c r="A288" s="65">
        <v>281</v>
      </c>
      <c r="B288" s="41"/>
      <c r="C288" s="41"/>
      <c r="D288" s="41"/>
      <c r="E288" s="70"/>
      <c r="F288" s="70"/>
      <c r="G288" s="43"/>
      <c r="H288" s="71"/>
      <c r="I288" s="743"/>
      <c r="J288" s="72"/>
      <c r="K288" s="145" t="e">
        <f t="shared" si="1"/>
        <v>#DIV/0!</v>
      </c>
      <c r="L288" s="42"/>
      <c r="M288" s="42"/>
      <c r="N288" s="41"/>
      <c r="O288" s="41"/>
      <c r="P288" s="41"/>
    </row>
    <row r="289" spans="1:16">
      <c r="A289" s="65">
        <v>282</v>
      </c>
      <c r="B289" s="41"/>
      <c r="C289" s="41"/>
      <c r="D289" s="41"/>
      <c r="E289" s="70"/>
      <c r="F289" s="70"/>
      <c r="G289" s="43"/>
      <c r="H289" s="71"/>
      <c r="I289" s="743"/>
      <c r="J289" s="72"/>
      <c r="K289" s="158" t="e">
        <f t="shared" si="1"/>
        <v>#DIV/0!</v>
      </c>
      <c r="L289" s="42"/>
      <c r="M289" s="42"/>
      <c r="N289" s="41"/>
      <c r="O289" s="41"/>
      <c r="P289" s="41"/>
    </row>
    <row r="290" spans="1:16">
      <c r="A290" s="24">
        <v>283</v>
      </c>
      <c r="B290" s="41"/>
      <c r="C290" s="41"/>
      <c r="D290" s="41"/>
      <c r="E290" s="70"/>
      <c r="F290" s="70"/>
      <c r="G290" s="43"/>
      <c r="H290" s="71"/>
      <c r="I290" s="743"/>
      <c r="J290" s="72"/>
      <c r="K290" s="158" t="e">
        <f t="shared" si="1"/>
        <v>#DIV/0!</v>
      </c>
      <c r="L290" s="42"/>
      <c r="M290" s="42"/>
      <c r="N290" s="41"/>
      <c r="O290" s="41"/>
      <c r="P290" s="41"/>
    </row>
    <row r="291" spans="1:16">
      <c r="A291" s="24">
        <v>284</v>
      </c>
      <c r="B291" s="41"/>
      <c r="C291" s="41"/>
      <c r="D291" s="41"/>
      <c r="E291" s="70"/>
      <c r="F291" s="70"/>
      <c r="G291" s="43"/>
      <c r="H291" s="71"/>
      <c r="I291" s="743"/>
      <c r="J291" s="72"/>
      <c r="K291" s="145" t="e">
        <f t="shared" si="1"/>
        <v>#DIV/0!</v>
      </c>
      <c r="L291" s="42"/>
      <c r="M291" s="42"/>
      <c r="N291" s="41"/>
      <c r="O291" s="41"/>
      <c r="P291" s="41"/>
    </row>
    <row r="292" spans="1:16">
      <c r="A292" s="24">
        <v>285</v>
      </c>
      <c r="B292" s="41"/>
      <c r="C292" s="41"/>
      <c r="D292" s="41"/>
      <c r="E292" s="70"/>
      <c r="F292" s="70"/>
      <c r="G292" s="43"/>
      <c r="H292" s="71"/>
      <c r="I292" s="743"/>
      <c r="J292" s="72"/>
      <c r="K292" s="158" t="e">
        <f t="shared" si="1"/>
        <v>#DIV/0!</v>
      </c>
      <c r="L292" s="42"/>
      <c r="M292" s="42"/>
      <c r="N292" s="41"/>
      <c r="O292" s="41"/>
      <c r="P292" s="41"/>
    </row>
    <row r="293" spans="1:16">
      <c r="A293" s="65">
        <v>286</v>
      </c>
      <c r="B293" s="41"/>
      <c r="C293" s="41"/>
      <c r="D293" s="41"/>
      <c r="E293" s="70"/>
      <c r="F293" s="70"/>
      <c r="G293" s="43"/>
      <c r="H293" s="71"/>
      <c r="I293" s="743"/>
      <c r="J293" s="72"/>
      <c r="K293" s="158" t="e">
        <f t="shared" si="1"/>
        <v>#DIV/0!</v>
      </c>
      <c r="L293" s="42"/>
      <c r="M293" s="42"/>
      <c r="N293" s="41"/>
      <c r="O293" s="41"/>
      <c r="P293" s="41"/>
    </row>
    <row r="294" spans="1:16">
      <c r="A294" s="65">
        <v>287</v>
      </c>
      <c r="B294" s="41"/>
      <c r="C294" s="41"/>
      <c r="D294" s="41"/>
      <c r="E294" s="70"/>
      <c r="F294" s="70"/>
      <c r="G294" s="43"/>
      <c r="H294" s="71"/>
      <c r="I294" s="743"/>
      <c r="J294" s="72"/>
      <c r="K294" s="145" t="e">
        <f t="shared" si="1"/>
        <v>#DIV/0!</v>
      </c>
      <c r="L294" s="42"/>
      <c r="M294" s="42"/>
      <c r="N294" s="41"/>
      <c r="O294" s="41"/>
      <c r="P294" s="41"/>
    </row>
    <row r="295" spans="1:16">
      <c r="A295" s="24">
        <v>288</v>
      </c>
      <c r="B295" s="41"/>
      <c r="C295" s="41"/>
      <c r="D295" s="41"/>
      <c r="E295" s="70"/>
      <c r="F295" s="70"/>
      <c r="G295" s="43"/>
      <c r="H295" s="71"/>
      <c r="I295" s="743"/>
      <c r="J295" s="72"/>
      <c r="K295" s="158" t="e">
        <f t="shared" si="1"/>
        <v>#DIV/0!</v>
      </c>
      <c r="L295" s="42"/>
      <c r="M295" s="42"/>
      <c r="N295" s="41"/>
      <c r="O295" s="41"/>
      <c r="P295" s="41"/>
    </row>
    <row r="296" spans="1:16">
      <c r="A296" s="24">
        <v>289</v>
      </c>
      <c r="B296" s="41"/>
      <c r="C296" s="41"/>
      <c r="D296" s="41"/>
      <c r="E296" s="70"/>
      <c r="F296" s="70"/>
      <c r="G296" s="43"/>
      <c r="H296" s="71"/>
      <c r="I296" s="743"/>
      <c r="J296" s="72"/>
      <c r="K296" s="158" t="e">
        <f t="shared" si="1"/>
        <v>#DIV/0!</v>
      </c>
      <c r="L296" s="42"/>
      <c r="M296" s="42"/>
      <c r="N296" s="41"/>
      <c r="O296" s="41"/>
      <c r="P296" s="41"/>
    </row>
    <row r="297" spans="1:16">
      <c r="A297" s="24">
        <v>290</v>
      </c>
      <c r="B297" s="41"/>
      <c r="C297" s="41"/>
      <c r="D297" s="41"/>
      <c r="E297" s="70"/>
      <c r="F297" s="70"/>
      <c r="G297" s="43"/>
      <c r="H297" s="71"/>
      <c r="I297" s="743"/>
      <c r="J297" s="72"/>
      <c r="K297" s="145" t="e">
        <f t="shared" si="1"/>
        <v>#DIV/0!</v>
      </c>
      <c r="L297" s="42"/>
      <c r="M297" s="42"/>
      <c r="N297" s="41"/>
      <c r="O297" s="41"/>
      <c r="P297" s="41"/>
    </row>
    <row r="298" spans="1:16">
      <c r="A298" s="65">
        <v>291</v>
      </c>
      <c r="B298" s="41"/>
      <c r="C298" s="41"/>
      <c r="D298" s="41"/>
      <c r="E298" s="70"/>
      <c r="F298" s="70"/>
      <c r="G298" s="43"/>
      <c r="H298" s="71"/>
      <c r="I298" s="743"/>
      <c r="J298" s="72"/>
      <c r="K298" s="158" t="e">
        <f t="shared" si="1"/>
        <v>#DIV/0!</v>
      </c>
      <c r="L298" s="42"/>
      <c r="M298" s="42"/>
      <c r="N298" s="41"/>
      <c r="O298" s="41"/>
      <c r="P298" s="41"/>
    </row>
    <row r="299" spans="1:16">
      <c r="A299" s="65">
        <v>292</v>
      </c>
      <c r="B299" s="41"/>
      <c r="C299" s="41"/>
      <c r="D299" s="41"/>
      <c r="E299" s="70"/>
      <c r="F299" s="70"/>
      <c r="G299" s="43"/>
      <c r="H299" s="71"/>
      <c r="I299" s="743"/>
      <c r="J299" s="72"/>
      <c r="K299" s="158" t="e">
        <f t="shared" si="1"/>
        <v>#DIV/0!</v>
      </c>
      <c r="L299" s="42"/>
      <c r="M299" s="42"/>
      <c r="N299" s="41"/>
      <c r="O299" s="41"/>
      <c r="P299" s="41"/>
    </row>
    <row r="300" spans="1:16">
      <c r="A300" s="24">
        <v>293</v>
      </c>
      <c r="B300" s="41"/>
      <c r="C300" s="41"/>
      <c r="D300" s="41"/>
      <c r="E300" s="70"/>
      <c r="F300" s="70"/>
      <c r="G300" s="43"/>
      <c r="H300" s="71"/>
      <c r="I300" s="743"/>
      <c r="J300" s="72"/>
      <c r="K300" s="145" t="e">
        <f t="shared" si="1"/>
        <v>#DIV/0!</v>
      </c>
      <c r="L300" s="42"/>
      <c r="M300" s="42"/>
      <c r="N300" s="41"/>
      <c r="O300" s="41"/>
      <c r="P300" s="41"/>
    </row>
    <row r="301" spans="1:16">
      <c r="A301" s="24">
        <v>294</v>
      </c>
      <c r="B301" s="41"/>
      <c r="C301" s="41"/>
      <c r="D301" s="41"/>
      <c r="E301" s="70"/>
      <c r="F301" s="70"/>
      <c r="G301" s="43"/>
      <c r="H301" s="71"/>
      <c r="I301" s="743"/>
      <c r="J301" s="72"/>
      <c r="K301" s="158" t="e">
        <f t="shared" si="1"/>
        <v>#DIV/0!</v>
      </c>
      <c r="L301" s="42"/>
      <c r="M301" s="42"/>
      <c r="N301" s="41"/>
      <c r="O301" s="41"/>
      <c r="P301" s="41"/>
    </row>
    <row r="302" spans="1:16">
      <c r="A302" s="24">
        <v>295</v>
      </c>
      <c r="B302" s="41"/>
      <c r="C302" s="41"/>
      <c r="D302" s="41"/>
      <c r="E302" s="70"/>
      <c r="F302" s="70"/>
      <c r="G302" s="43"/>
      <c r="H302" s="71"/>
      <c r="I302" s="743"/>
      <c r="J302" s="72"/>
      <c r="K302" s="158" t="e">
        <f t="shared" si="1"/>
        <v>#DIV/0!</v>
      </c>
      <c r="L302" s="42"/>
      <c r="M302" s="42"/>
      <c r="N302" s="41"/>
      <c r="O302" s="41"/>
      <c r="P302" s="41"/>
    </row>
    <row r="303" spans="1:16">
      <c r="A303" s="65">
        <v>296</v>
      </c>
      <c r="B303" s="41"/>
      <c r="C303" s="41"/>
      <c r="D303" s="41"/>
      <c r="E303" s="70"/>
      <c r="F303" s="70"/>
      <c r="G303" s="43"/>
      <c r="H303" s="71"/>
      <c r="I303" s="743"/>
      <c r="J303" s="72"/>
      <c r="K303" s="145" t="e">
        <f t="shared" si="1"/>
        <v>#DIV/0!</v>
      </c>
      <c r="L303" s="42"/>
      <c r="M303" s="42"/>
      <c r="N303" s="41"/>
      <c r="O303" s="41"/>
      <c r="P303" s="41"/>
    </row>
    <row r="304" spans="1:16">
      <c r="A304" s="65">
        <v>297</v>
      </c>
      <c r="B304" s="41"/>
      <c r="C304" s="41"/>
      <c r="D304" s="41"/>
      <c r="E304" s="70"/>
      <c r="F304" s="70"/>
      <c r="G304" s="43"/>
      <c r="H304" s="71"/>
      <c r="I304" s="743"/>
      <c r="J304" s="72"/>
      <c r="K304" s="158" t="e">
        <f t="shared" si="1"/>
        <v>#DIV/0!</v>
      </c>
      <c r="L304" s="42"/>
      <c r="M304" s="42"/>
      <c r="N304" s="41"/>
      <c r="O304" s="41"/>
      <c r="P304" s="41"/>
    </row>
    <row r="305" spans="1:16">
      <c r="A305" s="24">
        <v>298</v>
      </c>
      <c r="B305" s="41"/>
      <c r="C305" s="41"/>
      <c r="D305" s="41"/>
      <c r="E305" s="70"/>
      <c r="F305" s="70"/>
      <c r="G305" s="43"/>
      <c r="H305" s="71"/>
      <c r="I305" s="743"/>
      <c r="J305" s="72"/>
      <c r="K305" s="158" t="e">
        <f t="shared" si="1"/>
        <v>#DIV/0!</v>
      </c>
      <c r="L305" s="42"/>
      <c r="M305" s="42"/>
      <c r="N305" s="41"/>
      <c r="O305" s="41"/>
      <c r="P305" s="41"/>
    </row>
    <row r="306" spans="1:16">
      <c r="A306" s="24">
        <v>299</v>
      </c>
      <c r="B306" s="41"/>
      <c r="C306" s="41"/>
      <c r="D306" s="41"/>
      <c r="E306" s="70"/>
      <c r="F306" s="70"/>
      <c r="G306" s="43"/>
      <c r="H306" s="71"/>
      <c r="I306" s="743"/>
      <c r="J306" s="72"/>
      <c r="K306" s="145" t="e">
        <f t="shared" si="1"/>
        <v>#DIV/0!</v>
      </c>
      <c r="L306" s="42"/>
      <c r="M306" s="42"/>
      <c r="N306" s="41"/>
      <c r="O306" s="41"/>
      <c r="P306" s="41"/>
    </row>
    <row r="307" spans="1:16">
      <c r="A307" s="24">
        <v>300</v>
      </c>
      <c r="B307" s="41"/>
      <c r="C307" s="41"/>
      <c r="D307" s="41"/>
      <c r="E307" s="70"/>
      <c r="F307" s="70"/>
      <c r="G307" s="43"/>
      <c r="H307" s="71"/>
      <c r="I307" s="743"/>
      <c r="J307" s="72"/>
      <c r="K307" s="158" t="e">
        <f t="shared" si="1"/>
        <v>#DIV/0!</v>
      </c>
      <c r="L307" s="42"/>
      <c r="M307" s="42"/>
      <c r="N307" s="41"/>
      <c r="O307" s="41"/>
      <c r="P307" s="41"/>
    </row>
    <row r="308" spans="1:16">
      <c r="A308" s="65">
        <v>301</v>
      </c>
      <c r="B308" s="41"/>
      <c r="C308" s="41"/>
      <c r="D308" s="41"/>
      <c r="E308" s="70"/>
      <c r="F308" s="70"/>
      <c r="G308" s="43"/>
      <c r="H308" s="71"/>
      <c r="I308" s="743"/>
      <c r="J308" s="72"/>
      <c r="K308" s="158" t="e">
        <f t="shared" si="1"/>
        <v>#DIV/0!</v>
      </c>
      <c r="L308" s="42"/>
      <c r="M308" s="42"/>
      <c r="N308" s="41"/>
      <c r="O308" s="41"/>
      <c r="P308" s="41"/>
    </row>
    <row r="309" spans="1:16">
      <c r="A309" s="65">
        <v>302</v>
      </c>
      <c r="B309" s="41"/>
      <c r="C309" s="41"/>
      <c r="D309" s="41"/>
      <c r="E309" s="70"/>
      <c r="F309" s="70"/>
      <c r="G309" s="43"/>
      <c r="H309" s="71"/>
      <c r="I309" s="743"/>
      <c r="J309" s="72"/>
      <c r="K309" s="145" t="e">
        <f t="shared" si="1"/>
        <v>#DIV/0!</v>
      </c>
      <c r="L309" s="42"/>
      <c r="M309" s="42"/>
      <c r="N309" s="41"/>
      <c r="O309" s="41"/>
      <c r="P309" s="41"/>
    </row>
    <row r="310" spans="1:16">
      <c r="A310" s="24">
        <v>303</v>
      </c>
      <c r="B310" s="41"/>
      <c r="C310" s="41"/>
      <c r="D310" s="41"/>
      <c r="E310" s="70"/>
      <c r="F310" s="70"/>
      <c r="G310" s="43"/>
      <c r="H310" s="71"/>
      <c r="I310" s="743"/>
      <c r="J310" s="72"/>
      <c r="K310" s="158" t="e">
        <f t="shared" si="1"/>
        <v>#DIV/0!</v>
      </c>
      <c r="L310" s="42"/>
      <c r="M310" s="42"/>
      <c r="N310" s="41"/>
      <c r="O310" s="41"/>
      <c r="P310" s="41"/>
    </row>
    <row r="311" spans="1:16">
      <c r="A311" s="24">
        <v>304</v>
      </c>
      <c r="B311" s="41"/>
      <c r="C311" s="41"/>
      <c r="D311" s="41"/>
      <c r="E311" s="70"/>
      <c r="F311" s="70"/>
      <c r="G311" s="43"/>
      <c r="H311" s="71"/>
      <c r="I311" s="743"/>
      <c r="J311" s="72"/>
      <c r="K311" s="158" t="e">
        <f t="shared" si="1"/>
        <v>#DIV/0!</v>
      </c>
      <c r="L311" s="42"/>
      <c r="M311" s="42"/>
      <c r="N311" s="41"/>
      <c r="O311" s="41"/>
      <c r="P311" s="41"/>
    </row>
    <row r="312" spans="1:16">
      <c r="A312" s="24">
        <v>305</v>
      </c>
      <c r="B312" s="41"/>
      <c r="C312" s="41"/>
      <c r="D312" s="41"/>
      <c r="E312" s="70"/>
      <c r="F312" s="70"/>
      <c r="G312" s="43"/>
      <c r="H312" s="71"/>
      <c r="I312" s="743"/>
      <c r="J312" s="72"/>
      <c r="K312" s="145" t="e">
        <f t="shared" si="1"/>
        <v>#DIV/0!</v>
      </c>
      <c r="L312" s="42"/>
      <c r="M312" s="42"/>
      <c r="N312" s="41"/>
      <c r="O312" s="41"/>
      <c r="P312" s="41"/>
    </row>
    <row r="313" spans="1:16">
      <c r="A313" s="65">
        <v>306</v>
      </c>
      <c r="B313" s="41"/>
      <c r="C313" s="41"/>
      <c r="D313" s="41"/>
      <c r="E313" s="70"/>
      <c r="F313" s="70"/>
      <c r="G313" s="43"/>
      <c r="H313" s="71"/>
      <c r="I313" s="743"/>
      <c r="J313" s="72"/>
      <c r="K313" s="158" t="e">
        <f t="shared" si="1"/>
        <v>#DIV/0!</v>
      </c>
      <c r="L313" s="42"/>
      <c r="M313" s="42"/>
      <c r="N313" s="41"/>
      <c r="O313" s="41"/>
      <c r="P313" s="41"/>
    </row>
    <row r="314" spans="1:16">
      <c r="A314" s="65">
        <v>307</v>
      </c>
      <c r="B314" s="41"/>
      <c r="C314" s="41"/>
      <c r="D314" s="41"/>
      <c r="E314" s="70"/>
      <c r="F314" s="70"/>
      <c r="G314" s="43"/>
      <c r="H314" s="71"/>
      <c r="I314" s="743"/>
      <c r="J314" s="72"/>
      <c r="K314" s="158" t="e">
        <f t="shared" si="1"/>
        <v>#DIV/0!</v>
      </c>
      <c r="L314" s="42"/>
      <c r="M314" s="42"/>
      <c r="N314" s="41"/>
      <c r="O314" s="41"/>
      <c r="P314" s="41"/>
    </row>
    <row r="315" spans="1:16">
      <c r="A315" s="24">
        <v>308</v>
      </c>
      <c r="B315" s="41"/>
      <c r="C315" s="41"/>
      <c r="D315" s="41"/>
      <c r="E315" s="70"/>
      <c r="F315" s="70"/>
      <c r="G315" s="43"/>
      <c r="H315" s="71"/>
      <c r="I315" s="743"/>
      <c r="J315" s="72"/>
      <c r="K315" s="145" t="e">
        <f t="shared" si="1"/>
        <v>#DIV/0!</v>
      </c>
      <c r="L315" s="42"/>
      <c r="M315" s="42"/>
      <c r="N315" s="41"/>
      <c r="O315" s="41"/>
      <c r="P315" s="41"/>
    </row>
    <row r="316" spans="1:16">
      <c r="A316" s="24">
        <v>309</v>
      </c>
      <c r="B316" s="41"/>
      <c r="C316" s="41"/>
      <c r="D316" s="41"/>
      <c r="E316" s="70"/>
      <c r="F316" s="70"/>
      <c r="G316" s="43"/>
      <c r="H316" s="71"/>
      <c r="I316" s="743"/>
      <c r="J316" s="72"/>
      <c r="K316" s="158" t="e">
        <f t="shared" si="1"/>
        <v>#DIV/0!</v>
      </c>
      <c r="L316" s="42"/>
      <c r="M316" s="42"/>
      <c r="N316" s="41"/>
      <c r="O316" s="41"/>
      <c r="P316" s="41"/>
    </row>
    <row r="317" spans="1:16">
      <c r="A317" s="24">
        <v>310</v>
      </c>
      <c r="B317" s="41"/>
      <c r="C317" s="41"/>
      <c r="D317" s="41"/>
      <c r="E317" s="70"/>
      <c r="F317" s="70"/>
      <c r="G317" s="43"/>
      <c r="H317" s="71"/>
      <c r="I317" s="743"/>
      <c r="J317" s="72"/>
      <c r="K317" s="158" t="e">
        <f t="shared" si="1"/>
        <v>#DIV/0!</v>
      </c>
      <c r="L317" s="42"/>
      <c r="M317" s="42"/>
      <c r="N317" s="41"/>
      <c r="O317" s="41"/>
      <c r="P317" s="41"/>
    </row>
    <row r="318" spans="1:16">
      <c r="A318" s="65">
        <v>311</v>
      </c>
      <c r="B318" s="41"/>
      <c r="C318" s="41"/>
      <c r="D318" s="41"/>
      <c r="E318" s="70"/>
      <c r="F318" s="70"/>
      <c r="G318" s="43"/>
      <c r="H318" s="71"/>
      <c r="I318" s="743"/>
      <c r="J318" s="72"/>
      <c r="K318" s="145" t="e">
        <f t="shared" ref="K318:K357" si="2">H318/J318</f>
        <v>#DIV/0!</v>
      </c>
      <c r="L318" s="42"/>
      <c r="M318" s="42"/>
      <c r="N318" s="41"/>
      <c r="O318" s="41"/>
      <c r="P318" s="41"/>
    </row>
    <row r="319" spans="1:16">
      <c r="A319" s="65">
        <v>312</v>
      </c>
      <c r="B319" s="41"/>
      <c r="C319" s="41"/>
      <c r="D319" s="41"/>
      <c r="E319" s="70"/>
      <c r="F319" s="70"/>
      <c r="G319" s="43"/>
      <c r="H319" s="71"/>
      <c r="I319" s="743"/>
      <c r="J319" s="72"/>
      <c r="K319" s="158" t="e">
        <f t="shared" si="2"/>
        <v>#DIV/0!</v>
      </c>
      <c r="L319" s="42"/>
      <c r="M319" s="42"/>
      <c r="N319" s="41"/>
      <c r="O319" s="41"/>
      <c r="P319" s="41"/>
    </row>
    <row r="320" spans="1:16">
      <c r="A320" s="24">
        <v>313</v>
      </c>
      <c r="B320" s="41"/>
      <c r="C320" s="41"/>
      <c r="D320" s="41"/>
      <c r="E320" s="70"/>
      <c r="F320" s="70"/>
      <c r="G320" s="43"/>
      <c r="H320" s="71"/>
      <c r="I320" s="743"/>
      <c r="J320" s="72"/>
      <c r="K320" s="158" t="e">
        <f t="shared" si="2"/>
        <v>#DIV/0!</v>
      </c>
      <c r="L320" s="42"/>
      <c r="M320" s="42"/>
      <c r="N320" s="41"/>
      <c r="O320" s="41"/>
      <c r="P320" s="41"/>
    </row>
    <row r="321" spans="1:16">
      <c r="A321" s="24">
        <v>314</v>
      </c>
      <c r="B321" s="41"/>
      <c r="C321" s="41"/>
      <c r="D321" s="41"/>
      <c r="E321" s="70"/>
      <c r="F321" s="70"/>
      <c r="G321" s="43"/>
      <c r="H321" s="71"/>
      <c r="I321" s="743"/>
      <c r="J321" s="72"/>
      <c r="K321" s="145" t="e">
        <f t="shared" si="2"/>
        <v>#DIV/0!</v>
      </c>
      <c r="L321" s="42"/>
      <c r="M321" s="42"/>
      <c r="N321" s="41"/>
      <c r="O321" s="41"/>
      <c r="P321" s="41"/>
    </row>
    <row r="322" spans="1:16">
      <c r="A322" s="24">
        <v>315</v>
      </c>
      <c r="B322" s="41"/>
      <c r="C322" s="41"/>
      <c r="D322" s="41"/>
      <c r="E322" s="70"/>
      <c r="F322" s="70"/>
      <c r="G322" s="43"/>
      <c r="H322" s="71"/>
      <c r="I322" s="743"/>
      <c r="J322" s="72"/>
      <c r="K322" s="158" t="e">
        <f t="shared" si="2"/>
        <v>#DIV/0!</v>
      </c>
      <c r="L322" s="42"/>
      <c r="M322" s="42"/>
      <c r="N322" s="41"/>
      <c r="O322" s="41"/>
      <c r="P322" s="41"/>
    </row>
    <row r="323" spans="1:16">
      <c r="A323" s="65">
        <v>316</v>
      </c>
      <c r="B323" s="41"/>
      <c r="C323" s="41"/>
      <c r="D323" s="41"/>
      <c r="E323" s="70"/>
      <c r="F323" s="70"/>
      <c r="G323" s="43"/>
      <c r="H323" s="71"/>
      <c r="I323" s="743"/>
      <c r="J323" s="72"/>
      <c r="K323" s="158" t="e">
        <f t="shared" si="2"/>
        <v>#DIV/0!</v>
      </c>
      <c r="L323" s="42"/>
      <c r="M323" s="42"/>
      <c r="N323" s="41"/>
      <c r="O323" s="41"/>
      <c r="P323" s="41"/>
    </row>
    <row r="324" spans="1:16">
      <c r="A324" s="65">
        <v>317</v>
      </c>
      <c r="B324" s="41"/>
      <c r="C324" s="41"/>
      <c r="D324" s="41"/>
      <c r="E324" s="70"/>
      <c r="F324" s="70"/>
      <c r="G324" s="43"/>
      <c r="H324" s="71"/>
      <c r="I324" s="743"/>
      <c r="J324" s="72"/>
      <c r="K324" s="145" t="e">
        <f t="shared" si="2"/>
        <v>#DIV/0!</v>
      </c>
      <c r="L324" s="42"/>
      <c r="M324" s="42"/>
      <c r="N324" s="41"/>
      <c r="O324" s="41"/>
      <c r="P324" s="41"/>
    </row>
    <row r="325" spans="1:16">
      <c r="A325" s="24">
        <v>318</v>
      </c>
      <c r="B325" s="41"/>
      <c r="C325" s="41"/>
      <c r="D325" s="41"/>
      <c r="E325" s="70"/>
      <c r="F325" s="70"/>
      <c r="G325" s="43"/>
      <c r="H325" s="71"/>
      <c r="I325" s="743"/>
      <c r="J325" s="72"/>
      <c r="K325" s="158" t="e">
        <f t="shared" si="2"/>
        <v>#DIV/0!</v>
      </c>
      <c r="L325" s="42"/>
      <c r="M325" s="42"/>
      <c r="N325" s="41"/>
      <c r="O325" s="41"/>
      <c r="P325" s="41"/>
    </row>
    <row r="326" spans="1:16">
      <c r="A326" s="24">
        <v>319</v>
      </c>
      <c r="B326" s="41"/>
      <c r="C326" s="41"/>
      <c r="D326" s="41"/>
      <c r="E326" s="70"/>
      <c r="F326" s="70"/>
      <c r="G326" s="43"/>
      <c r="H326" s="71"/>
      <c r="I326" s="743"/>
      <c r="J326" s="72"/>
      <c r="K326" s="158" t="e">
        <f t="shared" si="2"/>
        <v>#DIV/0!</v>
      </c>
      <c r="L326" s="42"/>
      <c r="M326" s="42"/>
      <c r="N326" s="41"/>
      <c r="O326" s="41"/>
      <c r="P326" s="41"/>
    </row>
    <row r="327" spans="1:16">
      <c r="A327" s="24">
        <v>320</v>
      </c>
      <c r="B327" s="41"/>
      <c r="C327" s="41"/>
      <c r="D327" s="41"/>
      <c r="E327" s="70"/>
      <c r="F327" s="70"/>
      <c r="G327" s="43"/>
      <c r="H327" s="71"/>
      <c r="I327" s="743"/>
      <c r="J327" s="72"/>
      <c r="K327" s="145" t="e">
        <f t="shared" si="2"/>
        <v>#DIV/0!</v>
      </c>
      <c r="L327" s="42"/>
      <c r="M327" s="42"/>
      <c r="N327" s="41"/>
      <c r="O327" s="41"/>
      <c r="P327" s="41"/>
    </row>
    <row r="328" spans="1:16">
      <c r="A328" s="65">
        <v>321</v>
      </c>
      <c r="B328" s="41"/>
      <c r="C328" s="41"/>
      <c r="D328" s="41"/>
      <c r="E328" s="70"/>
      <c r="F328" s="70"/>
      <c r="G328" s="43"/>
      <c r="H328" s="71"/>
      <c r="I328" s="743"/>
      <c r="J328" s="72"/>
      <c r="K328" s="158" t="e">
        <f t="shared" si="2"/>
        <v>#DIV/0!</v>
      </c>
      <c r="L328" s="42"/>
      <c r="M328" s="42"/>
      <c r="N328" s="41"/>
      <c r="O328" s="41"/>
      <c r="P328" s="41"/>
    </row>
    <row r="329" spans="1:16">
      <c r="A329" s="65">
        <v>322</v>
      </c>
      <c r="B329" s="41"/>
      <c r="C329" s="41"/>
      <c r="D329" s="41"/>
      <c r="E329" s="70"/>
      <c r="F329" s="70"/>
      <c r="G329" s="43"/>
      <c r="H329" s="71"/>
      <c r="I329" s="743"/>
      <c r="J329" s="72"/>
      <c r="K329" s="158" t="e">
        <f t="shared" si="2"/>
        <v>#DIV/0!</v>
      </c>
      <c r="L329" s="42"/>
      <c r="M329" s="42"/>
      <c r="N329" s="41"/>
      <c r="O329" s="41"/>
      <c r="P329" s="41"/>
    </row>
    <row r="330" spans="1:16">
      <c r="A330" s="24">
        <v>323</v>
      </c>
      <c r="B330" s="41"/>
      <c r="C330" s="41"/>
      <c r="D330" s="41"/>
      <c r="E330" s="70"/>
      <c r="F330" s="70"/>
      <c r="G330" s="43"/>
      <c r="H330" s="71"/>
      <c r="I330" s="743"/>
      <c r="J330" s="72"/>
      <c r="K330" s="145" t="e">
        <f t="shared" si="2"/>
        <v>#DIV/0!</v>
      </c>
      <c r="L330" s="42"/>
      <c r="M330" s="42"/>
      <c r="N330" s="41"/>
      <c r="O330" s="41"/>
      <c r="P330" s="41"/>
    </row>
    <row r="331" spans="1:16">
      <c r="A331" s="24">
        <v>324</v>
      </c>
      <c r="B331" s="41"/>
      <c r="C331" s="41"/>
      <c r="D331" s="41"/>
      <c r="E331" s="70"/>
      <c r="F331" s="70"/>
      <c r="G331" s="43"/>
      <c r="H331" s="71"/>
      <c r="I331" s="743"/>
      <c r="J331" s="72"/>
      <c r="K331" s="158" t="e">
        <f t="shared" si="2"/>
        <v>#DIV/0!</v>
      </c>
      <c r="L331" s="42"/>
      <c r="M331" s="42"/>
      <c r="N331" s="41"/>
      <c r="O331" s="41"/>
      <c r="P331" s="41"/>
    </row>
    <row r="332" spans="1:16">
      <c r="A332" s="24">
        <v>325</v>
      </c>
      <c r="B332" s="41"/>
      <c r="C332" s="41"/>
      <c r="D332" s="41"/>
      <c r="E332" s="70"/>
      <c r="F332" s="70"/>
      <c r="G332" s="43"/>
      <c r="H332" s="71"/>
      <c r="I332" s="743"/>
      <c r="J332" s="72"/>
      <c r="K332" s="158" t="e">
        <f t="shared" si="2"/>
        <v>#DIV/0!</v>
      </c>
      <c r="L332" s="42"/>
      <c r="M332" s="42"/>
      <c r="N332" s="41"/>
      <c r="O332" s="41"/>
      <c r="P332" s="41"/>
    </row>
    <row r="333" spans="1:16">
      <c r="A333" s="65">
        <v>326</v>
      </c>
      <c r="B333" s="41"/>
      <c r="C333" s="41"/>
      <c r="D333" s="41"/>
      <c r="E333" s="70"/>
      <c r="F333" s="70"/>
      <c r="G333" s="43"/>
      <c r="H333" s="71"/>
      <c r="I333" s="743"/>
      <c r="J333" s="72"/>
      <c r="K333" s="145" t="e">
        <f t="shared" si="2"/>
        <v>#DIV/0!</v>
      </c>
      <c r="L333" s="42"/>
      <c r="M333" s="42"/>
      <c r="N333" s="41"/>
      <c r="O333" s="41"/>
      <c r="P333" s="41"/>
    </row>
    <row r="334" spans="1:16">
      <c r="A334" s="65">
        <v>327</v>
      </c>
      <c r="B334" s="41"/>
      <c r="C334" s="41"/>
      <c r="D334" s="41"/>
      <c r="E334" s="70"/>
      <c r="F334" s="70"/>
      <c r="G334" s="43"/>
      <c r="H334" s="71"/>
      <c r="I334" s="743"/>
      <c r="J334" s="72"/>
      <c r="K334" s="158" t="e">
        <f t="shared" si="2"/>
        <v>#DIV/0!</v>
      </c>
      <c r="L334" s="42"/>
      <c r="M334" s="42"/>
      <c r="N334" s="41"/>
      <c r="O334" s="41"/>
      <c r="P334" s="41"/>
    </row>
    <row r="335" spans="1:16">
      <c r="A335" s="24">
        <v>328</v>
      </c>
      <c r="B335" s="41"/>
      <c r="C335" s="41"/>
      <c r="D335" s="41"/>
      <c r="E335" s="70"/>
      <c r="F335" s="70"/>
      <c r="G335" s="43"/>
      <c r="H335" s="71"/>
      <c r="I335" s="743"/>
      <c r="J335" s="72"/>
      <c r="K335" s="158" t="e">
        <f t="shared" si="2"/>
        <v>#DIV/0!</v>
      </c>
      <c r="L335" s="42"/>
      <c r="M335" s="42"/>
      <c r="N335" s="41"/>
      <c r="O335" s="41"/>
      <c r="P335" s="41"/>
    </row>
    <row r="336" spans="1:16">
      <c r="A336" s="24">
        <v>329</v>
      </c>
      <c r="B336" s="41"/>
      <c r="C336" s="41"/>
      <c r="D336" s="41"/>
      <c r="E336" s="70"/>
      <c r="F336" s="70"/>
      <c r="G336" s="43"/>
      <c r="H336" s="71"/>
      <c r="I336" s="743"/>
      <c r="J336" s="72"/>
      <c r="K336" s="145" t="e">
        <f t="shared" si="2"/>
        <v>#DIV/0!</v>
      </c>
      <c r="L336" s="42"/>
      <c r="M336" s="42"/>
      <c r="N336" s="41"/>
      <c r="O336" s="41"/>
      <c r="P336" s="41"/>
    </row>
    <row r="337" spans="1:16">
      <c r="A337" s="24">
        <v>330</v>
      </c>
      <c r="B337" s="41"/>
      <c r="C337" s="41"/>
      <c r="D337" s="41"/>
      <c r="E337" s="70"/>
      <c r="F337" s="70"/>
      <c r="G337" s="43"/>
      <c r="H337" s="71"/>
      <c r="I337" s="743"/>
      <c r="J337" s="72"/>
      <c r="K337" s="158" t="e">
        <f t="shared" si="2"/>
        <v>#DIV/0!</v>
      </c>
      <c r="L337" s="42"/>
      <c r="M337" s="42"/>
      <c r="N337" s="41"/>
      <c r="O337" s="41"/>
      <c r="P337" s="41"/>
    </row>
    <row r="338" spans="1:16">
      <c r="A338" s="65">
        <v>331</v>
      </c>
      <c r="B338" s="41"/>
      <c r="C338" s="41"/>
      <c r="D338" s="41"/>
      <c r="E338" s="70"/>
      <c r="F338" s="70"/>
      <c r="G338" s="43"/>
      <c r="H338" s="71"/>
      <c r="I338" s="743"/>
      <c r="J338" s="72"/>
      <c r="K338" s="158" t="e">
        <f t="shared" si="2"/>
        <v>#DIV/0!</v>
      </c>
      <c r="L338" s="42"/>
      <c r="M338" s="42"/>
      <c r="N338" s="41"/>
      <c r="O338" s="41"/>
      <c r="P338" s="41"/>
    </row>
    <row r="339" spans="1:16">
      <c r="A339" s="65">
        <v>332</v>
      </c>
      <c r="B339" s="41"/>
      <c r="C339" s="41"/>
      <c r="D339" s="41"/>
      <c r="E339" s="70"/>
      <c r="F339" s="70"/>
      <c r="G339" s="43"/>
      <c r="H339" s="71"/>
      <c r="I339" s="743"/>
      <c r="J339" s="72"/>
      <c r="K339" s="145" t="e">
        <f t="shared" si="2"/>
        <v>#DIV/0!</v>
      </c>
      <c r="L339" s="42"/>
      <c r="M339" s="42"/>
      <c r="N339" s="41"/>
      <c r="O339" s="41"/>
      <c r="P339" s="41"/>
    </row>
    <row r="340" spans="1:16">
      <c r="A340" s="24">
        <v>333</v>
      </c>
      <c r="B340" s="41"/>
      <c r="C340" s="41"/>
      <c r="D340" s="41"/>
      <c r="E340" s="70"/>
      <c r="F340" s="70"/>
      <c r="G340" s="43"/>
      <c r="H340" s="71"/>
      <c r="I340" s="743"/>
      <c r="J340" s="72"/>
      <c r="K340" s="158" t="e">
        <f t="shared" si="2"/>
        <v>#DIV/0!</v>
      </c>
      <c r="L340" s="42"/>
      <c r="M340" s="42"/>
      <c r="N340" s="41"/>
      <c r="O340" s="41"/>
      <c r="P340" s="41"/>
    </row>
    <row r="341" spans="1:16">
      <c r="A341" s="24">
        <v>334</v>
      </c>
      <c r="B341" s="41"/>
      <c r="C341" s="41"/>
      <c r="D341" s="41"/>
      <c r="E341" s="70"/>
      <c r="F341" s="70"/>
      <c r="G341" s="43"/>
      <c r="H341" s="71"/>
      <c r="I341" s="743"/>
      <c r="J341" s="72"/>
      <c r="K341" s="158" t="e">
        <f t="shared" si="2"/>
        <v>#DIV/0!</v>
      </c>
      <c r="L341" s="42"/>
      <c r="M341" s="42"/>
      <c r="N341" s="41"/>
      <c r="O341" s="41"/>
      <c r="P341" s="41"/>
    </row>
    <row r="342" spans="1:16">
      <c r="A342" s="24">
        <v>335</v>
      </c>
      <c r="B342" s="41"/>
      <c r="C342" s="41"/>
      <c r="D342" s="41"/>
      <c r="E342" s="70"/>
      <c r="F342" s="70"/>
      <c r="G342" s="43"/>
      <c r="H342" s="71"/>
      <c r="I342" s="743"/>
      <c r="J342" s="72"/>
      <c r="K342" s="145" t="e">
        <f t="shared" si="2"/>
        <v>#DIV/0!</v>
      </c>
      <c r="L342" s="42"/>
      <c r="M342" s="42"/>
      <c r="N342" s="41"/>
      <c r="O342" s="41"/>
      <c r="P342" s="41"/>
    </row>
    <row r="343" spans="1:16">
      <c r="A343" s="65">
        <v>336</v>
      </c>
      <c r="B343" s="41"/>
      <c r="C343" s="41"/>
      <c r="D343" s="41"/>
      <c r="E343" s="70"/>
      <c r="F343" s="70"/>
      <c r="G343" s="43"/>
      <c r="H343" s="71"/>
      <c r="I343" s="743"/>
      <c r="J343" s="72"/>
      <c r="K343" s="158" t="e">
        <f t="shared" si="2"/>
        <v>#DIV/0!</v>
      </c>
      <c r="L343" s="42"/>
      <c r="M343" s="42"/>
      <c r="N343" s="41"/>
      <c r="O343" s="41"/>
      <c r="P343" s="41"/>
    </row>
    <row r="344" spans="1:16">
      <c r="A344" s="65">
        <v>337</v>
      </c>
      <c r="B344" s="41"/>
      <c r="C344" s="41"/>
      <c r="D344" s="41"/>
      <c r="E344" s="70"/>
      <c r="F344" s="70"/>
      <c r="G344" s="43"/>
      <c r="H344" s="71"/>
      <c r="I344" s="743"/>
      <c r="J344" s="72"/>
      <c r="K344" s="158" t="e">
        <f t="shared" si="2"/>
        <v>#DIV/0!</v>
      </c>
      <c r="L344" s="42"/>
      <c r="M344" s="42"/>
      <c r="N344" s="41"/>
      <c r="O344" s="41"/>
      <c r="P344" s="41"/>
    </row>
    <row r="345" spans="1:16">
      <c r="A345" s="24">
        <v>338</v>
      </c>
      <c r="B345" s="41"/>
      <c r="C345" s="41"/>
      <c r="D345" s="41"/>
      <c r="E345" s="70"/>
      <c r="F345" s="70"/>
      <c r="G345" s="43"/>
      <c r="H345" s="71"/>
      <c r="I345" s="743"/>
      <c r="J345" s="72"/>
      <c r="K345" s="145" t="e">
        <f t="shared" si="2"/>
        <v>#DIV/0!</v>
      </c>
      <c r="L345" s="42"/>
      <c r="M345" s="42"/>
      <c r="N345" s="41"/>
      <c r="O345" s="41"/>
      <c r="P345" s="41"/>
    </row>
    <row r="346" spans="1:16">
      <c r="A346" s="24">
        <v>339</v>
      </c>
      <c r="B346" s="41"/>
      <c r="C346" s="41"/>
      <c r="D346" s="41"/>
      <c r="E346" s="70"/>
      <c r="F346" s="70"/>
      <c r="G346" s="43"/>
      <c r="H346" s="71"/>
      <c r="I346" s="743"/>
      <c r="J346" s="72"/>
      <c r="K346" s="158" t="e">
        <f t="shared" si="2"/>
        <v>#DIV/0!</v>
      </c>
      <c r="L346" s="42"/>
      <c r="M346" s="42"/>
      <c r="N346" s="41"/>
      <c r="O346" s="41"/>
      <c r="P346" s="41"/>
    </row>
    <row r="347" spans="1:16">
      <c r="A347" s="24">
        <v>340</v>
      </c>
      <c r="B347" s="41"/>
      <c r="C347" s="41"/>
      <c r="D347" s="41"/>
      <c r="E347" s="70"/>
      <c r="F347" s="70"/>
      <c r="G347" s="43"/>
      <c r="H347" s="71"/>
      <c r="I347" s="743"/>
      <c r="J347" s="72"/>
      <c r="K347" s="158" t="e">
        <f t="shared" si="2"/>
        <v>#DIV/0!</v>
      </c>
      <c r="L347" s="42"/>
      <c r="M347" s="42"/>
      <c r="N347" s="41"/>
      <c r="O347" s="41"/>
      <c r="P347" s="41"/>
    </row>
    <row r="348" spans="1:16">
      <c r="A348" s="65">
        <v>341</v>
      </c>
      <c r="B348" s="41"/>
      <c r="C348" s="41"/>
      <c r="D348" s="41"/>
      <c r="E348" s="70"/>
      <c r="F348" s="70"/>
      <c r="G348" s="43"/>
      <c r="H348" s="71"/>
      <c r="I348" s="743"/>
      <c r="J348" s="72"/>
      <c r="K348" s="145" t="e">
        <f t="shared" si="2"/>
        <v>#DIV/0!</v>
      </c>
      <c r="L348" s="42"/>
      <c r="M348" s="42"/>
      <c r="N348" s="41"/>
      <c r="O348" s="41"/>
      <c r="P348" s="41"/>
    </row>
    <row r="349" spans="1:16">
      <c r="A349" s="65">
        <v>342</v>
      </c>
      <c r="B349" s="41"/>
      <c r="C349" s="41"/>
      <c r="D349" s="41"/>
      <c r="E349" s="70"/>
      <c r="F349" s="70"/>
      <c r="G349" s="43"/>
      <c r="H349" s="71"/>
      <c r="I349" s="743"/>
      <c r="J349" s="72"/>
      <c r="K349" s="158" t="e">
        <f t="shared" si="2"/>
        <v>#DIV/0!</v>
      </c>
      <c r="L349" s="42"/>
      <c r="M349" s="42"/>
      <c r="N349" s="41"/>
      <c r="O349" s="41"/>
      <c r="P349" s="41"/>
    </row>
    <row r="350" spans="1:16">
      <c r="A350" s="24">
        <v>343</v>
      </c>
      <c r="B350" s="41"/>
      <c r="C350" s="41"/>
      <c r="D350" s="41"/>
      <c r="E350" s="70"/>
      <c r="F350" s="70"/>
      <c r="G350" s="43"/>
      <c r="H350" s="71"/>
      <c r="I350" s="743"/>
      <c r="J350" s="72"/>
      <c r="K350" s="158" t="e">
        <f t="shared" si="2"/>
        <v>#DIV/0!</v>
      </c>
      <c r="L350" s="42"/>
      <c r="M350" s="42"/>
      <c r="N350" s="41"/>
      <c r="O350" s="41"/>
      <c r="P350" s="41"/>
    </row>
    <row r="351" spans="1:16">
      <c r="A351" s="24">
        <v>344</v>
      </c>
      <c r="B351" s="41"/>
      <c r="C351" s="41"/>
      <c r="D351" s="41"/>
      <c r="E351" s="70"/>
      <c r="F351" s="70"/>
      <c r="G351" s="43"/>
      <c r="H351" s="71"/>
      <c r="I351" s="743"/>
      <c r="J351" s="72"/>
      <c r="K351" s="145" t="e">
        <f t="shared" si="2"/>
        <v>#DIV/0!</v>
      </c>
      <c r="L351" s="42"/>
      <c r="M351" s="42"/>
      <c r="N351" s="41"/>
      <c r="O351" s="41"/>
      <c r="P351" s="41"/>
    </row>
    <row r="352" spans="1:16">
      <c r="A352" s="24">
        <v>345</v>
      </c>
      <c r="B352" s="41"/>
      <c r="C352" s="41"/>
      <c r="D352" s="41"/>
      <c r="E352" s="70"/>
      <c r="F352" s="70"/>
      <c r="G352" s="43"/>
      <c r="H352" s="71"/>
      <c r="I352" s="743"/>
      <c r="J352" s="72"/>
      <c r="K352" s="158" t="e">
        <f t="shared" si="2"/>
        <v>#DIV/0!</v>
      </c>
      <c r="L352" s="42"/>
      <c r="M352" s="42"/>
      <c r="N352" s="41"/>
      <c r="O352" s="41"/>
      <c r="P352" s="41"/>
    </row>
    <row r="353" spans="1:16">
      <c r="A353" s="65">
        <v>346</v>
      </c>
      <c r="B353" s="41"/>
      <c r="C353" s="41"/>
      <c r="D353" s="41"/>
      <c r="E353" s="70"/>
      <c r="F353" s="70"/>
      <c r="G353" s="43"/>
      <c r="H353" s="71"/>
      <c r="I353" s="743"/>
      <c r="J353" s="72"/>
      <c r="K353" s="158" t="e">
        <f t="shared" si="2"/>
        <v>#DIV/0!</v>
      </c>
      <c r="L353" s="42"/>
      <c r="M353" s="42"/>
      <c r="N353" s="41"/>
      <c r="O353" s="41"/>
      <c r="P353" s="41"/>
    </row>
    <row r="354" spans="1:16">
      <c r="A354" s="65">
        <v>347</v>
      </c>
      <c r="B354" s="41"/>
      <c r="C354" s="41"/>
      <c r="D354" s="41"/>
      <c r="E354" s="70"/>
      <c r="F354" s="70"/>
      <c r="G354" s="43"/>
      <c r="H354" s="71"/>
      <c r="I354" s="743"/>
      <c r="J354" s="72"/>
      <c r="K354" s="145" t="e">
        <f t="shared" si="2"/>
        <v>#DIV/0!</v>
      </c>
      <c r="L354" s="42"/>
      <c r="M354" s="42"/>
      <c r="N354" s="41"/>
      <c r="O354" s="41"/>
      <c r="P354" s="41"/>
    </row>
    <row r="355" spans="1:16">
      <c r="A355" s="24">
        <v>348</v>
      </c>
      <c r="B355" s="41"/>
      <c r="C355" s="41"/>
      <c r="D355" s="41"/>
      <c r="E355" s="70"/>
      <c r="F355" s="70"/>
      <c r="G355" s="43"/>
      <c r="H355" s="71"/>
      <c r="I355" s="743"/>
      <c r="J355" s="72"/>
      <c r="K355" s="158" t="e">
        <f t="shared" si="2"/>
        <v>#DIV/0!</v>
      </c>
      <c r="L355" s="42"/>
      <c r="M355" s="42"/>
      <c r="N355" s="41"/>
      <c r="O355" s="41"/>
      <c r="P355" s="41"/>
    </row>
    <row r="356" spans="1:16">
      <c r="A356" s="24">
        <v>349</v>
      </c>
      <c r="B356" s="41"/>
      <c r="C356" s="41"/>
      <c r="D356" s="41"/>
      <c r="E356" s="70"/>
      <c r="F356" s="70"/>
      <c r="G356" s="43"/>
      <c r="H356" s="71"/>
      <c r="I356" s="743"/>
      <c r="J356" s="72"/>
      <c r="K356" s="158" t="e">
        <f t="shared" si="2"/>
        <v>#DIV/0!</v>
      </c>
      <c r="L356" s="42"/>
      <c r="M356" s="42"/>
      <c r="N356" s="41"/>
      <c r="O356" s="41"/>
      <c r="P356" s="41"/>
    </row>
    <row r="357" spans="1:16">
      <c r="A357" s="24">
        <v>350</v>
      </c>
      <c r="B357" s="41"/>
      <c r="C357" s="41"/>
      <c r="D357" s="41"/>
      <c r="E357" s="70"/>
      <c r="F357" s="70"/>
      <c r="G357" s="43"/>
      <c r="H357" s="71"/>
      <c r="I357" s="743"/>
      <c r="J357" s="72"/>
      <c r="K357" s="145" t="e">
        <f t="shared" si="2"/>
        <v>#DIV/0!</v>
      </c>
      <c r="L357" s="42"/>
      <c r="M357" s="42"/>
      <c r="N357" s="41"/>
      <c r="O357" s="41"/>
      <c r="P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Q33" sqref="Q33"/>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[8]合計!C3</f>
        <v>千葉県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30" sqref="L30"/>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[8]合計!C3</f>
        <v>千葉県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73"/>
      <c r="I6" s="173"/>
      <c r="J6" s="41" t="e">
        <f t="shared" ref="J6:J65" si="0">H6/I6</f>
        <v>#DIV/0!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4"/>
  <sheetViews>
    <sheetView zoomScaleNormal="100" workbookViewId="0">
      <selection activeCell="H4" sqref="H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3.375" style="27" customWidth="1"/>
    <col min="13" max="13" width="14.5" style="24" customWidth="1"/>
    <col min="14" max="14" width="7.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3.3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3.3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3.3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3.3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3.3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3.3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3.3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3.3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3.3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3.3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3.3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3.3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3.3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3.3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3.3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3.3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3.3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3.3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3.3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3.3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3.3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3.3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3.3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3.3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3.3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3.3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3.3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3.3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3.3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3.3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3.3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3.3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3.3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3.3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3.3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3.3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3.3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3.3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3.3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3.3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3.3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3.3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3.3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3.3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3.3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3.3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3.3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3.3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3.3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3.3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3.3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3.3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3.3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3.3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3.3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3.3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3.3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3.3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3.3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3.3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3.3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3.3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3.375" style="24" customWidth="1"/>
    <col min="16141" max="16141" width="14.5" style="24" customWidth="1"/>
    <col min="16142" max="16142" width="7.25" style="24" bestFit="1" customWidth="1"/>
    <col min="16143" max="16384" width="9" style="24"/>
  </cols>
  <sheetData>
    <row r="1" spans="1:15">
      <c r="A1" s="24" t="s">
        <v>0</v>
      </c>
      <c r="B1" s="25" t="str">
        <f>[9]合計!C3</f>
        <v>東京都</v>
      </c>
      <c r="I1" s="24" t="s">
        <v>70</v>
      </c>
      <c r="K1" s="27" t="s">
        <v>71</v>
      </c>
    </row>
    <row r="2" spans="1:15" ht="54" customHeight="1">
      <c r="B2" s="141"/>
      <c r="E2" s="856" t="s">
        <v>72</v>
      </c>
      <c r="F2" s="856"/>
      <c r="G2" s="856"/>
      <c r="H2" s="142">
        <f>SUMIF(E8:E352,"PPS",H8:H352)</f>
        <v>1778984.7851111109</v>
      </c>
      <c r="I2" s="143"/>
      <c r="J2" s="27"/>
    </row>
    <row r="3" spans="1:15" ht="57" customHeight="1">
      <c r="B3" s="26"/>
      <c r="E3" s="856" t="s">
        <v>73</v>
      </c>
      <c r="F3" s="856"/>
      <c r="G3" s="856"/>
      <c r="H3" s="142">
        <f>M7</f>
        <v>3248025.088925926</v>
      </c>
      <c r="I3" s="143"/>
      <c r="J3" s="31"/>
    </row>
    <row r="4" spans="1:15" s="31" customFormat="1" ht="55.5" customHeight="1">
      <c r="B4" s="144"/>
      <c r="E4" s="856" t="s">
        <v>815</v>
      </c>
      <c r="F4" s="856"/>
      <c r="G4" s="856"/>
      <c r="H4" s="145">
        <f>H3/I7</f>
        <v>0.93478825802545717</v>
      </c>
      <c r="I4" s="143"/>
      <c r="K4" s="34"/>
      <c r="L4" s="34"/>
    </row>
    <row r="5" spans="1:15" s="26" customFormat="1" ht="17.25" customHeight="1">
      <c r="B5" s="35"/>
      <c r="E5" s="36"/>
      <c r="F5" s="36"/>
      <c r="G5" s="36"/>
      <c r="H5" s="146"/>
      <c r="I5" s="147"/>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148" customFormat="1" ht="14.25" thickBot="1">
      <c r="B7" s="149" t="s">
        <v>88</v>
      </c>
      <c r="C7" s="149"/>
      <c r="D7" s="149"/>
      <c r="E7" s="149"/>
      <c r="F7" s="149"/>
      <c r="G7" s="149"/>
      <c r="H7" s="150">
        <f>SUM(H8:H352)</f>
        <v>3775252.8449259261</v>
      </c>
      <c r="I7" s="150">
        <f>SUM(I8:I352)</f>
        <v>3474610.4917777777</v>
      </c>
      <c r="J7" s="151">
        <f t="shared" ref="J7:J12" si="0">H7/I7</f>
        <v>1.0865254836073224</v>
      </c>
      <c r="K7" s="152">
        <f>SUM(K8:K352)</f>
        <v>78147</v>
      </c>
      <c r="L7" s="153">
        <f>SUM(L8:L352)</f>
        <v>226478098</v>
      </c>
      <c r="M7" s="368">
        <f>SUM(M8:M352)</f>
        <v>3248025.088925926</v>
      </c>
    </row>
    <row r="8" spans="1:15" ht="36.75" thickTop="1">
      <c r="A8" s="24">
        <v>1</v>
      </c>
      <c r="B8" s="159" t="s">
        <v>828</v>
      </c>
      <c r="C8" s="64" t="s">
        <v>829</v>
      </c>
      <c r="D8" s="55" t="s">
        <v>830</v>
      </c>
      <c r="E8" s="55" t="s">
        <v>128</v>
      </c>
      <c r="F8" s="55" t="s">
        <v>831</v>
      </c>
      <c r="G8" s="156">
        <v>8</v>
      </c>
      <c r="H8" s="157">
        <v>62349</v>
      </c>
      <c r="I8" s="58">
        <v>76696</v>
      </c>
      <c r="J8" s="158">
        <f t="shared" si="0"/>
        <v>0.81293678940231562</v>
      </c>
      <c r="K8" s="58">
        <v>1116</v>
      </c>
      <c r="L8" s="58">
        <v>3737000</v>
      </c>
      <c r="M8" s="60">
        <f>H8</f>
        <v>62349</v>
      </c>
    </row>
    <row r="9" spans="1:15" ht="36">
      <c r="A9" s="24">
        <v>2</v>
      </c>
      <c r="B9" s="159" t="s">
        <v>832</v>
      </c>
      <c r="C9" s="64" t="s">
        <v>829</v>
      </c>
      <c r="D9" s="55" t="s">
        <v>830</v>
      </c>
      <c r="E9" s="55" t="s">
        <v>128</v>
      </c>
      <c r="F9" s="55" t="s">
        <v>831</v>
      </c>
      <c r="G9" s="156">
        <v>5</v>
      </c>
      <c r="H9" s="157">
        <v>184791</v>
      </c>
      <c r="I9" s="58">
        <v>220344</v>
      </c>
      <c r="J9" s="145">
        <f t="shared" si="0"/>
        <v>0.83864775078967435</v>
      </c>
      <c r="K9" s="58">
        <v>2842</v>
      </c>
      <c r="L9" s="58">
        <v>11033000</v>
      </c>
      <c r="M9" s="60">
        <f>H9</f>
        <v>184791</v>
      </c>
    </row>
    <row r="10" spans="1:15" ht="27">
      <c r="A10" s="24">
        <v>3</v>
      </c>
      <c r="B10" s="159" t="s">
        <v>833</v>
      </c>
      <c r="C10" s="64" t="s">
        <v>829</v>
      </c>
      <c r="D10" s="55" t="s">
        <v>834</v>
      </c>
      <c r="E10" s="55" t="s">
        <v>128</v>
      </c>
      <c r="F10" s="55" t="s">
        <v>831</v>
      </c>
      <c r="G10" s="156">
        <v>4</v>
      </c>
      <c r="H10" s="157">
        <v>52627</v>
      </c>
      <c r="I10" s="58">
        <v>60763</v>
      </c>
      <c r="J10" s="145">
        <f t="shared" si="0"/>
        <v>0.86610272698846336</v>
      </c>
      <c r="K10" s="58">
        <v>720</v>
      </c>
      <c r="L10" s="58">
        <v>3149000</v>
      </c>
      <c r="M10" s="60">
        <f>H10</f>
        <v>52627</v>
      </c>
    </row>
    <row r="11" spans="1:15" ht="27">
      <c r="A11" s="24">
        <v>4</v>
      </c>
      <c r="B11" s="159" t="s">
        <v>835</v>
      </c>
      <c r="C11" s="64" t="s">
        <v>829</v>
      </c>
      <c r="D11" s="55" t="s">
        <v>793</v>
      </c>
      <c r="E11" s="55" t="s">
        <v>117</v>
      </c>
      <c r="F11" s="55" t="s">
        <v>831</v>
      </c>
      <c r="G11" s="156">
        <v>4</v>
      </c>
      <c r="H11" s="157">
        <v>57676</v>
      </c>
      <c r="I11" s="58">
        <v>70950</v>
      </c>
      <c r="J11" s="145">
        <f t="shared" si="0"/>
        <v>0.81291050035236079</v>
      </c>
      <c r="K11" s="58">
        <v>943</v>
      </c>
      <c r="L11" s="58">
        <v>3495000</v>
      </c>
      <c r="M11" s="60">
        <f>H11</f>
        <v>57676</v>
      </c>
    </row>
    <row r="12" spans="1:15" ht="36">
      <c r="A12" s="24">
        <v>5</v>
      </c>
      <c r="B12" s="159" t="s">
        <v>836</v>
      </c>
      <c r="C12" s="64" t="s">
        <v>829</v>
      </c>
      <c r="D12" s="55" t="s">
        <v>455</v>
      </c>
      <c r="E12" s="55" t="s">
        <v>128</v>
      </c>
      <c r="F12" s="55" t="s">
        <v>831</v>
      </c>
      <c r="G12" s="156">
        <v>3</v>
      </c>
      <c r="H12" s="157">
        <v>17782</v>
      </c>
      <c r="I12" s="58">
        <v>21149</v>
      </c>
      <c r="J12" s="145">
        <f t="shared" si="0"/>
        <v>0.84079625514208711</v>
      </c>
      <c r="K12" s="58">
        <v>293</v>
      </c>
      <c r="L12" s="58">
        <v>1038000</v>
      </c>
      <c r="M12" s="60">
        <f>H12</f>
        <v>17782</v>
      </c>
    </row>
    <row r="13" spans="1:15" s="65" customFormat="1" ht="48">
      <c r="A13" s="65">
        <v>6</v>
      </c>
      <c r="B13" s="159" t="s">
        <v>837</v>
      </c>
      <c r="C13" s="54" t="s">
        <v>838</v>
      </c>
      <c r="D13" s="369" t="s">
        <v>455</v>
      </c>
      <c r="E13" s="55" t="s">
        <v>128</v>
      </c>
      <c r="F13" s="54" t="s">
        <v>839</v>
      </c>
      <c r="G13" s="156">
        <v>4</v>
      </c>
      <c r="H13" s="157">
        <v>16514</v>
      </c>
      <c r="I13" s="58"/>
      <c r="J13" s="158" t="e">
        <v>#DIV/0!</v>
      </c>
      <c r="K13" s="58">
        <v>700</v>
      </c>
      <c r="L13" s="58">
        <v>837889</v>
      </c>
      <c r="M13" s="60"/>
    </row>
    <row r="14" spans="1:15" s="65" customFormat="1" ht="36">
      <c r="A14" s="65">
        <v>7</v>
      </c>
      <c r="B14" s="159" t="s">
        <v>840</v>
      </c>
      <c r="C14" s="54" t="s">
        <v>838</v>
      </c>
      <c r="D14" s="369" t="s">
        <v>455</v>
      </c>
      <c r="E14" s="55" t="s">
        <v>128</v>
      </c>
      <c r="F14" s="54" t="s">
        <v>839</v>
      </c>
      <c r="G14" s="156">
        <v>4</v>
      </c>
      <c r="H14" s="157">
        <v>11677</v>
      </c>
      <c r="I14" s="58"/>
      <c r="J14" s="145" t="e">
        <v>#DIV/0!</v>
      </c>
      <c r="K14" s="58">
        <v>280</v>
      </c>
      <c r="L14" s="58">
        <v>677000</v>
      </c>
      <c r="M14" s="63"/>
    </row>
    <row r="15" spans="1:15" ht="60">
      <c r="A15" s="24">
        <v>8</v>
      </c>
      <c r="B15" s="370" t="s">
        <v>841</v>
      </c>
      <c r="C15" s="64" t="s">
        <v>838</v>
      </c>
      <c r="D15" s="369" t="s">
        <v>842</v>
      </c>
      <c r="E15" s="55" t="s">
        <v>128</v>
      </c>
      <c r="F15" s="54" t="s">
        <v>839</v>
      </c>
      <c r="G15" s="156">
        <v>1</v>
      </c>
      <c r="H15" s="157">
        <v>96479</v>
      </c>
      <c r="I15" s="58"/>
      <c r="J15" s="145" t="e">
        <v>#DIV/0!</v>
      </c>
      <c r="K15" s="58">
        <v>2755</v>
      </c>
      <c r="L15" s="58">
        <v>5413059</v>
      </c>
      <c r="M15" s="63"/>
    </row>
    <row r="16" spans="1:15" ht="36">
      <c r="A16" s="24">
        <v>9</v>
      </c>
      <c r="B16" s="159" t="s">
        <v>843</v>
      </c>
      <c r="C16" s="54" t="s">
        <v>844</v>
      </c>
      <c r="D16" s="55" t="s">
        <v>397</v>
      </c>
      <c r="E16" s="55" t="s">
        <v>117</v>
      </c>
      <c r="F16" s="54" t="s">
        <v>845</v>
      </c>
      <c r="G16" s="156">
        <v>5</v>
      </c>
      <c r="H16" s="157">
        <v>141668.08499999999</v>
      </c>
      <c r="I16" s="58">
        <v>141668.08499999999</v>
      </c>
      <c r="J16" s="158">
        <f t="shared" ref="J16:J38" si="1">H16/I16</f>
        <v>1</v>
      </c>
      <c r="K16" s="58">
        <v>3172</v>
      </c>
      <c r="L16" s="58">
        <v>8308974</v>
      </c>
      <c r="M16" s="60">
        <f t="shared" ref="M16:M28" si="2">H16</f>
        <v>141668.08499999999</v>
      </c>
      <c r="N16" s="24">
        <f>H16/1000</f>
        <v>141.66808499999999</v>
      </c>
      <c r="O16" s="24">
        <f>I16/1000</f>
        <v>141.66808499999999</v>
      </c>
    </row>
    <row r="17" spans="1:15" ht="36">
      <c r="A17" s="24">
        <v>10</v>
      </c>
      <c r="B17" s="159" t="s">
        <v>846</v>
      </c>
      <c r="C17" s="54" t="s">
        <v>844</v>
      </c>
      <c r="D17" s="62" t="s">
        <v>397</v>
      </c>
      <c r="E17" s="55" t="s">
        <v>117</v>
      </c>
      <c r="F17" s="54" t="s">
        <v>845</v>
      </c>
      <c r="G17" s="156">
        <v>5</v>
      </c>
      <c r="H17" s="157">
        <v>142191.962</v>
      </c>
      <c r="I17" s="58">
        <v>142191.962</v>
      </c>
      <c r="J17" s="145">
        <f t="shared" si="1"/>
        <v>1</v>
      </c>
      <c r="K17" s="58">
        <v>3163</v>
      </c>
      <c r="L17" s="58">
        <v>8369149</v>
      </c>
      <c r="M17" s="60">
        <f t="shared" si="2"/>
        <v>142191.962</v>
      </c>
      <c r="N17" s="24">
        <f t="shared" ref="N17:N32" si="3">H17/1000</f>
        <v>142.19196199999999</v>
      </c>
      <c r="O17" s="24">
        <f t="shared" ref="O17:O32" si="4">I17/1000</f>
        <v>142.19196199999999</v>
      </c>
    </row>
    <row r="18" spans="1:15" ht="36">
      <c r="A18" s="24">
        <v>11</v>
      </c>
      <c r="B18" s="159" t="s">
        <v>847</v>
      </c>
      <c r="C18" s="64" t="s">
        <v>844</v>
      </c>
      <c r="D18" s="55" t="s">
        <v>848</v>
      </c>
      <c r="E18" s="55" t="s">
        <v>128</v>
      </c>
      <c r="F18" s="54" t="s">
        <v>845</v>
      </c>
      <c r="G18" s="156">
        <v>5</v>
      </c>
      <c r="H18" s="157">
        <v>115097.568</v>
      </c>
      <c r="I18" s="58">
        <v>116360.247</v>
      </c>
      <c r="J18" s="145">
        <f t="shared" si="1"/>
        <v>0.98914853626943566</v>
      </c>
      <c r="K18" s="58">
        <v>2551</v>
      </c>
      <c r="L18" s="58">
        <v>6828646</v>
      </c>
      <c r="M18" s="60">
        <f t="shared" si="2"/>
        <v>115097.568</v>
      </c>
      <c r="N18" s="24">
        <f t="shared" si="3"/>
        <v>115.097568</v>
      </c>
      <c r="O18" s="24">
        <f t="shared" si="4"/>
        <v>116.360247</v>
      </c>
    </row>
    <row r="19" spans="1:15" ht="36">
      <c r="A19" s="24">
        <v>12</v>
      </c>
      <c r="B19" s="159" t="s">
        <v>849</v>
      </c>
      <c r="C19" s="54" t="s">
        <v>844</v>
      </c>
      <c r="D19" s="55" t="s">
        <v>397</v>
      </c>
      <c r="E19" s="55" t="s">
        <v>117</v>
      </c>
      <c r="F19" s="54" t="s">
        <v>845</v>
      </c>
      <c r="G19" s="156">
        <v>5</v>
      </c>
      <c r="H19" s="157">
        <v>151889.80499999999</v>
      </c>
      <c r="I19" s="58">
        <v>151889.80499999999</v>
      </c>
      <c r="J19" s="145">
        <f t="shared" si="1"/>
        <v>1</v>
      </c>
      <c r="K19" s="58">
        <v>3355</v>
      </c>
      <c r="L19" s="58">
        <v>8966338</v>
      </c>
      <c r="M19" s="60">
        <f t="shared" si="2"/>
        <v>151889.80499999999</v>
      </c>
      <c r="N19" s="24">
        <f t="shared" si="3"/>
        <v>151.889805</v>
      </c>
      <c r="O19" s="24">
        <f t="shared" si="4"/>
        <v>151.889805</v>
      </c>
    </row>
    <row r="20" spans="1:15" ht="36">
      <c r="A20" s="24">
        <v>13</v>
      </c>
      <c r="B20" s="159" t="s">
        <v>850</v>
      </c>
      <c r="C20" s="54" t="s">
        <v>844</v>
      </c>
      <c r="D20" s="55" t="s">
        <v>397</v>
      </c>
      <c r="E20" s="55" t="s">
        <v>117</v>
      </c>
      <c r="F20" s="54" t="s">
        <v>845</v>
      </c>
      <c r="G20" s="156">
        <v>5</v>
      </c>
      <c r="H20" s="157">
        <v>137462.40700000001</v>
      </c>
      <c r="I20" s="58">
        <v>137462.40700000001</v>
      </c>
      <c r="J20" s="145">
        <f t="shared" si="1"/>
        <v>1</v>
      </c>
      <c r="K20" s="58">
        <v>3014</v>
      </c>
      <c r="L20" s="58">
        <v>8057572</v>
      </c>
      <c r="M20" s="60">
        <f t="shared" si="2"/>
        <v>137462.40700000001</v>
      </c>
      <c r="N20" s="24">
        <f t="shared" si="3"/>
        <v>137.46240700000001</v>
      </c>
      <c r="O20" s="24">
        <f t="shared" si="4"/>
        <v>137.46240700000001</v>
      </c>
    </row>
    <row r="21" spans="1:15" ht="36">
      <c r="A21" s="24">
        <v>14</v>
      </c>
      <c r="B21" s="159" t="s">
        <v>851</v>
      </c>
      <c r="C21" s="54" t="s">
        <v>844</v>
      </c>
      <c r="D21" s="55" t="s">
        <v>397</v>
      </c>
      <c r="E21" s="55" t="s">
        <v>117</v>
      </c>
      <c r="F21" s="54" t="s">
        <v>845</v>
      </c>
      <c r="G21" s="156">
        <v>5</v>
      </c>
      <c r="H21" s="157">
        <v>138536.15100000001</v>
      </c>
      <c r="I21" s="58">
        <v>138536.15100000001</v>
      </c>
      <c r="J21" s="158">
        <f t="shared" si="1"/>
        <v>1</v>
      </c>
      <c r="K21" s="58">
        <v>3030</v>
      </c>
      <c r="L21" s="58">
        <v>8158776</v>
      </c>
      <c r="M21" s="60">
        <f t="shared" si="2"/>
        <v>138536.15100000001</v>
      </c>
      <c r="N21" s="24">
        <f t="shared" si="3"/>
        <v>138.53615100000002</v>
      </c>
      <c r="O21" s="24">
        <f t="shared" si="4"/>
        <v>138.53615100000002</v>
      </c>
    </row>
    <row r="22" spans="1:15" ht="36">
      <c r="A22" s="24">
        <v>15</v>
      </c>
      <c r="B22" s="159" t="s">
        <v>852</v>
      </c>
      <c r="C22" s="54" t="s">
        <v>844</v>
      </c>
      <c r="D22" s="64" t="s">
        <v>848</v>
      </c>
      <c r="E22" s="55" t="s">
        <v>128</v>
      </c>
      <c r="F22" s="54" t="s">
        <v>845</v>
      </c>
      <c r="G22" s="156">
        <v>5</v>
      </c>
      <c r="H22" s="157">
        <v>128792.845</v>
      </c>
      <c r="I22" s="58">
        <v>130433.859</v>
      </c>
      <c r="J22" s="158">
        <f t="shared" si="1"/>
        <v>0.98741880357921485</v>
      </c>
      <c r="K22" s="58">
        <v>2833</v>
      </c>
      <c r="L22" s="58">
        <v>7654654</v>
      </c>
      <c r="M22" s="60">
        <f t="shared" si="2"/>
        <v>128792.845</v>
      </c>
      <c r="N22" s="24">
        <f t="shared" si="3"/>
        <v>128.792845</v>
      </c>
      <c r="O22" s="24">
        <f t="shared" si="4"/>
        <v>130.43385899999998</v>
      </c>
    </row>
    <row r="23" spans="1:15" ht="36">
      <c r="A23" s="65">
        <v>16</v>
      </c>
      <c r="B23" s="159" t="s">
        <v>853</v>
      </c>
      <c r="C23" s="54" t="s">
        <v>844</v>
      </c>
      <c r="D23" s="64" t="s">
        <v>848</v>
      </c>
      <c r="E23" s="55" t="s">
        <v>128</v>
      </c>
      <c r="F23" s="54" t="s">
        <v>845</v>
      </c>
      <c r="G23" s="156">
        <v>7</v>
      </c>
      <c r="H23" s="157">
        <v>145709.929</v>
      </c>
      <c r="I23" s="58">
        <v>146599.35200000001</v>
      </c>
      <c r="J23" s="145">
        <f t="shared" si="1"/>
        <v>0.99393296772553263</v>
      </c>
      <c r="K23" s="58">
        <v>3260</v>
      </c>
      <c r="L23" s="58">
        <v>8633634</v>
      </c>
      <c r="M23" s="60">
        <f t="shared" si="2"/>
        <v>145709.929</v>
      </c>
      <c r="N23" s="24">
        <f t="shared" si="3"/>
        <v>145.70992900000002</v>
      </c>
      <c r="O23" s="24">
        <f t="shared" si="4"/>
        <v>146.59935200000001</v>
      </c>
    </row>
    <row r="24" spans="1:15" ht="40.5">
      <c r="A24" s="65">
        <v>17</v>
      </c>
      <c r="B24" s="8" t="s">
        <v>854</v>
      </c>
      <c r="C24" s="62" t="s">
        <v>844</v>
      </c>
      <c r="D24" s="62" t="s">
        <v>397</v>
      </c>
      <c r="E24" s="66" t="s">
        <v>117</v>
      </c>
      <c r="F24" s="66" t="s">
        <v>845</v>
      </c>
      <c r="G24" s="67">
        <v>5</v>
      </c>
      <c r="H24" s="68">
        <v>146114.853</v>
      </c>
      <c r="I24" s="69">
        <v>146114.853</v>
      </c>
      <c r="J24" s="158">
        <f t="shared" si="1"/>
        <v>1</v>
      </c>
      <c r="K24" s="58">
        <v>3233</v>
      </c>
      <c r="L24" s="58">
        <v>8610172</v>
      </c>
      <c r="M24" s="60">
        <f t="shared" si="2"/>
        <v>146114.853</v>
      </c>
      <c r="N24" s="24">
        <f t="shared" si="3"/>
        <v>146.11485300000001</v>
      </c>
      <c r="O24" s="24">
        <f t="shared" si="4"/>
        <v>146.11485300000001</v>
      </c>
    </row>
    <row r="25" spans="1:15" ht="40.5">
      <c r="A25" s="24">
        <v>18</v>
      </c>
      <c r="B25" s="8" t="s">
        <v>855</v>
      </c>
      <c r="C25" s="62" t="s">
        <v>844</v>
      </c>
      <c r="D25" s="62" t="s">
        <v>848</v>
      </c>
      <c r="E25" s="66" t="s">
        <v>128</v>
      </c>
      <c r="F25" s="66" t="s">
        <v>845</v>
      </c>
      <c r="G25" s="67">
        <v>5</v>
      </c>
      <c r="H25" s="68">
        <v>132742.87400000001</v>
      </c>
      <c r="I25" s="69">
        <v>134277.60699999999</v>
      </c>
      <c r="J25" s="158">
        <f t="shared" si="1"/>
        <v>0.98857044719303067</v>
      </c>
      <c r="K25" s="58">
        <v>2924</v>
      </c>
      <c r="L25" s="58">
        <v>7884754</v>
      </c>
      <c r="M25" s="60">
        <f t="shared" si="2"/>
        <v>132742.87400000001</v>
      </c>
      <c r="N25" s="24">
        <f t="shared" si="3"/>
        <v>132.742874</v>
      </c>
      <c r="O25" s="24">
        <f t="shared" si="4"/>
        <v>134.27760699999999</v>
      </c>
    </row>
    <row r="26" spans="1:15" ht="54">
      <c r="A26" s="24">
        <v>19</v>
      </c>
      <c r="B26" s="8" t="s">
        <v>856</v>
      </c>
      <c r="C26" s="62" t="s">
        <v>844</v>
      </c>
      <c r="D26" s="62" t="s">
        <v>848</v>
      </c>
      <c r="E26" s="66" t="s">
        <v>128</v>
      </c>
      <c r="F26" s="66" t="s">
        <v>845</v>
      </c>
      <c r="G26" s="67">
        <v>5</v>
      </c>
      <c r="H26" s="68">
        <v>117677.87300000001</v>
      </c>
      <c r="I26" s="69">
        <v>119098.655</v>
      </c>
      <c r="J26" s="145">
        <f t="shared" si="1"/>
        <v>0.9880705453810541</v>
      </c>
      <c r="K26" s="58">
        <v>2607</v>
      </c>
      <c r="L26" s="58">
        <v>6985256</v>
      </c>
      <c r="M26" s="60">
        <f t="shared" si="2"/>
        <v>117677.87300000001</v>
      </c>
      <c r="N26" s="24">
        <f t="shared" si="3"/>
        <v>117.67787300000001</v>
      </c>
      <c r="O26" s="24">
        <f t="shared" si="4"/>
        <v>119.09865499999999</v>
      </c>
    </row>
    <row r="27" spans="1:15" ht="40.5">
      <c r="A27" s="24">
        <v>20</v>
      </c>
      <c r="B27" s="8" t="s">
        <v>857</v>
      </c>
      <c r="C27" s="62" t="s">
        <v>844</v>
      </c>
      <c r="D27" s="62" t="s">
        <v>848</v>
      </c>
      <c r="E27" s="66" t="s">
        <v>128</v>
      </c>
      <c r="F27" s="66" t="s">
        <v>845</v>
      </c>
      <c r="G27" s="67">
        <v>5</v>
      </c>
      <c r="H27" s="68">
        <v>125571.054</v>
      </c>
      <c r="I27" s="69">
        <v>126886.499</v>
      </c>
      <c r="J27" s="145">
        <f t="shared" si="1"/>
        <v>0.98963290018743455</v>
      </c>
      <c r="K27" s="58">
        <v>2768</v>
      </c>
      <c r="L27" s="58">
        <v>7463910</v>
      </c>
      <c r="M27" s="60">
        <f t="shared" si="2"/>
        <v>125571.054</v>
      </c>
      <c r="N27" s="24">
        <f t="shared" si="3"/>
        <v>125.571054</v>
      </c>
      <c r="O27" s="24">
        <f t="shared" si="4"/>
        <v>126.886499</v>
      </c>
    </row>
    <row r="28" spans="1:15" ht="54">
      <c r="A28" s="24">
        <v>21</v>
      </c>
      <c r="B28" s="8" t="s">
        <v>858</v>
      </c>
      <c r="C28" s="62" t="s">
        <v>844</v>
      </c>
      <c r="D28" s="62" t="s">
        <v>397</v>
      </c>
      <c r="E28" s="66" t="s">
        <v>117</v>
      </c>
      <c r="F28" s="66" t="s">
        <v>845</v>
      </c>
      <c r="G28" s="67">
        <v>5</v>
      </c>
      <c r="H28" s="68">
        <v>137771.182</v>
      </c>
      <c r="I28" s="69">
        <v>137771.182</v>
      </c>
      <c r="J28" s="145">
        <f t="shared" si="1"/>
        <v>1</v>
      </c>
      <c r="K28" s="58">
        <v>3016</v>
      </c>
      <c r="L28" s="58">
        <v>8113732</v>
      </c>
      <c r="M28" s="60">
        <f t="shared" si="2"/>
        <v>137771.182</v>
      </c>
      <c r="N28" s="24">
        <f t="shared" si="3"/>
        <v>137.77118200000001</v>
      </c>
      <c r="O28" s="24">
        <f t="shared" si="4"/>
        <v>137.77118200000001</v>
      </c>
    </row>
    <row r="29" spans="1:15" ht="40.5">
      <c r="A29" s="24">
        <v>22</v>
      </c>
      <c r="B29" s="8" t="s">
        <v>859</v>
      </c>
      <c r="C29" s="62" t="s">
        <v>844</v>
      </c>
      <c r="D29" s="62" t="s">
        <v>860</v>
      </c>
      <c r="E29" s="66" t="s">
        <v>128</v>
      </c>
      <c r="F29" s="66" t="s">
        <v>845</v>
      </c>
      <c r="G29" s="67">
        <v>5</v>
      </c>
      <c r="H29" s="68">
        <v>118973.049</v>
      </c>
      <c r="I29" s="69">
        <v>0</v>
      </c>
      <c r="J29" s="145" t="e">
        <f t="shared" si="1"/>
        <v>#DIV/0!</v>
      </c>
      <c r="K29" s="58">
        <v>2842</v>
      </c>
      <c r="L29" s="58">
        <v>6402678</v>
      </c>
      <c r="M29" s="63"/>
      <c r="N29" s="24">
        <f t="shared" si="3"/>
        <v>118.973049</v>
      </c>
      <c r="O29" s="24">
        <f t="shared" si="4"/>
        <v>0</v>
      </c>
    </row>
    <row r="30" spans="1:15" ht="40.5">
      <c r="A30" s="24">
        <v>23</v>
      </c>
      <c r="B30" s="8" t="s">
        <v>861</v>
      </c>
      <c r="C30" s="62" t="s">
        <v>844</v>
      </c>
      <c r="D30" s="62" t="s">
        <v>860</v>
      </c>
      <c r="E30" s="66" t="s">
        <v>128</v>
      </c>
      <c r="F30" s="66" t="s">
        <v>845</v>
      </c>
      <c r="G30" s="67">
        <v>7</v>
      </c>
      <c r="H30" s="68">
        <v>120322.182</v>
      </c>
      <c r="I30" s="69">
        <v>0</v>
      </c>
      <c r="J30" s="158" t="e">
        <f t="shared" si="1"/>
        <v>#DIV/0!</v>
      </c>
      <c r="K30" s="58">
        <v>2794</v>
      </c>
      <c r="L30" s="58">
        <v>6502015</v>
      </c>
      <c r="M30" s="63"/>
      <c r="N30" s="24">
        <f t="shared" si="3"/>
        <v>120.322182</v>
      </c>
      <c r="O30" s="24">
        <f t="shared" si="4"/>
        <v>0</v>
      </c>
    </row>
    <row r="31" spans="1:15" ht="40.5">
      <c r="A31" s="24">
        <v>24</v>
      </c>
      <c r="B31" s="8" t="s">
        <v>862</v>
      </c>
      <c r="C31" s="62" t="s">
        <v>844</v>
      </c>
      <c r="D31" s="62" t="s">
        <v>860</v>
      </c>
      <c r="E31" s="66" t="s">
        <v>128</v>
      </c>
      <c r="F31" s="66" t="s">
        <v>845</v>
      </c>
      <c r="G31" s="67">
        <v>5</v>
      </c>
      <c r="H31" s="68">
        <v>70289.387000000002</v>
      </c>
      <c r="I31" s="69">
        <v>0</v>
      </c>
      <c r="J31" s="158" t="e">
        <f t="shared" si="1"/>
        <v>#DIV/0!</v>
      </c>
      <c r="K31" s="58">
        <v>1737</v>
      </c>
      <c r="L31" s="58">
        <v>3757504</v>
      </c>
      <c r="M31" s="63"/>
      <c r="N31" s="24">
        <f t="shared" si="3"/>
        <v>70.289387000000005</v>
      </c>
      <c r="O31" s="24">
        <f t="shared" si="4"/>
        <v>0</v>
      </c>
    </row>
    <row r="32" spans="1:15" ht="40.5">
      <c r="A32" s="24">
        <v>25</v>
      </c>
      <c r="B32" s="8" t="s">
        <v>863</v>
      </c>
      <c r="C32" s="62" t="s">
        <v>844</v>
      </c>
      <c r="D32" s="62" t="s">
        <v>860</v>
      </c>
      <c r="E32" s="66" t="s">
        <v>128</v>
      </c>
      <c r="F32" s="66" t="s">
        <v>845</v>
      </c>
      <c r="G32" s="67">
        <v>5</v>
      </c>
      <c r="H32" s="68">
        <v>59772.137999999999</v>
      </c>
      <c r="I32" s="69">
        <v>0</v>
      </c>
      <c r="J32" s="145" t="e">
        <f t="shared" si="1"/>
        <v>#DIV/0!</v>
      </c>
      <c r="K32" s="58">
        <v>1553</v>
      </c>
      <c r="L32" s="58">
        <v>3170506</v>
      </c>
      <c r="M32" s="63"/>
      <c r="N32" s="24">
        <f t="shared" si="3"/>
        <v>59.772137999999998</v>
      </c>
      <c r="O32" s="24">
        <f t="shared" si="4"/>
        <v>0</v>
      </c>
    </row>
    <row r="33" spans="1:13" ht="27">
      <c r="A33" s="65">
        <v>26</v>
      </c>
      <c r="B33" s="371" t="s">
        <v>864</v>
      </c>
      <c r="C33" s="54" t="s">
        <v>865</v>
      </c>
      <c r="D33" s="64" t="s">
        <v>866</v>
      </c>
      <c r="E33" s="55" t="s">
        <v>117</v>
      </c>
      <c r="F33" s="54" t="s">
        <v>867</v>
      </c>
      <c r="G33" s="156">
        <v>3</v>
      </c>
      <c r="H33" s="157">
        <v>67085</v>
      </c>
      <c r="I33" s="58">
        <v>67085</v>
      </c>
      <c r="J33" s="158">
        <f t="shared" si="1"/>
        <v>1</v>
      </c>
      <c r="K33" s="58">
        <v>970</v>
      </c>
      <c r="L33" s="58">
        <v>4054311</v>
      </c>
      <c r="M33" s="60">
        <f>H33</f>
        <v>67085</v>
      </c>
    </row>
    <row r="34" spans="1:13" ht="27">
      <c r="A34" s="65">
        <v>27</v>
      </c>
      <c r="B34" s="159" t="s">
        <v>868</v>
      </c>
      <c r="C34" s="54" t="s">
        <v>865</v>
      </c>
      <c r="D34" s="8" t="s">
        <v>866</v>
      </c>
      <c r="E34" s="55" t="s">
        <v>117</v>
      </c>
      <c r="F34" s="54" t="s">
        <v>867</v>
      </c>
      <c r="G34" s="156">
        <v>3</v>
      </c>
      <c r="H34" s="157">
        <v>214816</v>
      </c>
      <c r="I34" s="58">
        <v>214816</v>
      </c>
      <c r="J34" s="145">
        <f t="shared" si="1"/>
        <v>1</v>
      </c>
      <c r="K34" s="58">
        <v>2730</v>
      </c>
      <c r="L34" s="58">
        <v>14886071</v>
      </c>
      <c r="M34" s="60">
        <f>H34</f>
        <v>214816</v>
      </c>
    </row>
    <row r="35" spans="1:13" ht="36">
      <c r="A35" s="24">
        <v>28</v>
      </c>
      <c r="B35" s="159" t="s">
        <v>869</v>
      </c>
      <c r="C35" s="54" t="s">
        <v>870</v>
      </c>
      <c r="D35" s="55" t="s">
        <v>871</v>
      </c>
      <c r="E35" s="55" t="s">
        <v>117</v>
      </c>
      <c r="F35" s="54" t="s">
        <v>872</v>
      </c>
      <c r="G35" s="156">
        <v>3</v>
      </c>
      <c r="H35" s="157">
        <f>713941144/1.08/1000</f>
        <v>661056.61481481476</v>
      </c>
      <c r="I35" s="58">
        <f>861948502/1.08/1000</f>
        <v>798100.46481481486</v>
      </c>
      <c r="J35" s="158">
        <f t="shared" si="1"/>
        <v>0.82828747000943204</v>
      </c>
      <c r="K35" s="58">
        <v>12400</v>
      </c>
      <c r="L35" s="58">
        <f>36425000+7137000</f>
        <v>43562000</v>
      </c>
      <c r="M35" s="60">
        <f>H35</f>
        <v>661056.61481481476</v>
      </c>
    </row>
    <row r="36" spans="1:13" ht="36">
      <c r="A36" s="24">
        <v>29</v>
      </c>
      <c r="B36" s="159" t="s">
        <v>873</v>
      </c>
      <c r="C36" s="54" t="s">
        <v>870</v>
      </c>
      <c r="D36" s="62" t="s">
        <v>692</v>
      </c>
      <c r="E36" s="55" t="s">
        <v>128</v>
      </c>
      <c r="F36" s="54" t="s">
        <v>872</v>
      </c>
      <c r="G36" s="156">
        <v>3</v>
      </c>
      <c r="H36" s="157">
        <f>113230339/1.08/1000</f>
        <v>104842.90648148148</v>
      </c>
      <c r="I36" s="58">
        <f>115196394/1.08/1000</f>
        <v>106663.32777777777</v>
      </c>
      <c r="J36" s="145">
        <f t="shared" si="1"/>
        <v>0.98293301611507045</v>
      </c>
      <c r="K36" s="58">
        <v>1939</v>
      </c>
      <c r="L36" s="58">
        <f>5631000+267000</f>
        <v>5898000</v>
      </c>
      <c r="M36" s="60">
        <f>H36</f>
        <v>104842.90648148148</v>
      </c>
    </row>
    <row r="37" spans="1:13" ht="36">
      <c r="A37" s="24">
        <v>30</v>
      </c>
      <c r="B37" s="371" t="s">
        <v>874</v>
      </c>
      <c r="C37" s="54" t="s">
        <v>870</v>
      </c>
      <c r="D37" s="62" t="s">
        <v>692</v>
      </c>
      <c r="E37" s="55" t="s">
        <v>128</v>
      </c>
      <c r="F37" s="54" t="s">
        <v>872</v>
      </c>
      <c r="G37" s="156">
        <v>3</v>
      </c>
      <c r="H37" s="157">
        <f>68874818/1.08/1000</f>
        <v>63772.979629629626</v>
      </c>
      <c r="I37" s="58">
        <f>74253278/1.08/1000</f>
        <v>68753.035185185174</v>
      </c>
      <c r="J37" s="145">
        <f t="shared" si="1"/>
        <v>0.9275660261086387</v>
      </c>
      <c r="K37" s="58">
        <v>1133</v>
      </c>
      <c r="L37" s="58">
        <f>3012000+249000</f>
        <v>3261000</v>
      </c>
      <c r="M37" s="60">
        <f>H37</f>
        <v>63772.979629629626</v>
      </c>
    </row>
    <row r="38" spans="1:13" ht="36">
      <c r="A38" s="24">
        <v>31</v>
      </c>
      <c r="B38" s="159" t="s">
        <v>875</v>
      </c>
      <c r="C38" s="54" t="s">
        <v>805</v>
      </c>
      <c r="D38" s="55" t="s">
        <v>876</v>
      </c>
      <c r="E38" s="55" t="s">
        <v>128</v>
      </c>
      <c r="F38" s="54" t="s">
        <v>877</v>
      </c>
      <c r="G38" s="156">
        <v>5</v>
      </c>
      <c r="H38" s="157">
        <v>33201</v>
      </c>
      <c r="I38" s="58"/>
      <c r="J38" s="158" t="e">
        <f t="shared" si="1"/>
        <v>#DIV/0!</v>
      </c>
      <c r="K38" s="58">
        <v>1474</v>
      </c>
      <c r="L38" s="58">
        <v>1568498</v>
      </c>
      <c r="M38" s="60"/>
    </row>
    <row r="39" spans="1:13">
      <c r="A39" s="24">
        <v>32</v>
      </c>
      <c r="B39" s="62"/>
      <c r="C39" s="62"/>
      <c r="D39" s="62"/>
      <c r="E39" s="66"/>
      <c r="F39" s="66"/>
      <c r="G39" s="67"/>
      <c r="H39" s="68"/>
      <c r="I39" s="69"/>
      <c r="J39" s="158" t="e">
        <f>H39/I39</f>
        <v>#DIV/0!</v>
      </c>
      <c r="K39" s="58"/>
      <c r="L39" s="58"/>
      <c r="M39" s="63"/>
    </row>
    <row r="40" spans="1:13">
      <c r="A40" s="24">
        <v>33</v>
      </c>
      <c r="B40" s="62"/>
      <c r="C40" s="62"/>
      <c r="D40" s="62"/>
      <c r="E40" s="66"/>
      <c r="F40" s="66"/>
      <c r="G40" s="67"/>
      <c r="H40" s="68"/>
      <c r="I40" s="69"/>
      <c r="J40" s="145" t="e">
        <f>H40/I40</f>
        <v>#DIV/0!</v>
      </c>
      <c r="K40" s="58"/>
      <c r="L40" s="58"/>
      <c r="M40" s="63"/>
    </row>
    <row r="41" spans="1:13">
      <c r="A41" s="24">
        <v>34</v>
      </c>
      <c r="B41" s="62"/>
      <c r="C41" s="62"/>
      <c r="D41" s="62"/>
      <c r="E41" s="66"/>
      <c r="F41" s="66"/>
      <c r="G41" s="67"/>
      <c r="H41" s="68"/>
      <c r="I41" s="69"/>
      <c r="J41" s="145" t="e">
        <f>H41/I41</f>
        <v>#DIV/0!</v>
      </c>
      <c r="K41" s="58"/>
      <c r="L41" s="58"/>
      <c r="M41" s="63"/>
    </row>
    <row r="42" spans="1:13">
      <c r="A42" s="24">
        <v>35</v>
      </c>
      <c r="B42" s="62"/>
      <c r="C42" s="62"/>
      <c r="D42" s="62"/>
      <c r="E42" s="66"/>
      <c r="F42" s="66"/>
      <c r="G42" s="67"/>
      <c r="H42" s="68"/>
      <c r="I42" s="69"/>
      <c r="J42" s="145" t="e">
        <f>H42/I42</f>
        <v>#DIV/0!</v>
      </c>
      <c r="K42" s="58"/>
      <c r="L42" s="58"/>
      <c r="M42" s="63"/>
    </row>
    <row r="43" spans="1:13">
      <c r="A43" s="24">
        <v>36</v>
      </c>
      <c r="B43" s="41"/>
      <c r="C43" s="41"/>
      <c r="D43" s="41"/>
      <c r="E43" s="70"/>
      <c r="F43" s="70"/>
      <c r="G43" s="43"/>
      <c r="H43" s="71"/>
      <c r="I43" s="72"/>
      <c r="J43" s="145" t="e">
        <f t="shared" ref="J43:J106" si="5">H43/I43</f>
        <v>#DIV/0!</v>
      </c>
      <c r="K43" s="42"/>
      <c r="L43" s="42"/>
      <c r="M43" s="41"/>
    </row>
    <row r="44" spans="1:13">
      <c r="A44" s="24">
        <v>37</v>
      </c>
      <c r="B44" s="41"/>
      <c r="C44" s="41"/>
      <c r="D44" s="41"/>
      <c r="E44" s="70"/>
      <c r="F44" s="70"/>
      <c r="G44" s="43"/>
      <c r="H44" s="71"/>
      <c r="I44" s="72"/>
      <c r="J44" s="158" t="e">
        <f t="shared" si="5"/>
        <v>#DIV/0!</v>
      </c>
      <c r="K44" s="42"/>
      <c r="L44" s="42"/>
      <c r="M44" s="41"/>
    </row>
    <row r="45" spans="1:13">
      <c r="A45" s="24">
        <v>38</v>
      </c>
      <c r="B45" s="41"/>
      <c r="C45" s="41"/>
      <c r="D45" s="41"/>
      <c r="E45" s="70"/>
      <c r="F45" s="70"/>
      <c r="G45" s="43"/>
      <c r="H45" s="71"/>
      <c r="I45" s="72"/>
      <c r="J45" s="158" t="e">
        <f t="shared" si="5"/>
        <v>#DIV/0!</v>
      </c>
      <c r="K45" s="42"/>
      <c r="L45" s="42"/>
      <c r="M45" s="41"/>
    </row>
    <row r="46" spans="1:13">
      <c r="A46" s="24">
        <v>39</v>
      </c>
      <c r="B46" s="41"/>
      <c r="C46" s="41"/>
      <c r="D46" s="41"/>
      <c r="E46" s="70"/>
      <c r="F46" s="70"/>
      <c r="G46" s="43"/>
      <c r="H46" s="71"/>
      <c r="I46" s="72"/>
      <c r="J46" s="145" t="e">
        <f t="shared" si="5"/>
        <v>#DIV/0!</v>
      </c>
      <c r="K46" s="42"/>
      <c r="L46" s="42"/>
      <c r="M46" s="41"/>
    </row>
    <row r="47" spans="1:13">
      <c r="A47" s="24">
        <v>40</v>
      </c>
      <c r="B47" s="41"/>
      <c r="C47" s="41"/>
      <c r="D47" s="41"/>
      <c r="E47" s="70"/>
      <c r="F47" s="70"/>
      <c r="G47" s="43"/>
      <c r="H47" s="71"/>
      <c r="I47" s="72"/>
      <c r="J47" s="158" t="e">
        <f t="shared" si="5"/>
        <v>#DIV/0!</v>
      </c>
      <c r="K47" s="42"/>
      <c r="L47" s="42"/>
      <c r="M47" s="41"/>
    </row>
    <row r="48" spans="1:13">
      <c r="A48" s="24">
        <v>41</v>
      </c>
      <c r="B48" s="41"/>
      <c r="C48" s="41"/>
      <c r="D48" s="41"/>
      <c r="E48" s="70"/>
      <c r="F48" s="70"/>
      <c r="G48" s="43"/>
      <c r="H48" s="71"/>
      <c r="I48" s="72"/>
      <c r="J48" s="158" t="e">
        <f t="shared" si="5"/>
        <v>#DIV/0!</v>
      </c>
      <c r="K48" s="42"/>
      <c r="L48" s="42"/>
      <c r="M48" s="41"/>
    </row>
    <row r="49" spans="1:13">
      <c r="A49" s="24">
        <v>42</v>
      </c>
      <c r="B49" s="41"/>
      <c r="C49" s="41"/>
      <c r="D49" s="41"/>
      <c r="E49" s="70"/>
      <c r="F49" s="70"/>
      <c r="G49" s="43"/>
      <c r="H49" s="71"/>
      <c r="I49" s="72"/>
      <c r="J49" s="145" t="e">
        <f t="shared" si="5"/>
        <v>#DIV/0!</v>
      </c>
      <c r="K49" s="42"/>
      <c r="L49" s="42"/>
      <c r="M49" s="41"/>
    </row>
    <row r="50" spans="1:13">
      <c r="A50" s="24">
        <v>43</v>
      </c>
      <c r="B50" s="41"/>
      <c r="C50" s="41"/>
      <c r="D50" s="41"/>
      <c r="E50" s="70"/>
      <c r="F50" s="70"/>
      <c r="G50" s="43"/>
      <c r="H50" s="71"/>
      <c r="I50" s="72"/>
      <c r="J50" s="145" t="e">
        <f t="shared" si="5"/>
        <v>#DIV/0!</v>
      </c>
      <c r="K50" s="42"/>
      <c r="L50" s="42"/>
      <c r="M50" s="41"/>
    </row>
    <row r="51" spans="1:13">
      <c r="A51" s="24">
        <v>44</v>
      </c>
      <c r="B51" s="41"/>
      <c r="C51" s="41"/>
      <c r="D51" s="41"/>
      <c r="E51" s="70"/>
      <c r="F51" s="70"/>
      <c r="G51" s="43"/>
      <c r="H51" s="71"/>
      <c r="I51" s="72"/>
      <c r="J51" s="145" t="e">
        <f t="shared" si="5"/>
        <v>#DIV/0!</v>
      </c>
      <c r="K51" s="42"/>
      <c r="L51" s="42"/>
      <c r="M51" s="41"/>
    </row>
    <row r="52" spans="1:13">
      <c r="A52" s="24">
        <v>45</v>
      </c>
      <c r="B52" s="41"/>
      <c r="C52" s="41"/>
      <c r="D52" s="41"/>
      <c r="E52" s="70"/>
      <c r="F52" s="70"/>
      <c r="G52" s="43"/>
      <c r="H52" s="71"/>
      <c r="I52" s="72"/>
      <c r="J52" s="145" t="e">
        <f t="shared" si="5"/>
        <v>#DIV/0!</v>
      </c>
      <c r="K52" s="42"/>
      <c r="L52" s="42"/>
      <c r="M52" s="41"/>
    </row>
    <row r="53" spans="1:13">
      <c r="A53" s="24">
        <v>46</v>
      </c>
      <c r="B53" s="41"/>
      <c r="C53" s="41"/>
      <c r="D53" s="41"/>
      <c r="E53" s="70"/>
      <c r="F53" s="70"/>
      <c r="G53" s="43"/>
      <c r="H53" s="71"/>
      <c r="I53" s="72"/>
      <c r="J53" s="158" t="e">
        <f t="shared" si="5"/>
        <v>#DIV/0!</v>
      </c>
      <c r="K53" s="42"/>
      <c r="L53" s="42"/>
      <c r="M53" s="41"/>
    </row>
    <row r="54" spans="1:13">
      <c r="A54" s="24">
        <v>47</v>
      </c>
      <c r="B54" s="41"/>
      <c r="C54" s="41"/>
      <c r="D54" s="41"/>
      <c r="E54" s="70"/>
      <c r="F54" s="70"/>
      <c r="G54" s="43"/>
      <c r="H54" s="71"/>
      <c r="I54" s="72"/>
      <c r="J54" s="158" t="e">
        <f t="shared" si="5"/>
        <v>#DIV/0!</v>
      </c>
      <c r="K54" s="42"/>
      <c r="L54" s="42"/>
      <c r="M54" s="41"/>
    </row>
    <row r="55" spans="1:13">
      <c r="A55" s="24">
        <v>48</v>
      </c>
      <c r="B55" s="41"/>
      <c r="C55" s="41"/>
      <c r="D55" s="41"/>
      <c r="E55" s="70"/>
      <c r="F55" s="70"/>
      <c r="G55" s="43"/>
      <c r="H55" s="71"/>
      <c r="I55" s="72"/>
      <c r="J55" s="145" t="e">
        <f t="shared" si="5"/>
        <v>#DIV/0!</v>
      </c>
      <c r="K55" s="42"/>
      <c r="L55" s="42"/>
      <c r="M55" s="41"/>
    </row>
    <row r="56" spans="1:13">
      <c r="A56" s="24">
        <v>49</v>
      </c>
      <c r="B56" s="41"/>
      <c r="C56" s="41"/>
      <c r="D56" s="41"/>
      <c r="E56" s="70"/>
      <c r="F56" s="70"/>
      <c r="G56" s="43"/>
      <c r="H56" s="71"/>
      <c r="I56" s="72"/>
      <c r="J56" s="158" t="e">
        <f t="shared" si="5"/>
        <v>#DIV/0!</v>
      </c>
      <c r="K56" s="42"/>
      <c r="L56" s="42"/>
      <c r="M56" s="41"/>
    </row>
    <row r="57" spans="1:13">
      <c r="A57" s="24">
        <v>50</v>
      </c>
      <c r="B57" s="41"/>
      <c r="C57" s="41"/>
      <c r="D57" s="41"/>
      <c r="E57" s="70"/>
      <c r="F57" s="70"/>
      <c r="G57" s="43"/>
      <c r="H57" s="71"/>
      <c r="I57" s="72"/>
      <c r="J57" s="158" t="e">
        <f t="shared" si="5"/>
        <v>#DIV/0!</v>
      </c>
      <c r="K57" s="42"/>
      <c r="L57" s="42"/>
      <c r="M57" s="41"/>
    </row>
    <row r="58" spans="1:13">
      <c r="A58" s="24">
        <v>51</v>
      </c>
      <c r="B58" s="41"/>
      <c r="C58" s="41"/>
      <c r="D58" s="41"/>
      <c r="E58" s="70"/>
      <c r="F58" s="70"/>
      <c r="G58" s="43"/>
      <c r="H58" s="71"/>
      <c r="I58" s="72"/>
      <c r="J58" s="145" t="e">
        <f t="shared" si="5"/>
        <v>#DIV/0!</v>
      </c>
      <c r="K58" s="42"/>
      <c r="L58" s="42"/>
      <c r="M58" s="41"/>
    </row>
    <row r="59" spans="1:13">
      <c r="A59" s="24">
        <v>52</v>
      </c>
      <c r="B59" s="41"/>
      <c r="C59" s="41"/>
      <c r="D59" s="41"/>
      <c r="E59" s="70"/>
      <c r="F59" s="70"/>
      <c r="G59" s="43"/>
      <c r="H59" s="71"/>
      <c r="I59" s="72"/>
      <c r="J59" s="145" t="e">
        <f t="shared" si="5"/>
        <v>#DIV/0!</v>
      </c>
      <c r="K59" s="42"/>
      <c r="L59" s="42"/>
      <c r="M59" s="41"/>
    </row>
    <row r="60" spans="1:13">
      <c r="A60" s="24">
        <v>53</v>
      </c>
      <c r="B60" s="41"/>
      <c r="C60" s="41"/>
      <c r="D60" s="41"/>
      <c r="E60" s="70"/>
      <c r="F60" s="70"/>
      <c r="G60" s="43"/>
      <c r="H60" s="71"/>
      <c r="I60" s="72"/>
      <c r="J60" s="145" t="e">
        <f t="shared" si="5"/>
        <v>#DIV/0!</v>
      </c>
      <c r="K60" s="42"/>
      <c r="L60" s="42"/>
      <c r="M60" s="41"/>
    </row>
    <row r="61" spans="1:13">
      <c r="A61" s="24">
        <v>54</v>
      </c>
      <c r="B61" s="41"/>
      <c r="C61" s="41"/>
      <c r="D61" s="41"/>
      <c r="E61" s="70"/>
      <c r="F61" s="70"/>
      <c r="G61" s="43"/>
      <c r="H61" s="71"/>
      <c r="I61" s="72"/>
      <c r="J61" s="145" t="e">
        <f t="shared" si="5"/>
        <v>#DIV/0!</v>
      </c>
      <c r="K61" s="42"/>
      <c r="L61" s="42"/>
      <c r="M61" s="41"/>
    </row>
    <row r="62" spans="1:13">
      <c r="A62" s="24">
        <v>55</v>
      </c>
      <c r="B62" s="41"/>
      <c r="C62" s="41"/>
      <c r="D62" s="41"/>
      <c r="E62" s="70"/>
      <c r="F62" s="70"/>
      <c r="G62" s="43"/>
      <c r="H62" s="71"/>
      <c r="I62" s="72"/>
      <c r="J62" s="158" t="e">
        <f t="shared" si="5"/>
        <v>#DIV/0!</v>
      </c>
      <c r="K62" s="42"/>
      <c r="L62" s="42"/>
      <c r="M62" s="41"/>
    </row>
    <row r="63" spans="1:13">
      <c r="A63" s="24">
        <v>56</v>
      </c>
      <c r="B63" s="41"/>
      <c r="C63" s="41"/>
      <c r="D63" s="41"/>
      <c r="E63" s="70"/>
      <c r="F63" s="70"/>
      <c r="G63" s="43"/>
      <c r="H63" s="71"/>
      <c r="I63" s="72"/>
      <c r="J63" s="158" t="e">
        <f t="shared" si="5"/>
        <v>#DIV/0!</v>
      </c>
      <c r="K63" s="42"/>
      <c r="L63" s="42"/>
      <c r="M63" s="41"/>
    </row>
    <row r="64" spans="1:13">
      <c r="A64" s="24">
        <v>57</v>
      </c>
      <c r="B64" s="41"/>
      <c r="C64" s="41"/>
      <c r="D64" s="41"/>
      <c r="E64" s="70"/>
      <c r="F64" s="70"/>
      <c r="G64" s="43"/>
      <c r="H64" s="71"/>
      <c r="I64" s="72"/>
      <c r="J64" s="145" t="e">
        <f t="shared" si="5"/>
        <v>#DIV/0!</v>
      </c>
      <c r="K64" s="42"/>
      <c r="L64" s="42"/>
      <c r="M64" s="41"/>
    </row>
    <row r="65" spans="1:13">
      <c r="A65" s="24">
        <v>58</v>
      </c>
      <c r="B65" s="41"/>
      <c r="C65" s="41"/>
      <c r="D65" s="41"/>
      <c r="E65" s="70"/>
      <c r="F65" s="70"/>
      <c r="G65" s="43"/>
      <c r="H65" s="71"/>
      <c r="I65" s="72"/>
      <c r="J65" s="158" t="e">
        <f t="shared" si="5"/>
        <v>#DIV/0!</v>
      </c>
      <c r="K65" s="42"/>
      <c r="L65" s="42"/>
      <c r="M65" s="41"/>
    </row>
    <row r="66" spans="1:13">
      <c r="A66" s="24">
        <v>59</v>
      </c>
      <c r="B66" s="41"/>
      <c r="C66" s="41"/>
      <c r="D66" s="41"/>
      <c r="E66" s="70"/>
      <c r="F66" s="70"/>
      <c r="G66" s="43"/>
      <c r="H66" s="71"/>
      <c r="I66" s="72"/>
      <c r="J66" s="158" t="e">
        <f t="shared" si="5"/>
        <v>#DIV/0!</v>
      </c>
      <c r="K66" s="42"/>
      <c r="L66" s="42"/>
      <c r="M66" s="41"/>
    </row>
    <row r="67" spans="1:13">
      <c r="A67" s="24">
        <v>60</v>
      </c>
      <c r="B67" s="41"/>
      <c r="C67" s="41"/>
      <c r="D67" s="41"/>
      <c r="E67" s="70"/>
      <c r="F67" s="70"/>
      <c r="G67" s="43"/>
      <c r="H67" s="71"/>
      <c r="I67" s="72"/>
      <c r="J67" s="145" t="e">
        <f t="shared" si="5"/>
        <v>#DIV/0!</v>
      </c>
      <c r="K67" s="42"/>
      <c r="L67" s="42"/>
      <c r="M67" s="41"/>
    </row>
    <row r="68" spans="1:13">
      <c r="A68" s="24">
        <v>61</v>
      </c>
      <c r="B68" s="41"/>
      <c r="C68" s="41"/>
      <c r="D68" s="41"/>
      <c r="E68" s="70"/>
      <c r="F68" s="70"/>
      <c r="G68" s="43"/>
      <c r="H68" s="71"/>
      <c r="I68" s="72"/>
      <c r="J68" s="145" t="e">
        <f t="shared" si="5"/>
        <v>#DIV/0!</v>
      </c>
      <c r="K68" s="42"/>
      <c r="L68" s="42"/>
      <c r="M68" s="41"/>
    </row>
    <row r="69" spans="1:13">
      <c r="A69" s="24">
        <v>62</v>
      </c>
      <c r="B69" s="41"/>
      <c r="C69" s="41"/>
      <c r="D69" s="41"/>
      <c r="E69" s="70"/>
      <c r="F69" s="70"/>
      <c r="G69" s="43"/>
      <c r="H69" s="71"/>
      <c r="I69" s="72"/>
      <c r="J69" s="145" t="e">
        <f t="shared" si="5"/>
        <v>#DIV/0!</v>
      </c>
      <c r="K69" s="42"/>
      <c r="L69" s="42"/>
      <c r="M69" s="41"/>
    </row>
    <row r="70" spans="1:13">
      <c r="A70" s="24">
        <v>63</v>
      </c>
      <c r="B70" s="41"/>
      <c r="C70" s="41"/>
      <c r="D70" s="41"/>
      <c r="E70" s="70"/>
      <c r="F70" s="70"/>
      <c r="G70" s="43"/>
      <c r="H70" s="71"/>
      <c r="I70" s="72"/>
      <c r="J70" s="145" t="e">
        <f t="shared" si="5"/>
        <v>#DIV/0!</v>
      </c>
      <c r="K70" s="42"/>
      <c r="L70" s="42"/>
      <c r="M70" s="41"/>
    </row>
    <row r="71" spans="1:13">
      <c r="A71" s="24">
        <v>64</v>
      </c>
      <c r="B71" s="41"/>
      <c r="C71" s="41"/>
      <c r="D71" s="41"/>
      <c r="E71" s="70"/>
      <c r="F71" s="70"/>
      <c r="G71" s="43"/>
      <c r="H71" s="71"/>
      <c r="I71" s="72"/>
      <c r="J71" s="158" t="e">
        <f t="shared" si="5"/>
        <v>#DIV/0!</v>
      </c>
      <c r="K71" s="42"/>
      <c r="L71" s="42"/>
      <c r="M71" s="41"/>
    </row>
    <row r="72" spans="1:13">
      <c r="A72" s="24">
        <v>65</v>
      </c>
      <c r="B72" s="41"/>
      <c r="C72" s="41"/>
      <c r="D72" s="41"/>
      <c r="E72" s="70"/>
      <c r="F72" s="70"/>
      <c r="G72" s="43"/>
      <c r="H72" s="71"/>
      <c r="I72" s="72"/>
      <c r="J72" s="158" t="e">
        <f t="shared" si="5"/>
        <v>#DIV/0!</v>
      </c>
      <c r="K72" s="42"/>
      <c r="L72" s="42"/>
      <c r="M72" s="41"/>
    </row>
    <row r="73" spans="1:13">
      <c r="A73" s="24">
        <v>66</v>
      </c>
      <c r="B73" s="41"/>
      <c r="C73" s="41"/>
      <c r="D73" s="41"/>
      <c r="E73" s="70"/>
      <c r="F73" s="70"/>
      <c r="G73" s="43"/>
      <c r="H73" s="71"/>
      <c r="I73" s="72"/>
      <c r="J73" s="145" t="e">
        <f t="shared" si="5"/>
        <v>#DIV/0!</v>
      </c>
      <c r="K73" s="42"/>
      <c r="L73" s="42"/>
      <c r="M73" s="41"/>
    </row>
    <row r="74" spans="1:13">
      <c r="A74" s="24">
        <v>67</v>
      </c>
      <c r="B74" s="41"/>
      <c r="C74" s="41"/>
      <c r="D74" s="41"/>
      <c r="E74" s="70"/>
      <c r="F74" s="70"/>
      <c r="G74" s="43"/>
      <c r="H74" s="71"/>
      <c r="I74" s="72"/>
      <c r="J74" s="158" t="e">
        <f t="shared" si="5"/>
        <v>#DIV/0!</v>
      </c>
      <c r="K74" s="42"/>
      <c r="L74" s="42"/>
      <c r="M74" s="41"/>
    </row>
    <row r="75" spans="1:13">
      <c r="A75" s="24">
        <v>68</v>
      </c>
      <c r="B75" s="41"/>
      <c r="C75" s="41"/>
      <c r="D75" s="41"/>
      <c r="E75" s="70"/>
      <c r="F75" s="70"/>
      <c r="G75" s="43"/>
      <c r="H75" s="71"/>
      <c r="I75" s="72"/>
      <c r="J75" s="158" t="e">
        <f t="shared" si="5"/>
        <v>#DIV/0!</v>
      </c>
      <c r="K75" s="42"/>
      <c r="L75" s="42"/>
      <c r="M75" s="41"/>
    </row>
    <row r="76" spans="1:13">
      <c r="A76" s="24">
        <v>69</v>
      </c>
      <c r="B76" s="41"/>
      <c r="C76" s="41"/>
      <c r="D76" s="41"/>
      <c r="E76" s="70"/>
      <c r="F76" s="70"/>
      <c r="G76" s="43"/>
      <c r="H76" s="71"/>
      <c r="I76" s="72"/>
      <c r="J76" s="145" t="e">
        <f t="shared" si="5"/>
        <v>#DIV/0!</v>
      </c>
      <c r="K76" s="42"/>
      <c r="L76" s="42"/>
      <c r="M76" s="41"/>
    </row>
    <row r="77" spans="1:13">
      <c r="A77" s="24">
        <v>70</v>
      </c>
      <c r="B77" s="41"/>
      <c r="C77" s="41"/>
      <c r="D77" s="41"/>
      <c r="E77" s="70"/>
      <c r="F77" s="70"/>
      <c r="G77" s="43"/>
      <c r="H77" s="71"/>
      <c r="I77" s="72"/>
      <c r="J77" s="145" t="e">
        <f t="shared" si="5"/>
        <v>#DIV/0!</v>
      </c>
      <c r="K77" s="42"/>
      <c r="L77" s="42"/>
      <c r="M77" s="41"/>
    </row>
    <row r="78" spans="1:13">
      <c r="A78" s="24">
        <v>71</v>
      </c>
      <c r="B78" s="41"/>
      <c r="C78" s="41"/>
      <c r="D78" s="41"/>
      <c r="E78" s="70"/>
      <c r="F78" s="70"/>
      <c r="G78" s="43"/>
      <c r="H78" s="71"/>
      <c r="I78" s="72"/>
      <c r="J78" s="145" t="e">
        <f t="shared" si="5"/>
        <v>#DIV/0!</v>
      </c>
      <c r="K78" s="42"/>
      <c r="L78" s="42"/>
      <c r="M78" s="41"/>
    </row>
    <row r="79" spans="1:13">
      <c r="A79" s="24">
        <v>72</v>
      </c>
      <c r="B79" s="41"/>
      <c r="C79" s="41"/>
      <c r="D79" s="41"/>
      <c r="E79" s="70"/>
      <c r="F79" s="70"/>
      <c r="G79" s="43"/>
      <c r="H79" s="71"/>
      <c r="I79" s="72"/>
      <c r="J79" s="145" t="e">
        <f t="shared" si="5"/>
        <v>#DIV/0!</v>
      </c>
      <c r="K79" s="42"/>
      <c r="L79" s="42"/>
      <c r="M79" s="41"/>
    </row>
    <row r="80" spans="1:13">
      <c r="A80" s="24">
        <v>73</v>
      </c>
      <c r="B80" s="41"/>
      <c r="C80" s="41"/>
      <c r="D80" s="41"/>
      <c r="E80" s="70"/>
      <c r="F80" s="70"/>
      <c r="G80" s="43"/>
      <c r="H80" s="71"/>
      <c r="I80" s="72"/>
      <c r="J80" s="158" t="e">
        <f t="shared" si="5"/>
        <v>#DIV/0!</v>
      </c>
      <c r="K80" s="42"/>
      <c r="L80" s="42"/>
      <c r="M80" s="41"/>
    </row>
    <row r="81" spans="1:13">
      <c r="A81" s="24">
        <v>74</v>
      </c>
      <c r="B81" s="41"/>
      <c r="C81" s="41"/>
      <c r="D81" s="41"/>
      <c r="E81" s="70"/>
      <c r="F81" s="70"/>
      <c r="G81" s="43"/>
      <c r="H81" s="71"/>
      <c r="I81" s="72"/>
      <c r="J81" s="158" t="e">
        <f t="shared" si="5"/>
        <v>#DIV/0!</v>
      </c>
      <c r="K81" s="42"/>
      <c r="L81" s="42"/>
      <c r="M81" s="41"/>
    </row>
    <row r="82" spans="1:13">
      <c r="A82" s="24">
        <v>75</v>
      </c>
      <c r="B82" s="41"/>
      <c r="C82" s="41"/>
      <c r="D82" s="41"/>
      <c r="E82" s="70"/>
      <c r="F82" s="70"/>
      <c r="G82" s="43"/>
      <c r="H82" s="71"/>
      <c r="I82" s="72"/>
      <c r="J82" s="145" t="e">
        <f t="shared" si="5"/>
        <v>#DIV/0!</v>
      </c>
      <c r="K82" s="42"/>
      <c r="L82" s="42"/>
      <c r="M82" s="41"/>
    </row>
    <row r="83" spans="1:13">
      <c r="A83" s="24">
        <v>76</v>
      </c>
      <c r="B83" s="41"/>
      <c r="C83" s="41"/>
      <c r="D83" s="41"/>
      <c r="E83" s="70"/>
      <c r="F83" s="70"/>
      <c r="G83" s="43"/>
      <c r="H83" s="71"/>
      <c r="I83" s="72"/>
      <c r="J83" s="158" t="e">
        <f t="shared" si="5"/>
        <v>#DIV/0!</v>
      </c>
      <c r="K83" s="42"/>
      <c r="L83" s="42"/>
      <c r="M83" s="41"/>
    </row>
    <row r="84" spans="1:13">
      <c r="A84" s="24">
        <v>77</v>
      </c>
      <c r="B84" s="41"/>
      <c r="C84" s="41"/>
      <c r="D84" s="41"/>
      <c r="E84" s="70"/>
      <c r="F84" s="70"/>
      <c r="G84" s="43"/>
      <c r="H84" s="71"/>
      <c r="I84" s="72"/>
      <c r="J84" s="158" t="e">
        <f t="shared" si="5"/>
        <v>#DIV/0!</v>
      </c>
      <c r="K84" s="42"/>
      <c r="L84" s="42"/>
      <c r="M84" s="41"/>
    </row>
    <row r="85" spans="1:13">
      <c r="A85" s="24">
        <v>78</v>
      </c>
      <c r="B85" s="41"/>
      <c r="C85" s="41"/>
      <c r="D85" s="41"/>
      <c r="E85" s="70"/>
      <c r="F85" s="70"/>
      <c r="G85" s="43"/>
      <c r="H85" s="71"/>
      <c r="I85" s="72"/>
      <c r="J85" s="145" t="e">
        <f t="shared" si="5"/>
        <v>#DIV/0!</v>
      </c>
      <c r="K85" s="42"/>
      <c r="L85" s="42"/>
      <c r="M85" s="41"/>
    </row>
    <row r="86" spans="1:13">
      <c r="A86" s="24">
        <v>79</v>
      </c>
      <c r="B86" s="41"/>
      <c r="C86" s="41"/>
      <c r="D86" s="41"/>
      <c r="E86" s="70"/>
      <c r="F86" s="70"/>
      <c r="G86" s="43"/>
      <c r="H86" s="71"/>
      <c r="I86" s="72"/>
      <c r="J86" s="145" t="e">
        <f t="shared" si="5"/>
        <v>#DIV/0!</v>
      </c>
      <c r="K86" s="42"/>
      <c r="L86" s="42"/>
      <c r="M86" s="41"/>
    </row>
    <row r="87" spans="1:13">
      <c r="A87" s="24">
        <v>80</v>
      </c>
      <c r="B87" s="41"/>
      <c r="C87" s="41"/>
      <c r="D87" s="41"/>
      <c r="E87" s="70"/>
      <c r="F87" s="70"/>
      <c r="G87" s="43"/>
      <c r="H87" s="71"/>
      <c r="I87" s="72"/>
      <c r="J87" s="145" t="e">
        <f t="shared" si="5"/>
        <v>#DIV/0!</v>
      </c>
      <c r="K87" s="42"/>
      <c r="L87" s="42"/>
      <c r="M87" s="41"/>
    </row>
    <row r="88" spans="1:13">
      <c r="A88" s="24">
        <v>81</v>
      </c>
      <c r="B88" s="41"/>
      <c r="C88" s="41"/>
      <c r="D88" s="41"/>
      <c r="E88" s="70"/>
      <c r="F88" s="70"/>
      <c r="G88" s="43"/>
      <c r="H88" s="71"/>
      <c r="I88" s="72"/>
      <c r="J88" s="145" t="e">
        <f t="shared" si="5"/>
        <v>#DIV/0!</v>
      </c>
      <c r="K88" s="42"/>
      <c r="L88" s="42"/>
      <c r="M88" s="41"/>
    </row>
    <row r="89" spans="1:13">
      <c r="A89" s="24">
        <v>82</v>
      </c>
      <c r="B89" s="41"/>
      <c r="C89" s="41"/>
      <c r="D89" s="41"/>
      <c r="E89" s="70"/>
      <c r="F89" s="70"/>
      <c r="G89" s="43"/>
      <c r="H89" s="71"/>
      <c r="I89" s="72"/>
      <c r="J89" s="158" t="e">
        <f t="shared" si="5"/>
        <v>#DIV/0!</v>
      </c>
      <c r="K89" s="42"/>
      <c r="L89" s="42"/>
      <c r="M89" s="41"/>
    </row>
    <row r="90" spans="1:13">
      <c r="A90" s="24">
        <v>83</v>
      </c>
      <c r="B90" s="41"/>
      <c r="C90" s="41"/>
      <c r="D90" s="41"/>
      <c r="E90" s="70"/>
      <c r="F90" s="70"/>
      <c r="G90" s="43"/>
      <c r="H90" s="71"/>
      <c r="I90" s="72"/>
      <c r="J90" s="158" t="e">
        <f t="shared" si="5"/>
        <v>#DIV/0!</v>
      </c>
      <c r="K90" s="42"/>
      <c r="L90" s="42"/>
      <c r="M90" s="41"/>
    </row>
    <row r="91" spans="1:13">
      <c r="A91" s="24">
        <v>84</v>
      </c>
      <c r="B91" s="41"/>
      <c r="C91" s="41"/>
      <c r="D91" s="41"/>
      <c r="E91" s="70"/>
      <c r="F91" s="70"/>
      <c r="G91" s="43"/>
      <c r="H91" s="71"/>
      <c r="I91" s="72"/>
      <c r="J91" s="145" t="e">
        <f t="shared" si="5"/>
        <v>#DIV/0!</v>
      </c>
      <c r="K91" s="42"/>
      <c r="L91" s="42"/>
      <c r="M91" s="41"/>
    </row>
    <row r="92" spans="1:13">
      <c r="A92" s="24">
        <v>85</v>
      </c>
      <c r="B92" s="41"/>
      <c r="C92" s="41"/>
      <c r="D92" s="41"/>
      <c r="E92" s="70"/>
      <c r="F92" s="70"/>
      <c r="G92" s="43"/>
      <c r="H92" s="71"/>
      <c r="I92" s="72"/>
      <c r="J92" s="158" t="e">
        <f t="shared" si="5"/>
        <v>#DIV/0!</v>
      </c>
      <c r="K92" s="42"/>
      <c r="L92" s="42"/>
      <c r="M92" s="41"/>
    </row>
    <row r="93" spans="1:13">
      <c r="A93" s="24">
        <v>86</v>
      </c>
      <c r="B93" s="41"/>
      <c r="C93" s="41"/>
      <c r="D93" s="41"/>
      <c r="E93" s="70"/>
      <c r="F93" s="70"/>
      <c r="G93" s="43"/>
      <c r="H93" s="71"/>
      <c r="I93" s="72"/>
      <c r="J93" s="158" t="e">
        <f t="shared" si="5"/>
        <v>#DIV/0!</v>
      </c>
      <c r="K93" s="42"/>
      <c r="L93" s="42"/>
      <c r="M93" s="41"/>
    </row>
    <row r="94" spans="1:13">
      <c r="A94" s="24">
        <v>87</v>
      </c>
      <c r="B94" s="41"/>
      <c r="C94" s="41"/>
      <c r="D94" s="41"/>
      <c r="E94" s="70"/>
      <c r="F94" s="70"/>
      <c r="G94" s="43"/>
      <c r="H94" s="71"/>
      <c r="I94" s="72"/>
      <c r="J94" s="145" t="e">
        <f t="shared" si="5"/>
        <v>#DIV/0!</v>
      </c>
      <c r="K94" s="42"/>
      <c r="L94" s="42"/>
      <c r="M94" s="41"/>
    </row>
    <row r="95" spans="1:13">
      <c r="A95" s="24">
        <v>88</v>
      </c>
      <c r="B95" s="41"/>
      <c r="C95" s="41"/>
      <c r="D95" s="41"/>
      <c r="E95" s="70"/>
      <c r="F95" s="70"/>
      <c r="G95" s="43"/>
      <c r="H95" s="71"/>
      <c r="I95" s="72"/>
      <c r="J95" s="145" t="e">
        <f t="shared" si="5"/>
        <v>#DIV/0!</v>
      </c>
      <c r="K95" s="42"/>
      <c r="L95" s="42"/>
      <c r="M95" s="41"/>
    </row>
    <row r="96" spans="1:13">
      <c r="A96" s="24">
        <v>89</v>
      </c>
      <c r="B96" s="41"/>
      <c r="C96" s="41"/>
      <c r="D96" s="41"/>
      <c r="E96" s="70"/>
      <c r="F96" s="70"/>
      <c r="G96" s="43"/>
      <c r="H96" s="71"/>
      <c r="I96" s="72"/>
      <c r="J96" s="145" t="e">
        <f t="shared" si="5"/>
        <v>#DIV/0!</v>
      </c>
      <c r="K96" s="42"/>
      <c r="L96" s="42"/>
      <c r="M96" s="41"/>
    </row>
    <row r="97" spans="1:13">
      <c r="A97" s="24">
        <v>90</v>
      </c>
      <c r="B97" s="41"/>
      <c r="C97" s="41"/>
      <c r="D97" s="41"/>
      <c r="E97" s="70"/>
      <c r="F97" s="70"/>
      <c r="G97" s="43"/>
      <c r="H97" s="71"/>
      <c r="I97" s="72"/>
      <c r="J97" s="145" t="e">
        <f t="shared" si="5"/>
        <v>#DIV/0!</v>
      </c>
      <c r="K97" s="42"/>
      <c r="L97" s="42"/>
      <c r="M97" s="41"/>
    </row>
    <row r="98" spans="1:13">
      <c r="A98" s="24">
        <v>91</v>
      </c>
      <c r="B98" s="41"/>
      <c r="C98" s="41"/>
      <c r="D98" s="41"/>
      <c r="E98" s="70"/>
      <c r="F98" s="70"/>
      <c r="G98" s="43"/>
      <c r="H98" s="71"/>
      <c r="I98" s="72"/>
      <c r="J98" s="158" t="e">
        <f t="shared" si="5"/>
        <v>#DIV/0!</v>
      </c>
      <c r="K98" s="42"/>
      <c r="L98" s="42"/>
      <c r="M98" s="41"/>
    </row>
    <row r="99" spans="1:13">
      <c r="A99" s="24">
        <v>92</v>
      </c>
      <c r="B99" s="41"/>
      <c r="C99" s="41"/>
      <c r="D99" s="41"/>
      <c r="E99" s="70"/>
      <c r="F99" s="70"/>
      <c r="G99" s="43"/>
      <c r="H99" s="71"/>
      <c r="I99" s="72"/>
      <c r="J99" s="158" t="e">
        <f t="shared" si="5"/>
        <v>#DIV/0!</v>
      </c>
      <c r="K99" s="42"/>
      <c r="L99" s="42"/>
      <c r="M99" s="41"/>
    </row>
    <row r="100" spans="1:13">
      <c r="A100" s="24">
        <v>93</v>
      </c>
      <c r="B100" s="41"/>
      <c r="C100" s="41"/>
      <c r="D100" s="41"/>
      <c r="E100" s="70"/>
      <c r="F100" s="70"/>
      <c r="G100" s="43"/>
      <c r="H100" s="71"/>
      <c r="I100" s="72"/>
      <c r="J100" s="145" t="e">
        <f t="shared" si="5"/>
        <v>#DIV/0!</v>
      </c>
      <c r="K100" s="42"/>
      <c r="L100" s="42"/>
      <c r="M100" s="41"/>
    </row>
    <row r="101" spans="1:13">
      <c r="A101" s="24">
        <v>94</v>
      </c>
      <c r="B101" s="41"/>
      <c r="C101" s="41"/>
      <c r="D101" s="41"/>
      <c r="E101" s="70"/>
      <c r="F101" s="70"/>
      <c r="G101" s="43"/>
      <c r="H101" s="71"/>
      <c r="I101" s="72"/>
      <c r="J101" s="158" t="e">
        <f t="shared" si="5"/>
        <v>#DIV/0!</v>
      </c>
      <c r="K101" s="42"/>
      <c r="L101" s="42"/>
      <c r="M101" s="41"/>
    </row>
    <row r="102" spans="1:13">
      <c r="A102" s="24">
        <v>95</v>
      </c>
      <c r="B102" s="41"/>
      <c r="C102" s="41"/>
      <c r="D102" s="41"/>
      <c r="E102" s="70"/>
      <c r="F102" s="70"/>
      <c r="G102" s="43"/>
      <c r="H102" s="71"/>
      <c r="I102" s="72"/>
      <c r="J102" s="158" t="e">
        <f t="shared" si="5"/>
        <v>#DIV/0!</v>
      </c>
      <c r="K102" s="42"/>
      <c r="L102" s="42"/>
      <c r="M102" s="41"/>
    </row>
    <row r="103" spans="1:13">
      <c r="A103" s="24">
        <v>96</v>
      </c>
      <c r="B103" s="41"/>
      <c r="C103" s="41"/>
      <c r="D103" s="41"/>
      <c r="E103" s="70"/>
      <c r="F103" s="70"/>
      <c r="G103" s="43"/>
      <c r="H103" s="71"/>
      <c r="I103" s="72"/>
      <c r="J103" s="145" t="e">
        <f t="shared" si="5"/>
        <v>#DIV/0!</v>
      </c>
      <c r="K103" s="42"/>
      <c r="L103" s="42"/>
      <c r="M103" s="41"/>
    </row>
    <row r="104" spans="1:13">
      <c r="A104" s="24">
        <v>97</v>
      </c>
      <c r="B104" s="41"/>
      <c r="C104" s="41"/>
      <c r="D104" s="41"/>
      <c r="E104" s="70"/>
      <c r="F104" s="70"/>
      <c r="G104" s="43"/>
      <c r="H104" s="71"/>
      <c r="I104" s="72"/>
      <c r="J104" s="145" t="e">
        <f t="shared" si="5"/>
        <v>#DIV/0!</v>
      </c>
      <c r="K104" s="42"/>
      <c r="L104" s="42"/>
      <c r="M104" s="41"/>
    </row>
    <row r="105" spans="1:13">
      <c r="A105" s="24">
        <v>98</v>
      </c>
      <c r="B105" s="41"/>
      <c r="C105" s="41"/>
      <c r="D105" s="41"/>
      <c r="E105" s="70"/>
      <c r="F105" s="70"/>
      <c r="G105" s="43"/>
      <c r="H105" s="71"/>
      <c r="I105" s="72"/>
      <c r="J105" s="145" t="e">
        <f t="shared" si="5"/>
        <v>#DIV/0!</v>
      </c>
      <c r="K105" s="42"/>
      <c r="L105" s="42"/>
      <c r="M105" s="41"/>
    </row>
    <row r="106" spans="1:13">
      <c r="A106" s="24">
        <v>99</v>
      </c>
      <c r="B106" s="41"/>
      <c r="C106" s="41"/>
      <c r="D106" s="41"/>
      <c r="E106" s="70"/>
      <c r="F106" s="70"/>
      <c r="G106" s="43"/>
      <c r="H106" s="71"/>
      <c r="I106" s="72"/>
      <c r="J106" s="145" t="e">
        <f t="shared" si="5"/>
        <v>#DIV/0!</v>
      </c>
      <c r="K106" s="42"/>
      <c r="L106" s="42"/>
      <c r="M106" s="41"/>
    </row>
    <row r="107" spans="1:13">
      <c r="A107" s="24">
        <v>100</v>
      </c>
      <c r="B107" s="41"/>
      <c r="C107" s="41"/>
      <c r="D107" s="41"/>
      <c r="E107" s="70"/>
      <c r="F107" s="70"/>
      <c r="G107" s="43"/>
      <c r="H107" s="71"/>
      <c r="I107" s="72"/>
      <c r="J107" s="158" t="e">
        <f t="shared" ref="J107:J170" si="6">H107/I107</f>
        <v>#DIV/0!</v>
      </c>
      <c r="K107" s="42"/>
      <c r="L107" s="42"/>
      <c r="M107" s="41"/>
    </row>
    <row r="108" spans="1:13">
      <c r="A108" s="24">
        <v>101</v>
      </c>
      <c r="B108" s="41"/>
      <c r="C108" s="41"/>
      <c r="D108" s="41"/>
      <c r="E108" s="70"/>
      <c r="F108" s="70"/>
      <c r="G108" s="43"/>
      <c r="H108" s="71"/>
      <c r="I108" s="72"/>
      <c r="J108" s="158" t="e">
        <f t="shared" si="6"/>
        <v>#DIV/0!</v>
      </c>
      <c r="K108" s="42"/>
      <c r="L108" s="42"/>
      <c r="M108" s="41"/>
    </row>
    <row r="109" spans="1:13">
      <c r="A109" s="24">
        <v>102</v>
      </c>
      <c r="B109" s="41"/>
      <c r="C109" s="41"/>
      <c r="D109" s="41"/>
      <c r="E109" s="70"/>
      <c r="F109" s="70"/>
      <c r="G109" s="43"/>
      <c r="H109" s="71"/>
      <c r="I109" s="72"/>
      <c r="J109" s="145" t="e">
        <f t="shared" si="6"/>
        <v>#DIV/0!</v>
      </c>
      <c r="K109" s="42"/>
      <c r="L109" s="42"/>
      <c r="M109" s="41"/>
    </row>
    <row r="110" spans="1:13">
      <c r="A110" s="24">
        <v>103</v>
      </c>
      <c r="B110" s="41"/>
      <c r="C110" s="41"/>
      <c r="D110" s="41"/>
      <c r="E110" s="70"/>
      <c r="F110" s="70"/>
      <c r="G110" s="43"/>
      <c r="H110" s="71"/>
      <c r="I110" s="72"/>
      <c r="J110" s="158" t="e">
        <f t="shared" si="6"/>
        <v>#DIV/0!</v>
      </c>
      <c r="K110" s="42"/>
      <c r="L110" s="42"/>
      <c r="M110" s="41"/>
    </row>
    <row r="111" spans="1:13">
      <c r="A111" s="24">
        <v>104</v>
      </c>
      <c r="B111" s="41"/>
      <c r="C111" s="41"/>
      <c r="D111" s="41"/>
      <c r="E111" s="70"/>
      <c r="F111" s="70"/>
      <c r="G111" s="43"/>
      <c r="H111" s="71"/>
      <c r="I111" s="72"/>
      <c r="J111" s="158" t="e">
        <f t="shared" si="6"/>
        <v>#DIV/0!</v>
      </c>
      <c r="K111" s="42"/>
      <c r="L111" s="42"/>
      <c r="M111" s="41"/>
    </row>
    <row r="112" spans="1:13">
      <c r="A112" s="24">
        <v>105</v>
      </c>
      <c r="B112" s="41"/>
      <c r="C112" s="41"/>
      <c r="D112" s="41"/>
      <c r="E112" s="70"/>
      <c r="F112" s="70"/>
      <c r="G112" s="43"/>
      <c r="H112" s="71"/>
      <c r="I112" s="72"/>
      <c r="J112" s="145" t="e">
        <f t="shared" si="6"/>
        <v>#DIV/0!</v>
      </c>
      <c r="K112" s="42"/>
      <c r="L112" s="42"/>
      <c r="M112" s="41"/>
    </row>
    <row r="113" spans="1:13">
      <c r="A113" s="24">
        <v>106</v>
      </c>
      <c r="B113" s="41"/>
      <c r="C113" s="41"/>
      <c r="D113" s="41"/>
      <c r="E113" s="70"/>
      <c r="F113" s="70"/>
      <c r="G113" s="43"/>
      <c r="H113" s="71"/>
      <c r="I113" s="72"/>
      <c r="J113" s="145" t="e">
        <f t="shared" si="6"/>
        <v>#DIV/0!</v>
      </c>
      <c r="K113" s="42"/>
      <c r="L113" s="42"/>
      <c r="M113" s="41"/>
    </row>
    <row r="114" spans="1:13">
      <c r="A114" s="24">
        <v>107</v>
      </c>
      <c r="B114" s="41"/>
      <c r="C114" s="41"/>
      <c r="D114" s="41"/>
      <c r="E114" s="70"/>
      <c r="F114" s="70"/>
      <c r="G114" s="43"/>
      <c r="H114" s="71"/>
      <c r="I114" s="72"/>
      <c r="J114" s="145" t="e">
        <f t="shared" si="6"/>
        <v>#DIV/0!</v>
      </c>
      <c r="K114" s="42"/>
      <c r="L114" s="42"/>
      <c r="M114" s="41"/>
    </row>
    <row r="115" spans="1:13">
      <c r="A115" s="24">
        <v>108</v>
      </c>
      <c r="B115" s="41"/>
      <c r="C115" s="41"/>
      <c r="D115" s="41"/>
      <c r="E115" s="70"/>
      <c r="F115" s="70"/>
      <c r="G115" s="43"/>
      <c r="H115" s="71"/>
      <c r="I115" s="72"/>
      <c r="J115" s="145" t="e">
        <f t="shared" si="6"/>
        <v>#DIV/0!</v>
      </c>
      <c r="K115" s="42"/>
      <c r="L115" s="42"/>
      <c r="M115" s="41"/>
    </row>
    <row r="116" spans="1:13">
      <c r="A116" s="24">
        <v>109</v>
      </c>
      <c r="B116" s="41"/>
      <c r="C116" s="41"/>
      <c r="D116" s="41"/>
      <c r="E116" s="70"/>
      <c r="F116" s="70"/>
      <c r="G116" s="43"/>
      <c r="H116" s="71"/>
      <c r="I116" s="72"/>
      <c r="J116" s="158" t="e">
        <f t="shared" si="6"/>
        <v>#DIV/0!</v>
      </c>
      <c r="K116" s="42"/>
      <c r="L116" s="42"/>
      <c r="M116" s="41"/>
    </row>
    <row r="117" spans="1:13">
      <c r="A117" s="24">
        <v>110</v>
      </c>
      <c r="B117" s="41"/>
      <c r="C117" s="41"/>
      <c r="D117" s="41"/>
      <c r="E117" s="70"/>
      <c r="F117" s="70"/>
      <c r="G117" s="43"/>
      <c r="H117" s="71"/>
      <c r="I117" s="72"/>
      <c r="J117" s="158" t="e">
        <f t="shared" si="6"/>
        <v>#DIV/0!</v>
      </c>
      <c r="K117" s="42"/>
      <c r="L117" s="42"/>
      <c r="M117" s="41"/>
    </row>
    <row r="118" spans="1:13">
      <c r="A118" s="24">
        <v>111</v>
      </c>
      <c r="B118" s="41"/>
      <c r="C118" s="41"/>
      <c r="D118" s="41"/>
      <c r="E118" s="70"/>
      <c r="F118" s="70"/>
      <c r="G118" s="43"/>
      <c r="H118" s="71"/>
      <c r="I118" s="72"/>
      <c r="J118" s="145" t="e">
        <f t="shared" si="6"/>
        <v>#DIV/0!</v>
      </c>
      <c r="K118" s="42"/>
      <c r="L118" s="42"/>
      <c r="M118" s="41"/>
    </row>
    <row r="119" spans="1:13">
      <c r="A119" s="24">
        <v>112</v>
      </c>
      <c r="B119" s="41"/>
      <c r="C119" s="41"/>
      <c r="D119" s="41"/>
      <c r="E119" s="70"/>
      <c r="F119" s="70"/>
      <c r="G119" s="43"/>
      <c r="H119" s="71"/>
      <c r="I119" s="72"/>
      <c r="J119" s="158" t="e">
        <f t="shared" si="6"/>
        <v>#DIV/0!</v>
      </c>
      <c r="K119" s="42"/>
      <c r="L119" s="42"/>
      <c r="M119" s="41"/>
    </row>
    <row r="120" spans="1:13">
      <c r="A120" s="24">
        <v>113</v>
      </c>
      <c r="B120" s="41"/>
      <c r="C120" s="41"/>
      <c r="D120" s="41"/>
      <c r="E120" s="70"/>
      <c r="F120" s="70"/>
      <c r="G120" s="43"/>
      <c r="H120" s="71"/>
      <c r="I120" s="72"/>
      <c r="J120" s="158" t="e">
        <f t="shared" si="6"/>
        <v>#DIV/0!</v>
      </c>
      <c r="K120" s="42"/>
      <c r="L120" s="42"/>
      <c r="M120" s="41"/>
    </row>
    <row r="121" spans="1:13">
      <c r="A121" s="24">
        <v>114</v>
      </c>
      <c r="B121" s="41"/>
      <c r="C121" s="41"/>
      <c r="D121" s="41"/>
      <c r="E121" s="70"/>
      <c r="F121" s="70"/>
      <c r="G121" s="43"/>
      <c r="H121" s="71"/>
      <c r="I121" s="72"/>
      <c r="J121" s="145" t="e">
        <f t="shared" si="6"/>
        <v>#DIV/0!</v>
      </c>
      <c r="K121" s="42"/>
      <c r="L121" s="42"/>
      <c r="M121" s="41"/>
    </row>
    <row r="122" spans="1:13">
      <c r="A122" s="24">
        <v>115</v>
      </c>
      <c r="B122" s="41"/>
      <c r="C122" s="41"/>
      <c r="D122" s="41"/>
      <c r="E122" s="70"/>
      <c r="F122" s="70"/>
      <c r="G122" s="43"/>
      <c r="H122" s="71"/>
      <c r="I122" s="72"/>
      <c r="J122" s="145" t="e">
        <f t="shared" si="6"/>
        <v>#DIV/0!</v>
      </c>
      <c r="K122" s="42"/>
      <c r="L122" s="42"/>
      <c r="M122" s="41"/>
    </row>
    <row r="123" spans="1:13">
      <c r="A123" s="24">
        <v>116</v>
      </c>
      <c r="B123" s="41"/>
      <c r="C123" s="41"/>
      <c r="D123" s="41"/>
      <c r="E123" s="70"/>
      <c r="F123" s="70"/>
      <c r="G123" s="43"/>
      <c r="H123" s="71"/>
      <c r="I123" s="72"/>
      <c r="J123" s="145" t="e">
        <f t="shared" si="6"/>
        <v>#DIV/0!</v>
      </c>
      <c r="K123" s="42"/>
      <c r="L123" s="42"/>
      <c r="M123" s="41"/>
    </row>
    <row r="124" spans="1:13">
      <c r="A124" s="24">
        <v>117</v>
      </c>
      <c r="B124" s="41"/>
      <c r="C124" s="41"/>
      <c r="D124" s="41"/>
      <c r="E124" s="70"/>
      <c r="F124" s="70"/>
      <c r="G124" s="43"/>
      <c r="H124" s="71"/>
      <c r="I124" s="72"/>
      <c r="J124" s="145" t="e">
        <f t="shared" si="6"/>
        <v>#DIV/0!</v>
      </c>
      <c r="K124" s="42"/>
      <c r="L124" s="42"/>
      <c r="M124" s="41"/>
    </row>
    <row r="125" spans="1:13">
      <c r="A125" s="24">
        <v>118</v>
      </c>
      <c r="B125" s="41"/>
      <c r="C125" s="41"/>
      <c r="D125" s="41"/>
      <c r="E125" s="70"/>
      <c r="F125" s="70"/>
      <c r="G125" s="43"/>
      <c r="H125" s="71"/>
      <c r="I125" s="72"/>
      <c r="J125" s="158" t="e">
        <f t="shared" si="6"/>
        <v>#DIV/0!</v>
      </c>
      <c r="K125" s="42"/>
      <c r="L125" s="42"/>
      <c r="M125" s="41"/>
    </row>
    <row r="126" spans="1:13">
      <c r="A126" s="24">
        <v>119</v>
      </c>
      <c r="B126" s="41"/>
      <c r="C126" s="41"/>
      <c r="D126" s="41"/>
      <c r="E126" s="70"/>
      <c r="F126" s="70"/>
      <c r="G126" s="43"/>
      <c r="H126" s="71"/>
      <c r="I126" s="72"/>
      <c r="J126" s="158" t="e">
        <f t="shared" si="6"/>
        <v>#DIV/0!</v>
      </c>
      <c r="K126" s="42"/>
      <c r="L126" s="42"/>
      <c r="M126" s="41"/>
    </row>
    <row r="127" spans="1:13">
      <c r="A127" s="24">
        <v>120</v>
      </c>
      <c r="B127" s="41"/>
      <c r="C127" s="41"/>
      <c r="D127" s="41"/>
      <c r="E127" s="70"/>
      <c r="F127" s="70"/>
      <c r="G127" s="43"/>
      <c r="H127" s="71"/>
      <c r="I127" s="72"/>
      <c r="J127" s="145" t="e">
        <f t="shared" si="6"/>
        <v>#DIV/0!</v>
      </c>
      <c r="K127" s="42"/>
      <c r="L127" s="42"/>
      <c r="M127" s="41"/>
    </row>
    <row r="128" spans="1:13">
      <c r="A128" s="24">
        <v>121</v>
      </c>
      <c r="B128" s="41"/>
      <c r="C128" s="41"/>
      <c r="D128" s="41"/>
      <c r="E128" s="70"/>
      <c r="F128" s="70"/>
      <c r="G128" s="43"/>
      <c r="H128" s="71"/>
      <c r="I128" s="72"/>
      <c r="J128" s="158" t="e">
        <f t="shared" si="6"/>
        <v>#DIV/0!</v>
      </c>
      <c r="K128" s="42"/>
      <c r="L128" s="42"/>
      <c r="M128" s="41"/>
    </row>
    <row r="129" spans="1:13">
      <c r="A129" s="24">
        <v>122</v>
      </c>
      <c r="B129" s="41"/>
      <c r="C129" s="41"/>
      <c r="D129" s="41"/>
      <c r="E129" s="70"/>
      <c r="F129" s="70"/>
      <c r="G129" s="43"/>
      <c r="H129" s="71"/>
      <c r="I129" s="72"/>
      <c r="J129" s="158" t="e">
        <f t="shared" si="6"/>
        <v>#DIV/0!</v>
      </c>
      <c r="K129" s="42"/>
      <c r="L129" s="42"/>
      <c r="M129" s="41"/>
    </row>
    <row r="130" spans="1:13">
      <c r="A130" s="24">
        <v>123</v>
      </c>
      <c r="B130" s="41"/>
      <c r="C130" s="41"/>
      <c r="D130" s="41"/>
      <c r="E130" s="70"/>
      <c r="F130" s="70"/>
      <c r="G130" s="43"/>
      <c r="H130" s="71"/>
      <c r="I130" s="72"/>
      <c r="J130" s="145" t="e">
        <f t="shared" si="6"/>
        <v>#DIV/0!</v>
      </c>
      <c r="K130" s="42"/>
      <c r="L130" s="42"/>
      <c r="M130" s="41"/>
    </row>
    <row r="131" spans="1:13">
      <c r="A131" s="24">
        <v>124</v>
      </c>
      <c r="B131" s="41"/>
      <c r="C131" s="41"/>
      <c r="D131" s="41"/>
      <c r="E131" s="70"/>
      <c r="F131" s="70"/>
      <c r="G131" s="43"/>
      <c r="H131" s="71"/>
      <c r="I131" s="72"/>
      <c r="J131" s="145" t="e">
        <f t="shared" si="6"/>
        <v>#DIV/0!</v>
      </c>
      <c r="K131" s="42"/>
      <c r="L131" s="42"/>
      <c r="M131" s="41"/>
    </row>
    <row r="132" spans="1:13">
      <c r="A132" s="24">
        <v>125</v>
      </c>
      <c r="B132" s="41"/>
      <c r="C132" s="41"/>
      <c r="D132" s="41"/>
      <c r="E132" s="70"/>
      <c r="F132" s="70"/>
      <c r="G132" s="43"/>
      <c r="H132" s="71"/>
      <c r="I132" s="72"/>
      <c r="J132" s="145" t="e">
        <f t="shared" si="6"/>
        <v>#DIV/0!</v>
      </c>
      <c r="K132" s="42"/>
      <c r="L132" s="42"/>
      <c r="M132" s="41"/>
    </row>
    <row r="133" spans="1:13">
      <c r="A133" s="24">
        <v>126</v>
      </c>
      <c r="B133" s="41"/>
      <c r="C133" s="41"/>
      <c r="D133" s="41"/>
      <c r="E133" s="70"/>
      <c r="F133" s="70"/>
      <c r="G133" s="43"/>
      <c r="H133" s="71"/>
      <c r="I133" s="72"/>
      <c r="J133" s="145" t="e">
        <f t="shared" si="6"/>
        <v>#DIV/0!</v>
      </c>
      <c r="K133" s="42"/>
      <c r="L133" s="42"/>
      <c r="M133" s="41"/>
    </row>
    <row r="134" spans="1:13">
      <c r="A134" s="24">
        <v>127</v>
      </c>
      <c r="B134" s="41"/>
      <c r="C134" s="41"/>
      <c r="D134" s="41"/>
      <c r="E134" s="70"/>
      <c r="F134" s="70"/>
      <c r="G134" s="43"/>
      <c r="H134" s="71"/>
      <c r="I134" s="72"/>
      <c r="J134" s="158" t="e">
        <f t="shared" si="6"/>
        <v>#DIV/0!</v>
      </c>
      <c r="K134" s="42"/>
      <c r="L134" s="42"/>
      <c r="M134" s="41"/>
    </row>
    <row r="135" spans="1:13">
      <c r="A135" s="24">
        <v>128</v>
      </c>
      <c r="B135" s="41"/>
      <c r="C135" s="41"/>
      <c r="D135" s="41"/>
      <c r="E135" s="70"/>
      <c r="F135" s="70"/>
      <c r="G135" s="43"/>
      <c r="H135" s="71"/>
      <c r="I135" s="72"/>
      <c r="J135" s="158" t="e">
        <f t="shared" si="6"/>
        <v>#DIV/0!</v>
      </c>
      <c r="K135" s="42"/>
      <c r="L135" s="42"/>
      <c r="M135" s="41"/>
    </row>
    <row r="136" spans="1:13">
      <c r="A136" s="24">
        <v>129</v>
      </c>
      <c r="B136" s="41"/>
      <c r="C136" s="41"/>
      <c r="D136" s="41"/>
      <c r="E136" s="70"/>
      <c r="F136" s="70"/>
      <c r="G136" s="43"/>
      <c r="H136" s="71"/>
      <c r="I136" s="72"/>
      <c r="J136" s="145" t="e">
        <f t="shared" si="6"/>
        <v>#DIV/0!</v>
      </c>
      <c r="K136" s="42"/>
      <c r="L136" s="42"/>
      <c r="M136" s="41"/>
    </row>
    <row r="137" spans="1:13">
      <c r="A137" s="24">
        <v>130</v>
      </c>
      <c r="B137" s="41"/>
      <c r="C137" s="41"/>
      <c r="D137" s="41"/>
      <c r="E137" s="70"/>
      <c r="F137" s="70"/>
      <c r="G137" s="43"/>
      <c r="H137" s="71"/>
      <c r="I137" s="72"/>
      <c r="J137" s="158" t="e">
        <f t="shared" si="6"/>
        <v>#DIV/0!</v>
      </c>
      <c r="K137" s="42"/>
      <c r="L137" s="42"/>
      <c r="M137" s="41"/>
    </row>
    <row r="138" spans="1:13">
      <c r="A138" s="24">
        <v>131</v>
      </c>
      <c r="B138" s="41"/>
      <c r="C138" s="41"/>
      <c r="D138" s="41"/>
      <c r="E138" s="70"/>
      <c r="F138" s="70"/>
      <c r="G138" s="43"/>
      <c r="H138" s="71"/>
      <c r="I138" s="72"/>
      <c r="J138" s="158" t="e">
        <f t="shared" si="6"/>
        <v>#DIV/0!</v>
      </c>
      <c r="K138" s="42"/>
      <c r="L138" s="42"/>
      <c r="M138" s="41"/>
    </row>
    <row r="139" spans="1:13">
      <c r="A139" s="24">
        <v>132</v>
      </c>
      <c r="B139" s="41"/>
      <c r="C139" s="41"/>
      <c r="D139" s="41"/>
      <c r="E139" s="70"/>
      <c r="F139" s="70"/>
      <c r="G139" s="43"/>
      <c r="H139" s="71"/>
      <c r="I139" s="72"/>
      <c r="J139" s="145" t="e">
        <f t="shared" si="6"/>
        <v>#DIV/0!</v>
      </c>
      <c r="K139" s="42"/>
      <c r="L139" s="42"/>
      <c r="M139" s="41"/>
    </row>
    <row r="140" spans="1:13">
      <c r="A140" s="24">
        <v>133</v>
      </c>
      <c r="B140" s="41"/>
      <c r="C140" s="41"/>
      <c r="D140" s="41"/>
      <c r="E140" s="70"/>
      <c r="F140" s="70"/>
      <c r="G140" s="43"/>
      <c r="H140" s="71"/>
      <c r="I140" s="72"/>
      <c r="J140" s="145" t="e">
        <f t="shared" si="6"/>
        <v>#DIV/0!</v>
      </c>
      <c r="K140" s="42"/>
      <c r="L140" s="42"/>
      <c r="M140" s="41"/>
    </row>
    <row r="141" spans="1:13">
      <c r="A141" s="24">
        <v>134</v>
      </c>
      <c r="B141" s="41"/>
      <c r="C141" s="41"/>
      <c r="D141" s="41"/>
      <c r="E141" s="70"/>
      <c r="F141" s="70"/>
      <c r="G141" s="43"/>
      <c r="H141" s="71"/>
      <c r="I141" s="72"/>
      <c r="J141" s="145" t="e">
        <f t="shared" si="6"/>
        <v>#DIV/0!</v>
      </c>
      <c r="K141" s="42"/>
      <c r="L141" s="42"/>
      <c r="M141" s="41"/>
    </row>
    <row r="142" spans="1:13">
      <c r="A142" s="24">
        <v>135</v>
      </c>
      <c r="B142" s="41"/>
      <c r="C142" s="41"/>
      <c r="D142" s="41"/>
      <c r="E142" s="70"/>
      <c r="F142" s="70"/>
      <c r="G142" s="43"/>
      <c r="H142" s="71"/>
      <c r="I142" s="72"/>
      <c r="J142" s="145" t="e">
        <f t="shared" si="6"/>
        <v>#DIV/0!</v>
      </c>
      <c r="K142" s="42"/>
      <c r="L142" s="42"/>
      <c r="M142" s="41"/>
    </row>
    <row r="143" spans="1:13">
      <c r="A143" s="24">
        <v>136</v>
      </c>
      <c r="B143" s="41"/>
      <c r="C143" s="41"/>
      <c r="D143" s="41"/>
      <c r="E143" s="70"/>
      <c r="F143" s="70"/>
      <c r="G143" s="43"/>
      <c r="H143" s="71"/>
      <c r="I143" s="72"/>
      <c r="J143" s="158" t="e">
        <f t="shared" si="6"/>
        <v>#DIV/0!</v>
      </c>
      <c r="K143" s="42"/>
      <c r="L143" s="42"/>
      <c r="M143" s="41"/>
    </row>
    <row r="144" spans="1:13">
      <c r="A144" s="24">
        <v>137</v>
      </c>
      <c r="B144" s="41"/>
      <c r="C144" s="41"/>
      <c r="D144" s="41"/>
      <c r="E144" s="70"/>
      <c r="F144" s="70"/>
      <c r="G144" s="43"/>
      <c r="H144" s="71"/>
      <c r="I144" s="72"/>
      <c r="J144" s="158" t="e">
        <f t="shared" si="6"/>
        <v>#DIV/0!</v>
      </c>
      <c r="K144" s="42"/>
      <c r="L144" s="42"/>
      <c r="M144" s="41"/>
    </row>
    <row r="145" spans="1:13">
      <c r="A145" s="24">
        <v>138</v>
      </c>
      <c r="B145" s="41"/>
      <c r="C145" s="41"/>
      <c r="D145" s="41"/>
      <c r="E145" s="70"/>
      <c r="F145" s="70"/>
      <c r="G145" s="43"/>
      <c r="H145" s="71"/>
      <c r="I145" s="72"/>
      <c r="J145" s="145" t="e">
        <f t="shared" si="6"/>
        <v>#DIV/0!</v>
      </c>
      <c r="K145" s="42"/>
      <c r="L145" s="42"/>
      <c r="M145" s="41"/>
    </row>
    <row r="146" spans="1:13">
      <c r="A146" s="24">
        <v>139</v>
      </c>
      <c r="B146" s="41"/>
      <c r="C146" s="41"/>
      <c r="D146" s="41"/>
      <c r="E146" s="70"/>
      <c r="F146" s="70"/>
      <c r="G146" s="43"/>
      <c r="H146" s="71"/>
      <c r="I146" s="72"/>
      <c r="J146" s="158" t="e">
        <f t="shared" si="6"/>
        <v>#DIV/0!</v>
      </c>
      <c r="K146" s="42"/>
      <c r="L146" s="42"/>
      <c r="M146" s="41"/>
    </row>
    <row r="147" spans="1:13">
      <c r="A147" s="24">
        <v>140</v>
      </c>
      <c r="B147" s="41"/>
      <c r="C147" s="41"/>
      <c r="D147" s="41"/>
      <c r="E147" s="70"/>
      <c r="F147" s="70"/>
      <c r="G147" s="43"/>
      <c r="H147" s="71"/>
      <c r="I147" s="72"/>
      <c r="J147" s="158" t="e">
        <f t="shared" si="6"/>
        <v>#DIV/0!</v>
      </c>
      <c r="K147" s="42"/>
      <c r="L147" s="42"/>
      <c r="M147" s="41"/>
    </row>
    <row r="148" spans="1:13">
      <c r="A148" s="24">
        <v>141</v>
      </c>
      <c r="B148" s="41"/>
      <c r="C148" s="41"/>
      <c r="D148" s="41"/>
      <c r="E148" s="70"/>
      <c r="F148" s="70"/>
      <c r="G148" s="43"/>
      <c r="H148" s="71"/>
      <c r="I148" s="72"/>
      <c r="J148" s="145" t="e">
        <f t="shared" si="6"/>
        <v>#DIV/0!</v>
      </c>
      <c r="K148" s="42"/>
      <c r="L148" s="42"/>
      <c r="M148" s="41"/>
    </row>
    <row r="149" spans="1:13">
      <c r="A149" s="24">
        <v>142</v>
      </c>
      <c r="B149" s="41"/>
      <c r="C149" s="41"/>
      <c r="D149" s="41"/>
      <c r="E149" s="70"/>
      <c r="F149" s="70"/>
      <c r="G149" s="43"/>
      <c r="H149" s="71"/>
      <c r="I149" s="72"/>
      <c r="J149" s="145" t="e">
        <f t="shared" si="6"/>
        <v>#DIV/0!</v>
      </c>
      <c r="K149" s="42"/>
      <c r="L149" s="42"/>
      <c r="M149" s="41"/>
    </row>
    <row r="150" spans="1:13">
      <c r="A150" s="24">
        <v>143</v>
      </c>
      <c r="B150" s="41"/>
      <c r="C150" s="41"/>
      <c r="D150" s="41"/>
      <c r="E150" s="70"/>
      <c r="F150" s="70"/>
      <c r="G150" s="43"/>
      <c r="H150" s="71"/>
      <c r="I150" s="72"/>
      <c r="J150" s="145" t="e">
        <f t="shared" si="6"/>
        <v>#DIV/0!</v>
      </c>
      <c r="K150" s="42"/>
      <c r="L150" s="42"/>
      <c r="M150" s="41"/>
    </row>
    <row r="151" spans="1:13">
      <c r="A151" s="24">
        <v>144</v>
      </c>
      <c r="B151" s="41"/>
      <c r="C151" s="41"/>
      <c r="D151" s="41"/>
      <c r="E151" s="70"/>
      <c r="F151" s="70"/>
      <c r="G151" s="43"/>
      <c r="H151" s="71"/>
      <c r="I151" s="72"/>
      <c r="J151" s="145" t="e">
        <f t="shared" si="6"/>
        <v>#DIV/0!</v>
      </c>
      <c r="K151" s="42"/>
      <c r="L151" s="42"/>
      <c r="M151" s="41"/>
    </row>
    <row r="152" spans="1:13">
      <c r="A152" s="24">
        <v>145</v>
      </c>
      <c r="B152" s="41"/>
      <c r="C152" s="41"/>
      <c r="D152" s="41"/>
      <c r="E152" s="70"/>
      <c r="F152" s="70"/>
      <c r="G152" s="43"/>
      <c r="H152" s="71"/>
      <c r="I152" s="72"/>
      <c r="J152" s="158" t="e">
        <f t="shared" si="6"/>
        <v>#DIV/0!</v>
      </c>
      <c r="K152" s="42"/>
      <c r="L152" s="42"/>
      <c r="M152" s="41"/>
    </row>
    <row r="153" spans="1:13">
      <c r="A153" s="24">
        <v>146</v>
      </c>
      <c r="B153" s="41"/>
      <c r="C153" s="41"/>
      <c r="D153" s="41"/>
      <c r="E153" s="70"/>
      <c r="F153" s="70"/>
      <c r="G153" s="43"/>
      <c r="H153" s="71"/>
      <c r="I153" s="72"/>
      <c r="J153" s="158" t="e">
        <f t="shared" si="6"/>
        <v>#DIV/0!</v>
      </c>
      <c r="K153" s="42"/>
      <c r="L153" s="42"/>
      <c r="M153" s="41"/>
    </row>
    <row r="154" spans="1:13">
      <c r="A154" s="24">
        <v>147</v>
      </c>
      <c r="B154" s="41"/>
      <c r="C154" s="41"/>
      <c r="D154" s="41"/>
      <c r="E154" s="70"/>
      <c r="F154" s="70"/>
      <c r="G154" s="43"/>
      <c r="H154" s="71"/>
      <c r="I154" s="72"/>
      <c r="J154" s="145" t="e">
        <f t="shared" si="6"/>
        <v>#DIV/0!</v>
      </c>
      <c r="K154" s="42"/>
      <c r="L154" s="42"/>
      <c r="M154" s="41"/>
    </row>
    <row r="155" spans="1:13">
      <c r="A155" s="24">
        <v>148</v>
      </c>
      <c r="B155" s="41"/>
      <c r="C155" s="41"/>
      <c r="D155" s="41"/>
      <c r="E155" s="70"/>
      <c r="F155" s="70"/>
      <c r="G155" s="43"/>
      <c r="H155" s="71"/>
      <c r="I155" s="72"/>
      <c r="J155" s="158" t="e">
        <f t="shared" si="6"/>
        <v>#DIV/0!</v>
      </c>
      <c r="K155" s="42"/>
      <c r="L155" s="42"/>
      <c r="M155" s="41"/>
    </row>
    <row r="156" spans="1:13">
      <c r="A156" s="24">
        <v>149</v>
      </c>
      <c r="B156" s="41"/>
      <c r="C156" s="41"/>
      <c r="D156" s="41"/>
      <c r="E156" s="70"/>
      <c r="F156" s="70"/>
      <c r="G156" s="43"/>
      <c r="H156" s="71"/>
      <c r="I156" s="72"/>
      <c r="J156" s="158" t="e">
        <f t="shared" si="6"/>
        <v>#DIV/0!</v>
      </c>
      <c r="K156" s="42"/>
      <c r="L156" s="42"/>
      <c r="M156" s="41"/>
    </row>
    <row r="157" spans="1:13">
      <c r="A157" s="24">
        <v>150</v>
      </c>
      <c r="B157" s="41"/>
      <c r="C157" s="41"/>
      <c r="D157" s="41"/>
      <c r="E157" s="70"/>
      <c r="F157" s="70"/>
      <c r="G157" s="43"/>
      <c r="H157" s="71"/>
      <c r="I157" s="72"/>
      <c r="J157" s="145" t="e">
        <f t="shared" si="6"/>
        <v>#DIV/0!</v>
      </c>
      <c r="K157" s="42"/>
      <c r="L157" s="42"/>
      <c r="M157" s="41"/>
    </row>
    <row r="158" spans="1:13">
      <c r="A158" s="24">
        <v>151</v>
      </c>
      <c r="B158" s="41"/>
      <c r="C158" s="41"/>
      <c r="D158" s="41"/>
      <c r="E158" s="70"/>
      <c r="F158" s="70"/>
      <c r="G158" s="43"/>
      <c r="H158" s="71"/>
      <c r="I158" s="72"/>
      <c r="J158" s="145" t="e">
        <f t="shared" si="6"/>
        <v>#DIV/0!</v>
      </c>
      <c r="K158" s="42"/>
      <c r="L158" s="42"/>
      <c r="M158" s="41"/>
    </row>
    <row r="159" spans="1:13">
      <c r="A159" s="24">
        <v>152</v>
      </c>
      <c r="B159" s="41"/>
      <c r="C159" s="41"/>
      <c r="D159" s="41"/>
      <c r="E159" s="70"/>
      <c r="F159" s="70"/>
      <c r="G159" s="43"/>
      <c r="H159" s="71"/>
      <c r="I159" s="72"/>
      <c r="J159" s="145" t="e">
        <f t="shared" si="6"/>
        <v>#DIV/0!</v>
      </c>
      <c r="K159" s="42"/>
      <c r="L159" s="42"/>
      <c r="M159" s="41"/>
    </row>
    <row r="160" spans="1:13">
      <c r="A160" s="24">
        <v>153</v>
      </c>
      <c r="B160" s="41"/>
      <c r="C160" s="41"/>
      <c r="D160" s="41"/>
      <c r="E160" s="70"/>
      <c r="F160" s="70"/>
      <c r="G160" s="43"/>
      <c r="H160" s="71"/>
      <c r="I160" s="72"/>
      <c r="J160" s="145" t="e">
        <f t="shared" si="6"/>
        <v>#DIV/0!</v>
      </c>
      <c r="K160" s="42"/>
      <c r="L160" s="42"/>
      <c r="M160" s="41"/>
    </row>
    <row r="161" spans="1:13">
      <c r="A161" s="24">
        <v>154</v>
      </c>
      <c r="B161" s="41"/>
      <c r="C161" s="41"/>
      <c r="D161" s="41"/>
      <c r="E161" s="70"/>
      <c r="F161" s="70"/>
      <c r="G161" s="43"/>
      <c r="H161" s="71"/>
      <c r="I161" s="72"/>
      <c r="J161" s="158" t="e">
        <f t="shared" si="6"/>
        <v>#DIV/0!</v>
      </c>
      <c r="K161" s="42"/>
      <c r="L161" s="42"/>
      <c r="M161" s="41"/>
    </row>
    <row r="162" spans="1:13">
      <c r="A162" s="24">
        <v>155</v>
      </c>
      <c r="B162" s="41"/>
      <c r="C162" s="41"/>
      <c r="D162" s="41"/>
      <c r="E162" s="70"/>
      <c r="F162" s="70"/>
      <c r="G162" s="43"/>
      <c r="H162" s="71"/>
      <c r="I162" s="72"/>
      <c r="J162" s="158" t="e">
        <f t="shared" si="6"/>
        <v>#DIV/0!</v>
      </c>
      <c r="K162" s="42"/>
      <c r="L162" s="42"/>
      <c r="M162" s="41"/>
    </row>
    <row r="163" spans="1:13">
      <c r="A163" s="24">
        <v>156</v>
      </c>
      <c r="B163" s="41"/>
      <c r="C163" s="41"/>
      <c r="D163" s="41"/>
      <c r="E163" s="70"/>
      <c r="F163" s="70"/>
      <c r="G163" s="43"/>
      <c r="H163" s="71"/>
      <c r="I163" s="72"/>
      <c r="J163" s="145" t="e">
        <f t="shared" si="6"/>
        <v>#DIV/0!</v>
      </c>
      <c r="K163" s="42"/>
      <c r="L163" s="42"/>
      <c r="M163" s="41"/>
    </row>
    <row r="164" spans="1:13">
      <c r="A164" s="24">
        <v>157</v>
      </c>
      <c r="B164" s="41"/>
      <c r="C164" s="41"/>
      <c r="D164" s="41"/>
      <c r="E164" s="70"/>
      <c r="F164" s="70"/>
      <c r="G164" s="43"/>
      <c r="H164" s="71"/>
      <c r="I164" s="72"/>
      <c r="J164" s="158" t="e">
        <f t="shared" si="6"/>
        <v>#DIV/0!</v>
      </c>
      <c r="K164" s="42"/>
      <c r="L164" s="42"/>
      <c r="M164" s="41"/>
    </row>
    <row r="165" spans="1:13">
      <c r="A165" s="24">
        <v>158</v>
      </c>
      <c r="B165" s="41"/>
      <c r="C165" s="41"/>
      <c r="D165" s="41"/>
      <c r="E165" s="70"/>
      <c r="F165" s="70"/>
      <c r="G165" s="43"/>
      <c r="H165" s="71"/>
      <c r="I165" s="72"/>
      <c r="J165" s="158" t="e">
        <f t="shared" si="6"/>
        <v>#DIV/0!</v>
      </c>
      <c r="K165" s="42"/>
      <c r="L165" s="42"/>
      <c r="M165" s="41"/>
    </row>
    <row r="166" spans="1:13">
      <c r="A166" s="24">
        <v>159</v>
      </c>
      <c r="B166" s="41"/>
      <c r="C166" s="41"/>
      <c r="D166" s="41"/>
      <c r="E166" s="70"/>
      <c r="F166" s="70"/>
      <c r="G166" s="43"/>
      <c r="H166" s="71"/>
      <c r="I166" s="72"/>
      <c r="J166" s="145" t="e">
        <f t="shared" si="6"/>
        <v>#DIV/0!</v>
      </c>
      <c r="K166" s="42"/>
      <c r="L166" s="42"/>
      <c r="M166" s="41"/>
    </row>
    <row r="167" spans="1:13">
      <c r="A167" s="24">
        <v>160</v>
      </c>
      <c r="B167" s="41"/>
      <c r="C167" s="41"/>
      <c r="D167" s="41"/>
      <c r="E167" s="70"/>
      <c r="F167" s="70"/>
      <c r="G167" s="43"/>
      <c r="H167" s="71"/>
      <c r="I167" s="72"/>
      <c r="J167" s="145" t="e">
        <f t="shared" si="6"/>
        <v>#DIV/0!</v>
      </c>
      <c r="K167" s="42"/>
      <c r="L167" s="42"/>
      <c r="M167" s="41"/>
    </row>
    <row r="168" spans="1:13">
      <c r="A168" s="24">
        <v>161</v>
      </c>
      <c r="B168" s="41"/>
      <c r="C168" s="41"/>
      <c r="D168" s="41"/>
      <c r="E168" s="70"/>
      <c r="F168" s="70"/>
      <c r="G168" s="43"/>
      <c r="H168" s="71"/>
      <c r="I168" s="72"/>
      <c r="J168" s="145" t="e">
        <f t="shared" si="6"/>
        <v>#DIV/0!</v>
      </c>
      <c r="K168" s="42"/>
      <c r="L168" s="42"/>
      <c r="M168" s="41"/>
    </row>
    <row r="169" spans="1:13">
      <c r="A169" s="24">
        <v>162</v>
      </c>
      <c r="B169" s="41"/>
      <c r="C169" s="41"/>
      <c r="D169" s="41"/>
      <c r="E169" s="70"/>
      <c r="F169" s="70"/>
      <c r="G169" s="43"/>
      <c r="H169" s="71"/>
      <c r="I169" s="72"/>
      <c r="J169" s="145" t="e">
        <f t="shared" si="6"/>
        <v>#DIV/0!</v>
      </c>
      <c r="K169" s="42"/>
      <c r="L169" s="42"/>
      <c r="M169" s="41"/>
    </row>
    <row r="170" spans="1:13">
      <c r="A170" s="24">
        <v>163</v>
      </c>
      <c r="B170" s="41"/>
      <c r="C170" s="41"/>
      <c r="D170" s="41"/>
      <c r="E170" s="70"/>
      <c r="F170" s="70"/>
      <c r="G170" s="43"/>
      <c r="H170" s="71"/>
      <c r="I170" s="72"/>
      <c r="J170" s="158" t="e">
        <f t="shared" si="6"/>
        <v>#DIV/0!</v>
      </c>
      <c r="K170" s="42"/>
      <c r="L170" s="42"/>
      <c r="M170" s="41"/>
    </row>
    <row r="171" spans="1:13">
      <c r="A171" s="24">
        <v>164</v>
      </c>
      <c r="B171" s="41"/>
      <c r="C171" s="41"/>
      <c r="D171" s="41"/>
      <c r="E171" s="70"/>
      <c r="F171" s="70"/>
      <c r="G171" s="43"/>
      <c r="H171" s="71"/>
      <c r="I171" s="72"/>
      <c r="J171" s="158" t="e">
        <f t="shared" ref="J171:J234" si="7">H171/I171</f>
        <v>#DIV/0!</v>
      </c>
      <c r="K171" s="42"/>
      <c r="L171" s="42"/>
      <c r="M171" s="41"/>
    </row>
    <row r="172" spans="1:13">
      <c r="A172" s="24">
        <v>165</v>
      </c>
      <c r="B172" s="41"/>
      <c r="C172" s="41"/>
      <c r="D172" s="41"/>
      <c r="E172" s="70"/>
      <c r="F172" s="70"/>
      <c r="G172" s="43"/>
      <c r="H172" s="71"/>
      <c r="I172" s="72"/>
      <c r="J172" s="145" t="e">
        <f t="shared" si="7"/>
        <v>#DIV/0!</v>
      </c>
      <c r="K172" s="42"/>
      <c r="L172" s="42"/>
      <c r="M172" s="41"/>
    </row>
    <row r="173" spans="1:13">
      <c r="A173" s="24">
        <v>166</v>
      </c>
      <c r="B173" s="41"/>
      <c r="C173" s="41"/>
      <c r="D173" s="41"/>
      <c r="E173" s="70"/>
      <c r="F173" s="70"/>
      <c r="G173" s="43"/>
      <c r="H173" s="71"/>
      <c r="I173" s="72"/>
      <c r="J173" s="158" t="e">
        <f t="shared" si="7"/>
        <v>#DIV/0!</v>
      </c>
      <c r="K173" s="42"/>
      <c r="L173" s="42"/>
      <c r="M173" s="41"/>
    </row>
    <row r="174" spans="1:13">
      <c r="A174" s="24">
        <v>167</v>
      </c>
      <c r="B174" s="41"/>
      <c r="C174" s="41"/>
      <c r="D174" s="41"/>
      <c r="E174" s="70"/>
      <c r="F174" s="70"/>
      <c r="G174" s="43"/>
      <c r="H174" s="71"/>
      <c r="I174" s="72"/>
      <c r="J174" s="158" t="e">
        <f t="shared" si="7"/>
        <v>#DIV/0!</v>
      </c>
      <c r="K174" s="42"/>
      <c r="L174" s="42"/>
      <c r="M174" s="41"/>
    </row>
    <row r="175" spans="1:13">
      <c r="A175" s="24">
        <v>168</v>
      </c>
      <c r="B175" s="41"/>
      <c r="C175" s="41"/>
      <c r="D175" s="41"/>
      <c r="E175" s="70"/>
      <c r="F175" s="70"/>
      <c r="G175" s="43"/>
      <c r="H175" s="71"/>
      <c r="I175" s="72"/>
      <c r="J175" s="145" t="e">
        <f t="shared" si="7"/>
        <v>#DIV/0!</v>
      </c>
      <c r="K175" s="42"/>
      <c r="L175" s="42"/>
      <c r="M175" s="41"/>
    </row>
    <row r="176" spans="1:13">
      <c r="A176" s="24">
        <v>169</v>
      </c>
      <c r="B176" s="41"/>
      <c r="C176" s="41"/>
      <c r="D176" s="41"/>
      <c r="E176" s="70"/>
      <c r="F176" s="70"/>
      <c r="G176" s="43"/>
      <c r="H176" s="71"/>
      <c r="I176" s="72"/>
      <c r="J176" s="145" t="e">
        <f t="shared" si="7"/>
        <v>#DIV/0!</v>
      </c>
      <c r="K176" s="42"/>
      <c r="L176" s="42"/>
      <c r="M176" s="41"/>
    </row>
    <row r="177" spans="1:13">
      <c r="A177" s="24">
        <v>170</v>
      </c>
      <c r="B177" s="41"/>
      <c r="C177" s="41"/>
      <c r="D177" s="41"/>
      <c r="E177" s="70"/>
      <c r="F177" s="70"/>
      <c r="G177" s="43"/>
      <c r="H177" s="71"/>
      <c r="I177" s="72"/>
      <c r="J177" s="145" t="e">
        <f t="shared" si="7"/>
        <v>#DIV/0!</v>
      </c>
      <c r="K177" s="42"/>
      <c r="L177" s="42"/>
      <c r="M177" s="41"/>
    </row>
    <row r="178" spans="1:13">
      <c r="A178" s="24">
        <v>171</v>
      </c>
      <c r="B178" s="41"/>
      <c r="C178" s="41"/>
      <c r="D178" s="41"/>
      <c r="E178" s="70"/>
      <c r="F178" s="70"/>
      <c r="G178" s="43"/>
      <c r="H178" s="71"/>
      <c r="I178" s="72"/>
      <c r="J178" s="145" t="e">
        <f t="shared" si="7"/>
        <v>#DIV/0!</v>
      </c>
      <c r="K178" s="42"/>
      <c r="L178" s="42"/>
      <c r="M178" s="41"/>
    </row>
    <row r="179" spans="1:13">
      <c r="A179" s="24">
        <v>172</v>
      </c>
      <c r="B179" s="41"/>
      <c r="C179" s="41"/>
      <c r="D179" s="41"/>
      <c r="E179" s="70"/>
      <c r="F179" s="70"/>
      <c r="G179" s="43"/>
      <c r="H179" s="71"/>
      <c r="I179" s="72"/>
      <c r="J179" s="158" t="e">
        <f t="shared" si="7"/>
        <v>#DIV/0!</v>
      </c>
      <c r="K179" s="42"/>
      <c r="L179" s="42"/>
      <c r="M179" s="41"/>
    </row>
    <row r="180" spans="1:13">
      <c r="A180" s="24">
        <v>173</v>
      </c>
      <c r="B180" s="41"/>
      <c r="C180" s="41"/>
      <c r="D180" s="41"/>
      <c r="E180" s="70"/>
      <c r="F180" s="70"/>
      <c r="G180" s="43"/>
      <c r="H180" s="71"/>
      <c r="I180" s="72"/>
      <c r="J180" s="158" t="e">
        <f t="shared" si="7"/>
        <v>#DIV/0!</v>
      </c>
      <c r="K180" s="42"/>
      <c r="L180" s="42"/>
      <c r="M180" s="41"/>
    </row>
    <row r="181" spans="1:13">
      <c r="A181" s="24">
        <v>174</v>
      </c>
      <c r="B181" s="41"/>
      <c r="C181" s="41"/>
      <c r="D181" s="41"/>
      <c r="E181" s="70"/>
      <c r="F181" s="70"/>
      <c r="G181" s="43"/>
      <c r="H181" s="71"/>
      <c r="I181" s="72"/>
      <c r="J181" s="145" t="e">
        <f t="shared" si="7"/>
        <v>#DIV/0!</v>
      </c>
      <c r="K181" s="42"/>
      <c r="L181" s="42"/>
      <c r="M181" s="41"/>
    </row>
    <row r="182" spans="1:13">
      <c r="A182" s="24">
        <v>175</v>
      </c>
      <c r="B182" s="41"/>
      <c r="C182" s="41"/>
      <c r="D182" s="41"/>
      <c r="E182" s="70"/>
      <c r="F182" s="70"/>
      <c r="G182" s="43"/>
      <c r="H182" s="71"/>
      <c r="I182" s="72"/>
      <c r="J182" s="158" t="e">
        <f t="shared" si="7"/>
        <v>#DIV/0!</v>
      </c>
      <c r="K182" s="42"/>
      <c r="L182" s="42"/>
      <c r="M182" s="41"/>
    </row>
    <row r="183" spans="1:13">
      <c r="A183" s="24">
        <v>176</v>
      </c>
      <c r="B183" s="41"/>
      <c r="C183" s="41"/>
      <c r="D183" s="41"/>
      <c r="E183" s="70"/>
      <c r="F183" s="70"/>
      <c r="G183" s="43"/>
      <c r="H183" s="71"/>
      <c r="I183" s="72"/>
      <c r="J183" s="158" t="e">
        <f t="shared" si="7"/>
        <v>#DIV/0!</v>
      </c>
      <c r="K183" s="42"/>
      <c r="L183" s="42"/>
      <c r="M183" s="41"/>
    </row>
    <row r="184" spans="1:13">
      <c r="A184" s="24">
        <v>177</v>
      </c>
      <c r="B184" s="41"/>
      <c r="C184" s="41"/>
      <c r="D184" s="41"/>
      <c r="E184" s="70"/>
      <c r="F184" s="70"/>
      <c r="G184" s="43"/>
      <c r="H184" s="71"/>
      <c r="I184" s="72"/>
      <c r="J184" s="145" t="e">
        <f t="shared" si="7"/>
        <v>#DIV/0!</v>
      </c>
      <c r="K184" s="42"/>
      <c r="L184" s="42"/>
      <c r="M184" s="41"/>
    </row>
    <row r="185" spans="1:13">
      <c r="A185" s="24">
        <v>178</v>
      </c>
      <c r="B185" s="41"/>
      <c r="C185" s="41"/>
      <c r="D185" s="41"/>
      <c r="E185" s="70"/>
      <c r="F185" s="70"/>
      <c r="G185" s="43"/>
      <c r="H185" s="71"/>
      <c r="I185" s="72"/>
      <c r="J185" s="145" t="e">
        <f t="shared" si="7"/>
        <v>#DIV/0!</v>
      </c>
      <c r="K185" s="42"/>
      <c r="L185" s="42"/>
      <c r="M185" s="41"/>
    </row>
    <row r="186" spans="1:13">
      <c r="A186" s="24">
        <v>179</v>
      </c>
      <c r="B186" s="41"/>
      <c r="C186" s="41"/>
      <c r="D186" s="41"/>
      <c r="E186" s="70"/>
      <c r="F186" s="70"/>
      <c r="G186" s="43"/>
      <c r="H186" s="71"/>
      <c r="I186" s="72"/>
      <c r="J186" s="145" t="e">
        <f t="shared" si="7"/>
        <v>#DIV/0!</v>
      </c>
      <c r="K186" s="42"/>
      <c r="L186" s="42"/>
      <c r="M186" s="41"/>
    </row>
    <row r="187" spans="1:13">
      <c r="A187" s="24">
        <v>180</v>
      </c>
      <c r="B187" s="41"/>
      <c r="C187" s="41"/>
      <c r="D187" s="41"/>
      <c r="E187" s="70"/>
      <c r="F187" s="70"/>
      <c r="G187" s="43"/>
      <c r="H187" s="71"/>
      <c r="I187" s="72"/>
      <c r="J187" s="145" t="e">
        <f t="shared" si="7"/>
        <v>#DIV/0!</v>
      </c>
      <c r="K187" s="42"/>
      <c r="L187" s="42"/>
      <c r="M187" s="41"/>
    </row>
    <row r="188" spans="1:13">
      <c r="A188" s="24">
        <v>181</v>
      </c>
      <c r="B188" s="41"/>
      <c r="C188" s="41"/>
      <c r="D188" s="41"/>
      <c r="E188" s="70"/>
      <c r="F188" s="70"/>
      <c r="G188" s="43"/>
      <c r="H188" s="71"/>
      <c r="I188" s="72"/>
      <c r="J188" s="158" t="e">
        <f t="shared" si="7"/>
        <v>#DIV/0!</v>
      </c>
      <c r="K188" s="42"/>
      <c r="L188" s="42"/>
      <c r="M188" s="41"/>
    </row>
    <row r="189" spans="1:13">
      <c r="A189" s="24">
        <v>182</v>
      </c>
      <c r="B189" s="41"/>
      <c r="C189" s="41"/>
      <c r="D189" s="41"/>
      <c r="E189" s="70"/>
      <c r="F189" s="70"/>
      <c r="G189" s="43"/>
      <c r="H189" s="71"/>
      <c r="I189" s="72"/>
      <c r="J189" s="158" t="e">
        <f t="shared" si="7"/>
        <v>#DIV/0!</v>
      </c>
      <c r="K189" s="42"/>
      <c r="L189" s="42"/>
      <c r="M189" s="41"/>
    </row>
    <row r="190" spans="1:13">
      <c r="A190" s="24">
        <v>183</v>
      </c>
      <c r="B190" s="41"/>
      <c r="C190" s="41"/>
      <c r="D190" s="41"/>
      <c r="E190" s="70"/>
      <c r="F190" s="70"/>
      <c r="G190" s="43"/>
      <c r="H190" s="71"/>
      <c r="I190" s="72"/>
      <c r="J190" s="145" t="e">
        <f t="shared" si="7"/>
        <v>#DIV/0!</v>
      </c>
      <c r="K190" s="42"/>
      <c r="L190" s="42"/>
      <c r="M190" s="41"/>
    </row>
    <row r="191" spans="1:13">
      <c r="A191" s="24">
        <v>184</v>
      </c>
      <c r="B191" s="41"/>
      <c r="C191" s="41"/>
      <c r="D191" s="41"/>
      <c r="E191" s="70"/>
      <c r="F191" s="70"/>
      <c r="G191" s="43"/>
      <c r="H191" s="71"/>
      <c r="I191" s="72"/>
      <c r="J191" s="158" t="e">
        <f t="shared" si="7"/>
        <v>#DIV/0!</v>
      </c>
      <c r="K191" s="42"/>
      <c r="L191" s="42"/>
      <c r="M191" s="41"/>
    </row>
    <row r="192" spans="1:13">
      <c r="A192" s="24">
        <v>185</v>
      </c>
      <c r="B192" s="41"/>
      <c r="C192" s="41"/>
      <c r="D192" s="41"/>
      <c r="E192" s="70"/>
      <c r="F192" s="70"/>
      <c r="G192" s="43"/>
      <c r="H192" s="71"/>
      <c r="I192" s="72"/>
      <c r="J192" s="158" t="e">
        <f t="shared" si="7"/>
        <v>#DIV/0!</v>
      </c>
      <c r="K192" s="42"/>
      <c r="L192" s="42"/>
      <c r="M192" s="41"/>
    </row>
    <row r="193" spans="1:13">
      <c r="A193" s="24">
        <v>186</v>
      </c>
      <c r="B193" s="41"/>
      <c r="C193" s="41"/>
      <c r="D193" s="41"/>
      <c r="E193" s="70"/>
      <c r="F193" s="70"/>
      <c r="G193" s="43"/>
      <c r="H193" s="71"/>
      <c r="I193" s="72"/>
      <c r="J193" s="145" t="e">
        <f t="shared" si="7"/>
        <v>#DIV/0!</v>
      </c>
      <c r="K193" s="42"/>
      <c r="L193" s="42"/>
      <c r="M193" s="41"/>
    </row>
    <row r="194" spans="1:13">
      <c r="A194" s="24">
        <v>187</v>
      </c>
      <c r="B194" s="41"/>
      <c r="C194" s="41"/>
      <c r="D194" s="41"/>
      <c r="E194" s="70"/>
      <c r="F194" s="70"/>
      <c r="G194" s="43"/>
      <c r="H194" s="71"/>
      <c r="I194" s="72"/>
      <c r="J194" s="145" t="e">
        <f t="shared" si="7"/>
        <v>#DIV/0!</v>
      </c>
      <c r="K194" s="42"/>
      <c r="L194" s="42"/>
      <c r="M194" s="41"/>
    </row>
    <row r="195" spans="1:13">
      <c r="A195" s="24">
        <v>188</v>
      </c>
      <c r="B195" s="41"/>
      <c r="C195" s="41"/>
      <c r="D195" s="41"/>
      <c r="E195" s="70"/>
      <c r="F195" s="70"/>
      <c r="G195" s="43"/>
      <c r="H195" s="71"/>
      <c r="I195" s="72"/>
      <c r="J195" s="145" t="e">
        <f t="shared" si="7"/>
        <v>#DIV/0!</v>
      </c>
      <c r="K195" s="42"/>
      <c r="L195" s="42"/>
      <c r="M195" s="41"/>
    </row>
    <row r="196" spans="1:13">
      <c r="A196" s="24">
        <v>189</v>
      </c>
      <c r="B196" s="41"/>
      <c r="C196" s="41"/>
      <c r="D196" s="41"/>
      <c r="E196" s="70"/>
      <c r="F196" s="70"/>
      <c r="G196" s="43"/>
      <c r="H196" s="71"/>
      <c r="I196" s="72"/>
      <c r="J196" s="145" t="e">
        <f t="shared" si="7"/>
        <v>#DIV/0!</v>
      </c>
      <c r="K196" s="42"/>
      <c r="L196" s="42"/>
      <c r="M196" s="41"/>
    </row>
    <row r="197" spans="1:13">
      <c r="A197" s="24">
        <v>190</v>
      </c>
      <c r="B197" s="41"/>
      <c r="C197" s="41"/>
      <c r="D197" s="41"/>
      <c r="E197" s="70"/>
      <c r="F197" s="70"/>
      <c r="G197" s="43"/>
      <c r="H197" s="71"/>
      <c r="I197" s="72"/>
      <c r="J197" s="158" t="e">
        <f t="shared" si="7"/>
        <v>#DIV/0!</v>
      </c>
      <c r="K197" s="42"/>
      <c r="L197" s="42"/>
      <c r="M197" s="41"/>
    </row>
    <row r="198" spans="1:13">
      <c r="A198" s="24">
        <v>191</v>
      </c>
      <c r="B198" s="41"/>
      <c r="C198" s="41"/>
      <c r="D198" s="41"/>
      <c r="E198" s="70"/>
      <c r="F198" s="70"/>
      <c r="G198" s="43"/>
      <c r="H198" s="71"/>
      <c r="I198" s="72"/>
      <c r="J198" s="158" t="e">
        <f t="shared" si="7"/>
        <v>#DIV/0!</v>
      </c>
      <c r="K198" s="42"/>
      <c r="L198" s="42"/>
      <c r="M198" s="41"/>
    </row>
    <row r="199" spans="1:13">
      <c r="A199" s="24">
        <v>192</v>
      </c>
      <c r="B199" s="41"/>
      <c r="C199" s="41"/>
      <c r="D199" s="41"/>
      <c r="E199" s="70"/>
      <c r="F199" s="70"/>
      <c r="G199" s="43"/>
      <c r="H199" s="71"/>
      <c r="I199" s="72"/>
      <c r="J199" s="145" t="e">
        <f t="shared" si="7"/>
        <v>#DIV/0!</v>
      </c>
      <c r="K199" s="42"/>
      <c r="L199" s="42"/>
      <c r="M199" s="41"/>
    </row>
    <row r="200" spans="1:13">
      <c r="A200" s="24">
        <v>193</v>
      </c>
      <c r="B200" s="41"/>
      <c r="C200" s="41"/>
      <c r="D200" s="41"/>
      <c r="E200" s="70"/>
      <c r="F200" s="70"/>
      <c r="G200" s="43"/>
      <c r="H200" s="71"/>
      <c r="I200" s="72"/>
      <c r="J200" s="158" t="e">
        <f t="shared" si="7"/>
        <v>#DIV/0!</v>
      </c>
      <c r="K200" s="42"/>
      <c r="L200" s="42"/>
      <c r="M200" s="41"/>
    </row>
    <row r="201" spans="1:13">
      <c r="A201" s="24">
        <v>194</v>
      </c>
      <c r="B201" s="41"/>
      <c r="C201" s="41"/>
      <c r="D201" s="41"/>
      <c r="E201" s="70"/>
      <c r="F201" s="70"/>
      <c r="G201" s="43"/>
      <c r="H201" s="71"/>
      <c r="I201" s="72"/>
      <c r="J201" s="158" t="e">
        <f t="shared" si="7"/>
        <v>#DIV/0!</v>
      </c>
      <c r="K201" s="42"/>
      <c r="L201" s="42"/>
      <c r="M201" s="41"/>
    </row>
    <row r="202" spans="1:13">
      <c r="A202" s="24">
        <v>195</v>
      </c>
      <c r="B202" s="41"/>
      <c r="C202" s="41"/>
      <c r="D202" s="41"/>
      <c r="E202" s="70"/>
      <c r="F202" s="70"/>
      <c r="G202" s="43"/>
      <c r="H202" s="71"/>
      <c r="I202" s="72"/>
      <c r="J202" s="145" t="e">
        <f t="shared" si="7"/>
        <v>#DIV/0!</v>
      </c>
      <c r="K202" s="42"/>
      <c r="L202" s="42"/>
      <c r="M202" s="41"/>
    </row>
    <row r="203" spans="1:13">
      <c r="A203" s="24">
        <v>196</v>
      </c>
      <c r="B203" s="41"/>
      <c r="C203" s="41"/>
      <c r="D203" s="41"/>
      <c r="E203" s="70"/>
      <c r="F203" s="70"/>
      <c r="G203" s="43"/>
      <c r="H203" s="71"/>
      <c r="I203" s="72"/>
      <c r="J203" s="145" t="e">
        <f t="shared" si="7"/>
        <v>#DIV/0!</v>
      </c>
      <c r="K203" s="42"/>
      <c r="L203" s="42"/>
      <c r="M203" s="41"/>
    </row>
    <row r="204" spans="1:13">
      <c r="A204" s="24">
        <v>197</v>
      </c>
      <c r="B204" s="41"/>
      <c r="C204" s="41"/>
      <c r="D204" s="41"/>
      <c r="E204" s="70"/>
      <c r="F204" s="70"/>
      <c r="G204" s="43"/>
      <c r="H204" s="71"/>
      <c r="I204" s="72"/>
      <c r="J204" s="145" t="e">
        <f t="shared" si="7"/>
        <v>#DIV/0!</v>
      </c>
      <c r="K204" s="42"/>
      <c r="L204" s="42"/>
      <c r="M204" s="41"/>
    </row>
    <row r="205" spans="1:13">
      <c r="A205" s="24">
        <v>198</v>
      </c>
      <c r="B205" s="41"/>
      <c r="C205" s="41"/>
      <c r="D205" s="41"/>
      <c r="E205" s="70"/>
      <c r="F205" s="70"/>
      <c r="G205" s="43"/>
      <c r="H205" s="71"/>
      <c r="I205" s="72"/>
      <c r="J205" s="145" t="e">
        <f t="shared" si="7"/>
        <v>#DIV/0!</v>
      </c>
      <c r="K205" s="42"/>
      <c r="L205" s="42"/>
      <c r="M205" s="41"/>
    </row>
    <row r="206" spans="1:13">
      <c r="A206" s="24">
        <v>199</v>
      </c>
      <c r="B206" s="41"/>
      <c r="C206" s="41"/>
      <c r="D206" s="41"/>
      <c r="E206" s="70"/>
      <c r="F206" s="70"/>
      <c r="G206" s="43"/>
      <c r="H206" s="71"/>
      <c r="I206" s="72"/>
      <c r="J206" s="158" t="e">
        <f t="shared" si="7"/>
        <v>#DIV/0!</v>
      </c>
      <c r="K206" s="42"/>
      <c r="L206" s="42"/>
      <c r="M206" s="41"/>
    </row>
    <row r="207" spans="1:13">
      <c r="A207" s="24">
        <v>200</v>
      </c>
      <c r="B207" s="41"/>
      <c r="C207" s="41"/>
      <c r="D207" s="41"/>
      <c r="E207" s="70"/>
      <c r="F207" s="70"/>
      <c r="G207" s="43"/>
      <c r="H207" s="71"/>
      <c r="I207" s="72"/>
      <c r="J207" s="158" t="e">
        <f t="shared" si="7"/>
        <v>#DIV/0!</v>
      </c>
      <c r="K207" s="42"/>
      <c r="L207" s="42"/>
      <c r="M207" s="41"/>
    </row>
    <row r="208" spans="1:13">
      <c r="A208" s="24">
        <v>201</v>
      </c>
      <c r="B208" s="41"/>
      <c r="C208" s="41"/>
      <c r="D208" s="41"/>
      <c r="E208" s="70"/>
      <c r="F208" s="70"/>
      <c r="G208" s="43"/>
      <c r="H208" s="71"/>
      <c r="I208" s="72"/>
      <c r="J208" s="145" t="e">
        <f t="shared" si="7"/>
        <v>#DIV/0!</v>
      </c>
      <c r="K208" s="42"/>
      <c r="L208" s="42"/>
      <c r="M208" s="41"/>
    </row>
    <row r="209" spans="1:13">
      <c r="A209" s="24">
        <v>202</v>
      </c>
      <c r="B209" s="41"/>
      <c r="C209" s="41"/>
      <c r="D209" s="41"/>
      <c r="E209" s="70"/>
      <c r="F209" s="70"/>
      <c r="G209" s="43"/>
      <c r="H209" s="71"/>
      <c r="I209" s="72"/>
      <c r="J209" s="158" t="e">
        <f t="shared" si="7"/>
        <v>#DIV/0!</v>
      </c>
      <c r="K209" s="42"/>
      <c r="L209" s="42"/>
      <c r="M209" s="41"/>
    </row>
    <row r="210" spans="1:13">
      <c r="A210" s="24">
        <v>203</v>
      </c>
      <c r="B210" s="41"/>
      <c r="C210" s="41"/>
      <c r="D210" s="41"/>
      <c r="E210" s="70"/>
      <c r="F210" s="70"/>
      <c r="G210" s="43"/>
      <c r="H210" s="71"/>
      <c r="I210" s="72"/>
      <c r="J210" s="158" t="e">
        <f t="shared" si="7"/>
        <v>#DIV/0!</v>
      </c>
      <c r="K210" s="42"/>
      <c r="L210" s="42"/>
      <c r="M210" s="41"/>
    </row>
    <row r="211" spans="1:13">
      <c r="A211" s="24">
        <v>204</v>
      </c>
      <c r="B211" s="41"/>
      <c r="C211" s="41"/>
      <c r="D211" s="41"/>
      <c r="E211" s="70"/>
      <c r="F211" s="70"/>
      <c r="G211" s="43"/>
      <c r="H211" s="71"/>
      <c r="I211" s="72"/>
      <c r="J211" s="145" t="e">
        <f t="shared" si="7"/>
        <v>#DIV/0!</v>
      </c>
      <c r="K211" s="42"/>
      <c r="L211" s="42"/>
      <c r="M211" s="41"/>
    </row>
    <row r="212" spans="1:13">
      <c r="A212" s="24">
        <v>205</v>
      </c>
      <c r="B212" s="41"/>
      <c r="C212" s="41"/>
      <c r="D212" s="41"/>
      <c r="E212" s="70"/>
      <c r="F212" s="70"/>
      <c r="G212" s="43"/>
      <c r="H212" s="71"/>
      <c r="I212" s="72"/>
      <c r="J212" s="145" t="e">
        <f t="shared" si="7"/>
        <v>#DIV/0!</v>
      </c>
      <c r="K212" s="42"/>
      <c r="L212" s="42"/>
      <c r="M212" s="41"/>
    </row>
    <row r="213" spans="1:13">
      <c r="A213" s="24">
        <v>206</v>
      </c>
      <c r="B213" s="41"/>
      <c r="C213" s="41"/>
      <c r="D213" s="41"/>
      <c r="E213" s="70"/>
      <c r="F213" s="70"/>
      <c r="G213" s="43"/>
      <c r="H213" s="71"/>
      <c r="I213" s="72"/>
      <c r="J213" s="145" t="e">
        <f t="shared" si="7"/>
        <v>#DIV/0!</v>
      </c>
      <c r="K213" s="42"/>
      <c r="L213" s="42"/>
      <c r="M213" s="41"/>
    </row>
    <row r="214" spans="1:13">
      <c r="A214" s="24">
        <v>207</v>
      </c>
      <c r="B214" s="41"/>
      <c r="C214" s="41"/>
      <c r="D214" s="41"/>
      <c r="E214" s="70"/>
      <c r="F214" s="70"/>
      <c r="G214" s="43"/>
      <c r="H214" s="71"/>
      <c r="I214" s="72"/>
      <c r="J214" s="145" t="e">
        <f t="shared" si="7"/>
        <v>#DIV/0!</v>
      </c>
      <c r="K214" s="42"/>
      <c r="L214" s="42"/>
      <c r="M214" s="41"/>
    </row>
    <row r="215" spans="1:13">
      <c r="A215" s="24">
        <v>208</v>
      </c>
      <c r="B215" s="41"/>
      <c r="C215" s="41"/>
      <c r="D215" s="41"/>
      <c r="E215" s="70"/>
      <c r="F215" s="70"/>
      <c r="G215" s="43"/>
      <c r="H215" s="71"/>
      <c r="I215" s="72"/>
      <c r="J215" s="158" t="e">
        <f t="shared" si="7"/>
        <v>#DIV/0!</v>
      </c>
      <c r="K215" s="42"/>
      <c r="L215" s="42"/>
      <c r="M215" s="41"/>
    </row>
    <row r="216" spans="1:13">
      <c r="A216" s="24">
        <v>209</v>
      </c>
      <c r="B216" s="41"/>
      <c r="C216" s="41"/>
      <c r="D216" s="41"/>
      <c r="E216" s="70"/>
      <c r="F216" s="70"/>
      <c r="G216" s="43"/>
      <c r="H216" s="71"/>
      <c r="I216" s="72"/>
      <c r="J216" s="158" t="e">
        <f t="shared" si="7"/>
        <v>#DIV/0!</v>
      </c>
      <c r="K216" s="42"/>
      <c r="L216" s="42"/>
      <c r="M216" s="41"/>
    </row>
    <row r="217" spans="1:13">
      <c r="A217" s="24">
        <v>210</v>
      </c>
      <c r="B217" s="41"/>
      <c r="C217" s="41"/>
      <c r="D217" s="41"/>
      <c r="E217" s="70"/>
      <c r="F217" s="70"/>
      <c r="G217" s="43"/>
      <c r="H217" s="71"/>
      <c r="I217" s="72"/>
      <c r="J217" s="145" t="e">
        <f t="shared" si="7"/>
        <v>#DIV/0!</v>
      </c>
      <c r="K217" s="42"/>
      <c r="L217" s="42"/>
      <c r="M217" s="41"/>
    </row>
    <row r="218" spans="1:13">
      <c r="A218" s="24">
        <v>211</v>
      </c>
      <c r="B218" s="41"/>
      <c r="C218" s="41"/>
      <c r="D218" s="41"/>
      <c r="E218" s="70"/>
      <c r="F218" s="70"/>
      <c r="G218" s="43"/>
      <c r="H218" s="71"/>
      <c r="I218" s="72"/>
      <c r="J218" s="158" t="e">
        <f t="shared" si="7"/>
        <v>#DIV/0!</v>
      </c>
      <c r="K218" s="42"/>
      <c r="L218" s="42"/>
      <c r="M218" s="41"/>
    </row>
    <row r="219" spans="1:13">
      <c r="A219" s="24">
        <v>212</v>
      </c>
      <c r="B219" s="41"/>
      <c r="C219" s="41"/>
      <c r="D219" s="41"/>
      <c r="E219" s="70"/>
      <c r="F219" s="70"/>
      <c r="G219" s="43"/>
      <c r="H219" s="71"/>
      <c r="I219" s="72"/>
      <c r="J219" s="158" t="e">
        <f t="shared" si="7"/>
        <v>#DIV/0!</v>
      </c>
      <c r="K219" s="42"/>
      <c r="L219" s="42"/>
      <c r="M219" s="41"/>
    </row>
    <row r="220" spans="1:13">
      <c r="A220" s="24">
        <v>213</v>
      </c>
      <c r="B220" s="41"/>
      <c r="C220" s="41"/>
      <c r="D220" s="41"/>
      <c r="E220" s="70"/>
      <c r="F220" s="70"/>
      <c r="G220" s="43"/>
      <c r="H220" s="71"/>
      <c r="I220" s="72"/>
      <c r="J220" s="145" t="e">
        <f t="shared" si="7"/>
        <v>#DIV/0!</v>
      </c>
      <c r="K220" s="42"/>
      <c r="L220" s="42"/>
      <c r="M220" s="41"/>
    </row>
    <row r="221" spans="1:13">
      <c r="A221" s="24">
        <v>214</v>
      </c>
      <c r="B221" s="41"/>
      <c r="C221" s="41"/>
      <c r="D221" s="41"/>
      <c r="E221" s="70"/>
      <c r="F221" s="70"/>
      <c r="G221" s="43"/>
      <c r="H221" s="71"/>
      <c r="I221" s="72"/>
      <c r="J221" s="145" t="e">
        <f t="shared" si="7"/>
        <v>#DIV/0!</v>
      </c>
      <c r="K221" s="42"/>
      <c r="L221" s="42"/>
      <c r="M221" s="41"/>
    </row>
    <row r="222" spans="1:13">
      <c r="A222" s="24">
        <v>215</v>
      </c>
      <c r="B222" s="41"/>
      <c r="C222" s="41"/>
      <c r="D222" s="41"/>
      <c r="E222" s="70"/>
      <c r="F222" s="70"/>
      <c r="G222" s="43"/>
      <c r="H222" s="71"/>
      <c r="I222" s="72"/>
      <c r="J222" s="145" t="e">
        <f t="shared" si="7"/>
        <v>#DIV/0!</v>
      </c>
      <c r="K222" s="42"/>
      <c r="L222" s="42"/>
      <c r="M222" s="41"/>
    </row>
    <row r="223" spans="1:13">
      <c r="A223" s="24">
        <v>216</v>
      </c>
      <c r="B223" s="41"/>
      <c r="C223" s="41"/>
      <c r="D223" s="41"/>
      <c r="E223" s="70"/>
      <c r="F223" s="70"/>
      <c r="G223" s="43"/>
      <c r="H223" s="71"/>
      <c r="I223" s="72"/>
      <c r="J223" s="145" t="e">
        <f t="shared" si="7"/>
        <v>#DIV/0!</v>
      </c>
      <c r="K223" s="42"/>
      <c r="L223" s="42"/>
      <c r="M223" s="41"/>
    </row>
    <row r="224" spans="1:13">
      <c r="A224" s="24">
        <v>217</v>
      </c>
      <c r="B224" s="41"/>
      <c r="C224" s="41"/>
      <c r="D224" s="41"/>
      <c r="E224" s="70"/>
      <c r="F224" s="70"/>
      <c r="G224" s="43"/>
      <c r="H224" s="71"/>
      <c r="I224" s="72"/>
      <c r="J224" s="158" t="e">
        <f t="shared" si="7"/>
        <v>#DIV/0!</v>
      </c>
      <c r="K224" s="42"/>
      <c r="L224" s="42"/>
      <c r="M224" s="41"/>
    </row>
    <row r="225" spans="1:13">
      <c r="A225" s="24">
        <v>218</v>
      </c>
      <c r="B225" s="41"/>
      <c r="C225" s="41"/>
      <c r="D225" s="41"/>
      <c r="E225" s="70"/>
      <c r="F225" s="70"/>
      <c r="G225" s="43"/>
      <c r="H225" s="71"/>
      <c r="I225" s="72"/>
      <c r="J225" s="158" t="e">
        <f t="shared" si="7"/>
        <v>#DIV/0!</v>
      </c>
      <c r="K225" s="42"/>
      <c r="L225" s="42"/>
      <c r="M225" s="41"/>
    </row>
    <row r="226" spans="1:13">
      <c r="A226" s="24">
        <v>219</v>
      </c>
      <c r="B226" s="41"/>
      <c r="C226" s="41"/>
      <c r="D226" s="41"/>
      <c r="E226" s="70"/>
      <c r="F226" s="70"/>
      <c r="G226" s="43"/>
      <c r="H226" s="71"/>
      <c r="I226" s="72"/>
      <c r="J226" s="145" t="e">
        <f t="shared" si="7"/>
        <v>#DIV/0!</v>
      </c>
      <c r="K226" s="42"/>
      <c r="L226" s="42"/>
      <c r="M226" s="41"/>
    </row>
    <row r="227" spans="1:13">
      <c r="A227" s="24">
        <v>220</v>
      </c>
      <c r="B227" s="41"/>
      <c r="C227" s="41"/>
      <c r="D227" s="41"/>
      <c r="E227" s="70"/>
      <c r="F227" s="70"/>
      <c r="G227" s="43"/>
      <c r="H227" s="71"/>
      <c r="I227" s="72"/>
      <c r="J227" s="158" t="e">
        <f t="shared" si="7"/>
        <v>#DIV/0!</v>
      </c>
      <c r="K227" s="42"/>
      <c r="L227" s="42"/>
      <c r="M227" s="41"/>
    </row>
    <row r="228" spans="1:13">
      <c r="A228" s="24">
        <v>221</v>
      </c>
      <c r="B228" s="41"/>
      <c r="C228" s="41"/>
      <c r="D228" s="41"/>
      <c r="E228" s="70"/>
      <c r="F228" s="70"/>
      <c r="G228" s="43"/>
      <c r="H228" s="71"/>
      <c r="I228" s="72"/>
      <c r="J228" s="158" t="e">
        <f t="shared" si="7"/>
        <v>#DIV/0!</v>
      </c>
      <c r="K228" s="42"/>
      <c r="L228" s="42"/>
      <c r="M228" s="41"/>
    </row>
    <row r="229" spans="1:13">
      <c r="A229" s="24">
        <v>222</v>
      </c>
      <c r="B229" s="41"/>
      <c r="C229" s="41"/>
      <c r="D229" s="41"/>
      <c r="E229" s="70"/>
      <c r="F229" s="70"/>
      <c r="G229" s="43"/>
      <c r="H229" s="71"/>
      <c r="I229" s="72"/>
      <c r="J229" s="145" t="e">
        <f t="shared" si="7"/>
        <v>#DIV/0!</v>
      </c>
      <c r="K229" s="42"/>
      <c r="L229" s="42"/>
      <c r="M229" s="41"/>
    </row>
    <row r="230" spans="1:13">
      <c r="A230" s="24">
        <v>223</v>
      </c>
      <c r="B230" s="41"/>
      <c r="C230" s="41"/>
      <c r="D230" s="41"/>
      <c r="E230" s="70"/>
      <c r="F230" s="70"/>
      <c r="G230" s="43"/>
      <c r="H230" s="71"/>
      <c r="I230" s="72"/>
      <c r="J230" s="145" t="e">
        <f t="shared" si="7"/>
        <v>#DIV/0!</v>
      </c>
      <c r="K230" s="42"/>
      <c r="L230" s="42"/>
      <c r="M230" s="41"/>
    </row>
    <row r="231" spans="1:13">
      <c r="A231" s="24">
        <v>224</v>
      </c>
      <c r="B231" s="41"/>
      <c r="C231" s="41"/>
      <c r="D231" s="41"/>
      <c r="E231" s="70"/>
      <c r="F231" s="70"/>
      <c r="G231" s="43"/>
      <c r="H231" s="71"/>
      <c r="I231" s="72"/>
      <c r="J231" s="145" t="e">
        <f t="shared" si="7"/>
        <v>#DIV/0!</v>
      </c>
      <c r="K231" s="42"/>
      <c r="L231" s="42"/>
      <c r="M231" s="41"/>
    </row>
    <row r="232" spans="1:13">
      <c r="A232" s="24">
        <v>225</v>
      </c>
      <c r="B232" s="41"/>
      <c r="C232" s="41"/>
      <c r="D232" s="41"/>
      <c r="E232" s="70"/>
      <c r="F232" s="70"/>
      <c r="G232" s="43"/>
      <c r="H232" s="71"/>
      <c r="I232" s="72"/>
      <c r="J232" s="145" t="e">
        <f t="shared" si="7"/>
        <v>#DIV/0!</v>
      </c>
      <c r="K232" s="42"/>
      <c r="L232" s="42"/>
      <c r="M232" s="41"/>
    </row>
    <row r="233" spans="1:13">
      <c r="A233" s="24">
        <v>226</v>
      </c>
      <c r="B233" s="41"/>
      <c r="C233" s="41"/>
      <c r="D233" s="41"/>
      <c r="E233" s="70"/>
      <c r="F233" s="70"/>
      <c r="G233" s="43"/>
      <c r="H233" s="71"/>
      <c r="I233" s="72"/>
      <c r="J233" s="158" t="e">
        <f t="shared" si="7"/>
        <v>#DIV/0!</v>
      </c>
      <c r="K233" s="42"/>
      <c r="L233" s="42"/>
      <c r="M233" s="41"/>
    </row>
    <row r="234" spans="1:13">
      <c r="A234" s="24">
        <v>227</v>
      </c>
      <c r="B234" s="41"/>
      <c r="C234" s="41"/>
      <c r="D234" s="41"/>
      <c r="E234" s="70"/>
      <c r="F234" s="70"/>
      <c r="G234" s="43"/>
      <c r="H234" s="71"/>
      <c r="I234" s="72"/>
      <c r="J234" s="158" t="e">
        <f t="shared" si="7"/>
        <v>#DIV/0!</v>
      </c>
      <c r="K234" s="42"/>
      <c r="L234" s="42"/>
      <c r="M234" s="41"/>
    </row>
    <row r="235" spans="1:13">
      <c r="A235" s="24">
        <v>228</v>
      </c>
      <c r="B235" s="41"/>
      <c r="C235" s="41"/>
      <c r="D235" s="41"/>
      <c r="E235" s="70"/>
      <c r="F235" s="70"/>
      <c r="G235" s="43"/>
      <c r="H235" s="71"/>
      <c r="I235" s="72"/>
      <c r="J235" s="145" t="e">
        <f t="shared" ref="J235:J298" si="8">H235/I235</f>
        <v>#DIV/0!</v>
      </c>
      <c r="K235" s="42"/>
      <c r="L235" s="42"/>
      <c r="M235" s="41"/>
    </row>
    <row r="236" spans="1:13">
      <c r="A236" s="24">
        <v>229</v>
      </c>
      <c r="B236" s="41"/>
      <c r="C236" s="41"/>
      <c r="D236" s="41"/>
      <c r="E236" s="70"/>
      <c r="F236" s="70"/>
      <c r="G236" s="43"/>
      <c r="H236" s="71"/>
      <c r="I236" s="72"/>
      <c r="J236" s="158" t="e">
        <f t="shared" si="8"/>
        <v>#DIV/0!</v>
      </c>
      <c r="K236" s="42"/>
      <c r="L236" s="42"/>
      <c r="M236" s="41"/>
    </row>
    <row r="237" spans="1:13">
      <c r="A237" s="24">
        <v>230</v>
      </c>
      <c r="B237" s="41"/>
      <c r="C237" s="41"/>
      <c r="D237" s="41"/>
      <c r="E237" s="70"/>
      <c r="F237" s="70"/>
      <c r="G237" s="43"/>
      <c r="H237" s="71"/>
      <c r="I237" s="72"/>
      <c r="J237" s="158" t="e">
        <f t="shared" si="8"/>
        <v>#DIV/0!</v>
      </c>
      <c r="K237" s="42"/>
      <c r="L237" s="42"/>
      <c r="M237" s="41"/>
    </row>
    <row r="238" spans="1:13">
      <c r="A238" s="24">
        <v>231</v>
      </c>
      <c r="B238" s="41"/>
      <c r="C238" s="41"/>
      <c r="D238" s="41"/>
      <c r="E238" s="70"/>
      <c r="F238" s="70"/>
      <c r="G238" s="43"/>
      <c r="H238" s="71"/>
      <c r="I238" s="72"/>
      <c r="J238" s="145" t="e">
        <f t="shared" si="8"/>
        <v>#DIV/0!</v>
      </c>
      <c r="K238" s="42"/>
      <c r="L238" s="42"/>
      <c r="M238" s="41"/>
    </row>
    <row r="239" spans="1:13">
      <c r="A239" s="24">
        <v>232</v>
      </c>
      <c r="B239" s="41"/>
      <c r="C239" s="41"/>
      <c r="D239" s="41"/>
      <c r="E239" s="70"/>
      <c r="F239" s="70"/>
      <c r="G239" s="43"/>
      <c r="H239" s="71"/>
      <c r="I239" s="72"/>
      <c r="J239" s="145" t="e">
        <f t="shared" si="8"/>
        <v>#DIV/0!</v>
      </c>
      <c r="K239" s="42"/>
      <c r="L239" s="42"/>
      <c r="M239" s="41"/>
    </row>
    <row r="240" spans="1:13">
      <c r="A240" s="24">
        <v>233</v>
      </c>
      <c r="B240" s="41"/>
      <c r="C240" s="41"/>
      <c r="D240" s="41"/>
      <c r="E240" s="70"/>
      <c r="F240" s="70"/>
      <c r="G240" s="43"/>
      <c r="H240" s="71"/>
      <c r="I240" s="72"/>
      <c r="J240" s="145" t="e">
        <f t="shared" si="8"/>
        <v>#DIV/0!</v>
      </c>
      <c r="K240" s="42"/>
      <c r="L240" s="42"/>
      <c r="M240" s="41"/>
    </row>
    <row r="241" spans="1:13">
      <c r="A241" s="24">
        <v>234</v>
      </c>
      <c r="B241" s="41"/>
      <c r="C241" s="41"/>
      <c r="D241" s="41"/>
      <c r="E241" s="70"/>
      <c r="F241" s="70"/>
      <c r="G241" s="43"/>
      <c r="H241" s="71"/>
      <c r="I241" s="72"/>
      <c r="J241" s="145" t="e">
        <f t="shared" si="8"/>
        <v>#DIV/0!</v>
      </c>
      <c r="K241" s="42"/>
      <c r="L241" s="42"/>
      <c r="M241" s="41"/>
    </row>
    <row r="242" spans="1:13">
      <c r="A242" s="24">
        <v>235</v>
      </c>
      <c r="B242" s="41"/>
      <c r="C242" s="41"/>
      <c r="D242" s="41"/>
      <c r="E242" s="70"/>
      <c r="F242" s="70"/>
      <c r="G242" s="43"/>
      <c r="H242" s="71"/>
      <c r="I242" s="72"/>
      <c r="J242" s="158" t="e">
        <f t="shared" si="8"/>
        <v>#DIV/0!</v>
      </c>
      <c r="K242" s="42"/>
      <c r="L242" s="42"/>
      <c r="M242" s="41"/>
    </row>
    <row r="243" spans="1:13">
      <c r="A243" s="24">
        <v>236</v>
      </c>
      <c r="B243" s="41"/>
      <c r="C243" s="41"/>
      <c r="D243" s="41"/>
      <c r="E243" s="70"/>
      <c r="F243" s="70"/>
      <c r="G243" s="43"/>
      <c r="H243" s="71"/>
      <c r="I243" s="72"/>
      <c r="J243" s="158" t="e">
        <f t="shared" si="8"/>
        <v>#DIV/0!</v>
      </c>
      <c r="K243" s="42"/>
      <c r="L243" s="42"/>
      <c r="M243" s="41"/>
    </row>
    <row r="244" spans="1:13">
      <c r="A244" s="24">
        <v>237</v>
      </c>
      <c r="B244" s="41"/>
      <c r="C244" s="41"/>
      <c r="D244" s="41"/>
      <c r="E244" s="70"/>
      <c r="F244" s="70"/>
      <c r="G244" s="43"/>
      <c r="H244" s="71"/>
      <c r="I244" s="72"/>
      <c r="J244" s="145" t="e">
        <f t="shared" si="8"/>
        <v>#DIV/0!</v>
      </c>
      <c r="K244" s="42"/>
      <c r="L244" s="42"/>
      <c r="M244" s="41"/>
    </row>
    <row r="245" spans="1:13">
      <c r="A245" s="24">
        <v>238</v>
      </c>
      <c r="B245" s="41"/>
      <c r="C245" s="41"/>
      <c r="D245" s="41"/>
      <c r="E245" s="70"/>
      <c r="F245" s="70"/>
      <c r="G245" s="43"/>
      <c r="H245" s="71"/>
      <c r="I245" s="72"/>
      <c r="J245" s="158" t="e">
        <f t="shared" si="8"/>
        <v>#DIV/0!</v>
      </c>
      <c r="K245" s="42"/>
      <c r="L245" s="42"/>
      <c r="M245" s="41"/>
    </row>
    <row r="246" spans="1:13">
      <c r="A246" s="24">
        <v>239</v>
      </c>
      <c r="B246" s="41"/>
      <c r="C246" s="41"/>
      <c r="D246" s="41"/>
      <c r="E246" s="70"/>
      <c r="F246" s="70"/>
      <c r="G246" s="43"/>
      <c r="H246" s="71"/>
      <c r="I246" s="72"/>
      <c r="J246" s="158" t="e">
        <f t="shared" si="8"/>
        <v>#DIV/0!</v>
      </c>
      <c r="K246" s="42"/>
      <c r="L246" s="42"/>
      <c r="M246" s="41"/>
    </row>
    <row r="247" spans="1:13">
      <c r="A247" s="24">
        <v>240</v>
      </c>
      <c r="B247" s="41"/>
      <c r="C247" s="41"/>
      <c r="D247" s="41"/>
      <c r="E247" s="70"/>
      <c r="F247" s="70"/>
      <c r="G247" s="43"/>
      <c r="H247" s="71"/>
      <c r="I247" s="72"/>
      <c r="J247" s="145" t="e">
        <f t="shared" si="8"/>
        <v>#DIV/0!</v>
      </c>
      <c r="K247" s="42"/>
      <c r="L247" s="42"/>
      <c r="M247" s="41"/>
    </row>
    <row r="248" spans="1:13">
      <c r="A248" s="24">
        <v>241</v>
      </c>
      <c r="B248" s="41"/>
      <c r="C248" s="41"/>
      <c r="D248" s="41"/>
      <c r="E248" s="70"/>
      <c r="F248" s="70"/>
      <c r="G248" s="43"/>
      <c r="H248" s="71"/>
      <c r="I248" s="72"/>
      <c r="J248" s="145" t="e">
        <f t="shared" si="8"/>
        <v>#DIV/0!</v>
      </c>
      <c r="K248" s="42"/>
      <c r="L248" s="42"/>
      <c r="M248" s="41"/>
    </row>
    <row r="249" spans="1:13">
      <c r="A249" s="24">
        <v>242</v>
      </c>
      <c r="B249" s="41"/>
      <c r="C249" s="41"/>
      <c r="D249" s="41"/>
      <c r="E249" s="70"/>
      <c r="F249" s="70"/>
      <c r="G249" s="43"/>
      <c r="H249" s="71"/>
      <c r="I249" s="72"/>
      <c r="J249" s="145" t="e">
        <f t="shared" si="8"/>
        <v>#DIV/0!</v>
      </c>
      <c r="K249" s="42"/>
      <c r="L249" s="42"/>
      <c r="M249" s="41"/>
    </row>
    <row r="250" spans="1:13">
      <c r="A250" s="24">
        <v>243</v>
      </c>
      <c r="B250" s="41"/>
      <c r="C250" s="41"/>
      <c r="D250" s="41"/>
      <c r="E250" s="70"/>
      <c r="F250" s="70"/>
      <c r="G250" s="43"/>
      <c r="H250" s="71"/>
      <c r="I250" s="72"/>
      <c r="J250" s="145" t="e">
        <f t="shared" si="8"/>
        <v>#DIV/0!</v>
      </c>
      <c r="K250" s="42"/>
      <c r="L250" s="42"/>
      <c r="M250" s="41"/>
    </row>
    <row r="251" spans="1:13">
      <c r="A251" s="24">
        <v>244</v>
      </c>
      <c r="B251" s="41"/>
      <c r="C251" s="41"/>
      <c r="D251" s="41"/>
      <c r="E251" s="70"/>
      <c r="F251" s="70"/>
      <c r="G251" s="43"/>
      <c r="H251" s="71"/>
      <c r="I251" s="72"/>
      <c r="J251" s="158" t="e">
        <f t="shared" si="8"/>
        <v>#DIV/0!</v>
      </c>
      <c r="K251" s="42"/>
      <c r="L251" s="42"/>
      <c r="M251" s="41"/>
    </row>
    <row r="252" spans="1:13">
      <c r="A252" s="24">
        <v>245</v>
      </c>
      <c r="B252" s="41"/>
      <c r="C252" s="41"/>
      <c r="D252" s="41"/>
      <c r="E252" s="70"/>
      <c r="F252" s="70"/>
      <c r="G252" s="43"/>
      <c r="H252" s="71"/>
      <c r="I252" s="72"/>
      <c r="J252" s="158" t="e">
        <f t="shared" si="8"/>
        <v>#DIV/0!</v>
      </c>
      <c r="K252" s="42"/>
      <c r="L252" s="42"/>
      <c r="M252" s="41"/>
    </row>
    <row r="253" spans="1:13">
      <c r="A253" s="24">
        <v>246</v>
      </c>
      <c r="B253" s="41"/>
      <c r="C253" s="41"/>
      <c r="D253" s="41"/>
      <c r="E253" s="70"/>
      <c r="F253" s="70"/>
      <c r="G253" s="43"/>
      <c r="H253" s="71"/>
      <c r="I253" s="72"/>
      <c r="J253" s="145" t="e">
        <f t="shared" si="8"/>
        <v>#DIV/0!</v>
      </c>
      <c r="K253" s="42"/>
      <c r="L253" s="42"/>
      <c r="M253" s="41"/>
    </row>
    <row r="254" spans="1:13">
      <c r="A254" s="24">
        <v>247</v>
      </c>
      <c r="B254" s="41"/>
      <c r="C254" s="41"/>
      <c r="D254" s="41"/>
      <c r="E254" s="70"/>
      <c r="F254" s="70"/>
      <c r="G254" s="43"/>
      <c r="H254" s="71"/>
      <c r="I254" s="72"/>
      <c r="J254" s="158" t="e">
        <f t="shared" si="8"/>
        <v>#DIV/0!</v>
      </c>
      <c r="K254" s="42"/>
      <c r="L254" s="42"/>
      <c r="M254" s="41"/>
    </row>
    <row r="255" spans="1:13">
      <c r="A255" s="24">
        <v>248</v>
      </c>
      <c r="B255" s="41"/>
      <c r="C255" s="41"/>
      <c r="D255" s="41"/>
      <c r="E255" s="70"/>
      <c r="F255" s="70"/>
      <c r="G255" s="43"/>
      <c r="H255" s="71"/>
      <c r="I255" s="72"/>
      <c r="J255" s="158" t="e">
        <f t="shared" si="8"/>
        <v>#DIV/0!</v>
      </c>
      <c r="K255" s="42"/>
      <c r="L255" s="42"/>
      <c r="M255" s="41"/>
    </row>
    <row r="256" spans="1:13">
      <c r="A256" s="24">
        <v>249</v>
      </c>
      <c r="B256" s="41"/>
      <c r="C256" s="41"/>
      <c r="D256" s="41"/>
      <c r="E256" s="70"/>
      <c r="F256" s="70"/>
      <c r="G256" s="43"/>
      <c r="H256" s="71"/>
      <c r="I256" s="72"/>
      <c r="J256" s="145" t="e">
        <f t="shared" si="8"/>
        <v>#DIV/0!</v>
      </c>
      <c r="K256" s="42"/>
      <c r="L256" s="42"/>
      <c r="M256" s="41"/>
    </row>
    <row r="257" spans="1:13">
      <c r="A257" s="24">
        <v>250</v>
      </c>
      <c r="B257" s="41"/>
      <c r="C257" s="41"/>
      <c r="D257" s="41"/>
      <c r="E257" s="70"/>
      <c r="F257" s="70"/>
      <c r="G257" s="43"/>
      <c r="H257" s="71"/>
      <c r="I257" s="72"/>
      <c r="J257" s="145" t="e">
        <f t="shared" si="8"/>
        <v>#DIV/0!</v>
      </c>
      <c r="K257" s="42"/>
      <c r="L257" s="42"/>
      <c r="M257" s="41"/>
    </row>
    <row r="258" spans="1:13">
      <c r="A258" s="24">
        <v>251</v>
      </c>
      <c r="B258" s="41"/>
      <c r="C258" s="41"/>
      <c r="D258" s="41"/>
      <c r="E258" s="70"/>
      <c r="F258" s="70"/>
      <c r="G258" s="43"/>
      <c r="H258" s="71"/>
      <c r="I258" s="72"/>
      <c r="J258" s="145" t="e">
        <f t="shared" si="8"/>
        <v>#DIV/0!</v>
      </c>
      <c r="K258" s="42"/>
      <c r="L258" s="42"/>
      <c r="M258" s="41"/>
    </row>
    <row r="259" spans="1:13">
      <c r="A259" s="24">
        <v>252</v>
      </c>
      <c r="B259" s="41"/>
      <c r="C259" s="41"/>
      <c r="D259" s="41"/>
      <c r="E259" s="70"/>
      <c r="F259" s="70"/>
      <c r="G259" s="43"/>
      <c r="H259" s="71"/>
      <c r="I259" s="72"/>
      <c r="J259" s="145" t="e">
        <f t="shared" si="8"/>
        <v>#DIV/0!</v>
      </c>
      <c r="K259" s="42"/>
      <c r="L259" s="42"/>
      <c r="M259" s="41"/>
    </row>
    <row r="260" spans="1:13">
      <c r="A260" s="24">
        <v>253</v>
      </c>
      <c r="B260" s="41"/>
      <c r="C260" s="41"/>
      <c r="D260" s="41"/>
      <c r="E260" s="70"/>
      <c r="F260" s="70"/>
      <c r="G260" s="43"/>
      <c r="H260" s="71"/>
      <c r="I260" s="72"/>
      <c r="J260" s="158" t="e">
        <f t="shared" si="8"/>
        <v>#DIV/0!</v>
      </c>
      <c r="K260" s="42"/>
      <c r="L260" s="42"/>
      <c r="M260" s="41"/>
    </row>
    <row r="261" spans="1:13">
      <c r="A261" s="24">
        <v>254</v>
      </c>
      <c r="B261" s="41"/>
      <c r="C261" s="41"/>
      <c r="D261" s="41"/>
      <c r="E261" s="70"/>
      <c r="F261" s="70"/>
      <c r="G261" s="43"/>
      <c r="H261" s="71"/>
      <c r="I261" s="72"/>
      <c r="J261" s="158" t="e">
        <f t="shared" si="8"/>
        <v>#DIV/0!</v>
      </c>
      <c r="K261" s="42"/>
      <c r="L261" s="42"/>
      <c r="M261" s="41"/>
    </row>
    <row r="262" spans="1:13">
      <c r="A262" s="24">
        <v>255</v>
      </c>
      <c r="B262" s="41"/>
      <c r="C262" s="41"/>
      <c r="D262" s="41"/>
      <c r="E262" s="70"/>
      <c r="F262" s="70"/>
      <c r="G262" s="43"/>
      <c r="H262" s="71"/>
      <c r="I262" s="72"/>
      <c r="J262" s="145" t="e">
        <f t="shared" si="8"/>
        <v>#DIV/0!</v>
      </c>
      <c r="K262" s="42"/>
      <c r="L262" s="42"/>
      <c r="M262" s="41"/>
    </row>
    <row r="263" spans="1:13">
      <c r="A263" s="24">
        <v>256</v>
      </c>
      <c r="B263" s="41"/>
      <c r="C263" s="41"/>
      <c r="D263" s="41"/>
      <c r="E263" s="70"/>
      <c r="F263" s="70"/>
      <c r="G263" s="43"/>
      <c r="H263" s="71"/>
      <c r="I263" s="72"/>
      <c r="J263" s="158" t="e">
        <f t="shared" si="8"/>
        <v>#DIV/0!</v>
      </c>
      <c r="K263" s="42"/>
      <c r="L263" s="42"/>
      <c r="M263" s="41"/>
    </row>
    <row r="264" spans="1:13">
      <c r="A264" s="24">
        <v>257</v>
      </c>
      <c r="B264" s="41"/>
      <c r="C264" s="41"/>
      <c r="D264" s="41"/>
      <c r="E264" s="70"/>
      <c r="F264" s="70"/>
      <c r="G264" s="43"/>
      <c r="H264" s="71"/>
      <c r="I264" s="72"/>
      <c r="J264" s="158" t="e">
        <f t="shared" si="8"/>
        <v>#DIV/0!</v>
      </c>
      <c r="K264" s="42"/>
      <c r="L264" s="42"/>
      <c r="M264" s="41"/>
    </row>
    <row r="265" spans="1:13">
      <c r="A265" s="24">
        <v>258</v>
      </c>
      <c r="B265" s="41"/>
      <c r="C265" s="41"/>
      <c r="D265" s="41"/>
      <c r="E265" s="70"/>
      <c r="F265" s="70"/>
      <c r="G265" s="43"/>
      <c r="H265" s="71"/>
      <c r="I265" s="72"/>
      <c r="J265" s="145" t="e">
        <f t="shared" si="8"/>
        <v>#DIV/0!</v>
      </c>
      <c r="K265" s="42"/>
      <c r="L265" s="42"/>
      <c r="M265" s="41"/>
    </row>
    <row r="266" spans="1:13">
      <c r="A266" s="24">
        <v>259</v>
      </c>
      <c r="B266" s="41"/>
      <c r="C266" s="41"/>
      <c r="D266" s="41"/>
      <c r="E266" s="70"/>
      <c r="F266" s="70"/>
      <c r="G266" s="43"/>
      <c r="H266" s="71"/>
      <c r="I266" s="72"/>
      <c r="J266" s="145" t="e">
        <f t="shared" si="8"/>
        <v>#DIV/0!</v>
      </c>
      <c r="K266" s="42"/>
      <c r="L266" s="42"/>
      <c r="M266" s="41"/>
    </row>
    <row r="267" spans="1:13">
      <c r="A267" s="24">
        <v>260</v>
      </c>
      <c r="B267" s="41"/>
      <c r="C267" s="41"/>
      <c r="D267" s="41"/>
      <c r="E267" s="70"/>
      <c r="F267" s="70"/>
      <c r="G267" s="43"/>
      <c r="H267" s="71"/>
      <c r="I267" s="72"/>
      <c r="J267" s="145" t="e">
        <f t="shared" si="8"/>
        <v>#DIV/0!</v>
      </c>
      <c r="K267" s="42"/>
      <c r="L267" s="42"/>
      <c r="M267" s="41"/>
    </row>
    <row r="268" spans="1:13">
      <c r="A268" s="24">
        <v>261</v>
      </c>
      <c r="B268" s="41"/>
      <c r="C268" s="41"/>
      <c r="D268" s="41"/>
      <c r="E268" s="70"/>
      <c r="F268" s="70"/>
      <c r="G268" s="43"/>
      <c r="H268" s="71"/>
      <c r="I268" s="72"/>
      <c r="J268" s="145" t="e">
        <f t="shared" si="8"/>
        <v>#DIV/0!</v>
      </c>
      <c r="K268" s="42"/>
      <c r="L268" s="42"/>
      <c r="M268" s="41"/>
    </row>
    <row r="269" spans="1:13">
      <c r="A269" s="24">
        <v>262</v>
      </c>
      <c r="B269" s="41"/>
      <c r="C269" s="41"/>
      <c r="D269" s="41"/>
      <c r="E269" s="70"/>
      <c r="F269" s="70"/>
      <c r="G269" s="43"/>
      <c r="H269" s="71"/>
      <c r="I269" s="72"/>
      <c r="J269" s="158" t="e">
        <f t="shared" si="8"/>
        <v>#DIV/0!</v>
      </c>
      <c r="K269" s="42"/>
      <c r="L269" s="42"/>
      <c r="M269" s="41"/>
    </row>
    <row r="270" spans="1:13">
      <c r="A270" s="24">
        <v>263</v>
      </c>
      <c r="B270" s="41"/>
      <c r="C270" s="41"/>
      <c r="D270" s="41"/>
      <c r="E270" s="70"/>
      <c r="F270" s="70"/>
      <c r="G270" s="43"/>
      <c r="H270" s="71"/>
      <c r="I270" s="72"/>
      <c r="J270" s="158" t="e">
        <f t="shared" si="8"/>
        <v>#DIV/0!</v>
      </c>
      <c r="K270" s="42"/>
      <c r="L270" s="42"/>
      <c r="M270" s="41"/>
    </row>
    <row r="271" spans="1:13">
      <c r="A271" s="24">
        <v>264</v>
      </c>
      <c r="B271" s="41"/>
      <c r="C271" s="41"/>
      <c r="D271" s="41"/>
      <c r="E271" s="70"/>
      <c r="F271" s="70"/>
      <c r="G271" s="43"/>
      <c r="H271" s="71"/>
      <c r="I271" s="72"/>
      <c r="J271" s="145" t="e">
        <f t="shared" si="8"/>
        <v>#DIV/0!</v>
      </c>
      <c r="K271" s="42"/>
      <c r="L271" s="42"/>
      <c r="M271" s="41"/>
    </row>
    <row r="272" spans="1:13">
      <c r="A272" s="24">
        <v>265</v>
      </c>
      <c r="B272" s="41"/>
      <c r="C272" s="41"/>
      <c r="D272" s="41"/>
      <c r="E272" s="70"/>
      <c r="F272" s="70"/>
      <c r="G272" s="43"/>
      <c r="H272" s="71"/>
      <c r="I272" s="72"/>
      <c r="J272" s="158" t="e">
        <f t="shared" si="8"/>
        <v>#DIV/0!</v>
      </c>
      <c r="K272" s="42"/>
      <c r="L272" s="42"/>
      <c r="M272" s="41"/>
    </row>
    <row r="273" spans="1:13">
      <c r="A273" s="24">
        <v>266</v>
      </c>
      <c r="B273" s="41"/>
      <c r="C273" s="41"/>
      <c r="D273" s="41"/>
      <c r="E273" s="70"/>
      <c r="F273" s="70"/>
      <c r="G273" s="43"/>
      <c r="H273" s="71"/>
      <c r="I273" s="72"/>
      <c r="J273" s="158" t="e">
        <f t="shared" si="8"/>
        <v>#DIV/0!</v>
      </c>
      <c r="K273" s="42"/>
      <c r="L273" s="42"/>
      <c r="M273" s="41"/>
    </row>
    <row r="274" spans="1:13">
      <c r="A274" s="24">
        <v>267</v>
      </c>
      <c r="B274" s="41"/>
      <c r="C274" s="41"/>
      <c r="D274" s="41"/>
      <c r="E274" s="70"/>
      <c r="F274" s="70"/>
      <c r="G274" s="43"/>
      <c r="H274" s="71"/>
      <c r="I274" s="72"/>
      <c r="J274" s="145" t="e">
        <f t="shared" si="8"/>
        <v>#DIV/0!</v>
      </c>
      <c r="K274" s="42"/>
      <c r="L274" s="42"/>
      <c r="M274" s="41"/>
    </row>
    <row r="275" spans="1:13">
      <c r="A275" s="24">
        <v>268</v>
      </c>
      <c r="B275" s="41"/>
      <c r="C275" s="41"/>
      <c r="D275" s="41"/>
      <c r="E275" s="70"/>
      <c r="F275" s="70"/>
      <c r="G275" s="43"/>
      <c r="H275" s="71"/>
      <c r="I275" s="72"/>
      <c r="J275" s="145" t="e">
        <f t="shared" si="8"/>
        <v>#DIV/0!</v>
      </c>
      <c r="K275" s="42"/>
      <c r="L275" s="42"/>
      <c r="M275" s="41"/>
    </row>
    <row r="276" spans="1:13">
      <c r="A276" s="24">
        <v>269</v>
      </c>
      <c r="B276" s="41"/>
      <c r="C276" s="41"/>
      <c r="D276" s="41"/>
      <c r="E276" s="70"/>
      <c r="F276" s="70"/>
      <c r="G276" s="43"/>
      <c r="H276" s="71"/>
      <c r="I276" s="72"/>
      <c r="J276" s="145" t="e">
        <f t="shared" si="8"/>
        <v>#DIV/0!</v>
      </c>
      <c r="K276" s="42"/>
      <c r="L276" s="42"/>
      <c r="M276" s="41"/>
    </row>
    <row r="277" spans="1:13">
      <c r="A277" s="24">
        <v>270</v>
      </c>
      <c r="B277" s="41"/>
      <c r="C277" s="41"/>
      <c r="D277" s="41"/>
      <c r="E277" s="70"/>
      <c r="F277" s="70"/>
      <c r="G277" s="43"/>
      <c r="H277" s="71"/>
      <c r="I277" s="72"/>
      <c r="J277" s="145" t="e">
        <f t="shared" si="8"/>
        <v>#DIV/0!</v>
      </c>
      <c r="K277" s="42"/>
      <c r="L277" s="42"/>
      <c r="M277" s="41"/>
    </row>
    <row r="278" spans="1:13">
      <c r="A278" s="24">
        <v>271</v>
      </c>
      <c r="B278" s="41"/>
      <c r="C278" s="41"/>
      <c r="D278" s="41"/>
      <c r="E278" s="70"/>
      <c r="F278" s="70"/>
      <c r="G278" s="43"/>
      <c r="H278" s="71"/>
      <c r="I278" s="72"/>
      <c r="J278" s="158" t="e">
        <f t="shared" si="8"/>
        <v>#DIV/0!</v>
      </c>
      <c r="K278" s="42"/>
      <c r="L278" s="42"/>
      <c r="M278" s="41"/>
    </row>
    <row r="279" spans="1:13">
      <c r="A279" s="24">
        <v>272</v>
      </c>
      <c r="B279" s="41"/>
      <c r="C279" s="41"/>
      <c r="D279" s="41"/>
      <c r="E279" s="70"/>
      <c r="F279" s="70"/>
      <c r="G279" s="43"/>
      <c r="H279" s="71"/>
      <c r="I279" s="72"/>
      <c r="J279" s="158" t="e">
        <f t="shared" si="8"/>
        <v>#DIV/0!</v>
      </c>
      <c r="K279" s="42"/>
      <c r="L279" s="42"/>
      <c r="M279" s="41"/>
    </row>
    <row r="280" spans="1:13">
      <c r="A280" s="24">
        <v>273</v>
      </c>
      <c r="B280" s="41"/>
      <c r="C280" s="41"/>
      <c r="D280" s="41"/>
      <c r="E280" s="70"/>
      <c r="F280" s="70"/>
      <c r="G280" s="43"/>
      <c r="H280" s="71"/>
      <c r="I280" s="72"/>
      <c r="J280" s="145" t="e">
        <f t="shared" si="8"/>
        <v>#DIV/0!</v>
      </c>
      <c r="K280" s="42"/>
      <c r="L280" s="42"/>
      <c r="M280" s="41"/>
    </row>
    <row r="281" spans="1:13">
      <c r="A281" s="24">
        <v>274</v>
      </c>
      <c r="B281" s="41"/>
      <c r="C281" s="41"/>
      <c r="D281" s="41"/>
      <c r="E281" s="70"/>
      <c r="F281" s="70"/>
      <c r="G281" s="43"/>
      <c r="H281" s="71"/>
      <c r="I281" s="72"/>
      <c r="J281" s="158" t="e">
        <f t="shared" si="8"/>
        <v>#DIV/0!</v>
      </c>
      <c r="K281" s="42"/>
      <c r="L281" s="42"/>
      <c r="M281" s="41"/>
    </row>
    <row r="282" spans="1:13">
      <c r="A282" s="24">
        <v>275</v>
      </c>
      <c r="B282" s="41"/>
      <c r="C282" s="41"/>
      <c r="D282" s="41"/>
      <c r="E282" s="70"/>
      <c r="F282" s="70"/>
      <c r="G282" s="43"/>
      <c r="H282" s="71"/>
      <c r="I282" s="72"/>
      <c r="J282" s="158" t="e">
        <f t="shared" si="8"/>
        <v>#DIV/0!</v>
      </c>
      <c r="K282" s="42"/>
      <c r="L282" s="42"/>
      <c r="M282" s="41"/>
    </row>
    <row r="283" spans="1:13">
      <c r="A283" s="24">
        <v>276</v>
      </c>
      <c r="B283" s="41"/>
      <c r="C283" s="41"/>
      <c r="D283" s="41"/>
      <c r="E283" s="70"/>
      <c r="F283" s="70"/>
      <c r="G283" s="43"/>
      <c r="H283" s="71"/>
      <c r="I283" s="72"/>
      <c r="J283" s="145" t="e">
        <f t="shared" si="8"/>
        <v>#DIV/0!</v>
      </c>
      <c r="K283" s="42"/>
      <c r="L283" s="42"/>
      <c r="M283" s="41"/>
    </row>
    <row r="284" spans="1:13">
      <c r="A284" s="24">
        <v>277</v>
      </c>
      <c r="B284" s="41"/>
      <c r="C284" s="41"/>
      <c r="D284" s="41"/>
      <c r="E284" s="70"/>
      <c r="F284" s="70"/>
      <c r="G284" s="43"/>
      <c r="H284" s="71"/>
      <c r="I284" s="72"/>
      <c r="J284" s="145" t="e">
        <f t="shared" si="8"/>
        <v>#DIV/0!</v>
      </c>
      <c r="K284" s="42"/>
      <c r="L284" s="42"/>
      <c r="M284" s="41"/>
    </row>
    <row r="285" spans="1:13">
      <c r="A285" s="24">
        <v>278</v>
      </c>
      <c r="B285" s="41"/>
      <c r="C285" s="41"/>
      <c r="D285" s="41"/>
      <c r="E285" s="70"/>
      <c r="F285" s="70"/>
      <c r="G285" s="43"/>
      <c r="H285" s="71"/>
      <c r="I285" s="72"/>
      <c r="J285" s="145" t="e">
        <f t="shared" si="8"/>
        <v>#DIV/0!</v>
      </c>
      <c r="K285" s="42"/>
      <c r="L285" s="42"/>
      <c r="M285" s="41"/>
    </row>
    <row r="286" spans="1:13">
      <c r="A286" s="24">
        <v>279</v>
      </c>
      <c r="B286" s="41"/>
      <c r="C286" s="41"/>
      <c r="D286" s="41"/>
      <c r="E286" s="70"/>
      <c r="F286" s="70"/>
      <c r="G286" s="43"/>
      <c r="H286" s="71"/>
      <c r="I286" s="72"/>
      <c r="J286" s="145" t="e">
        <f t="shared" si="8"/>
        <v>#DIV/0!</v>
      </c>
      <c r="K286" s="42"/>
      <c r="L286" s="42"/>
      <c r="M286" s="41"/>
    </row>
    <row r="287" spans="1:13">
      <c r="A287" s="24">
        <v>280</v>
      </c>
      <c r="B287" s="41"/>
      <c r="C287" s="41"/>
      <c r="D287" s="41"/>
      <c r="E287" s="70"/>
      <c r="F287" s="70"/>
      <c r="G287" s="43"/>
      <c r="H287" s="71"/>
      <c r="I287" s="72"/>
      <c r="J287" s="158" t="e">
        <f t="shared" si="8"/>
        <v>#DIV/0!</v>
      </c>
      <c r="K287" s="42"/>
      <c r="L287" s="42"/>
      <c r="M287" s="41"/>
    </row>
    <row r="288" spans="1:13">
      <c r="A288" s="24">
        <v>281</v>
      </c>
      <c r="B288" s="41"/>
      <c r="C288" s="41"/>
      <c r="D288" s="41"/>
      <c r="E288" s="70"/>
      <c r="F288" s="70"/>
      <c r="G288" s="43"/>
      <c r="H288" s="71"/>
      <c r="I288" s="72"/>
      <c r="J288" s="158" t="e">
        <f t="shared" si="8"/>
        <v>#DIV/0!</v>
      </c>
      <c r="K288" s="42"/>
      <c r="L288" s="42"/>
      <c r="M288" s="41"/>
    </row>
    <row r="289" spans="1:13">
      <c r="A289" s="24">
        <v>282</v>
      </c>
      <c r="B289" s="41"/>
      <c r="C289" s="41"/>
      <c r="D289" s="41"/>
      <c r="E289" s="70"/>
      <c r="F289" s="70"/>
      <c r="G289" s="43"/>
      <c r="H289" s="71"/>
      <c r="I289" s="72"/>
      <c r="J289" s="145" t="e">
        <f t="shared" si="8"/>
        <v>#DIV/0!</v>
      </c>
      <c r="K289" s="42"/>
      <c r="L289" s="42"/>
      <c r="M289" s="41"/>
    </row>
    <row r="290" spans="1:13">
      <c r="A290" s="24">
        <v>283</v>
      </c>
      <c r="B290" s="41"/>
      <c r="C290" s="41"/>
      <c r="D290" s="41"/>
      <c r="E290" s="70"/>
      <c r="F290" s="70"/>
      <c r="G290" s="43"/>
      <c r="H290" s="71"/>
      <c r="I290" s="72"/>
      <c r="J290" s="158" t="e">
        <f t="shared" si="8"/>
        <v>#DIV/0!</v>
      </c>
      <c r="K290" s="42"/>
      <c r="L290" s="42"/>
      <c r="M290" s="41"/>
    </row>
    <row r="291" spans="1:13">
      <c r="A291" s="24">
        <v>284</v>
      </c>
      <c r="B291" s="41"/>
      <c r="C291" s="41"/>
      <c r="D291" s="41"/>
      <c r="E291" s="70"/>
      <c r="F291" s="70"/>
      <c r="G291" s="43"/>
      <c r="H291" s="71"/>
      <c r="I291" s="72"/>
      <c r="J291" s="158" t="e">
        <f t="shared" si="8"/>
        <v>#DIV/0!</v>
      </c>
      <c r="K291" s="42"/>
      <c r="L291" s="42"/>
      <c r="M291" s="41"/>
    </row>
    <row r="292" spans="1:13">
      <c r="A292" s="24">
        <v>285</v>
      </c>
      <c r="B292" s="41"/>
      <c r="C292" s="41"/>
      <c r="D292" s="41"/>
      <c r="E292" s="70"/>
      <c r="F292" s="70"/>
      <c r="G292" s="43"/>
      <c r="H292" s="71"/>
      <c r="I292" s="72"/>
      <c r="J292" s="145" t="e">
        <f t="shared" si="8"/>
        <v>#DIV/0!</v>
      </c>
      <c r="K292" s="42"/>
      <c r="L292" s="42"/>
      <c r="M292" s="41"/>
    </row>
    <row r="293" spans="1:13">
      <c r="A293" s="24">
        <v>286</v>
      </c>
      <c r="B293" s="41"/>
      <c r="C293" s="41"/>
      <c r="D293" s="41"/>
      <c r="E293" s="70"/>
      <c r="F293" s="70"/>
      <c r="G293" s="43"/>
      <c r="H293" s="71"/>
      <c r="I293" s="72"/>
      <c r="J293" s="145" t="e">
        <f t="shared" si="8"/>
        <v>#DIV/0!</v>
      </c>
      <c r="K293" s="42"/>
      <c r="L293" s="42"/>
      <c r="M293" s="41"/>
    </row>
    <row r="294" spans="1:13">
      <c r="A294" s="24">
        <v>287</v>
      </c>
      <c r="B294" s="41"/>
      <c r="C294" s="41"/>
      <c r="D294" s="41"/>
      <c r="E294" s="70"/>
      <c r="F294" s="70"/>
      <c r="G294" s="43"/>
      <c r="H294" s="71"/>
      <c r="I294" s="72"/>
      <c r="J294" s="145" t="e">
        <f t="shared" si="8"/>
        <v>#DIV/0!</v>
      </c>
      <c r="K294" s="42"/>
      <c r="L294" s="42"/>
      <c r="M294" s="41"/>
    </row>
    <row r="295" spans="1:13">
      <c r="A295" s="24">
        <v>288</v>
      </c>
      <c r="B295" s="41"/>
      <c r="C295" s="41"/>
      <c r="D295" s="41"/>
      <c r="E295" s="70"/>
      <c r="F295" s="70"/>
      <c r="G295" s="43"/>
      <c r="H295" s="71"/>
      <c r="I295" s="72"/>
      <c r="J295" s="145" t="e">
        <f t="shared" si="8"/>
        <v>#DIV/0!</v>
      </c>
      <c r="K295" s="42"/>
      <c r="L295" s="42"/>
      <c r="M295" s="41"/>
    </row>
    <row r="296" spans="1:13">
      <c r="A296" s="24">
        <v>289</v>
      </c>
      <c r="B296" s="41"/>
      <c r="C296" s="41"/>
      <c r="D296" s="41"/>
      <c r="E296" s="70"/>
      <c r="F296" s="70"/>
      <c r="G296" s="43"/>
      <c r="H296" s="71"/>
      <c r="I296" s="72"/>
      <c r="J296" s="158" t="e">
        <f t="shared" si="8"/>
        <v>#DIV/0!</v>
      </c>
      <c r="K296" s="42"/>
      <c r="L296" s="42"/>
      <c r="M296" s="41"/>
    </row>
    <row r="297" spans="1:13">
      <c r="A297" s="24">
        <v>290</v>
      </c>
      <c r="B297" s="41"/>
      <c r="C297" s="41"/>
      <c r="D297" s="41"/>
      <c r="E297" s="70"/>
      <c r="F297" s="70"/>
      <c r="G297" s="43"/>
      <c r="H297" s="71"/>
      <c r="I297" s="72"/>
      <c r="J297" s="158" t="e">
        <f t="shared" si="8"/>
        <v>#DIV/0!</v>
      </c>
      <c r="K297" s="42"/>
      <c r="L297" s="42"/>
      <c r="M297" s="41"/>
    </row>
    <row r="298" spans="1:13">
      <c r="A298" s="24">
        <v>291</v>
      </c>
      <c r="B298" s="41"/>
      <c r="C298" s="41"/>
      <c r="D298" s="41"/>
      <c r="E298" s="70"/>
      <c r="F298" s="70"/>
      <c r="G298" s="43"/>
      <c r="H298" s="71"/>
      <c r="I298" s="72"/>
      <c r="J298" s="145" t="e">
        <f t="shared" si="8"/>
        <v>#DIV/0!</v>
      </c>
      <c r="K298" s="42"/>
      <c r="L298" s="42"/>
      <c r="M298" s="41"/>
    </row>
    <row r="299" spans="1:13">
      <c r="A299" s="24">
        <v>292</v>
      </c>
      <c r="B299" s="41"/>
      <c r="C299" s="41"/>
      <c r="D299" s="41"/>
      <c r="E299" s="70"/>
      <c r="F299" s="70"/>
      <c r="G299" s="43"/>
      <c r="H299" s="71"/>
      <c r="I299" s="72"/>
      <c r="J299" s="158" t="e">
        <f t="shared" ref="J299:J352" si="9">H299/I299</f>
        <v>#DIV/0!</v>
      </c>
      <c r="K299" s="42"/>
      <c r="L299" s="42"/>
      <c r="M299" s="41"/>
    </row>
    <row r="300" spans="1:13">
      <c r="A300" s="24">
        <v>293</v>
      </c>
      <c r="B300" s="41"/>
      <c r="C300" s="41"/>
      <c r="D300" s="41"/>
      <c r="E300" s="70"/>
      <c r="F300" s="70"/>
      <c r="G300" s="43"/>
      <c r="H300" s="71"/>
      <c r="I300" s="72"/>
      <c r="J300" s="158" t="e">
        <f t="shared" si="9"/>
        <v>#DIV/0!</v>
      </c>
      <c r="K300" s="42"/>
      <c r="L300" s="42"/>
      <c r="M300" s="41"/>
    </row>
    <row r="301" spans="1:13">
      <c r="A301" s="24">
        <v>294</v>
      </c>
      <c r="B301" s="41"/>
      <c r="C301" s="41"/>
      <c r="D301" s="41"/>
      <c r="E301" s="70"/>
      <c r="F301" s="70"/>
      <c r="G301" s="43"/>
      <c r="H301" s="71"/>
      <c r="I301" s="72"/>
      <c r="J301" s="145" t="e">
        <f t="shared" si="9"/>
        <v>#DIV/0!</v>
      </c>
      <c r="K301" s="42"/>
      <c r="L301" s="42"/>
      <c r="M301" s="41"/>
    </row>
    <row r="302" spans="1:13">
      <c r="A302" s="24">
        <v>295</v>
      </c>
      <c r="B302" s="41"/>
      <c r="C302" s="41"/>
      <c r="D302" s="41"/>
      <c r="E302" s="70"/>
      <c r="F302" s="70"/>
      <c r="G302" s="43"/>
      <c r="H302" s="71"/>
      <c r="I302" s="72"/>
      <c r="J302" s="145" t="e">
        <f t="shared" si="9"/>
        <v>#DIV/0!</v>
      </c>
      <c r="K302" s="42"/>
      <c r="L302" s="42"/>
      <c r="M302" s="41"/>
    </row>
    <row r="303" spans="1:13">
      <c r="A303" s="24">
        <v>296</v>
      </c>
      <c r="B303" s="41"/>
      <c r="C303" s="41"/>
      <c r="D303" s="41"/>
      <c r="E303" s="70"/>
      <c r="F303" s="70"/>
      <c r="G303" s="43"/>
      <c r="H303" s="71"/>
      <c r="I303" s="72"/>
      <c r="J303" s="145" t="e">
        <f t="shared" si="9"/>
        <v>#DIV/0!</v>
      </c>
      <c r="K303" s="42"/>
      <c r="L303" s="42"/>
      <c r="M303" s="41"/>
    </row>
    <row r="304" spans="1:13">
      <c r="A304" s="24">
        <v>297</v>
      </c>
      <c r="B304" s="41"/>
      <c r="C304" s="41"/>
      <c r="D304" s="41"/>
      <c r="E304" s="70"/>
      <c r="F304" s="70"/>
      <c r="G304" s="43"/>
      <c r="H304" s="71"/>
      <c r="I304" s="72"/>
      <c r="J304" s="145" t="e">
        <f t="shared" si="9"/>
        <v>#DIV/0!</v>
      </c>
      <c r="K304" s="42"/>
      <c r="L304" s="42"/>
      <c r="M304" s="41"/>
    </row>
    <row r="305" spans="1:13">
      <c r="A305" s="24">
        <v>298</v>
      </c>
      <c r="B305" s="41"/>
      <c r="C305" s="41"/>
      <c r="D305" s="41"/>
      <c r="E305" s="70"/>
      <c r="F305" s="70"/>
      <c r="G305" s="43"/>
      <c r="H305" s="71"/>
      <c r="I305" s="72"/>
      <c r="J305" s="158" t="e">
        <f t="shared" si="9"/>
        <v>#DIV/0!</v>
      </c>
      <c r="K305" s="42"/>
      <c r="L305" s="42"/>
      <c r="M305" s="41"/>
    </row>
    <row r="306" spans="1:13">
      <c r="A306" s="24">
        <v>299</v>
      </c>
      <c r="B306" s="41"/>
      <c r="C306" s="41"/>
      <c r="D306" s="41"/>
      <c r="E306" s="70"/>
      <c r="F306" s="70"/>
      <c r="G306" s="43"/>
      <c r="H306" s="71"/>
      <c r="I306" s="72"/>
      <c r="J306" s="158" t="e">
        <f t="shared" si="9"/>
        <v>#DIV/0!</v>
      </c>
      <c r="K306" s="42"/>
      <c r="L306" s="42"/>
      <c r="M306" s="41"/>
    </row>
    <row r="307" spans="1:13">
      <c r="A307" s="24">
        <v>300</v>
      </c>
      <c r="B307" s="41"/>
      <c r="C307" s="41"/>
      <c r="D307" s="41"/>
      <c r="E307" s="70"/>
      <c r="F307" s="70"/>
      <c r="G307" s="43"/>
      <c r="H307" s="71"/>
      <c r="I307" s="72"/>
      <c r="J307" s="145" t="e">
        <f t="shared" si="9"/>
        <v>#DIV/0!</v>
      </c>
      <c r="K307" s="42"/>
      <c r="L307" s="42"/>
      <c r="M307" s="41"/>
    </row>
    <row r="308" spans="1:13">
      <c r="A308" s="24">
        <v>301</v>
      </c>
      <c r="B308" s="41"/>
      <c r="C308" s="41"/>
      <c r="D308" s="41"/>
      <c r="E308" s="70"/>
      <c r="F308" s="70"/>
      <c r="G308" s="43"/>
      <c r="H308" s="71"/>
      <c r="I308" s="72"/>
      <c r="J308" s="158" t="e">
        <f t="shared" si="9"/>
        <v>#DIV/0!</v>
      </c>
      <c r="K308" s="42"/>
      <c r="L308" s="42"/>
      <c r="M308" s="41"/>
    </row>
    <row r="309" spans="1:13">
      <c r="A309" s="24">
        <v>302</v>
      </c>
      <c r="B309" s="41"/>
      <c r="C309" s="41"/>
      <c r="D309" s="41"/>
      <c r="E309" s="70"/>
      <c r="F309" s="70"/>
      <c r="G309" s="43"/>
      <c r="H309" s="71"/>
      <c r="I309" s="72"/>
      <c r="J309" s="158" t="e">
        <f t="shared" si="9"/>
        <v>#DIV/0!</v>
      </c>
      <c r="K309" s="42"/>
      <c r="L309" s="42"/>
      <c r="M309" s="41"/>
    </row>
    <row r="310" spans="1:13">
      <c r="A310" s="24">
        <v>303</v>
      </c>
      <c r="B310" s="41"/>
      <c r="C310" s="41"/>
      <c r="D310" s="41"/>
      <c r="E310" s="70"/>
      <c r="F310" s="70"/>
      <c r="G310" s="43"/>
      <c r="H310" s="71"/>
      <c r="I310" s="72"/>
      <c r="J310" s="145" t="e">
        <f t="shared" si="9"/>
        <v>#DIV/0!</v>
      </c>
      <c r="K310" s="42"/>
      <c r="L310" s="42"/>
      <c r="M310" s="41"/>
    </row>
    <row r="311" spans="1:13">
      <c r="A311" s="24">
        <v>304</v>
      </c>
      <c r="B311" s="41"/>
      <c r="C311" s="41"/>
      <c r="D311" s="41"/>
      <c r="E311" s="70"/>
      <c r="F311" s="70"/>
      <c r="G311" s="43"/>
      <c r="H311" s="71"/>
      <c r="I311" s="72"/>
      <c r="J311" s="145" t="e">
        <f t="shared" si="9"/>
        <v>#DIV/0!</v>
      </c>
      <c r="K311" s="42"/>
      <c r="L311" s="42"/>
      <c r="M311" s="41"/>
    </row>
    <row r="312" spans="1:13">
      <c r="A312" s="24">
        <v>305</v>
      </c>
      <c r="B312" s="41"/>
      <c r="C312" s="41"/>
      <c r="D312" s="41"/>
      <c r="E312" s="70"/>
      <c r="F312" s="70"/>
      <c r="G312" s="43"/>
      <c r="H312" s="71"/>
      <c r="I312" s="72"/>
      <c r="J312" s="145" t="e">
        <f t="shared" si="9"/>
        <v>#DIV/0!</v>
      </c>
      <c r="K312" s="42"/>
      <c r="L312" s="42"/>
      <c r="M312" s="41"/>
    </row>
    <row r="313" spans="1:13">
      <c r="A313" s="24">
        <v>306</v>
      </c>
      <c r="B313" s="41"/>
      <c r="C313" s="41"/>
      <c r="D313" s="41"/>
      <c r="E313" s="70"/>
      <c r="F313" s="70"/>
      <c r="G313" s="43"/>
      <c r="H313" s="71"/>
      <c r="I313" s="72"/>
      <c r="J313" s="145" t="e">
        <f t="shared" si="9"/>
        <v>#DIV/0!</v>
      </c>
      <c r="K313" s="42"/>
      <c r="L313" s="42"/>
      <c r="M313" s="41"/>
    </row>
    <row r="314" spans="1:13">
      <c r="A314" s="24">
        <v>307</v>
      </c>
      <c r="B314" s="41"/>
      <c r="C314" s="41"/>
      <c r="D314" s="41"/>
      <c r="E314" s="70"/>
      <c r="F314" s="70"/>
      <c r="G314" s="43"/>
      <c r="H314" s="71"/>
      <c r="I314" s="72"/>
      <c r="J314" s="158" t="e">
        <f t="shared" si="9"/>
        <v>#DIV/0!</v>
      </c>
      <c r="K314" s="42"/>
      <c r="L314" s="42"/>
      <c r="M314" s="41"/>
    </row>
    <row r="315" spans="1:13">
      <c r="A315" s="24">
        <v>308</v>
      </c>
      <c r="B315" s="41"/>
      <c r="C315" s="41"/>
      <c r="D315" s="41"/>
      <c r="E315" s="70"/>
      <c r="F315" s="70"/>
      <c r="G315" s="43"/>
      <c r="H315" s="71"/>
      <c r="I315" s="72"/>
      <c r="J315" s="158" t="e">
        <f t="shared" si="9"/>
        <v>#DIV/0!</v>
      </c>
      <c r="K315" s="42"/>
      <c r="L315" s="42"/>
      <c r="M315" s="41"/>
    </row>
    <row r="316" spans="1:13">
      <c r="A316" s="24">
        <v>309</v>
      </c>
      <c r="B316" s="41"/>
      <c r="C316" s="41"/>
      <c r="D316" s="41"/>
      <c r="E316" s="70"/>
      <c r="F316" s="70"/>
      <c r="G316" s="43"/>
      <c r="H316" s="71"/>
      <c r="I316" s="72"/>
      <c r="J316" s="145" t="e">
        <f t="shared" si="9"/>
        <v>#DIV/0!</v>
      </c>
      <c r="K316" s="42"/>
      <c r="L316" s="42"/>
      <c r="M316" s="41"/>
    </row>
    <row r="317" spans="1:13">
      <c r="A317" s="24">
        <v>310</v>
      </c>
      <c r="B317" s="41"/>
      <c r="C317" s="41"/>
      <c r="D317" s="41"/>
      <c r="E317" s="70"/>
      <c r="F317" s="70"/>
      <c r="G317" s="43"/>
      <c r="H317" s="71"/>
      <c r="I317" s="72"/>
      <c r="J317" s="158" t="e">
        <f t="shared" si="9"/>
        <v>#DIV/0!</v>
      </c>
      <c r="K317" s="42"/>
      <c r="L317" s="42"/>
      <c r="M317" s="41"/>
    </row>
    <row r="318" spans="1:13">
      <c r="A318" s="24">
        <v>311</v>
      </c>
      <c r="B318" s="41"/>
      <c r="C318" s="41"/>
      <c r="D318" s="41"/>
      <c r="E318" s="70"/>
      <c r="F318" s="70"/>
      <c r="G318" s="43"/>
      <c r="H318" s="71"/>
      <c r="I318" s="72"/>
      <c r="J318" s="158" t="e">
        <f t="shared" si="9"/>
        <v>#DIV/0!</v>
      </c>
      <c r="K318" s="42"/>
      <c r="L318" s="42"/>
      <c r="M318" s="41"/>
    </row>
    <row r="319" spans="1:13">
      <c r="A319" s="24">
        <v>312</v>
      </c>
      <c r="B319" s="41"/>
      <c r="C319" s="41"/>
      <c r="D319" s="41"/>
      <c r="E319" s="70"/>
      <c r="F319" s="70"/>
      <c r="G319" s="43"/>
      <c r="H319" s="71"/>
      <c r="I319" s="72"/>
      <c r="J319" s="145" t="e">
        <f t="shared" si="9"/>
        <v>#DIV/0!</v>
      </c>
      <c r="K319" s="42"/>
      <c r="L319" s="42"/>
      <c r="M319" s="41"/>
    </row>
    <row r="320" spans="1:13">
      <c r="A320" s="24">
        <v>313</v>
      </c>
      <c r="B320" s="41"/>
      <c r="C320" s="41"/>
      <c r="D320" s="41"/>
      <c r="E320" s="70"/>
      <c r="F320" s="70"/>
      <c r="G320" s="43"/>
      <c r="H320" s="71"/>
      <c r="I320" s="72"/>
      <c r="J320" s="145" t="e">
        <f t="shared" si="9"/>
        <v>#DIV/0!</v>
      </c>
      <c r="K320" s="42"/>
      <c r="L320" s="42"/>
      <c r="M320" s="41"/>
    </row>
    <row r="321" spans="1:13">
      <c r="A321" s="24">
        <v>314</v>
      </c>
      <c r="B321" s="41"/>
      <c r="C321" s="41"/>
      <c r="D321" s="41"/>
      <c r="E321" s="70"/>
      <c r="F321" s="70"/>
      <c r="G321" s="43"/>
      <c r="H321" s="71"/>
      <c r="I321" s="72"/>
      <c r="J321" s="145" t="e">
        <f t="shared" si="9"/>
        <v>#DIV/0!</v>
      </c>
      <c r="K321" s="42"/>
      <c r="L321" s="42"/>
      <c r="M321" s="41"/>
    </row>
    <row r="322" spans="1:13">
      <c r="A322" s="24">
        <v>315</v>
      </c>
      <c r="B322" s="41"/>
      <c r="C322" s="41"/>
      <c r="D322" s="41"/>
      <c r="E322" s="70"/>
      <c r="F322" s="70"/>
      <c r="G322" s="43"/>
      <c r="H322" s="71"/>
      <c r="I322" s="72"/>
      <c r="J322" s="145" t="e">
        <f t="shared" si="9"/>
        <v>#DIV/0!</v>
      </c>
      <c r="K322" s="42"/>
      <c r="L322" s="42"/>
      <c r="M322" s="41"/>
    </row>
    <row r="323" spans="1:13">
      <c r="A323" s="24">
        <v>316</v>
      </c>
      <c r="B323" s="41"/>
      <c r="C323" s="41"/>
      <c r="D323" s="41"/>
      <c r="E323" s="70"/>
      <c r="F323" s="70"/>
      <c r="G323" s="43"/>
      <c r="H323" s="71"/>
      <c r="I323" s="72"/>
      <c r="J323" s="158" t="e">
        <f t="shared" si="9"/>
        <v>#DIV/0!</v>
      </c>
      <c r="K323" s="42"/>
      <c r="L323" s="42"/>
      <c r="M323" s="41"/>
    </row>
    <row r="324" spans="1:13">
      <c r="A324" s="24">
        <v>317</v>
      </c>
      <c r="B324" s="41"/>
      <c r="C324" s="41"/>
      <c r="D324" s="41"/>
      <c r="E324" s="70"/>
      <c r="F324" s="70"/>
      <c r="G324" s="43"/>
      <c r="H324" s="71"/>
      <c r="I324" s="72"/>
      <c r="J324" s="158" t="e">
        <f t="shared" si="9"/>
        <v>#DIV/0!</v>
      </c>
      <c r="K324" s="42"/>
      <c r="L324" s="42"/>
      <c r="M324" s="41"/>
    </row>
    <row r="325" spans="1:13">
      <c r="A325" s="24">
        <v>318</v>
      </c>
      <c r="B325" s="41"/>
      <c r="C325" s="41"/>
      <c r="D325" s="41"/>
      <c r="E325" s="70"/>
      <c r="F325" s="70"/>
      <c r="G325" s="43"/>
      <c r="H325" s="71"/>
      <c r="I325" s="72"/>
      <c r="J325" s="145" t="e">
        <f t="shared" si="9"/>
        <v>#DIV/0!</v>
      </c>
      <c r="K325" s="42"/>
      <c r="L325" s="42"/>
      <c r="M325" s="41"/>
    </row>
    <row r="326" spans="1:13">
      <c r="A326" s="24">
        <v>319</v>
      </c>
      <c r="B326" s="41"/>
      <c r="C326" s="41"/>
      <c r="D326" s="41"/>
      <c r="E326" s="70"/>
      <c r="F326" s="70"/>
      <c r="G326" s="43"/>
      <c r="H326" s="71"/>
      <c r="I326" s="72"/>
      <c r="J326" s="158" t="e">
        <f t="shared" si="9"/>
        <v>#DIV/0!</v>
      </c>
      <c r="K326" s="42"/>
      <c r="L326" s="42"/>
      <c r="M326" s="41"/>
    </row>
    <row r="327" spans="1:13">
      <c r="A327" s="24">
        <v>320</v>
      </c>
      <c r="B327" s="41"/>
      <c r="C327" s="41"/>
      <c r="D327" s="41"/>
      <c r="E327" s="70"/>
      <c r="F327" s="70"/>
      <c r="G327" s="43"/>
      <c r="H327" s="71"/>
      <c r="I327" s="72"/>
      <c r="J327" s="158" t="e">
        <f t="shared" si="9"/>
        <v>#DIV/0!</v>
      </c>
      <c r="K327" s="42"/>
      <c r="L327" s="42"/>
      <c r="M327" s="41"/>
    </row>
    <row r="328" spans="1:13">
      <c r="A328" s="24">
        <v>321</v>
      </c>
      <c r="B328" s="41"/>
      <c r="C328" s="41"/>
      <c r="D328" s="41"/>
      <c r="E328" s="70"/>
      <c r="F328" s="70"/>
      <c r="G328" s="43"/>
      <c r="H328" s="71"/>
      <c r="I328" s="72"/>
      <c r="J328" s="145" t="e">
        <f t="shared" si="9"/>
        <v>#DIV/0!</v>
      </c>
      <c r="K328" s="42"/>
      <c r="L328" s="42"/>
      <c r="M328" s="41"/>
    </row>
    <row r="329" spans="1:13">
      <c r="A329" s="24">
        <v>322</v>
      </c>
      <c r="B329" s="41"/>
      <c r="C329" s="41"/>
      <c r="D329" s="41"/>
      <c r="E329" s="70"/>
      <c r="F329" s="70"/>
      <c r="G329" s="43"/>
      <c r="H329" s="71"/>
      <c r="I329" s="72"/>
      <c r="J329" s="145" t="e">
        <f t="shared" si="9"/>
        <v>#DIV/0!</v>
      </c>
      <c r="K329" s="42"/>
      <c r="L329" s="42"/>
      <c r="M329" s="41"/>
    </row>
    <row r="330" spans="1:13">
      <c r="A330" s="24">
        <v>323</v>
      </c>
      <c r="B330" s="41"/>
      <c r="C330" s="41"/>
      <c r="D330" s="41"/>
      <c r="E330" s="70"/>
      <c r="F330" s="70"/>
      <c r="G330" s="43"/>
      <c r="H330" s="71"/>
      <c r="I330" s="72"/>
      <c r="J330" s="145" t="e">
        <f t="shared" si="9"/>
        <v>#DIV/0!</v>
      </c>
      <c r="K330" s="42"/>
      <c r="L330" s="42"/>
      <c r="M330" s="41"/>
    </row>
    <row r="331" spans="1:13">
      <c r="A331" s="24">
        <v>324</v>
      </c>
      <c r="B331" s="41"/>
      <c r="C331" s="41"/>
      <c r="D331" s="41"/>
      <c r="E331" s="70"/>
      <c r="F331" s="70"/>
      <c r="G331" s="43"/>
      <c r="H331" s="71"/>
      <c r="I331" s="72"/>
      <c r="J331" s="145" t="e">
        <f t="shared" si="9"/>
        <v>#DIV/0!</v>
      </c>
      <c r="K331" s="42"/>
      <c r="L331" s="42"/>
      <c r="M331" s="41"/>
    </row>
    <row r="332" spans="1:13">
      <c r="A332" s="24">
        <v>325</v>
      </c>
      <c r="B332" s="41"/>
      <c r="C332" s="41"/>
      <c r="D332" s="41"/>
      <c r="E332" s="70"/>
      <c r="F332" s="70"/>
      <c r="G332" s="43"/>
      <c r="H332" s="71"/>
      <c r="I332" s="72"/>
      <c r="J332" s="158" t="e">
        <f t="shared" si="9"/>
        <v>#DIV/0!</v>
      </c>
      <c r="K332" s="42"/>
      <c r="L332" s="42"/>
      <c r="M332" s="41"/>
    </row>
    <row r="333" spans="1:13">
      <c r="A333" s="24">
        <v>326</v>
      </c>
      <c r="B333" s="41"/>
      <c r="C333" s="41"/>
      <c r="D333" s="41"/>
      <c r="E333" s="70"/>
      <c r="F333" s="70"/>
      <c r="G333" s="43"/>
      <c r="H333" s="71"/>
      <c r="I333" s="72"/>
      <c r="J333" s="158" t="e">
        <f t="shared" si="9"/>
        <v>#DIV/0!</v>
      </c>
      <c r="K333" s="42"/>
      <c r="L333" s="42"/>
      <c r="M333" s="41"/>
    </row>
    <row r="334" spans="1:13">
      <c r="A334" s="24">
        <v>327</v>
      </c>
      <c r="B334" s="41"/>
      <c r="C334" s="41"/>
      <c r="D334" s="41"/>
      <c r="E334" s="70"/>
      <c r="F334" s="70"/>
      <c r="G334" s="43"/>
      <c r="H334" s="71"/>
      <c r="I334" s="72"/>
      <c r="J334" s="145" t="e">
        <f t="shared" si="9"/>
        <v>#DIV/0!</v>
      </c>
      <c r="K334" s="42"/>
      <c r="L334" s="42"/>
      <c r="M334" s="41"/>
    </row>
    <row r="335" spans="1:13">
      <c r="A335" s="24">
        <v>328</v>
      </c>
      <c r="B335" s="41"/>
      <c r="C335" s="41"/>
      <c r="D335" s="41"/>
      <c r="E335" s="70"/>
      <c r="F335" s="70"/>
      <c r="G335" s="43"/>
      <c r="H335" s="71"/>
      <c r="I335" s="72"/>
      <c r="J335" s="158" t="e">
        <f t="shared" si="9"/>
        <v>#DIV/0!</v>
      </c>
      <c r="K335" s="42"/>
      <c r="L335" s="42"/>
      <c r="M335" s="41"/>
    </row>
    <row r="336" spans="1:13">
      <c r="A336" s="24">
        <v>329</v>
      </c>
      <c r="B336" s="41"/>
      <c r="C336" s="41"/>
      <c r="D336" s="41"/>
      <c r="E336" s="70"/>
      <c r="F336" s="70"/>
      <c r="G336" s="43"/>
      <c r="H336" s="71"/>
      <c r="I336" s="72"/>
      <c r="J336" s="158" t="e">
        <f t="shared" si="9"/>
        <v>#DIV/0!</v>
      </c>
      <c r="K336" s="42"/>
      <c r="L336" s="42"/>
      <c r="M336" s="41"/>
    </row>
    <row r="337" spans="1:13">
      <c r="A337" s="24">
        <v>330</v>
      </c>
      <c r="B337" s="41"/>
      <c r="C337" s="41"/>
      <c r="D337" s="41"/>
      <c r="E337" s="70"/>
      <c r="F337" s="70"/>
      <c r="G337" s="43"/>
      <c r="H337" s="71"/>
      <c r="I337" s="72"/>
      <c r="J337" s="145" t="e">
        <f t="shared" si="9"/>
        <v>#DIV/0!</v>
      </c>
      <c r="K337" s="42"/>
      <c r="L337" s="42"/>
      <c r="M337" s="41"/>
    </row>
    <row r="338" spans="1:13">
      <c r="A338" s="24">
        <v>331</v>
      </c>
      <c r="B338" s="41"/>
      <c r="C338" s="41"/>
      <c r="D338" s="41"/>
      <c r="E338" s="70"/>
      <c r="F338" s="70"/>
      <c r="G338" s="43"/>
      <c r="H338" s="71"/>
      <c r="I338" s="72"/>
      <c r="J338" s="145" t="e">
        <f t="shared" si="9"/>
        <v>#DIV/0!</v>
      </c>
      <c r="K338" s="42"/>
      <c r="L338" s="42"/>
      <c r="M338" s="41"/>
    </row>
    <row r="339" spans="1:13">
      <c r="A339" s="24">
        <v>332</v>
      </c>
      <c r="B339" s="41"/>
      <c r="C339" s="41"/>
      <c r="D339" s="41"/>
      <c r="E339" s="70"/>
      <c r="F339" s="70"/>
      <c r="G339" s="43"/>
      <c r="H339" s="71"/>
      <c r="I339" s="72"/>
      <c r="J339" s="145" t="e">
        <f t="shared" si="9"/>
        <v>#DIV/0!</v>
      </c>
      <c r="K339" s="42"/>
      <c r="L339" s="42"/>
      <c r="M339" s="41"/>
    </row>
    <row r="340" spans="1:13">
      <c r="A340" s="24">
        <v>333</v>
      </c>
      <c r="B340" s="41"/>
      <c r="C340" s="41"/>
      <c r="D340" s="41"/>
      <c r="E340" s="70"/>
      <c r="F340" s="70"/>
      <c r="G340" s="43"/>
      <c r="H340" s="71"/>
      <c r="I340" s="72"/>
      <c r="J340" s="145" t="e">
        <f t="shared" si="9"/>
        <v>#DIV/0!</v>
      </c>
      <c r="K340" s="42"/>
      <c r="L340" s="42"/>
      <c r="M340" s="41"/>
    </row>
    <row r="341" spans="1:13">
      <c r="A341" s="24">
        <v>334</v>
      </c>
      <c r="B341" s="41"/>
      <c r="C341" s="41"/>
      <c r="D341" s="41"/>
      <c r="E341" s="70"/>
      <c r="F341" s="70"/>
      <c r="G341" s="43"/>
      <c r="H341" s="71"/>
      <c r="I341" s="72"/>
      <c r="J341" s="158" t="e">
        <f t="shared" si="9"/>
        <v>#DIV/0!</v>
      </c>
      <c r="K341" s="42"/>
      <c r="L341" s="42"/>
      <c r="M341" s="41"/>
    </row>
    <row r="342" spans="1:13">
      <c r="A342" s="24">
        <v>335</v>
      </c>
      <c r="B342" s="41"/>
      <c r="C342" s="41"/>
      <c r="D342" s="41"/>
      <c r="E342" s="70"/>
      <c r="F342" s="70"/>
      <c r="G342" s="43"/>
      <c r="H342" s="71"/>
      <c r="I342" s="72"/>
      <c r="J342" s="158" t="e">
        <f t="shared" si="9"/>
        <v>#DIV/0!</v>
      </c>
      <c r="K342" s="42"/>
      <c r="L342" s="42"/>
      <c r="M342" s="41"/>
    </row>
    <row r="343" spans="1:13">
      <c r="A343" s="24">
        <v>336</v>
      </c>
      <c r="B343" s="41"/>
      <c r="C343" s="41"/>
      <c r="D343" s="41"/>
      <c r="E343" s="70"/>
      <c r="F343" s="70"/>
      <c r="G343" s="43"/>
      <c r="H343" s="71"/>
      <c r="I343" s="72"/>
      <c r="J343" s="145" t="e">
        <f t="shared" si="9"/>
        <v>#DIV/0!</v>
      </c>
      <c r="K343" s="42"/>
      <c r="L343" s="42"/>
      <c r="M343" s="41"/>
    </row>
    <row r="344" spans="1:13">
      <c r="A344" s="24">
        <v>337</v>
      </c>
      <c r="B344" s="41"/>
      <c r="C344" s="41"/>
      <c r="D344" s="41"/>
      <c r="E344" s="70"/>
      <c r="F344" s="70"/>
      <c r="G344" s="43"/>
      <c r="H344" s="71"/>
      <c r="I344" s="72"/>
      <c r="J344" s="158" t="e">
        <f t="shared" si="9"/>
        <v>#DIV/0!</v>
      </c>
      <c r="K344" s="42"/>
      <c r="L344" s="42"/>
      <c r="M344" s="41"/>
    </row>
    <row r="345" spans="1:13">
      <c r="A345" s="24">
        <v>338</v>
      </c>
      <c r="B345" s="41"/>
      <c r="C345" s="41"/>
      <c r="D345" s="41"/>
      <c r="E345" s="70"/>
      <c r="F345" s="70"/>
      <c r="G345" s="43"/>
      <c r="H345" s="71"/>
      <c r="I345" s="72"/>
      <c r="J345" s="158" t="e">
        <f t="shared" si="9"/>
        <v>#DIV/0!</v>
      </c>
      <c r="K345" s="42"/>
      <c r="L345" s="42"/>
      <c r="M345" s="41"/>
    </row>
    <row r="346" spans="1:13">
      <c r="A346" s="24">
        <v>339</v>
      </c>
      <c r="B346" s="41"/>
      <c r="C346" s="41"/>
      <c r="D346" s="41"/>
      <c r="E346" s="70"/>
      <c r="F346" s="70"/>
      <c r="G346" s="43"/>
      <c r="H346" s="71"/>
      <c r="I346" s="72"/>
      <c r="J346" s="145" t="e">
        <f t="shared" si="9"/>
        <v>#DIV/0!</v>
      </c>
      <c r="K346" s="42"/>
      <c r="L346" s="42"/>
      <c r="M346" s="41"/>
    </row>
    <row r="347" spans="1:13">
      <c r="A347" s="24">
        <v>340</v>
      </c>
      <c r="B347" s="41"/>
      <c r="C347" s="41"/>
      <c r="D347" s="41"/>
      <c r="E347" s="70"/>
      <c r="F347" s="70"/>
      <c r="G347" s="43"/>
      <c r="H347" s="71"/>
      <c r="I347" s="72"/>
      <c r="J347" s="145" t="e">
        <f t="shared" si="9"/>
        <v>#DIV/0!</v>
      </c>
      <c r="K347" s="42"/>
      <c r="L347" s="42"/>
      <c r="M347" s="41"/>
    </row>
    <row r="348" spans="1:13">
      <c r="A348" s="24">
        <v>341</v>
      </c>
      <c r="B348" s="41"/>
      <c r="C348" s="41"/>
      <c r="D348" s="41"/>
      <c r="E348" s="70"/>
      <c r="F348" s="70"/>
      <c r="G348" s="43"/>
      <c r="H348" s="71"/>
      <c r="I348" s="72"/>
      <c r="J348" s="145" t="e">
        <f t="shared" si="9"/>
        <v>#DIV/0!</v>
      </c>
      <c r="K348" s="42"/>
      <c r="L348" s="42"/>
      <c r="M348" s="41"/>
    </row>
    <row r="349" spans="1:13">
      <c r="A349" s="24">
        <v>342</v>
      </c>
      <c r="B349" s="41"/>
      <c r="C349" s="41"/>
      <c r="D349" s="41"/>
      <c r="E349" s="70"/>
      <c r="F349" s="70"/>
      <c r="G349" s="43"/>
      <c r="H349" s="71"/>
      <c r="I349" s="72"/>
      <c r="J349" s="145" t="e">
        <f t="shared" si="9"/>
        <v>#DIV/0!</v>
      </c>
      <c r="K349" s="42"/>
      <c r="L349" s="42"/>
      <c r="M349" s="41"/>
    </row>
    <row r="350" spans="1:13">
      <c r="A350" s="24">
        <v>343</v>
      </c>
      <c r="B350" s="41"/>
      <c r="C350" s="41"/>
      <c r="D350" s="41"/>
      <c r="E350" s="70"/>
      <c r="F350" s="70"/>
      <c r="G350" s="43"/>
      <c r="H350" s="71"/>
      <c r="I350" s="72"/>
      <c r="J350" s="158" t="e">
        <f t="shared" si="9"/>
        <v>#DIV/0!</v>
      </c>
      <c r="K350" s="42"/>
      <c r="L350" s="42"/>
      <c r="M350" s="41"/>
    </row>
    <row r="351" spans="1:13">
      <c r="A351" s="24">
        <v>344</v>
      </c>
      <c r="B351" s="41"/>
      <c r="C351" s="41"/>
      <c r="D351" s="41"/>
      <c r="E351" s="70"/>
      <c r="F351" s="70"/>
      <c r="G351" s="43"/>
      <c r="H351" s="71"/>
      <c r="I351" s="72"/>
      <c r="J351" s="158" t="e">
        <f t="shared" si="9"/>
        <v>#DIV/0!</v>
      </c>
      <c r="K351" s="42"/>
      <c r="L351" s="42"/>
      <c r="M351" s="41"/>
    </row>
    <row r="352" spans="1:13">
      <c r="A352" s="24">
        <v>345</v>
      </c>
      <c r="B352" s="41"/>
      <c r="C352" s="41"/>
      <c r="D352" s="41"/>
      <c r="E352" s="70"/>
      <c r="F352" s="70"/>
      <c r="G352" s="43"/>
      <c r="H352" s="71"/>
      <c r="I352" s="72"/>
      <c r="J352" s="145" t="e">
        <f t="shared" si="9"/>
        <v>#DIV/0!</v>
      </c>
      <c r="K352" s="42"/>
      <c r="L352" s="42"/>
      <c r="M352" s="41"/>
    </row>
    <row r="353" spans="2:10">
      <c r="B353" s="26"/>
      <c r="H353" s="73"/>
      <c r="I353" s="73"/>
      <c r="J353" s="160"/>
    </row>
    <row r="354" spans="2:10">
      <c r="B354" s="26"/>
      <c r="H354" s="73"/>
      <c r="I354" s="73"/>
      <c r="J354" s="160"/>
    </row>
  </sheetData>
  <mergeCells count="3">
    <mergeCell ref="E2:G2"/>
    <mergeCell ref="E3:G3"/>
    <mergeCell ref="E4:G4"/>
  </mergeCells>
  <phoneticPr fontId="1"/>
  <dataValidations count="1">
    <dataValidation type="list" allowBlank="1" showInputMessage="1" showErrorMessage="1" sqref="E8:E352 JA8:JA352 SW8:SW352 ACS8:ACS352 AMO8:AMO352 AWK8:AWK352 BGG8:BGG352 BQC8:BQC352 BZY8:BZY352 CJU8:CJU352 CTQ8:CTQ352 DDM8:DDM352 DNI8:DNI352 DXE8:DXE352 EHA8:EHA352 EQW8:EQW352 FAS8:FAS352 FKO8:FKO352 FUK8:FUK352 GEG8:GEG352 GOC8:GOC352 GXY8:GXY352 HHU8:HHU352 HRQ8:HRQ352 IBM8:IBM352 ILI8:ILI352 IVE8:IVE352 JFA8:JFA352 JOW8:JOW352 JYS8:JYS352 KIO8:KIO352 KSK8:KSK352 LCG8:LCG352 LMC8:LMC352 LVY8:LVY352 MFU8:MFU352 MPQ8:MPQ352 MZM8:MZM352 NJI8:NJI352 NTE8:NTE352 ODA8:ODA352 OMW8:OMW352 OWS8:OWS352 PGO8:PGO352 PQK8:PQK352 QAG8:QAG352 QKC8:QKC352 QTY8:QTY352 RDU8:RDU352 RNQ8:RNQ352 RXM8:RXM352 SHI8:SHI352 SRE8:SRE352 TBA8:TBA352 TKW8:TKW352 TUS8:TUS352 UEO8:UEO352 UOK8:UOK352 UYG8:UYG352 VIC8:VIC352 VRY8:VRY352 WBU8:WBU352 WLQ8:WLQ352 WVM8:WVM352 E65544:E65888 JA65544:JA65888 SW65544:SW65888 ACS65544:ACS65888 AMO65544:AMO65888 AWK65544:AWK65888 BGG65544:BGG65888 BQC65544:BQC65888 BZY65544:BZY65888 CJU65544:CJU65888 CTQ65544:CTQ65888 DDM65544:DDM65888 DNI65544:DNI65888 DXE65544:DXE65888 EHA65544:EHA65888 EQW65544:EQW65888 FAS65544:FAS65888 FKO65544:FKO65888 FUK65544:FUK65888 GEG65544:GEG65888 GOC65544:GOC65888 GXY65544:GXY65888 HHU65544:HHU65888 HRQ65544:HRQ65888 IBM65544:IBM65888 ILI65544:ILI65888 IVE65544:IVE65888 JFA65544:JFA65888 JOW65544:JOW65888 JYS65544:JYS65888 KIO65544:KIO65888 KSK65544:KSK65888 LCG65544:LCG65888 LMC65544:LMC65888 LVY65544:LVY65888 MFU65544:MFU65888 MPQ65544:MPQ65888 MZM65544:MZM65888 NJI65544:NJI65888 NTE65544:NTE65888 ODA65544:ODA65888 OMW65544:OMW65888 OWS65544:OWS65888 PGO65544:PGO65888 PQK65544:PQK65888 QAG65544:QAG65888 QKC65544:QKC65888 QTY65544:QTY65888 RDU65544:RDU65888 RNQ65544:RNQ65888 RXM65544:RXM65888 SHI65544:SHI65888 SRE65544:SRE65888 TBA65544:TBA65888 TKW65544:TKW65888 TUS65544:TUS65888 UEO65544:UEO65888 UOK65544:UOK65888 UYG65544:UYG65888 VIC65544:VIC65888 VRY65544:VRY65888 WBU65544:WBU65888 WLQ65544:WLQ65888 WVM65544:WVM65888 E131080:E131424 JA131080:JA131424 SW131080:SW131424 ACS131080:ACS131424 AMO131080:AMO131424 AWK131080:AWK131424 BGG131080:BGG131424 BQC131080:BQC131424 BZY131080:BZY131424 CJU131080:CJU131424 CTQ131080:CTQ131424 DDM131080:DDM131424 DNI131080:DNI131424 DXE131080:DXE131424 EHA131080:EHA131424 EQW131080:EQW131424 FAS131080:FAS131424 FKO131080:FKO131424 FUK131080:FUK131424 GEG131080:GEG131424 GOC131080:GOC131424 GXY131080:GXY131424 HHU131080:HHU131424 HRQ131080:HRQ131424 IBM131080:IBM131424 ILI131080:ILI131424 IVE131080:IVE131424 JFA131080:JFA131424 JOW131080:JOW131424 JYS131080:JYS131424 KIO131080:KIO131424 KSK131080:KSK131424 LCG131080:LCG131424 LMC131080:LMC131424 LVY131080:LVY131424 MFU131080:MFU131424 MPQ131080:MPQ131424 MZM131080:MZM131424 NJI131080:NJI131424 NTE131080:NTE131424 ODA131080:ODA131424 OMW131080:OMW131424 OWS131080:OWS131424 PGO131080:PGO131424 PQK131080:PQK131424 QAG131080:QAG131424 QKC131080:QKC131424 QTY131080:QTY131424 RDU131080:RDU131424 RNQ131080:RNQ131424 RXM131080:RXM131424 SHI131080:SHI131424 SRE131080:SRE131424 TBA131080:TBA131424 TKW131080:TKW131424 TUS131080:TUS131424 UEO131080:UEO131424 UOK131080:UOK131424 UYG131080:UYG131424 VIC131080:VIC131424 VRY131080:VRY131424 WBU131080:WBU131424 WLQ131080:WLQ131424 WVM131080:WVM131424 E196616:E196960 JA196616:JA196960 SW196616:SW196960 ACS196616:ACS196960 AMO196616:AMO196960 AWK196616:AWK196960 BGG196616:BGG196960 BQC196616:BQC196960 BZY196616:BZY196960 CJU196616:CJU196960 CTQ196616:CTQ196960 DDM196616:DDM196960 DNI196616:DNI196960 DXE196616:DXE196960 EHA196616:EHA196960 EQW196616:EQW196960 FAS196616:FAS196960 FKO196616:FKO196960 FUK196616:FUK196960 GEG196616:GEG196960 GOC196616:GOC196960 GXY196616:GXY196960 HHU196616:HHU196960 HRQ196616:HRQ196960 IBM196616:IBM196960 ILI196616:ILI196960 IVE196616:IVE196960 JFA196616:JFA196960 JOW196616:JOW196960 JYS196616:JYS196960 KIO196616:KIO196960 KSK196616:KSK196960 LCG196616:LCG196960 LMC196616:LMC196960 LVY196616:LVY196960 MFU196616:MFU196960 MPQ196616:MPQ196960 MZM196616:MZM196960 NJI196616:NJI196960 NTE196616:NTE196960 ODA196616:ODA196960 OMW196616:OMW196960 OWS196616:OWS196960 PGO196616:PGO196960 PQK196616:PQK196960 QAG196616:QAG196960 QKC196616:QKC196960 QTY196616:QTY196960 RDU196616:RDU196960 RNQ196616:RNQ196960 RXM196616:RXM196960 SHI196616:SHI196960 SRE196616:SRE196960 TBA196616:TBA196960 TKW196616:TKW196960 TUS196616:TUS196960 UEO196616:UEO196960 UOK196616:UOK196960 UYG196616:UYG196960 VIC196616:VIC196960 VRY196616:VRY196960 WBU196616:WBU196960 WLQ196616:WLQ196960 WVM196616:WVM196960 E262152:E262496 JA262152:JA262496 SW262152:SW262496 ACS262152:ACS262496 AMO262152:AMO262496 AWK262152:AWK262496 BGG262152:BGG262496 BQC262152:BQC262496 BZY262152:BZY262496 CJU262152:CJU262496 CTQ262152:CTQ262496 DDM262152:DDM262496 DNI262152:DNI262496 DXE262152:DXE262496 EHA262152:EHA262496 EQW262152:EQW262496 FAS262152:FAS262496 FKO262152:FKO262496 FUK262152:FUK262496 GEG262152:GEG262496 GOC262152:GOC262496 GXY262152:GXY262496 HHU262152:HHU262496 HRQ262152:HRQ262496 IBM262152:IBM262496 ILI262152:ILI262496 IVE262152:IVE262496 JFA262152:JFA262496 JOW262152:JOW262496 JYS262152:JYS262496 KIO262152:KIO262496 KSK262152:KSK262496 LCG262152:LCG262496 LMC262152:LMC262496 LVY262152:LVY262496 MFU262152:MFU262496 MPQ262152:MPQ262496 MZM262152:MZM262496 NJI262152:NJI262496 NTE262152:NTE262496 ODA262152:ODA262496 OMW262152:OMW262496 OWS262152:OWS262496 PGO262152:PGO262496 PQK262152:PQK262496 QAG262152:QAG262496 QKC262152:QKC262496 QTY262152:QTY262496 RDU262152:RDU262496 RNQ262152:RNQ262496 RXM262152:RXM262496 SHI262152:SHI262496 SRE262152:SRE262496 TBA262152:TBA262496 TKW262152:TKW262496 TUS262152:TUS262496 UEO262152:UEO262496 UOK262152:UOK262496 UYG262152:UYG262496 VIC262152:VIC262496 VRY262152:VRY262496 WBU262152:WBU262496 WLQ262152:WLQ262496 WVM262152:WVM262496 E327688:E328032 JA327688:JA328032 SW327688:SW328032 ACS327688:ACS328032 AMO327688:AMO328032 AWK327688:AWK328032 BGG327688:BGG328032 BQC327688:BQC328032 BZY327688:BZY328032 CJU327688:CJU328032 CTQ327688:CTQ328032 DDM327688:DDM328032 DNI327688:DNI328032 DXE327688:DXE328032 EHA327688:EHA328032 EQW327688:EQW328032 FAS327688:FAS328032 FKO327688:FKO328032 FUK327688:FUK328032 GEG327688:GEG328032 GOC327688:GOC328032 GXY327688:GXY328032 HHU327688:HHU328032 HRQ327688:HRQ328032 IBM327688:IBM328032 ILI327688:ILI328032 IVE327688:IVE328032 JFA327688:JFA328032 JOW327688:JOW328032 JYS327688:JYS328032 KIO327688:KIO328032 KSK327688:KSK328032 LCG327688:LCG328032 LMC327688:LMC328032 LVY327688:LVY328032 MFU327688:MFU328032 MPQ327688:MPQ328032 MZM327688:MZM328032 NJI327688:NJI328032 NTE327688:NTE328032 ODA327688:ODA328032 OMW327688:OMW328032 OWS327688:OWS328032 PGO327688:PGO328032 PQK327688:PQK328032 QAG327688:QAG328032 QKC327688:QKC328032 QTY327688:QTY328032 RDU327688:RDU328032 RNQ327688:RNQ328032 RXM327688:RXM328032 SHI327688:SHI328032 SRE327688:SRE328032 TBA327688:TBA328032 TKW327688:TKW328032 TUS327688:TUS328032 UEO327688:UEO328032 UOK327688:UOK328032 UYG327688:UYG328032 VIC327688:VIC328032 VRY327688:VRY328032 WBU327688:WBU328032 WLQ327688:WLQ328032 WVM327688:WVM328032 E393224:E393568 JA393224:JA393568 SW393224:SW393568 ACS393224:ACS393568 AMO393224:AMO393568 AWK393224:AWK393568 BGG393224:BGG393568 BQC393224:BQC393568 BZY393224:BZY393568 CJU393224:CJU393568 CTQ393224:CTQ393568 DDM393224:DDM393568 DNI393224:DNI393568 DXE393224:DXE393568 EHA393224:EHA393568 EQW393224:EQW393568 FAS393224:FAS393568 FKO393224:FKO393568 FUK393224:FUK393568 GEG393224:GEG393568 GOC393224:GOC393568 GXY393224:GXY393568 HHU393224:HHU393568 HRQ393224:HRQ393568 IBM393224:IBM393568 ILI393224:ILI393568 IVE393224:IVE393568 JFA393224:JFA393568 JOW393224:JOW393568 JYS393224:JYS393568 KIO393224:KIO393568 KSK393224:KSK393568 LCG393224:LCG393568 LMC393224:LMC393568 LVY393224:LVY393568 MFU393224:MFU393568 MPQ393224:MPQ393568 MZM393224:MZM393568 NJI393224:NJI393568 NTE393224:NTE393568 ODA393224:ODA393568 OMW393224:OMW393568 OWS393224:OWS393568 PGO393224:PGO393568 PQK393224:PQK393568 QAG393224:QAG393568 QKC393224:QKC393568 QTY393224:QTY393568 RDU393224:RDU393568 RNQ393224:RNQ393568 RXM393224:RXM393568 SHI393224:SHI393568 SRE393224:SRE393568 TBA393224:TBA393568 TKW393224:TKW393568 TUS393224:TUS393568 UEO393224:UEO393568 UOK393224:UOK393568 UYG393224:UYG393568 VIC393224:VIC393568 VRY393224:VRY393568 WBU393224:WBU393568 WLQ393224:WLQ393568 WVM393224:WVM393568 E458760:E459104 JA458760:JA459104 SW458760:SW459104 ACS458760:ACS459104 AMO458760:AMO459104 AWK458760:AWK459104 BGG458760:BGG459104 BQC458760:BQC459104 BZY458760:BZY459104 CJU458760:CJU459104 CTQ458760:CTQ459104 DDM458760:DDM459104 DNI458760:DNI459104 DXE458760:DXE459104 EHA458760:EHA459104 EQW458760:EQW459104 FAS458760:FAS459104 FKO458760:FKO459104 FUK458760:FUK459104 GEG458760:GEG459104 GOC458760:GOC459104 GXY458760:GXY459104 HHU458760:HHU459104 HRQ458760:HRQ459104 IBM458760:IBM459104 ILI458760:ILI459104 IVE458760:IVE459104 JFA458760:JFA459104 JOW458760:JOW459104 JYS458760:JYS459104 KIO458760:KIO459104 KSK458760:KSK459104 LCG458760:LCG459104 LMC458760:LMC459104 LVY458760:LVY459104 MFU458760:MFU459104 MPQ458760:MPQ459104 MZM458760:MZM459104 NJI458760:NJI459104 NTE458760:NTE459104 ODA458760:ODA459104 OMW458760:OMW459104 OWS458760:OWS459104 PGO458760:PGO459104 PQK458760:PQK459104 QAG458760:QAG459104 QKC458760:QKC459104 QTY458760:QTY459104 RDU458760:RDU459104 RNQ458760:RNQ459104 RXM458760:RXM459104 SHI458760:SHI459104 SRE458760:SRE459104 TBA458760:TBA459104 TKW458760:TKW459104 TUS458760:TUS459104 UEO458760:UEO459104 UOK458760:UOK459104 UYG458760:UYG459104 VIC458760:VIC459104 VRY458760:VRY459104 WBU458760:WBU459104 WLQ458760:WLQ459104 WVM458760:WVM459104 E524296:E524640 JA524296:JA524640 SW524296:SW524640 ACS524296:ACS524640 AMO524296:AMO524640 AWK524296:AWK524640 BGG524296:BGG524640 BQC524296:BQC524640 BZY524296:BZY524640 CJU524296:CJU524640 CTQ524296:CTQ524640 DDM524296:DDM524640 DNI524296:DNI524640 DXE524296:DXE524640 EHA524296:EHA524640 EQW524296:EQW524640 FAS524296:FAS524640 FKO524296:FKO524640 FUK524296:FUK524640 GEG524296:GEG524640 GOC524296:GOC524640 GXY524296:GXY524640 HHU524296:HHU524640 HRQ524296:HRQ524640 IBM524296:IBM524640 ILI524296:ILI524640 IVE524296:IVE524640 JFA524296:JFA524640 JOW524296:JOW524640 JYS524296:JYS524640 KIO524296:KIO524640 KSK524296:KSK524640 LCG524296:LCG524640 LMC524296:LMC524640 LVY524296:LVY524640 MFU524296:MFU524640 MPQ524296:MPQ524640 MZM524296:MZM524640 NJI524296:NJI524640 NTE524296:NTE524640 ODA524296:ODA524640 OMW524296:OMW524640 OWS524296:OWS524640 PGO524296:PGO524640 PQK524296:PQK524640 QAG524296:QAG524640 QKC524296:QKC524640 QTY524296:QTY524640 RDU524296:RDU524640 RNQ524296:RNQ524640 RXM524296:RXM524640 SHI524296:SHI524640 SRE524296:SRE524640 TBA524296:TBA524640 TKW524296:TKW524640 TUS524296:TUS524640 UEO524296:UEO524640 UOK524296:UOK524640 UYG524296:UYG524640 VIC524296:VIC524640 VRY524296:VRY524640 WBU524296:WBU524640 WLQ524296:WLQ524640 WVM524296:WVM524640 E589832:E590176 JA589832:JA590176 SW589832:SW590176 ACS589832:ACS590176 AMO589832:AMO590176 AWK589832:AWK590176 BGG589832:BGG590176 BQC589832:BQC590176 BZY589832:BZY590176 CJU589832:CJU590176 CTQ589832:CTQ590176 DDM589832:DDM590176 DNI589832:DNI590176 DXE589832:DXE590176 EHA589832:EHA590176 EQW589832:EQW590176 FAS589832:FAS590176 FKO589832:FKO590176 FUK589832:FUK590176 GEG589832:GEG590176 GOC589832:GOC590176 GXY589832:GXY590176 HHU589832:HHU590176 HRQ589832:HRQ590176 IBM589832:IBM590176 ILI589832:ILI590176 IVE589832:IVE590176 JFA589832:JFA590176 JOW589832:JOW590176 JYS589832:JYS590176 KIO589832:KIO590176 KSK589832:KSK590176 LCG589832:LCG590176 LMC589832:LMC590176 LVY589832:LVY590176 MFU589832:MFU590176 MPQ589832:MPQ590176 MZM589832:MZM590176 NJI589832:NJI590176 NTE589832:NTE590176 ODA589832:ODA590176 OMW589832:OMW590176 OWS589832:OWS590176 PGO589832:PGO590176 PQK589832:PQK590176 QAG589832:QAG590176 QKC589832:QKC590176 QTY589832:QTY590176 RDU589832:RDU590176 RNQ589832:RNQ590176 RXM589832:RXM590176 SHI589832:SHI590176 SRE589832:SRE590176 TBA589832:TBA590176 TKW589832:TKW590176 TUS589832:TUS590176 UEO589832:UEO590176 UOK589832:UOK590176 UYG589832:UYG590176 VIC589832:VIC590176 VRY589832:VRY590176 WBU589832:WBU590176 WLQ589832:WLQ590176 WVM589832:WVM590176 E655368:E655712 JA655368:JA655712 SW655368:SW655712 ACS655368:ACS655712 AMO655368:AMO655712 AWK655368:AWK655712 BGG655368:BGG655712 BQC655368:BQC655712 BZY655368:BZY655712 CJU655368:CJU655712 CTQ655368:CTQ655712 DDM655368:DDM655712 DNI655368:DNI655712 DXE655368:DXE655712 EHA655368:EHA655712 EQW655368:EQW655712 FAS655368:FAS655712 FKO655368:FKO655712 FUK655368:FUK655712 GEG655368:GEG655712 GOC655368:GOC655712 GXY655368:GXY655712 HHU655368:HHU655712 HRQ655368:HRQ655712 IBM655368:IBM655712 ILI655368:ILI655712 IVE655368:IVE655712 JFA655368:JFA655712 JOW655368:JOW655712 JYS655368:JYS655712 KIO655368:KIO655712 KSK655368:KSK655712 LCG655368:LCG655712 LMC655368:LMC655712 LVY655368:LVY655712 MFU655368:MFU655712 MPQ655368:MPQ655712 MZM655368:MZM655712 NJI655368:NJI655712 NTE655368:NTE655712 ODA655368:ODA655712 OMW655368:OMW655712 OWS655368:OWS655712 PGO655368:PGO655712 PQK655368:PQK655712 QAG655368:QAG655712 QKC655368:QKC655712 QTY655368:QTY655712 RDU655368:RDU655712 RNQ655368:RNQ655712 RXM655368:RXM655712 SHI655368:SHI655712 SRE655368:SRE655712 TBA655368:TBA655712 TKW655368:TKW655712 TUS655368:TUS655712 UEO655368:UEO655712 UOK655368:UOK655712 UYG655368:UYG655712 VIC655368:VIC655712 VRY655368:VRY655712 WBU655368:WBU655712 WLQ655368:WLQ655712 WVM655368:WVM655712 E720904:E721248 JA720904:JA721248 SW720904:SW721248 ACS720904:ACS721248 AMO720904:AMO721248 AWK720904:AWK721248 BGG720904:BGG721248 BQC720904:BQC721248 BZY720904:BZY721248 CJU720904:CJU721248 CTQ720904:CTQ721248 DDM720904:DDM721248 DNI720904:DNI721248 DXE720904:DXE721248 EHA720904:EHA721248 EQW720904:EQW721248 FAS720904:FAS721248 FKO720904:FKO721248 FUK720904:FUK721248 GEG720904:GEG721248 GOC720904:GOC721248 GXY720904:GXY721248 HHU720904:HHU721248 HRQ720904:HRQ721248 IBM720904:IBM721248 ILI720904:ILI721248 IVE720904:IVE721248 JFA720904:JFA721248 JOW720904:JOW721248 JYS720904:JYS721248 KIO720904:KIO721248 KSK720904:KSK721248 LCG720904:LCG721248 LMC720904:LMC721248 LVY720904:LVY721248 MFU720904:MFU721248 MPQ720904:MPQ721248 MZM720904:MZM721248 NJI720904:NJI721248 NTE720904:NTE721248 ODA720904:ODA721248 OMW720904:OMW721248 OWS720904:OWS721248 PGO720904:PGO721248 PQK720904:PQK721248 QAG720904:QAG721248 QKC720904:QKC721248 QTY720904:QTY721248 RDU720904:RDU721248 RNQ720904:RNQ721248 RXM720904:RXM721248 SHI720904:SHI721248 SRE720904:SRE721248 TBA720904:TBA721248 TKW720904:TKW721248 TUS720904:TUS721248 UEO720904:UEO721248 UOK720904:UOK721248 UYG720904:UYG721248 VIC720904:VIC721248 VRY720904:VRY721248 WBU720904:WBU721248 WLQ720904:WLQ721248 WVM720904:WVM721248 E786440:E786784 JA786440:JA786784 SW786440:SW786784 ACS786440:ACS786784 AMO786440:AMO786784 AWK786440:AWK786784 BGG786440:BGG786784 BQC786440:BQC786784 BZY786440:BZY786784 CJU786440:CJU786784 CTQ786440:CTQ786784 DDM786440:DDM786784 DNI786440:DNI786784 DXE786440:DXE786784 EHA786440:EHA786784 EQW786440:EQW786784 FAS786440:FAS786784 FKO786440:FKO786784 FUK786440:FUK786784 GEG786440:GEG786784 GOC786440:GOC786784 GXY786440:GXY786784 HHU786440:HHU786784 HRQ786440:HRQ786784 IBM786440:IBM786784 ILI786440:ILI786784 IVE786440:IVE786784 JFA786440:JFA786784 JOW786440:JOW786784 JYS786440:JYS786784 KIO786440:KIO786784 KSK786440:KSK786784 LCG786440:LCG786784 LMC786440:LMC786784 LVY786440:LVY786784 MFU786440:MFU786784 MPQ786440:MPQ786784 MZM786440:MZM786784 NJI786440:NJI786784 NTE786440:NTE786784 ODA786440:ODA786784 OMW786440:OMW786784 OWS786440:OWS786784 PGO786440:PGO786784 PQK786440:PQK786784 QAG786440:QAG786784 QKC786440:QKC786784 QTY786440:QTY786784 RDU786440:RDU786784 RNQ786440:RNQ786784 RXM786440:RXM786784 SHI786440:SHI786784 SRE786440:SRE786784 TBA786440:TBA786784 TKW786440:TKW786784 TUS786440:TUS786784 UEO786440:UEO786784 UOK786440:UOK786784 UYG786440:UYG786784 VIC786440:VIC786784 VRY786440:VRY786784 WBU786440:WBU786784 WLQ786440:WLQ786784 WVM786440:WVM786784 E851976:E852320 JA851976:JA852320 SW851976:SW852320 ACS851976:ACS852320 AMO851976:AMO852320 AWK851976:AWK852320 BGG851976:BGG852320 BQC851976:BQC852320 BZY851976:BZY852320 CJU851976:CJU852320 CTQ851976:CTQ852320 DDM851976:DDM852320 DNI851976:DNI852320 DXE851976:DXE852320 EHA851976:EHA852320 EQW851976:EQW852320 FAS851976:FAS852320 FKO851976:FKO852320 FUK851976:FUK852320 GEG851976:GEG852320 GOC851976:GOC852320 GXY851976:GXY852320 HHU851976:HHU852320 HRQ851976:HRQ852320 IBM851976:IBM852320 ILI851976:ILI852320 IVE851976:IVE852320 JFA851976:JFA852320 JOW851976:JOW852320 JYS851976:JYS852320 KIO851976:KIO852320 KSK851976:KSK852320 LCG851976:LCG852320 LMC851976:LMC852320 LVY851976:LVY852320 MFU851976:MFU852320 MPQ851976:MPQ852320 MZM851976:MZM852320 NJI851976:NJI852320 NTE851976:NTE852320 ODA851976:ODA852320 OMW851976:OMW852320 OWS851976:OWS852320 PGO851976:PGO852320 PQK851976:PQK852320 QAG851976:QAG852320 QKC851976:QKC852320 QTY851976:QTY852320 RDU851976:RDU852320 RNQ851976:RNQ852320 RXM851976:RXM852320 SHI851976:SHI852320 SRE851976:SRE852320 TBA851976:TBA852320 TKW851976:TKW852320 TUS851976:TUS852320 UEO851976:UEO852320 UOK851976:UOK852320 UYG851976:UYG852320 VIC851976:VIC852320 VRY851976:VRY852320 WBU851976:WBU852320 WLQ851976:WLQ852320 WVM851976:WVM852320 E917512:E917856 JA917512:JA917856 SW917512:SW917856 ACS917512:ACS917856 AMO917512:AMO917856 AWK917512:AWK917856 BGG917512:BGG917856 BQC917512:BQC917856 BZY917512:BZY917856 CJU917512:CJU917856 CTQ917512:CTQ917856 DDM917512:DDM917856 DNI917512:DNI917856 DXE917512:DXE917856 EHA917512:EHA917856 EQW917512:EQW917856 FAS917512:FAS917856 FKO917512:FKO917856 FUK917512:FUK917856 GEG917512:GEG917856 GOC917512:GOC917856 GXY917512:GXY917856 HHU917512:HHU917856 HRQ917512:HRQ917856 IBM917512:IBM917856 ILI917512:ILI917856 IVE917512:IVE917856 JFA917512:JFA917856 JOW917512:JOW917856 JYS917512:JYS917856 KIO917512:KIO917856 KSK917512:KSK917856 LCG917512:LCG917856 LMC917512:LMC917856 LVY917512:LVY917856 MFU917512:MFU917856 MPQ917512:MPQ917856 MZM917512:MZM917856 NJI917512:NJI917856 NTE917512:NTE917856 ODA917512:ODA917856 OMW917512:OMW917856 OWS917512:OWS917856 PGO917512:PGO917856 PQK917512:PQK917856 QAG917512:QAG917856 QKC917512:QKC917856 QTY917512:QTY917856 RDU917512:RDU917856 RNQ917512:RNQ917856 RXM917512:RXM917856 SHI917512:SHI917856 SRE917512:SRE917856 TBA917512:TBA917856 TKW917512:TKW917856 TUS917512:TUS917856 UEO917512:UEO917856 UOK917512:UOK917856 UYG917512:UYG917856 VIC917512:VIC917856 VRY917512:VRY917856 WBU917512:WBU917856 WLQ917512:WLQ917856 WVM917512:WVM917856 E983048:E983392 JA983048:JA983392 SW983048:SW983392 ACS983048:ACS983392 AMO983048:AMO983392 AWK983048:AWK983392 BGG983048:BGG983392 BQC983048:BQC983392 BZY983048:BZY983392 CJU983048:CJU983392 CTQ983048:CTQ983392 DDM983048:DDM983392 DNI983048:DNI983392 DXE983048:DXE983392 EHA983048:EHA983392 EQW983048:EQW983392 FAS983048:FAS983392 FKO983048:FKO983392 FUK983048:FUK983392 GEG983048:GEG983392 GOC983048:GOC983392 GXY983048:GXY983392 HHU983048:HHU983392 HRQ983048:HRQ983392 IBM983048:IBM983392 ILI983048:ILI983392 IVE983048:IVE983392 JFA983048:JFA983392 JOW983048:JOW983392 JYS983048:JYS983392 KIO983048:KIO983392 KSK983048:KSK983392 LCG983048:LCG983392 LMC983048:LMC983392 LVY983048:LVY983392 MFU983048:MFU983392 MPQ983048:MPQ983392 MZM983048:MZM983392 NJI983048:NJI983392 NTE983048:NTE983392 ODA983048:ODA983392 OMW983048:OMW983392 OWS983048:OWS983392 PGO983048:PGO983392 PQK983048:PQK983392 QAG983048:QAG983392 QKC983048:QKC983392 QTY983048:QTY983392 RDU983048:RDU983392 RNQ983048:RNQ983392 RXM983048:RXM983392 SHI983048:SHI983392 SRE983048:SRE983392 TBA983048:TBA983392 TKW983048:TKW983392 TUS983048:TUS983392 UEO983048:UEO983392 UOK983048:UOK983392 UYG983048:UYG983392 VIC983048:VIC983392 VRY983048:VRY983392 WBU983048:WBU983392 WLQ983048:WLQ983392 WVM983048:WVM983392">
      <formula1>"10電力,PPS"</formula1>
    </dataValidation>
  </dataValidations>
  <pageMargins left="0.78700000000000003" right="0.78700000000000003" top="0.59" bottom="0.55000000000000004" header="0.51200000000000001" footer="0.51200000000000001"/>
  <pageSetup paperSize="9" scale="5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7"/>
  <sheetViews>
    <sheetView zoomScale="70" zoomScaleNormal="70" workbookViewId="0">
      <selection activeCell="H2" sqref="H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1.625" style="27" customWidth="1"/>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1.625" style="24" customWidth="1"/>
    <col min="269"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1.625" style="24" customWidth="1"/>
    <col min="525"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1.625" style="24" customWidth="1"/>
    <col min="781"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1.625" style="24" customWidth="1"/>
    <col min="1037"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1.625" style="24" customWidth="1"/>
    <col min="1293"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1.625" style="24" customWidth="1"/>
    <col min="1549"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1.625" style="24" customWidth="1"/>
    <col min="1805"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1.625" style="24" customWidth="1"/>
    <col min="2061"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1.625" style="24" customWidth="1"/>
    <col min="2317"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1.625" style="24" customWidth="1"/>
    <col min="2573"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1.625" style="24" customWidth="1"/>
    <col min="2829"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1.625" style="24" customWidth="1"/>
    <col min="3085"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1.625" style="24" customWidth="1"/>
    <col min="3341"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1.625" style="24" customWidth="1"/>
    <col min="3597"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1.625" style="24" customWidth="1"/>
    <col min="3853"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1.625" style="24" customWidth="1"/>
    <col min="4109"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1.625" style="24" customWidth="1"/>
    <col min="4365"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1.625" style="24" customWidth="1"/>
    <col min="4621"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1.625" style="24" customWidth="1"/>
    <col min="4877"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1.625" style="24" customWidth="1"/>
    <col min="5133"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1.625" style="24" customWidth="1"/>
    <col min="5389"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1.625" style="24" customWidth="1"/>
    <col min="5645"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1.625" style="24" customWidth="1"/>
    <col min="5901"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1.625" style="24" customWidth="1"/>
    <col min="6157"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1.625" style="24" customWidth="1"/>
    <col min="6413"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1.625" style="24" customWidth="1"/>
    <col min="6669"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1.625" style="24" customWidth="1"/>
    <col min="6925"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1.625" style="24" customWidth="1"/>
    <col min="7181"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1.625" style="24" customWidth="1"/>
    <col min="7437"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1.625" style="24" customWidth="1"/>
    <col min="7693"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1.625" style="24" customWidth="1"/>
    <col min="7949"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1.625" style="24" customWidth="1"/>
    <col min="8205"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1.625" style="24" customWidth="1"/>
    <col min="8461"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1.625" style="24" customWidth="1"/>
    <col min="8717"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1.625" style="24" customWidth="1"/>
    <col min="8973"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1.625" style="24" customWidth="1"/>
    <col min="9229"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1.625" style="24" customWidth="1"/>
    <col min="9485"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1.625" style="24" customWidth="1"/>
    <col min="9741"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1.625" style="24" customWidth="1"/>
    <col min="9997"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1.625" style="24" customWidth="1"/>
    <col min="10253"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1.625" style="24" customWidth="1"/>
    <col min="10509"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1.625" style="24" customWidth="1"/>
    <col min="10765"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1.625" style="24" customWidth="1"/>
    <col min="11021"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1.625" style="24" customWidth="1"/>
    <col min="11277"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1.625" style="24" customWidth="1"/>
    <col min="11533"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1.625" style="24" customWidth="1"/>
    <col min="11789"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1.625" style="24" customWidth="1"/>
    <col min="12045"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1.625" style="24" customWidth="1"/>
    <col min="12301"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1.625" style="24" customWidth="1"/>
    <col min="12557"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1.625" style="24" customWidth="1"/>
    <col min="12813"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1.625" style="24" customWidth="1"/>
    <col min="13069"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1.625" style="24" customWidth="1"/>
    <col min="13325"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1.625" style="24" customWidth="1"/>
    <col min="13581"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1.625" style="24" customWidth="1"/>
    <col min="13837"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1.625" style="24" customWidth="1"/>
    <col min="14093"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1.625" style="24" customWidth="1"/>
    <col min="14349"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1.625" style="24" customWidth="1"/>
    <col min="14605"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1.625" style="24" customWidth="1"/>
    <col min="14861"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1.625" style="24" customWidth="1"/>
    <col min="15117"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1.625" style="24" customWidth="1"/>
    <col min="15373"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1.625" style="24" customWidth="1"/>
    <col min="15629"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1.625" style="24" customWidth="1"/>
    <col min="15885"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1.625" style="24" customWidth="1"/>
    <col min="16141" max="16142" width="9" style="24"/>
    <col min="16143" max="16143" width="11.125" style="24" customWidth="1"/>
    <col min="16144" max="16384" width="9" style="24"/>
  </cols>
  <sheetData>
    <row r="1" spans="1:16">
      <c r="A1" s="24" t="s">
        <v>0</v>
      </c>
      <c r="B1" s="75" t="str">
        <f>[9]合計!C3</f>
        <v>東京都</v>
      </c>
      <c r="C1" s="65"/>
      <c r="D1" s="65"/>
      <c r="E1" s="65"/>
      <c r="F1" s="65"/>
      <c r="I1" s="24" t="s">
        <v>70</v>
      </c>
      <c r="K1" s="27" t="s">
        <v>89</v>
      </c>
    </row>
    <row r="2" spans="1:16" s="65" customFormat="1" ht="51" customHeight="1">
      <c r="B2" s="76"/>
      <c r="E2" s="856" t="s">
        <v>90</v>
      </c>
      <c r="F2" s="856"/>
      <c r="G2" s="856"/>
      <c r="H2" s="142">
        <f>SUMIF(E8:E357,"PPS",H8:H357)</f>
        <v>151576.06299999999</v>
      </c>
      <c r="I2" s="143"/>
      <c r="J2" s="27"/>
      <c r="K2" s="40"/>
      <c r="L2" s="40"/>
      <c r="O2" s="24"/>
    </row>
    <row r="3" spans="1:16" s="65" customFormat="1" ht="41.25" customHeight="1">
      <c r="B3" s="26"/>
      <c r="E3" s="856" t="s">
        <v>91</v>
      </c>
      <c r="F3" s="856"/>
      <c r="G3" s="856"/>
      <c r="H3" s="142">
        <f>O7</f>
        <v>86874</v>
      </c>
      <c r="I3" s="143"/>
      <c r="J3" s="26"/>
      <c r="K3" s="40"/>
      <c r="L3" s="40"/>
      <c r="O3" s="24"/>
    </row>
    <row r="4" spans="1:16" s="65" customFormat="1" ht="60" customHeight="1">
      <c r="B4" s="26"/>
      <c r="E4" s="856" t="s">
        <v>878</v>
      </c>
      <c r="F4" s="856"/>
      <c r="G4" s="856"/>
      <c r="H4" s="161">
        <f>H3/I7</f>
        <v>0.99764581586834944</v>
      </c>
      <c r="I4" s="162"/>
      <c r="J4" s="26"/>
      <c r="K4" s="40"/>
      <c r="L4" s="40"/>
    </row>
    <row r="5" spans="1:16" s="26" customFormat="1" ht="12.75" customHeight="1">
      <c r="B5" s="35"/>
      <c r="E5" s="36"/>
      <c r="F5" s="36"/>
      <c r="G5" s="36"/>
      <c r="H5" s="147"/>
      <c r="I5" s="147"/>
      <c r="J5" s="35"/>
      <c r="K5" s="39"/>
      <c r="L5" s="39"/>
    </row>
    <row r="6" spans="1:16" ht="54">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6" s="148" customFormat="1" ht="14.25" thickBot="1">
      <c r="B7" s="149" t="s">
        <v>88</v>
      </c>
      <c r="C7" s="149"/>
      <c r="D7" s="149"/>
      <c r="E7" s="149"/>
      <c r="F7" s="149"/>
      <c r="G7" s="149"/>
      <c r="H7" s="150">
        <f>SUM(H8:H357)</f>
        <v>223668.06299999999</v>
      </c>
      <c r="I7" s="150">
        <f>SUM(I8:I357)</f>
        <v>87079</v>
      </c>
      <c r="J7" s="151">
        <f>H7/I7</f>
        <v>2.5685649008371709</v>
      </c>
      <c r="K7" s="163"/>
      <c r="L7" s="163"/>
      <c r="M7" s="149"/>
      <c r="N7" s="149"/>
      <c r="O7" s="164">
        <f>SUM(O8:O357)</f>
        <v>86874</v>
      </c>
    </row>
    <row r="8" spans="1:16" ht="41.25" thickTop="1">
      <c r="A8" s="24">
        <v>1</v>
      </c>
      <c r="B8" s="64" t="s">
        <v>879</v>
      </c>
      <c r="C8" s="54" t="s">
        <v>880</v>
      </c>
      <c r="D8" s="64" t="s">
        <v>881</v>
      </c>
      <c r="E8" s="66" t="s">
        <v>128</v>
      </c>
      <c r="F8" s="301" t="s">
        <v>137</v>
      </c>
      <c r="G8" s="67">
        <v>1</v>
      </c>
      <c r="H8" s="372"/>
      <c r="I8" s="373"/>
      <c r="J8" s="374" t="e">
        <f>H8/I8</f>
        <v>#DIV/0!</v>
      </c>
      <c r="K8" s="375">
        <v>3000</v>
      </c>
      <c r="L8" s="376"/>
      <c r="M8" s="377" t="s">
        <v>882</v>
      </c>
      <c r="N8" s="377" t="s">
        <v>882</v>
      </c>
      <c r="O8" s="373" t="s">
        <v>883</v>
      </c>
    </row>
    <row r="9" spans="1:16" ht="84.75" customHeight="1">
      <c r="A9" s="24">
        <v>2</v>
      </c>
      <c r="B9" s="64" t="s">
        <v>884</v>
      </c>
      <c r="C9" s="54" t="s">
        <v>885</v>
      </c>
      <c r="D9" s="54" t="s">
        <v>886</v>
      </c>
      <c r="E9" s="66" t="s">
        <v>128</v>
      </c>
      <c r="F9" s="81" t="s">
        <v>887</v>
      </c>
      <c r="G9" s="82">
        <v>4</v>
      </c>
      <c r="H9" s="83">
        <v>118064.06299999999</v>
      </c>
      <c r="I9" s="378"/>
      <c r="J9" s="158" t="e">
        <f>H9/I9</f>
        <v>#DIV/0!</v>
      </c>
      <c r="K9" s="93">
        <v>2696</v>
      </c>
      <c r="L9" s="93">
        <v>6723200</v>
      </c>
      <c r="M9" s="379" t="s">
        <v>888</v>
      </c>
      <c r="N9" s="8" t="s">
        <v>889</v>
      </c>
      <c r="O9" s="63"/>
      <c r="P9" s="24">
        <f>H9/1000</f>
        <v>118.06406299999999</v>
      </c>
    </row>
    <row r="10" spans="1:16" ht="54">
      <c r="A10" s="24">
        <v>3</v>
      </c>
      <c r="B10" s="64" t="s">
        <v>890</v>
      </c>
      <c r="C10" s="64" t="s">
        <v>870</v>
      </c>
      <c r="D10" s="64" t="s">
        <v>891</v>
      </c>
      <c r="E10" s="66"/>
      <c r="F10" s="81"/>
      <c r="G10" s="82"/>
      <c r="H10" s="83"/>
      <c r="I10" s="378"/>
      <c r="J10" s="158" t="e">
        <f>H10/I10</f>
        <v>#DIV/0!</v>
      </c>
      <c r="K10" s="93"/>
      <c r="L10" s="93"/>
      <c r="M10" s="62" t="s">
        <v>892</v>
      </c>
      <c r="N10" s="62" t="s">
        <v>892</v>
      </c>
      <c r="O10" s="63"/>
    </row>
    <row r="11" spans="1:16" ht="81">
      <c r="A11" s="24">
        <v>4</v>
      </c>
      <c r="B11" s="8" t="s">
        <v>893</v>
      </c>
      <c r="C11" s="8" t="s">
        <v>870</v>
      </c>
      <c r="D11" s="8" t="s">
        <v>894</v>
      </c>
      <c r="E11" s="66"/>
      <c r="F11" s="81"/>
      <c r="G11" s="82"/>
      <c r="H11" s="83"/>
      <c r="I11" s="84"/>
      <c r="J11" s="158" t="e">
        <f>H11/I11</f>
        <v>#DIV/0!</v>
      </c>
      <c r="K11" s="85"/>
      <c r="L11" s="85"/>
      <c r="M11" s="62" t="s">
        <v>892</v>
      </c>
      <c r="N11" s="62" t="s">
        <v>892</v>
      </c>
      <c r="O11" s="63"/>
    </row>
    <row r="12" spans="1:16" ht="54">
      <c r="A12" s="24">
        <v>5</v>
      </c>
      <c r="B12" s="64" t="s">
        <v>895</v>
      </c>
      <c r="C12" s="64" t="s">
        <v>896</v>
      </c>
      <c r="D12" s="64" t="s">
        <v>897</v>
      </c>
      <c r="E12" s="66" t="s">
        <v>117</v>
      </c>
      <c r="F12" s="81" t="s">
        <v>898</v>
      </c>
      <c r="G12" s="82">
        <v>5</v>
      </c>
      <c r="H12" s="83">
        <v>20667</v>
      </c>
      <c r="I12" s="84">
        <v>20667</v>
      </c>
      <c r="J12" s="158">
        <v>1</v>
      </c>
      <c r="K12" s="85">
        <v>673</v>
      </c>
      <c r="L12" s="85">
        <v>1017891</v>
      </c>
      <c r="M12" s="86" t="s">
        <v>899</v>
      </c>
      <c r="N12" s="86" t="s">
        <v>899</v>
      </c>
      <c r="O12" s="60">
        <f>H12</f>
        <v>20667</v>
      </c>
    </row>
    <row r="13" spans="1:16" ht="40.5">
      <c r="A13" s="65">
        <v>6</v>
      </c>
      <c r="B13" s="179" t="s">
        <v>900</v>
      </c>
      <c r="C13" s="179" t="s">
        <v>901</v>
      </c>
      <c r="D13" s="179" t="s">
        <v>902</v>
      </c>
      <c r="E13" s="66" t="s">
        <v>128</v>
      </c>
      <c r="F13" s="81" t="s">
        <v>898</v>
      </c>
      <c r="G13" s="82">
        <v>5</v>
      </c>
      <c r="H13" s="83">
        <v>18730</v>
      </c>
      <c r="I13" s="84"/>
      <c r="J13" s="158" t="e">
        <v>#VALUE!</v>
      </c>
      <c r="K13" s="85">
        <v>402</v>
      </c>
      <c r="L13" s="85">
        <v>968137</v>
      </c>
      <c r="M13" s="86" t="s">
        <v>899</v>
      </c>
      <c r="N13" s="86" t="s">
        <v>899</v>
      </c>
      <c r="O13" s="63"/>
    </row>
    <row r="14" spans="1:16" ht="54">
      <c r="A14" s="65">
        <v>7</v>
      </c>
      <c r="B14" s="159" t="s">
        <v>903</v>
      </c>
      <c r="C14" s="7" t="s">
        <v>904</v>
      </c>
      <c r="D14" s="179" t="s">
        <v>897</v>
      </c>
      <c r="E14" s="66" t="s">
        <v>117</v>
      </c>
      <c r="F14" s="81" t="s">
        <v>898</v>
      </c>
      <c r="G14" s="82">
        <v>5</v>
      </c>
      <c r="H14" s="83">
        <v>13568</v>
      </c>
      <c r="I14" s="84">
        <v>13568</v>
      </c>
      <c r="J14" s="145">
        <v>1</v>
      </c>
      <c r="K14" s="85">
        <v>390</v>
      </c>
      <c r="L14" s="85">
        <v>689550</v>
      </c>
      <c r="M14" s="86" t="s">
        <v>899</v>
      </c>
      <c r="N14" s="86" t="s">
        <v>899</v>
      </c>
      <c r="O14" s="60">
        <f>H14</f>
        <v>13568</v>
      </c>
    </row>
    <row r="15" spans="1:16" ht="40.5">
      <c r="A15" s="24">
        <v>8</v>
      </c>
      <c r="B15" s="64" t="s">
        <v>905</v>
      </c>
      <c r="C15" s="64" t="s">
        <v>906</v>
      </c>
      <c r="D15" s="64" t="s">
        <v>897</v>
      </c>
      <c r="E15" s="66" t="s">
        <v>117</v>
      </c>
      <c r="F15" s="81" t="s">
        <v>898</v>
      </c>
      <c r="G15" s="82">
        <v>5</v>
      </c>
      <c r="H15" s="83">
        <v>37857</v>
      </c>
      <c r="I15" s="84">
        <v>37857</v>
      </c>
      <c r="J15" s="158">
        <v>1</v>
      </c>
      <c r="K15" s="85">
        <v>898</v>
      </c>
      <c r="L15" s="88">
        <v>2038000</v>
      </c>
      <c r="M15" s="86" t="s">
        <v>899</v>
      </c>
      <c r="N15" s="86" t="s">
        <v>899</v>
      </c>
      <c r="O15" s="60">
        <f>H15</f>
        <v>37857</v>
      </c>
    </row>
    <row r="16" spans="1:16" ht="40.5">
      <c r="A16" s="24">
        <v>9</v>
      </c>
      <c r="B16" s="165" t="s">
        <v>907</v>
      </c>
      <c r="C16" s="179" t="s">
        <v>908</v>
      </c>
      <c r="D16" s="179" t="s">
        <v>909</v>
      </c>
      <c r="E16" s="55" t="s">
        <v>128</v>
      </c>
      <c r="F16" s="81" t="s">
        <v>898</v>
      </c>
      <c r="G16" s="82">
        <v>5</v>
      </c>
      <c r="H16" s="166">
        <v>14782</v>
      </c>
      <c r="I16" s="91">
        <v>14987</v>
      </c>
      <c r="J16" s="158">
        <v>0.98632147861479946</v>
      </c>
      <c r="K16" s="92">
        <v>246</v>
      </c>
      <c r="L16" s="93">
        <v>795277</v>
      </c>
      <c r="M16" s="86" t="s">
        <v>899</v>
      </c>
      <c r="N16" s="86" t="s">
        <v>899</v>
      </c>
      <c r="O16" s="60">
        <f>H16</f>
        <v>14782</v>
      </c>
    </row>
    <row r="17" spans="1:15">
      <c r="A17" s="24">
        <v>10</v>
      </c>
      <c r="B17" s="64"/>
      <c r="C17" s="64"/>
      <c r="D17" s="54"/>
      <c r="E17" s="66"/>
      <c r="F17" s="81"/>
      <c r="G17" s="82"/>
      <c r="H17" s="83"/>
      <c r="I17" s="84"/>
      <c r="J17" s="158" t="e">
        <f t="shared" ref="J17:J253" si="0">H17/I17</f>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40157480314965" right="0.78740157480314965" top="0.59055118110236227" bottom="0.55118110236220474" header="0.51181102362204722" footer="0.51181102362204722"/>
  <pageSetup paperSize="9" scale="7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M8" sqref="M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4.75" style="24"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4.75" style="24"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4.75" style="24"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4.75" style="24"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4.75" style="24"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4.75" style="24"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4.75" style="24"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4.75" style="24"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4.75" style="24"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4.75" style="24"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4.75" style="24"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4.75" style="24"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4.75" style="24"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4.75" style="24"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4.75" style="24"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4.75" style="24"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4.75" style="24"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4.75" style="24"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4.75" style="24"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4.75" style="24"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4.75" style="24"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4.75" style="24"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4.75" style="24"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4.75" style="24"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4.75" style="24"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4.75" style="24"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4.75" style="24"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4.75" style="24"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4.75" style="24"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4.75" style="24"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4.75" style="24"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4.75" style="24"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4.75" style="24"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4.75" style="24"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4.75" style="24"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4.75" style="24"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4.75" style="24"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4.75" style="24"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4.75" style="24"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4.75" style="24"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4.75" style="24"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4.75" style="24"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4.75" style="24"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4.75" style="24"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4.75" style="24"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4.75" style="24"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4.75" style="24"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4.75" style="24"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4.75" style="24"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4.75" style="24"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4.75" style="24"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4.75" style="24"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4.75" style="24"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4.75" style="24"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4.75" style="24"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4.75" style="24"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4.75" style="24"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4.75" style="24"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4.75" style="24"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4.75" style="24"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4.75" style="24"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4.75" style="24"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4.75" style="24"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4.75" style="24" customWidth="1"/>
    <col min="16137" max="16137" width="10.25" style="24" bestFit="1" customWidth="1"/>
    <col min="16138" max="16384" width="9" style="24"/>
  </cols>
  <sheetData>
    <row r="1" spans="1:10">
      <c r="A1" s="24" t="s">
        <v>0</v>
      </c>
      <c r="B1" s="75" t="str">
        <f>[9]合計!C3</f>
        <v>東京都</v>
      </c>
      <c r="C1" s="65"/>
      <c r="D1" s="65"/>
      <c r="E1" s="65"/>
      <c r="F1" s="65"/>
      <c r="G1" s="65"/>
      <c r="I1" s="24" t="s">
        <v>101</v>
      </c>
    </row>
    <row r="2" spans="1:10" ht="49.5" customHeight="1">
      <c r="B2" s="76"/>
      <c r="C2" s="65"/>
      <c r="D2" s="65"/>
      <c r="E2" s="857" t="s">
        <v>102</v>
      </c>
      <c r="F2" s="856"/>
      <c r="G2" s="856"/>
      <c r="H2" s="142">
        <f>SUMIF(G6:G356,"PPS",H6:H356)</f>
        <v>1446073398</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1446073398</v>
      </c>
      <c r="I5" s="170">
        <f>SUM(I6:I65)</f>
        <v>92578323</v>
      </c>
      <c r="J5" s="149">
        <f>H5/I5</f>
        <v>15.619999921579915</v>
      </c>
    </row>
    <row r="6" spans="1:10" ht="14.25" thickTop="1">
      <c r="A6" s="24">
        <v>1</v>
      </c>
      <c r="B6" s="62" t="s">
        <v>910</v>
      </c>
      <c r="C6" s="62" t="s">
        <v>911</v>
      </c>
      <c r="D6" s="62" t="s">
        <v>872</v>
      </c>
      <c r="E6" s="139" t="s">
        <v>912</v>
      </c>
      <c r="F6" s="62" t="s">
        <v>913</v>
      </c>
      <c r="G6" s="66" t="s">
        <v>128</v>
      </c>
      <c r="H6" s="142">
        <v>1446073398</v>
      </c>
      <c r="I6" s="142">
        <v>92578323</v>
      </c>
      <c r="J6" s="41">
        <f>H6/I6</f>
        <v>15.619999921579915</v>
      </c>
    </row>
    <row r="7" spans="1:10">
      <c r="A7" s="24">
        <v>2</v>
      </c>
      <c r="B7" s="62"/>
      <c r="C7" s="62"/>
      <c r="D7" s="62"/>
      <c r="E7" s="112"/>
      <c r="F7" s="62"/>
      <c r="G7" s="66"/>
      <c r="H7" s="142"/>
      <c r="I7" s="142"/>
      <c r="J7" s="41" t="e">
        <f t="shared" ref="J7:J65" si="0">H7/I7</f>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39" sqref="J39"/>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[9]合計!C3</f>
        <v>東京都</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5678760</v>
      </c>
      <c r="I5" s="170">
        <f>SUM(I6:I65)</f>
        <v>141969</v>
      </c>
      <c r="J5" s="149">
        <f>H5/I5</f>
        <v>40</v>
      </c>
    </row>
    <row r="6" spans="1:10" ht="14.25" thickTop="1">
      <c r="A6" s="24">
        <v>1</v>
      </c>
      <c r="B6" s="62" t="s">
        <v>914</v>
      </c>
      <c r="C6" s="62" t="s">
        <v>915</v>
      </c>
      <c r="D6" s="62" t="s">
        <v>137</v>
      </c>
      <c r="E6" s="112"/>
      <c r="F6" s="62" t="s">
        <v>916</v>
      </c>
      <c r="G6" s="66" t="s">
        <v>117</v>
      </c>
      <c r="H6" s="173">
        <v>5678760</v>
      </c>
      <c r="I6" s="173">
        <v>141969</v>
      </c>
      <c r="J6" s="41">
        <v>40</v>
      </c>
    </row>
    <row r="7" spans="1:10">
      <c r="A7" s="24">
        <v>2</v>
      </c>
      <c r="B7" s="62"/>
      <c r="C7" s="62"/>
      <c r="D7" s="62"/>
      <c r="E7" s="112"/>
      <c r="F7" s="62"/>
      <c r="G7" s="66"/>
      <c r="H7" s="173"/>
      <c r="I7" s="173"/>
      <c r="J7" s="41" t="e">
        <f t="shared" ref="J7:J65" si="0">H7/I7</f>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16" zoomScaleNormal="100" workbookViewId="0">
      <selection activeCell="F15" sqref="F15"/>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[2]合計!C3</f>
        <v>青森県</v>
      </c>
      <c r="I1" s="24" t="s">
        <v>70</v>
      </c>
      <c r="K1" s="27" t="s">
        <v>71</v>
      </c>
    </row>
    <row r="2" spans="1:13" ht="54" customHeight="1">
      <c r="B2" s="28"/>
      <c r="E2" s="856" t="s">
        <v>72</v>
      </c>
      <c r="F2" s="856"/>
      <c r="G2" s="856"/>
      <c r="H2" s="29">
        <f>SUMIF(E8:E357,"PPS",H8:H357)</f>
        <v>0</v>
      </c>
      <c r="I2" s="30"/>
      <c r="J2" s="27"/>
    </row>
    <row r="3" spans="1:13" ht="57" customHeight="1">
      <c r="B3" s="26"/>
      <c r="E3" s="856" t="s">
        <v>73</v>
      </c>
      <c r="F3" s="856"/>
      <c r="G3" s="856"/>
      <c r="H3" s="29">
        <f>M7</f>
        <v>0</v>
      </c>
      <c r="I3" s="30"/>
      <c r="J3" s="31"/>
    </row>
    <row r="4" spans="1:13" s="31" customFormat="1" ht="55.5" customHeight="1">
      <c r="B4" s="32"/>
      <c r="E4" s="856" t="s">
        <v>74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0</v>
      </c>
      <c r="I7" s="48">
        <f>SUM(I8:I357)</f>
        <v>0</v>
      </c>
      <c r="J7" s="49" t="e">
        <f>H7/I7</f>
        <v>#DIV/0!</v>
      </c>
      <c r="K7" s="50">
        <f>SUM(K8:K357)</f>
        <v>0</v>
      </c>
      <c r="L7" s="51">
        <f>SUM(L8:L357)</f>
        <v>0</v>
      </c>
      <c r="M7" s="52">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6"/>
  <sheetViews>
    <sheetView zoomScaleNormal="100" workbookViewId="0">
      <selection activeCell="H3" sqref="H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5">
      <c r="A1" s="24" t="s">
        <v>0</v>
      </c>
      <c r="B1" s="25">
        <f>[10]合計!C3</f>
        <v>0</v>
      </c>
      <c r="I1" s="24" t="s">
        <v>70</v>
      </c>
      <c r="K1" s="27" t="s">
        <v>71</v>
      </c>
    </row>
    <row r="2" spans="1:15" ht="54" customHeight="1">
      <c r="B2" s="141"/>
      <c r="E2" s="856" t="s">
        <v>72</v>
      </c>
      <c r="F2" s="856"/>
      <c r="G2" s="856"/>
      <c r="H2" s="142">
        <f>SUMIF(E8:E364,"PPS",H8:H364)</f>
        <v>3188400.4808245995</v>
      </c>
      <c r="I2" s="143"/>
      <c r="J2" s="27"/>
    </row>
    <row r="3" spans="1:15" ht="57" customHeight="1">
      <c r="B3" s="26"/>
      <c r="E3" s="856" t="s">
        <v>73</v>
      </c>
      <c r="F3" s="856"/>
      <c r="G3" s="856"/>
      <c r="H3" s="142">
        <f>M7</f>
        <v>4233813.6234301003</v>
      </c>
      <c r="I3" s="143"/>
      <c r="J3" s="31"/>
    </row>
    <row r="4" spans="1:15" s="31" customFormat="1" ht="55.5" customHeight="1">
      <c r="B4" s="144"/>
      <c r="E4" s="856" t="s">
        <v>734</v>
      </c>
      <c r="F4" s="856"/>
      <c r="G4" s="856"/>
      <c r="H4" s="145">
        <f>H3/I7</f>
        <v>0.75781414699279859</v>
      </c>
      <c r="I4" s="143"/>
      <c r="K4" s="34"/>
      <c r="L4" s="34"/>
    </row>
    <row r="5" spans="1:15" s="26" customFormat="1" ht="17.25" customHeight="1">
      <c r="B5" s="35"/>
      <c r="E5" s="36"/>
      <c r="F5" s="36"/>
      <c r="G5" s="36"/>
      <c r="H5" s="146"/>
      <c r="I5" s="147"/>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148" customFormat="1" ht="14.25" thickBot="1">
      <c r="B7" s="149" t="s">
        <v>88</v>
      </c>
      <c r="C7" s="149"/>
      <c r="D7" s="149"/>
      <c r="E7" s="149"/>
      <c r="F7" s="149"/>
      <c r="G7" s="149"/>
      <c r="H7" s="387">
        <f>SUM(H8:H364)</f>
        <v>5184776.0026617991</v>
      </c>
      <c r="I7" s="387">
        <f>SUM(I8:I364)</f>
        <v>5586875.9381584013</v>
      </c>
      <c r="J7" s="388">
        <f>H7/I7</f>
        <v>0.92802776722671487</v>
      </c>
      <c r="K7" s="389">
        <f>SUM(K8:K364)</f>
        <v>95752</v>
      </c>
      <c r="L7" s="390">
        <f>SUM(L8:L364)</f>
        <v>342914704</v>
      </c>
      <c r="M7" s="391">
        <f>SUM(M8:M364)</f>
        <v>4233813.6234301003</v>
      </c>
    </row>
    <row r="8" spans="1:15" ht="28.5" customHeight="1" thickTop="1">
      <c r="A8" s="24">
        <v>1</v>
      </c>
      <c r="B8" s="155" t="s">
        <v>1187</v>
      </c>
      <c r="C8" s="392" t="s">
        <v>783</v>
      </c>
      <c r="D8" s="393" t="s">
        <v>1188</v>
      </c>
      <c r="E8" s="55" t="s">
        <v>128</v>
      </c>
      <c r="F8" s="118" t="s">
        <v>124</v>
      </c>
      <c r="G8" s="156">
        <v>8</v>
      </c>
      <c r="H8" s="394">
        <v>204042.77635560001</v>
      </c>
      <c r="I8" s="395">
        <v>284742.89155559998</v>
      </c>
      <c r="J8" s="396">
        <f t="shared" ref="J8:J78" si="0">H8/I8</f>
        <v>0.71658602341529509</v>
      </c>
      <c r="K8" s="395">
        <v>6928</v>
      </c>
      <c r="L8" s="395">
        <v>11477000</v>
      </c>
      <c r="M8" s="397">
        <f>H8</f>
        <v>204042.77635560001</v>
      </c>
      <c r="N8" s="24">
        <f>H8/1000</f>
        <v>204.04277635560001</v>
      </c>
      <c r="O8" s="24">
        <f>I8/1000</f>
        <v>284.74289155560001</v>
      </c>
    </row>
    <row r="9" spans="1:15" ht="28.5" customHeight="1">
      <c r="A9" s="24">
        <v>2</v>
      </c>
      <c r="B9" s="159" t="s">
        <v>1189</v>
      </c>
      <c r="C9" s="392" t="s">
        <v>783</v>
      </c>
      <c r="D9" s="393" t="s">
        <v>1188</v>
      </c>
      <c r="E9" s="55" t="s">
        <v>128</v>
      </c>
      <c r="F9" s="118" t="s">
        <v>124</v>
      </c>
      <c r="G9" s="156">
        <v>7</v>
      </c>
      <c r="H9" s="394">
        <v>203504.8905334</v>
      </c>
      <c r="I9" s="395">
        <v>281363.26533339999</v>
      </c>
      <c r="J9" s="398">
        <f t="shared" si="0"/>
        <v>0.72328166326992938</v>
      </c>
      <c r="K9" s="395">
        <v>6586</v>
      </c>
      <c r="L9" s="395">
        <v>11617000</v>
      </c>
      <c r="M9" s="394">
        <f t="shared" ref="M9:M24" si="1">H9</f>
        <v>203504.8905334</v>
      </c>
      <c r="N9" s="24">
        <f t="shared" ref="N9:N25" si="2">H9/1000</f>
        <v>203.50489053339999</v>
      </c>
      <c r="O9" s="24">
        <f t="shared" ref="O9:O25" si="3">I9/1000</f>
        <v>281.36326533339997</v>
      </c>
    </row>
    <row r="10" spans="1:15" ht="28.5" customHeight="1">
      <c r="A10" s="24">
        <v>3</v>
      </c>
      <c r="B10" s="159" t="s">
        <v>1190</v>
      </c>
      <c r="C10" s="392" t="s">
        <v>783</v>
      </c>
      <c r="D10" s="393" t="s">
        <v>1188</v>
      </c>
      <c r="E10" s="55" t="s">
        <v>128</v>
      </c>
      <c r="F10" s="118" t="s">
        <v>124</v>
      </c>
      <c r="G10" s="156">
        <v>8</v>
      </c>
      <c r="H10" s="394">
        <v>210934.5757778</v>
      </c>
      <c r="I10" s="395">
        <v>284348.15777780005</v>
      </c>
      <c r="J10" s="398">
        <f t="shared" si="0"/>
        <v>0.74181797915016534</v>
      </c>
      <c r="K10" s="395">
        <v>6490</v>
      </c>
      <c r="L10" s="395">
        <v>11911000</v>
      </c>
      <c r="M10" s="394">
        <f t="shared" si="1"/>
        <v>210934.5757778</v>
      </c>
      <c r="N10" s="24">
        <f t="shared" si="2"/>
        <v>210.93457577780001</v>
      </c>
      <c r="O10" s="24">
        <f t="shared" si="3"/>
        <v>284.34815777780005</v>
      </c>
    </row>
    <row r="11" spans="1:15" ht="28.5" customHeight="1">
      <c r="A11" s="24">
        <v>4</v>
      </c>
      <c r="B11" s="159" t="s">
        <v>1191</v>
      </c>
      <c r="C11" s="392" t="s">
        <v>783</v>
      </c>
      <c r="D11" s="399" t="s">
        <v>1192</v>
      </c>
      <c r="E11" s="55" t="s">
        <v>117</v>
      </c>
      <c r="F11" s="118" t="s">
        <v>124</v>
      </c>
      <c r="G11" s="156">
        <v>7</v>
      </c>
      <c r="H11" s="394">
        <v>193005.63888890002</v>
      </c>
      <c r="I11" s="395">
        <v>275511.57333340001</v>
      </c>
      <c r="J11" s="398">
        <f t="shared" si="0"/>
        <v>0.70053550402160958</v>
      </c>
      <c r="K11" s="395">
        <v>7270</v>
      </c>
      <c r="L11" s="395">
        <v>10518000</v>
      </c>
      <c r="M11" s="394">
        <f t="shared" si="1"/>
        <v>193005.63888890002</v>
      </c>
      <c r="N11" s="24">
        <f t="shared" si="2"/>
        <v>193.00563888890002</v>
      </c>
      <c r="O11" s="24">
        <f t="shared" si="3"/>
        <v>275.51157333340001</v>
      </c>
    </row>
    <row r="12" spans="1:15" ht="28.5" customHeight="1">
      <c r="A12" s="24">
        <v>5</v>
      </c>
      <c r="B12" s="159" t="s">
        <v>1193</v>
      </c>
      <c r="C12" s="392" t="s">
        <v>1194</v>
      </c>
      <c r="D12" s="399" t="s">
        <v>1195</v>
      </c>
      <c r="E12" s="55" t="s">
        <v>128</v>
      </c>
      <c r="F12" s="118" t="s">
        <v>124</v>
      </c>
      <c r="G12" s="156">
        <v>6</v>
      </c>
      <c r="H12" s="394">
        <v>155526.16283340001</v>
      </c>
      <c r="I12" s="395">
        <v>204011.01132409999</v>
      </c>
      <c r="J12" s="398">
        <f t="shared" si="0"/>
        <v>0.76234200214970249</v>
      </c>
      <c r="K12" s="395">
        <v>3719</v>
      </c>
      <c r="L12" s="395">
        <v>10395113</v>
      </c>
      <c r="M12" s="400"/>
      <c r="N12" s="24">
        <f t="shared" si="2"/>
        <v>155.52616283340001</v>
      </c>
      <c r="O12" s="24">
        <f t="shared" si="3"/>
        <v>204.0110113241</v>
      </c>
    </row>
    <row r="13" spans="1:15" s="65" customFormat="1" ht="28.5" customHeight="1">
      <c r="A13" s="65">
        <v>6</v>
      </c>
      <c r="B13" s="159" t="s">
        <v>1196</v>
      </c>
      <c r="C13" s="392" t="s">
        <v>1197</v>
      </c>
      <c r="D13" s="399" t="s">
        <v>1195</v>
      </c>
      <c r="E13" s="55" t="s">
        <v>128</v>
      </c>
      <c r="F13" s="118" t="s">
        <v>124</v>
      </c>
      <c r="G13" s="156">
        <v>7</v>
      </c>
      <c r="H13" s="394">
        <v>153649.0377778</v>
      </c>
      <c r="I13" s="395">
        <v>194904.44588890002</v>
      </c>
      <c r="J13" s="396">
        <f t="shared" si="0"/>
        <v>0.78833008183601649</v>
      </c>
      <c r="K13" s="395">
        <v>3134</v>
      </c>
      <c r="L13" s="395">
        <v>9510996</v>
      </c>
      <c r="M13" s="394">
        <f t="shared" si="1"/>
        <v>153649.0377778</v>
      </c>
      <c r="N13" s="24">
        <f t="shared" si="2"/>
        <v>153.6490377778</v>
      </c>
      <c r="O13" s="24">
        <f t="shared" si="3"/>
        <v>194.90444588890003</v>
      </c>
    </row>
    <row r="14" spans="1:15" s="65" customFormat="1" ht="28.5" customHeight="1">
      <c r="A14" s="65">
        <v>7</v>
      </c>
      <c r="B14" s="159" t="s">
        <v>1198</v>
      </c>
      <c r="C14" s="392" t="s">
        <v>1199</v>
      </c>
      <c r="D14" s="399" t="s">
        <v>1195</v>
      </c>
      <c r="E14" s="55" t="s">
        <v>128</v>
      </c>
      <c r="F14" s="118" t="s">
        <v>124</v>
      </c>
      <c r="G14" s="156">
        <v>7</v>
      </c>
      <c r="H14" s="394">
        <v>170733.00963890002</v>
      </c>
      <c r="I14" s="395">
        <v>216677.69899079998</v>
      </c>
      <c r="J14" s="396">
        <f t="shared" si="0"/>
        <v>0.78795838443045885</v>
      </c>
      <c r="K14" s="395">
        <v>4076</v>
      </c>
      <c r="L14" s="395">
        <v>10120437</v>
      </c>
      <c r="M14" s="394">
        <f t="shared" si="1"/>
        <v>170733.00963890002</v>
      </c>
      <c r="N14" s="24">
        <f t="shared" si="2"/>
        <v>170.73300963890003</v>
      </c>
      <c r="O14" s="24">
        <f t="shared" si="3"/>
        <v>216.67769899079997</v>
      </c>
    </row>
    <row r="15" spans="1:15" ht="28.5" customHeight="1">
      <c r="A15" s="24">
        <v>8</v>
      </c>
      <c r="B15" s="159" t="s">
        <v>1200</v>
      </c>
      <c r="C15" s="392" t="s">
        <v>1201</v>
      </c>
      <c r="D15" s="399" t="s">
        <v>1195</v>
      </c>
      <c r="E15" s="55" t="s">
        <v>128</v>
      </c>
      <c r="F15" s="118" t="s">
        <v>124</v>
      </c>
      <c r="G15" s="156">
        <v>7</v>
      </c>
      <c r="H15" s="394">
        <v>121642.11025</v>
      </c>
      <c r="I15" s="395">
        <v>154150.02061120002</v>
      </c>
      <c r="J15" s="398">
        <f t="shared" si="0"/>
        <v>0.78911510856562217</v>
      </c>
      <c r="K15" s="395">
        <v>2538</v>
      </c>
      <c r="L15" s="395">
        <v>7482949</v>
      </c>
      <c r="M15" s="394">
        <f t="shared" si="1"/>
        <v>121642.11025</v>
      </c>
      <c r="N15" s="24">
        <f t="shared" si="2"/>
        <v>121.64211025</v>
      </c>
      <c r="O15" s="24">
        <f t="shared" si="3"/>
        <v>154.15002061120001</v>
      </c>
    </row>
    <row r="16" spans="1:15" ht="28.5" customHeight="1">
      <c r="A16" s="24">
        <v>9</v>
      </c>
      <c r="B16" s="392" t="s">
        <v>1202</v>
      </c>
      <c r="C16" s="392" t="s">
        <v>1203</v>
      </c>
      <c r="D16" s="399" t="s">
        <v>1192</v>
      </c>
      <c r="E16" s="55" t="s">
        <v>117</v>
      </c>
      <c r="F16" s="118" t="s">
        <v>124</v>
      </c>
      <c r="G16" s="67">
        <v>7</v>
      </c>
      <c r="H16" s="401">
        <v>40935.415944499997</v>
      </c>
      <c r="I16" s="402">
        <v>59068.393722300003</v>
      </c>
      <c r="J16" s="396">
        <f t="shared" si="0"/>
        <v>0.69301725279598569</v>
      </c>
      <c r="K16" s="395">
        <v>1600</v>
      </c>
      <c r="L16" s="395">
        <v>2206753</v>
      </c>
      <c r="M16" s="394">
        <f t="shared" si="1"/>
        <v>40935.415944499997</v>
      </c>
      <c r="N16" s="24">
        <f t="shared" si="2"/>
        <v>40.935415944499994</v>
      </c>
      <c r="O16" s="24">
        <f t="shared" si="3"/>
        <v>59.068393722300002</v>
      </c>
    </row>
    <row r="17" spans="1:15" ht="28.5" customHeight="1">
      <c r="A17" s="24">
        <v>10</v>
      </c>
      <c r="B17" s="392" t="s">
        <v>1204</v>
      </c>
      <c r="C17" s="392" t="s">
        <v>1205</v>
      </c>
      <c r="D17" s="399" t="s">
        <v>1195</v>
      </c>
      <c r="E17" s="55" t="s">
        <v>128</v>
      </c>
      <c r="F17" s="118" t="s">
        <v>124</v>
      </c>
      <c r="G17" s="67">
        <v>6</v>
      </c>
      <c r="H17" s="401">
        <v>145684.5390278</v>
      </c>
      <c r="I17" s="402">
        <v>184256.47811120001</v>
      </c>
      <c r="J17" s="396">
        <f t="shared" si="0"/>
        <v>0.79066169353285054</v>
      </c>
      <c r="K17" s="395">
        <v>2856</v>
      </c>
      <c r="L17" s="395">
        <v>9102801</v>
      </c>
      <c r="M17" s="400"/>
      <c r="N17" s="24">
        <f t="shared" si="2"/>
        <v>145.68453902779999</v>
      </c>
      <c r="O17" s="24">
        <f t="shared" si="3"/>
        <v>184.25647811120001</v>
      </c>
    </row>
    <row r="18" spans="1:15" ht="28.5" customHeight="1">
      <c r="A18" s="24">
        <v>11</v>
      </c>
      <c r="B18" s="392" t="s">
        <v>1206</v>
      </c>
      <c r="C18" s="392" t="s">
        <v>1207</v>
      </c>
      <c r="D18" s="399" t="s">
        <v>1192</v>
      </c>
      <c r="E18" s="55" t="s">
        <v>117</v>
      </c>
      <c r="F18" s="118" t="s">
        <v>124</v>
      </c>
      <c r="G18" s="67">
        <v>7</v>
      </c>
      <c r="H18" s="401">
        <v>34765.917976000004</v>
      </c>
      <c r="I18" s="402">
        <v>46388.650888899996</v>
      </c>
      <c r="J18" s="398">
        <f t="shared" si="0"/>
        <v>0.74944878348076482</v>
      </c>
      <c r="K18" s="395">
        <v>1010</v>
      </c>
      <c r="L18" s="395">
        <v>1993341</v>
      </c>
      <c r="M18" s="394">
        <f t="shared" si="1"/>
        <v>34765.917976000004</v>
      </c>
      <c r="N18" s="24">
        <f t="shared" si="2"/>
        <v>34.765917976000004</v>
      </c>
      <c r="O18" s="24">
        <f t="shared" si="3"/>
        <v>46.388650888899996</v>
      </c>
    </row>
    <row r="19" spans="1:15" ht="28.5" customHeight="1">
      <c r="A19" s="24">
        <v>12</v>
      </c>
      <c r="B19" s="392" t="s">
        <v>1208</v>
      </c>
      <c r="C19" s="392" t="s">
        <v>1209</v>
      </c>
      <c r="D19" s="399" t="s">
        <v>1195</v>
      </c>
      <c r="E19" s="55" t="s">
        <v>128</v>
      </c>
      <c r="F19" s="118" t="s">
        <v>124</v>
      </c>
      <c r="G19" s="67">
        <v>6</v>
      </c>
      <c r="H19" s="401">
        <v>98194.046296299988</v>
      </c>
      <c r="I19" s="402">
        <v>133208.62372229999</v>
      </c>
      <c r="J19" s="398">
        <f t="shared" si="0"/>
        <v>0.73714481504594709</v>
      </c>
      <c r="K19" s="395">
        <v>2894</v>
      </c>
      <c r="L19" s="395">
        <v>5728798</v>
      </c>
      <c r="M19" s="394"/>
      <c r="N19" s="24">
        <f t="shared" si="2"/>
        <v>98.194046296299987</v>
      </c>
      <c r="O19" s="24">
        <f t="shared" si="3"/>
        <v>133.20862372229999</v>
      </c>
    </row>
    <row r="20" spans="1:15" ht="28.5" customHeight="1">
      <c r="A20" s="24">
        <v>13</v>
      </c>
      <c r="B20" s="392" t="s">
        <v>1210</v>
      </c>
      <c r="C20" s="392" t="s">
        <v>1211</v>
      </c>
      <c r="D20" s="399" t="s">
        <v>1195</v>
      </c>
      <c r="E20" s="55" t="s">
        <v>128</v>
      </c>
      <c r="F20" s="118" t="s">
        <v>124</v>
      </c>
      <c r="G20" s="67">
        <v>7</v>
      </c>
      <c r="H20" s="401">
        <v>116628.4611111</v>
      </c>
      <c r="I20" s="402">
        <v>148165.30205559998</v>
      </c>
      <c r="J20" s="398">
        <f t="shared" si="0"/>
        <v>0.7871509691745131</v>
      </c>
      <c r="K20" s="395">
        <v>2382</v>
      </c>
      <c r="L20" s="395">
        <v>7245988</v>
      </c>
      <c r="M20" s="394">
        <f t="shared" si="1"/>
        <v>116628.4611111</v>
      </c>
      <c r="N20" s="24">
        <f t="shared" si="2"/>
        <v>116.62846111109999</v>
      </c>
      <c r="O20" s="24">
        <f t="shared" si="3"/>
        <v>148.16530205559999</v>
      </c>
    </row>
    <row r="21" spans="1:15" ht="28.5" customHeight="1">
      <c r="A21" s="24">
        <v>14</v>
      </c>
      <c r="B21" s="392" t="s">
        <v>1212</v>
      </c>
      <c r="C21" s="392" t="s">
        <v>1213</v>
      </c>
      <c r="D21" s="399" t="s">
        <v>1192</v>
      </c>
      <c r="E21" s="55" t="s">
        <v>117</v>
      </c>
      <c r="F21" s="118" t="s">
        <v>124</v>
      </c>
      <c r="G21" s="67">
        <v>4</v>
      </c>
      <c r="H21" s="401">
        <v>1727668.5490278001</v>
      </c>
      <c r="I21" s="402">
        <v>1981269.8190278001</v>
      </c>
      <c r="J21" s="398">
        <f t="shared" si="0"/>
        <v>0.87200063940587302</v>
      </c>
      <c r="K21" s="395">
        <v>21129</v>
      </c>
      <c r="L21" s="395">
        <v>126999041</v>
      </c>
      <c r="M21" s="394">
        <f t="shared" si="1"/>
        <v>1727668.5490278001</v>
      </c>
      <c r="N21" s="24">
        <f t="shared" si="2"/>
        <v>1727.6685490278001</v>
      </c>
      <c r="O21" s="24">
        <f t="shared" si="3"/>
        <v>1981.2698190278002</v>
      </c>
    </row>
    <row r="22" spans="1:15" ht="28.5" customHeight="1">
      <c r="A22" s="24">
        <v>15</v>
      </c>
      <c r="B22" s="392" t="s">
        <v>1214</v>
      </c>
      <c r="C22" s="392" t="s">
        <v>1209</v>
      </c>
      <c r="D22" s="399" t="s">
        <v>1215</v>
      </c>
      <c r="E22" s="55" t="s">
        <v>128</v>
      </c>
      <c r="F22" s="118" t="s">
        <v>124</v>
      </c>
      <c r="G22" s="67">
        <v>6</v>
      </c>
      <c r="H22" s="401">
        <v>29913.365222299999</v>
      </c>
      <c r="I22" s="402">
        <v>38343.665222299998</v>
      </c>
      <c r="J22" s="396">
        <f t="shared" si="0"/>
        <v>0.78013838919350131</v>
      </c>
      <c r="K22" s="395">
        <v>750</v>
      </c>
      <c r="L22" s="395">
        <v>1737748</v>
      </c>
      <c r="M22" s="394">
        <f t="shared" si="1"/>
        <v>29913.365222299999</v>
      </c>
      <c r="N22" s="24">
        <f t="shared" si="2"/>
        <v>29.913365222299998</v>
      </c>
      <c r="O22" s="24">
        <f t="shared" si="3"/>
        <v>38.343665222299997</v>
      </c>
    </row>
    <row r="23" spans="1:15" ht="28.5" customHeight="1">
      <c r="A23" s="65">
        <v>16</v>
      </c>
      <c r="B23" s="392" t="s">
        <v>1216</v>
      </c>
      <c r="C23" s="392" t="s">
        <v>1211</v>
      </c>
      <c r="D23" s="399" t="s">
        <v>1195</v>
      </c>
      <c r="E23" s="55" t="s">
        <v>128</v>
      </c>
      <c r="F23" s="118" t="s">
        <v>124</v>
      </c>
      <c r="G23" s="67">
        <v>6</v>
      </c>
      <c r="H23" s="401">
        <v>132430.6087407</v>
      </c>
      <c r="I23" s="402">
        <v>154699.15385190002</v>
      </c>
      <c r="J23" s="396">
        <f t="shared" si="0"/>
        <v>0.85605257328997009</v>
      </c>
      <c r="K23" s="395">
        <v>1850</v>
      </c>
      <c r="L23" s="395">
        <v>9191528</v>
      </c>
      <c r="M23" s="394">
        <f t="shared" si="1"/>
        <v>132430.6087407</v>
      </c>
      <c r="N23" s="24">
        <f t="shared" si="2"/>
        <v>132.43060874069999</v>
      </c>
      <c r="O23" s="24">
        <f t="shared" si="3"/>
        <v>154.69915385190001</v>
      </c>
    </row>
    <row r="24" spans="1:15" ht="28.5" customHeight="1">
      <c r="A24" s="65">
        <v>17</v>
      </c>
      <c r="B24" s="392" t="s">
        <v>1217</v>
      </c>
      <c r="C24" s="392" t="s">
        <v>1218</v>
      </c>
      <c r="D24" s="118" t="s">
        <v>1215</v>
      </c>
      <c r="E24" s="55" t="s">
        <v>128</v>
      </c>
      <c r="F24" s="118" t="s">
        <v>124</v>
      </c>
      <c r="G24" s="67">
        <v>7</v>
      </c>
      <c r="H24" s="401">
        <v>40470.482222300001</v>
      </c>
      <c r="I24" s="402">
        <v>50706.422222300003</v>
      </c>
      <c r="J24" s="398">
        <f t="shared" si="0"/>
        <v>0.7981332629794895</v>
      </c>
      <c r="K24" s="395">
        <v>700</v>
      </c>
      <c r="L24" s="395">
        <v>2406000</v>
      </c>
      <c r="M24" s="394">
        <f t="shared" si="1"/>
        <v>40470.482222300001</v>
      </c>
      <c r="N24" s="24">
        <f t="shared" si="2"/>
        <v>40.470482222299999</v>
      </c>
      <c r="O24" s="24">
        <f t="shared" si="3"/>
        <v>50.706422222300006</v>
      </c>
    </row>
    <row r="25" spans="1:15" ht="28.5" customHeight="1">
      <c r="A25" s="24">
        <v>18</v>
      </c>
      <c r="B25" s="392" t="s">
        <v>1219</v>
      </c>
      <c r="C25" s="392" t="s">
        <v>1220</v>
      </c>
      <c r="D25" s="399" t="s">
        <v>1195</v>
      </c>
      <c r="E25" s="55" t="s">
        <v>128</v>
      </c>
      <c r="F25" s="118" t="s">
        <v>124</v>
      </c>
      <c r="G25" s="67">
        <v>1</v>
      </c>
      <c r="H25" s="401">
        <v>19668.703000000001</v>
      </c>
      <c r="I25" s="402">
        <v>23700</v>
      </c>
      <c r="J25" s="396">
        <f t="shared" si="0"/>
        <v>0.82990308016877645</v>
      </c>
      <c r="K25" s="395">
        <v>600</v>
      </c>
      <c r="L25" s="403">
        <v>1092368</v>
      </c>
      <c r="M25" s="400"/>
      <c r="N25" s="24">
        <f t="shared" si="2"/>
        <v>19.668703000000001</v>
      </c>
      <c r="O25" s="24">
        <f t="shared" si="3"/>
        <v>23.7</v>
      </c>
    </row>
    <row r="26" spans="1:15" ht="24" customHeight="1">
      <c r="A26" s="24">
        <v>1</v>
      </c>
      <c r="B26" s="406" t="s">
        <v>1221</v>
      </c>
      <c r="C26" s="54" t="s">
        <v>1222</v>
      </c>
      <c r="D26" s="55" t="s">
        <v>193</v>
      </c>
      <c r="E26" s="55" t="s">
        <v>128</v>
      </c>
      <c r="F26" s="54" t="s">
        <v>124</v>
      </c>
      <c r="G26" s="156">
        <v>3</v>
      </c>
      <c r="H26" s="407">
        <v>35758.9953704</v>
      </c>
      <c r="I26" s="58" t="s">
        <v>1223</v>
      </c>
      <c r="J26" s="158" t="e">
        <f>H26/I26</f>
        <v>#VALUE!</v>
      </c>
      <c r="K26" s="58">
        <v>774</v>
      </c>
      <c r="L26" s="58">
        <v>2048468</v>
      </c>
      <c r="M26" s="60"/>
      <c r="N26" s="24">
        <f>H26/1000</f>
        <v>35.758995370400001</v>
      </c>
    </row>
    <row r="27" spans="1:15" ht="24">
      <c r="A27" s="24">
        <v>2</v>
      </c>
      <c r="B27" s="159" t="s">
        <v>1224</v>
      </c>
      <c r="C27" s="54" t="s">
        <v>1222</v>
      </c>
      <c r="D27" s="62" t="s">
        <v>1225</v>
      </c>
      <c r="E27" s="55" t="s">
        <v>128</v>
      </c>
      <c r="F27" s="54" t="s">
        <v>124</v>
      </c>
      <c r="G27" s="156">
        <v>4</v>
      </c>
      <c r="H27" s="407">
        <v>347008.92514819995</v>
      </c>
      <c r="I27" s="58" t="s">
        <v>1226</v>
      </c>
      <c r="J27" s="145" t="e">
        <f t="shared" ref="J27:J32" si="4">H27/I27</f>
        <v>#VALUE!</v>
      </c>
      <c r="K27" s="58">
        <v>6165</v>
      </c>
      <c r="L27" s="58">
        <v>21981735</v>
      </c>
      <c r="M27" s="63"/>
      <c r="N27" s="24">
        <f t="shared" ref="N27:O32" si="5">H27/1000</f>
        <v>347.00892514819998</v>
      </c>
    </row>
    <row r="28" spans="1:15" ht="24">
      <c r="A28" s="24">
        <v>3</v>
      </c>
      <c r="B28" s="159" t="s">
        <v>1227</v>
      </c>
      <c r="C28" s="64" t="s">
        <v>1222</v>
      </c>
      <c r="D28" s="55" t="s">
        <v>193</v>
      </c>
      <c r="E28" s="55" t="s">
        <v>128</v>
      </c>
      <c r="F28" s="54" t="s">
        <v>124</v>
      </c>
      <c r="G28" s="156">
        <v>3</v>
      </c>
      <c r="H28" s="407">
        <v>149121.00755559999</v>
      </c>
      <c r="I28" s="58" t="s">
        <v>1226</v>
      </c>
      <c r="J28" s="145" t="e">
        <f t="shared" si="4"/>
        <v>#VALUE!</v>
      </c>
      <c r="K28" s="58">
        <v>2171</v>
      </c>
      <c r="L28" s="58">
        <v>9648538</v>
      </c>
      <c r="M28" s="63"/>
      <c r="N28" s="24">
        <f t="shared" si="5"/>
        <v>149.12100755559999</v>
      </c>
    </row>
    <row r="29" spans="1:15" ht="24" customHeight="1">
      <c r="A29" s="24">
        <v>4</v>
      </c>
      <c r="B29" s="159" t="s">
        <v>1228</v>
      </c>
      <c r="C29" s="54" t="s">
        <v>1222</v>
      </c>
      <c r="D29" s="55" t="s">
        <v>1229</v>
      </c>
      <c r="E29" s="55" t="s">
        <v>128</v>
      </c>
      <c r="F29" s="54" t="s">
        <v>124</v>
      </c>
      <c r="G29" s="156">
        <v>2</v>
      </c>
      <c r="H29" s="407">
        <v>75580.952999999994</v>
      </c>
      <c r="I29" s="58">
        <v>76429.323000000004</v>
      </c>
      <c r="J29" s="145">
        <f t="shared" si="4"/>
        <v>0.98889994092973965</v>
      </c>
      <c r="K29" s="408" t="s">
        <v>1230</v>
      </c>
      <c r="L29" s="58">
        <v>3206102</v>
      </c>
      <c r="M29" s="63">
        <v>75580.952999999994</v>
      </c>
      <c r="N29" s="24">
        <f t="shared" si="5"/>
        <v>75.580952999999994</v>
      </c>
      <c r="O29" s="24">
        <f t="shared" si="5"/>
        <v>76.429323000000011</v>
      </c>
    </row>
    <row r="30" spans="1:15" ht="24">
      <c r="A30" s="24">
        <v>5</v>
      </c>
      <c r="B30" s="159" t="s">
        <v>1231</v>
      </c>
      <c r="C30" s="54" t="s">
        <v>1222</v>
      </c>
      <c r="D30" s="62" t="s">
        <v>1225</v>
      </c>
      <c r="E30" s="55" t="s">
        <v>128</v>
      </c>
      <c r="F30" s="54" t="s">
        <v>124</v>
      </c>
      <c r="G30" s="166">
        <v>2</v>
      </c>
      <c r="H30" s="409">
        <v>178182.09407409999</v>
      </c>
      <c r="I30" s="352">
        <v>185700.4407408</v>
      </c>
      <c r="J30" s="158">
        <f t="shared" si="4"/>
        <v>0.95951357661453218</v>
      </c>
      <c r="K30" s="352">
        <v>2900</v>
      </c>
      <c r="L30" s="352">
        <v>12623000</v>
      </c>
      <c r="M30" s="63">
        <v>178182.09407409999</v>
      </c>
      <c r="N30" s="24">
        <f t="shared" si="5"/>
        <v>178.18209407410001</v>
      </c>
      <c r="O30" s="24">
        <f t="shared" si="5"/>
        <v>185.70044074079999</v>
      </c>
    </row>
    <row r="31" spans="1:15" s="65" customFormat="1" ht="24">
      <c r="A31" s="65">
        <v>6</v>
      </c>
      <c r="B31" s="159" t="s">
        <v>1232</v>
      </c>
      <c r="C31" s="54" t="s">
        <v>1222</v>
      </c>
      <c r="D31" s="62" t="s">
        <v>1225</v>
      </c>
      <c r="E31" s="55" t="s">
        <v>128</v>
      </c>
      <c r="F31" s="54" t="s">
        <v>124</v>
      </c>
      <c r="G31" s="166">
        <v>2</v>
      </c>
      <c r="H31" s="409">
        <v>404723.24629629997</v>
      </c>
      <c r="I31" s="352">
        <v>410131.53518519999</v>
      </c>
      <c r="J31" s="158">
        <f t="shared" si="4"/>
        <v>0.98681328202071117</v>
      </c>
      <c r="K31" s="352">
        <v>4850</v>
      </c>
      <c r="L31" s="352">
        <v>28786000</v>
      </c>
      <c r="M31" s="63">
        <v>404723.24629629997</v>
      </c>
      <c r="N31" s="24">
        <f t="shared" si="5"/>
        <v>404.72324629629998</v>
      </c>
      <c r="O31" s="24">
        <f t="shared" si="5"/>
        <v>410.13153518519999</v>
      </c>
    </row>
    <row r="32" spans="1:15" s="65" customFormat="1" ht="24">
      <c r="A32" s="65">
        <v>7</v>
      </c>
      <c r="B32" s="159" t="s">
        <v>1233</v>
      </c>
      <c r="C32" s="54" t="s">
        <v>1222</v>
      </c>
      <c r="D32" s="62" t="s">
        <v>1225</v>
      </c>
      <c r="E32" s="55" t="s">
        <v>128</v>
      </c>
      <c r="F32" s="54" t="s">
        <v>124</v>
      </c>
      <c r="G32" s="166">
        <v>2</v>
      </c>
      <c r="H32" s="409">
        <v>195002.49059259999</v>
      </c>
      <c r="I32" s="352">
        <v>199099.06559259997</v>
      </c>
      <c r="J32" s="158">
        <f t="shared" si="4"/>
        <v>0.97942443884501962</v>
      </c>
      <c r="K32" s="352">
        <v>2380</v>
      </c>
      <c r="L32" s="352">
        <v>13884000</v>
      </c>
      <c r="M32" s="63">
        <v>195002.49059259999</v>
      </c>
      <c r="N32" s="24">
        <f t="shared" si="5"/>
        <v>195.0024905926</v>
      </c>
      <c r="O32" s="24">
        <f t="shared" si="5"/>
        <v>199.09906559259997</v>
      </c>
    </row>
    <row r="33" spans="1:13">
      <c r="A33" s="24">
        <v>19</v>
      </c>
      <c r="B33" s="392"/>
      <c r="C33" s="392"/>
      <c r="D33" s="399"/>
      <c r="E33" s="55"/>
      <c r="F33" s="118"/>
      <c r="G33" s="67"/>
      <c r="H33" s="401"/>
      <c r="I33" s="402"/>
      <c r="J33" s="396" t="e">
        <f t="shared" si="0"/>
        <v>#DIV/0!</v>
      </c>
      <c r="K33" s="395"/>
      <c r="L33" s="395"/>
      <c r="M33" s="400"/>
    </row>
    <row r="34" spans="1:13">
      <c r="A34" s="24">
        <v>20</v>
      </c>
      <c r="B34" s="392"/>
      <c r="C34" s="392"/>
      <c r="D34" s="399"/>
      <c r="E34" s="55"/>
      <c r="F34" s="118"/>
      <c r="G34" s="67"/>
      <c r="H34" s="401"/>
      <c r="I34" s="402"/>
      <c r="J34" s="398" t="e">
        <f t="shared" si="0"/>
        <v>#DIV/0!</v>
      </c>
      <c r="K34" s="395"/>
      <c r="L34" s="395"/>
      <c r="M34" s="400"/>
    </row>
    <row r="35" spans="1:13">
      <c r="A35" s="24">
        <v>21</v>
      </c>
      <c r="B35" s="392"/>
      <c r="C35" s="392"/>
      <c r="D35" s="399"/>
      <c r="E35" s="55"/>
      <c r="F35" s="118"/>
      <c r="G35" s="67"/>
      <c r="H35" s="401"/>
      <c r="I35" s="402"/>
      <c r="J35" s="398" t="e">
        <f t="shared" si="0"/>
        <v>#DIV/0!</v>
      </c>
      <c r="K35" s="395"/>
      <c r="L35" s="395"/>
      <c r="M35" s="400"/>
    </row>
    <row r="36" spans="1:13">
      <c r="A36" s="24">
        <v>22</v>
      </c>
      <c r="B36" s="392"/>
      <c r="C36" s="392"/>
      <c r="D36" s="399"/>
      <c r="E36" s="55"/>
      <c r="F36" s="118"/>
      <c r="G36" s="67"/>
      <c r="H36" s="68"/>
      <c r="I36" s="69"/>
      <c r="J36" s="145" t="e">
        <f t="shared" si="0"/>
        <v>#DIV/0!</v>
      </c>
      <c r="K36" s="58"/>
      <c r="L36" s="395"/>
      <c r="M36" s="63"/>
    </row>
    <row r="37" spans="1:13">
      <c r="A37" s="24">
        <v>23</v>
      </c>
      <c r="B37" s="392"/>
      <c r="C37" s="392"/>
      <c r="D37" s="399"/>
      <c r="E37" s="55"/>
      <c r="F37" s="118"/>
      <c r="G37" s="67"/>
      <c r="H37" s="68"/>
      <c r="I37" s="69"/>
      <c r="J37" s="145" t="e">
        <f t="shared" si="0"/>
        <v>#DIV/0!</v>
      </c>
      <c r="K37" s="58"/>
      <c r="L37" s="395"/>
      <c r="M37" s="63"/>
    </row>
    <row r="38" spans="1:13">
      <c r="A38" s="24">
        <v>24</v>
      </c>
      <c r="B38" s="392"/>
      <c r="C38" s="392"/>
      <c r="D38" s="399"/>
      <c r="E38" s="55"/>
      <c r="F38" s="118"/>
      <c r="G38" s="67"/>
      <c r="H38" s="68"/>
      <c r="I38" s="69"/>
      <c r="J38" s="158" t="e">
        <f t="shared" si="0"/>
        <v>#DIV/0!</v>
      </c>
      <c r="K38" s="58"/>
      <c r="L38" s="395"/>
      <c r="M38" s="63"/>
    </row>
    <row r="39" spans="1:13">
      <c r="A39" s="24">
        <v>25</v>
      </c>
      <c r="B39" s="62"/>
      <c r="C39" s="62"/>
      <c r="D39" s="118"/>
      <c r="E39" s="66"/>
      <c r="F39" s="66"/>
      <c r="G39" s="67"/>
      <c r="H39" s="68"/>
      <c r="I39" s="69"/>
      <c r="J39" s="158" t="e">
        <f t="shared" si="0"/>
        <v>#DIV/0!</v>
      </c>
      <c r="K39" s="58"/>
      <c r="L39" s="395"/>
      <c r="M39" s="63"/>
    </row>
    <row r="40" spans="1:13">
      <c r="A40" s="65">
        <v>26</v>
      </c>
      <c r="B40" s="62"/>
      <c r="C40" s="62"/>
      <c r="D40" s="118"/>
      <c r="E40" s="66"/>
      <c r="F40" s="66"/>
      <c r="G40" s="67"/>
      <c r="H40" s="68"/>
      <c r="I40" s="69"/>
      <c r="J40" s="145" t="e">
        <f t="shared" si="0"/>
        <v>#DIV/0!</v>
      </c>
      <c r="K40" s="58"/>
      <c r="L40" s="395"/>
      <c r="M40" s="63"/>
    </row>
    <row r="41" spans="1:13">
      <c r="A41" s="65">
        <v>27</v>
      </c>
      <c r="B41" s="62"/>
      <c r="C41" s="62"/>
      <c r="D41" s="118"/>
      <c r="E41" s="66"/>
      <c r="F41" s="66"/>
      <c r="G41" s="67"/>
      <c r="H41" s="68"/>
      <c r="I41" s="69"/>
      <c r="J41" s="158" t="e">
        <f t="shared" si="0"/>
        <v>#DIV/0!</v>
      </c>
      <c r="K41" s="58"/>
      <c r="L41" s="395"/>
      <c r="M41" s="63"/>
    </row>
    <row r="42" spans="1:13">
      <c r="A42" s="24">
        <v>28</v>
      </c>
      <c r="B42" s="62"/>
      <c r="C42" s="62"/>
      <c r="D42" s="118"/>
      <c r="E42" s="66"/>
      <c r="F42" s="66"/>
      <c r="G42" s="67"/>
      <c r="H42" s="68"/>
      <c r="I42" s="69"/>
      <c r="J42" s="158" t="e">
        <f t="shared" si="0"/>
        <v>#DIV/0!</v>
      </c>
      <c r="K42" s="58"/>
      <c r="L42" s="395"/>
      <c r="M42" s="63"/>
    </row>
    <row r="43" spans="1:13">
      <c r="A43" s="24">
        <v>29</v>
      </c>
      <c r="B43" s="62"/>
      <c r="C43" s="62"/>
      <c r="D43" s="118"/>
      <c r="E43" s="66"/>
      <c r="F43" s="66"/>
      <c r="G43" s="67"/>
      <c r="H43" s="68"/>
      <c r="I43" s="69"/>
      <c r="J43" s="145" t="e">
        <f t="shared" si="0"/>
        <v>#DIV/0!</v>
      </c>
      <c r="K43" s="58"/>
      <c r="L43" s="395"/>
      <c r="M43" s="63"/>
    </row>
    <row r="44" spans="1:13">
      <c r="A44" s="24">
        <v>30</v>
      </c>
      <c r="B44" s="62"/>
      <c r="C44" s="62"/>
      <c r="D44" s="118"/>
      <c r="E44" s="66"/>
      <c r="F44" s="66"/>
      <c r="G44" s="67"/>
      <c r="H44" s="68"/>
      <c r="I44" s="69"/>
      <c r="J44" s="145" t="e">
        <f t="shared" si="0"/>
        <v>#DIV/0!</v>
      </c>
      <c r="K44" s="58"/>
      <c r="L44" s="395"/>
      <c r="M44" s="63"/>
    </row>
    <row r="45" spans="1:13">
      <c r="A45" s="24">
        <v>31</v>
      </c>
      <c r="B45" s="62"/>
      <c r="C45" s="62"/>
      <c r="D45" s="118"/>
      <c r="E45" s="66"/>
      <c r="F45" s="66"/>
      <c r="G45" s="67"/>
      <c r="H45" s="68"/>
      <c r="I45" s="69"/>
      <c r="J45" s="145" t="e">
        <f t="shared" si="0"/>
        <v>#DIV/0!</v>
      </c>
      <c r="K45" s="58"/>
      <c r="L45" s="395"/>
      <c r="M45" s="63"/>
    </row>
    <row r="46" spans="1:13">
      <c r="A46" s="24">
        <v>32</v>
      </c>
      <c r="B46" s="62"/>
      <c r="C46" s="62"/>
      <c r="D46" s="118"/>
      <c r="E46" s="66"/>
      <c r="F46" s="66"/>
      <c r="G46" s="67"/>
      <c r="H46" s="68"/>
      <c r="I46" s="69"/>
      <c r="J46" s="145" t="e">
        <f t="shared" si="0"/>
        <v>#DIV/0!</v>
      </c>
      <c r="K46" s="58"/>
      <c r="L46" s="395"/>
      <c r="M46" s="63"/>
    </row>
    <row r="47" spans="1:13">
      <c r="A47" s="24">
        <v>33</v>
      </c>
      <c r="B47" s="62"/>
      <c r="C47" s="62"/>
      <c r="D47" s="118"/>
      <c r="E47" s="66"/>
      <c r="F47" s="66"/>
      <c r="G47" s="67"/>
      <c r="H47" s="68"/>
      <c r="I47" s="69"/>
      <c r="J47" s="158" t="e">
        <f t="shared" si="0"/>
        <v>#DIV/0!</v>
      </c>
      <c r="K47" s="58"/>
      <c r="L47" s="395"/>
      <c r="M47" s="63"/>
    </row>
    <row r="48" spans="1:13">
      <c r="A48" s="24">
        <v>34</v>
      </c>
      <c r="B48" s="62"/>
      <c r="C48" s="62"/>
      <c r="D48" s="118"/>
      <c r="E48" s="66"/>
      <c r="F48" s="66"/>
      <c r="G48" s="67"/>
      <c r="H48" s="68"/>
      <c r="I48" s="69"/>
      <c r="J48" s="158" t="e">
        <f t="shared" si="0"/>
        <v>#DIV/0!</v>
      </c>
      <c r="K48" s="58"/>
      <c r="L48" s="395"/>
      <c r="M48" s="63"/>
    </row>
    <row r="49" spans="1:13">
      <c r="A49" s="24">
        <v>35</v>
      </c>
      <c r="B49" s="62"/>
      <c r="C49" s="62"/>
      <c r="D49" s="118"/>
      <c r="E49" s="66"/>
      <c r="F49" s="66"/>
      <c r="G49" s="67"/>
      <c r="H49" s="68"/>
      <c r="I49" s="69"/>
      <c r="J49" s="145" t="e">
        <f t="shared" si="0"/>
        <v>#DIV/0!</v>
      </c>
      <c r="K49" s="58"/>
      <c r="L49" s="395"/>
      <c r="M49" s="63"/>
    </row>
    <row r="50" spans="1:13">
      <c r="A50" s="65">
        <v>36</v>
      </c>
      <c r="B50" s="62"/>
      <c r="C50" s="62"/>
      <c r="D50" s="118"/>
      <c r="E50" s="66"/>
      <c r="F50" s="66"/>
      <c r="G50" s="67"/>
      <c r="H50" s="68"/>
      <c r="I50" s="69"/>
      <c r="J50" s="158" t="e">
        <f t="shared" si="0"/>
        <v>#DIV/0!</v>
      </c>
      <c r="K50" s="58"/>
      <c r="L50" s="395"/>
      <c r="M50" s="63"/>
    </row>
    <row r="51" spans="1:13">
      <c r="A51" s="65">
        <v>37</v>
      </c>
      <c r="B51" s="62"/>
      <c r="C51" s="62"/>
      <c r="D51" s="118"/>
      <c r="E51" s="66"/>
      <c r="F51" s="66"/>
      <c r="G51" s="67"/>
      <c r="H51" s="68"/>
      <c r="I51" s="69"/>
      <c r="J51" s="158" t="e">
        <f t="shared" si="0"/>
        <v>#DIV/0!</v>
      </c>
      <c r="K51" s="58"/>
      <c r="L51" s="395"/>
      <c r="M51" s="63"/>
    </row>
    <row r="52" spans="1:13">
      <c r="A52" s="24">
        <v>38</v>
      </c>
      <c r="B52" s="62"/>
      <c r="C52" s="62"/>
      <c r="D52" s="118"/>
      <c r="E52" s="66"/>
      <c r="F52" s="66"/>
      <c r="G52" s="67"/>
      <c r="H52" s="68"/>
      <c r="I52" s="69"/>
      <c r="J52" s="145" t="e">
        <f t="shared" si="0"/>
        <v>#DIV/0!</v>
      </c>
      <c r="K52" s="58"/>
      <c r="L52" s="395"/>
      <c r="M52" s="63"/>
    </row>
    <row r="53" spans="1:13">
      <c r="A53" s="24">
        <v>39</v>
      </c>
      <c r="B53" s="62"/>
      <c r="C53" s="62"/>
      <c r="D53" s="118"/>
      <c r="E53" s="66"/>
      <c r="F53" s="66"/>
      <c r="G53" s="67"/>
      <c r="H53" s="68"/>
      <c r="I53" s="69"/>
      <c r="J53" s="145" t="e">
        <f t="shared" si="0"/>
        <v>#DIV/0!</v>
      </c>
      <c r="K53" s="58"/>
      <c r="L53" s="395"/>
      <c r="M53" s="63"/>
    </row>
    <row r="54" spans="1:13">
      <c r="A54" s="24">
        <v>40</v>
      </c>
      <c r="B54" s="62"/>
      <c r="C54" s="62"/>
      <c r="D54" s="118"/>
      <c r="E54" s="66"/>
      <c r="F54" s="66"/>
      <c r="G54" s="67"/>
      <c r="H54" s="68"/>
      <c r="I54" s="69"/>
      <c r="J54" s="145" t="e">
        <f t="shared" si="0"/>
        <v>#DIV/0!</v>
      </c>
      <c r="K54" s="58"/>
      <c r="L54" s="395"/>
      <c r="M54" s="63"/>
    </row>
    <row r="55" spans="1:13">
      <c r="A55" s="24">
        <v>41</v>
      </c>
      <c r="B55" s="41"/>
      <c r="C55" s="41"/>
      <c r="D55" s="404"/>
      <c r="E55" s="70"/>
      <c r="F55" s="70"/>
      <c r="G55" s="43"/>
      <c r="H55" s="71"/>
      <c r="I55" s="72"/>
      <c r="J55" s="145" t="e">
        <f t="shared" si="0"/>
        <v>#DIV/0!</v>
      </c>
      <c r="K55" s="42"/>
      <c r="L55" s="235"/>
      <c r="M55" s="41"/>
    </row>
    <row r="56" spans="1:13">
      <c r="A56" s="24">
        <v>42</v>
      </c>
      <c r="B56" s="41"/>
      <c r="C56" s="41"/>
      <c r="D56" s="404"/>
      <c r="E56" s="70"/>
      <c r="F56" s="70"/>
      <c r="G56" s="43"/>
      <c r="H56" s="71"/>
      <c r="I56" s="72"/>
      <c r="J56" s="158" t="e">
        <f t="shared" si="0"/>
        <v>#DIV/0!</v>
      </c>
      <c r="K56" s="42"/>
      <c r="L56" s="235"/>
      <c r="M56" s="41"/>
    </row>
    <row r="57" spans="1:13">
      <c r="A57" s="24">
        <v>43</v>
      </c>
      <c r="B57" s="41"/>
      <c r="C57" s="41"/>
      <c r="D57" s="404"/>
      <c r="E57" s="70"/>
      <c r="F57" s="70"/>
      <c r="G57" s="43"/>
      <c r="H57" s="71"/>
      <c r="I57" s="72"/>
      <c r="J57" s="158" t="e">
        <f t="shared" si="0"/>
        <v>#DIV/0!</v>
      </c>
      <c r="K57" s="42"/>
      <c r="L57" s="235"/>
      <c r="M57" s="41"/>
    </row>
    <row r="58" spans="1:13">
      <c r="A58" s="24">
        <v>44</v>
      </c>
      <c r="B58" s="41"/>
      <c r="C58" s="41"/>
      <c r="D58" s="404"/>
      <c r="E58" s="70"/>
      <c r="F58" s="70"/>
      <c r="G58" s="43"/>
      <c r="H58" s="71"/>
      <c r="I58" s="72"/>
      <c r="J58" s="145" t="e">
        <f t="shared" si="0"/>
        <v>#DIV/0!</v>
      </c>
      <c r="K58" s="42"/>
      <c r="L58" s="235"/>
      <c r="M58" s="41"/>
    </row>
    <row r="59" spans="1:13">
      <c r="A59" s="24">
        <v>45</v>
      </c>
      <c r="B59" s="41"/>
      <c r="C59" s="41"/>
      <c r="D59" s="404"/>
      <c r="E59" s="70"/>
      <c r="F59" s="70"/>
      <c r="G59" s="43"/>
      <c r="H59" s="71"/>
      <c r="I59" s="72"/>
      <c r="J59" s="158" t="e">
        <f t="shared" si="0"/>
        <v>#DIV/0!</v>
      </c>
      <c r="K59" s="42"/>
      <c r="L59" s="235"/>
      <c r="M59" s="41"/>
    </row>
    <row r="60" spans="1:13">
      <c r="A60" s="65">
        <v>46</v>
      </c>
      <c r="B60" s="41"/>
      <c r="C60" s="41"/>
      <c r="D60" s="404"/>
      <c r="E60" s="70"/>
      <c r="F60" s="70"/>
      <c r="G60" s="43"/>
      <c r="H60" s="71"/>
      <c r="I60" s="72"/>
      <c r="J60" s="158" t="e">
        <f t="shared" si="0"/>
        <v>#DIV/0!</v>
      </c>
      <c r="K60" s="42"/>
      <c r="L60" s="235"/>
      <c r="M60" s="41"/>
    </row>
    <row r="61" spans="1:13">
      <c r="A61" s="65">
        <v>47</v>
      </c>
      <c r="B61" s="41"/>
      <c r="C61" s="41"/>
      <c r="D61" s="404"/>
      <c r="E61" s="70"/>
      <c r="F61" s="70"/>
      <c r="G61" s="43"/>
      <c r="H61" s="71"/>
      <c r="I61" s="72"/>
      <c r="J61" s="145" t="e">
        <f t="shared" si="0"/>
        <v>#DIV/0!</v>
      </c>
      <c r="K61" s="42"/>
      <c r="L61" s="235"/>
      <c r="M61" s="41"/>
    </row>
    <row r="62" spans="1:13">
      <c r="A62" s="24">
        <v>48</v>
      </c>
      <c r="B62" s="41"/>
      <c r="C62" s="41"/>
      <c r="D62" s="404"/>
      <c r="E62" s="70"/>
      <c r="F62" s="70"/>
      <c r="G62" s="43"/>
      <c r="H62" s="71"/>
      <c r="I62" s="72"/>
      <c r="J62" s="145" t="e">
        <f t="shared" si="0"/>
        <v>#DIV/0!</v>
      </c>
      <c r="K62" s="42"/>
      <c r="L62" s="235"/>
      <c r="M62" s="41"/>
    </row>
    <row r="63" spans="1:13">
      <c r="A63" s="24">
        <v>49</v>
      </c>
      <c r="B63" s="41"/>
      <c r="C63" s="41"/>
      <c r="D63" s="404"/>
      <c r="E63" s="70"/>
      <c r="F63" s="70"/>
      <c r="G63" s="43"/>
      <c r="H63" s="71"/>
      <c r="I63" s="72"/>
      <c r="J63" s="145" t="e">
        <f t="shared" si="0"/>
        <v>#DIV/0!</v>
      </c>
      <c r="K63" s="42"/>
      <c r="L63" s="235"/>
      <c r="M63" s="41"/>
    </row>
    <row r="64" spans="1:13">
      <c r="A64" s="24">
        <v>50</v>
      </c>
      <c r="B64" s="41"/>
      <c r="C64" s="41"/>
      <c r="D64" s="404"/>
      <c r="E64" s="70"/>
      <c r="F64" s="70"/>
      <c r="G64" s="43"/>
      <c r="H64" s="71"/>
      <c r="I64" s="72"/>
      <c r="J64" s="145" t="e">
        <f t="shared" si="0"/>
        <v>#DIV/0!</v>
      </c>
      <c r="K64" s="42"/>
      <c r="L64" s="42"/>
      <c r="M64" s="41"/>
    </row>
    <row r="65" spans="1:13">
      <c r="A65" s="24">
        <v>51</v>
      </c>
      <c r="B65" s="41"/>
      <c r="C65" s="41"/>
      <c r="D65" s="404"/>
      <c r="E65" s="70"/>
      <c r="F65" s="70"/>
      <c r="G65" s="43"/>
      <c r="H65" s="71"/>
      <c r="I65" s="72"/>
      <c r="J65" s="158" t="e">
        <f t="shared" si="0"/>
        <v>#DIV/0!</v>
      </c>
      <c r="K65" s="42"/>
      <c r="L65" s="42"/>
      <c r="M65" s="41"/>
    </row>
    <row r="66" spans="1:13">
      <c r="A66" s="24">
        <v>52</v>
      </c>
      <c r="B66" s="41"/>
      <c r="C66" s="41"/>
      <c r="D66" s="404"/>
      <c r="E66" s="70"/>
      <c r="F66" s="70"/>
      <c r="G66" s="43"/>
      <c r="H66" s="71"/>
      <c r="I66" s="72"/>
      <c r="J66" s="158" t="e">
        <f t="shared" si="0"/>
        <v>#DIV/0!</v>
      </c>
      <c r="K66" s="42"/>
      <c r="L66" s="42"/>
      <c r="M66" s="41"/>
    </row>
    <row r="67" spans="1:13">
      <c r="A67" s="24">
        <v>53</v>
      </c>
      <c r="B67" s="41"/>
      <c r="C67" s="41"/>
      <c r="D67" s="404"/>
      <c r="E67" s="70"/>
      <c r="F67" s="70"/>
      <c r="G67" s="43"/>
      <c r="H67" s="71"/>
      <c r="I67" s="72"/>
      <c r="J67" s="145" t="e">
        <f t="shared" si="0"/>
        <v>#DIV/0!</v>
      </c>
      <c r="K67" s="42"/>
      <c r="L67" s="42"/>
      <c r="M67" s="41"/>
    </row>
    <row r="68" spans="1:13">
      <c r="A68" s="24">
        <v>54</v>
      </c>
      <c r="B68" s="41"/>
      <c r="C68" s="41"/>
      <c r="D68" s="404"/>
      <c r="E68" s="70"/>
      <c r="F68" s="70"/>
      <c r="G68" s="43"/>
      <c r="H68" s="71"/>
      <c r="I68" s="72"/>
      <c r="J68" s="158" t="e">
        <f t="shared" si="0"/>
        <v>#DIV/0!</v>
      </c>
      <c r="K68" s="42"/>
      <c r="L68" s="42"/>
      <c r="M68" s="41"/>
    </row>
    <row r="69" spans="1:13">
      <c r="A69" s="24">
        <v>55</v>
      </c>
      <c r="B69" s="41"/>
      <c r="C69" s="41"/>
      <c r="D69" s="404"/>
      <c r="E69" s="70"/>
      <c r="F69" s="70"/>
      <c r="G69" s="43"/>
      <c r="H69" s="71"/>
      <c r="I69" s="72"/>
      <c r="J69" s="158" t="e">
        <f t="shared" si="0"/>
        <v>#DIV/0!</v>
      </c>
      <c r="K69" s="42"/>
      <c r="L69" s="42"/>
      <c r="M69" s="41"/>
    </row>
    <row r="70" spans="1:13">
      <c r="A70" s="65">
        <v>56</v>
      </c>
      <c r="B70" s="41"/>
      <c r="C70" s="41"/>
      <c r="D70" s="404"/>
      <c r="E70" s="70"/>
      <c r="F70" s="70"/>
      <c r="G70" s="43"/>
      <c r="H70" s="71"/>
      <c r="I70" s="72"/>
      <c r="J70" s="145" t="e">
        <f t="shared" si="0"/>
        <v>#DIV/0!</v>
      </c>
      <c r="K70" s="42"/>
      <c r="L70" s="42"/>
      <c r="M70" s="41"/>
    </row>
    <row r="71" spans="1:13">
      <c r="A71" s="65">
        <v>57</v>
      </c>
      <c r="B71" s="41"/>
      <c r="C71" s="41"/>
      <c r="D71" s="404"/>
      <c r="E71" s="70"/>
      <c r="F71" s="70"/>
      <c r="G71" s="43"/>
      <c r="H71" s="71"/>
      <c r="I71" s="72"/>
      <c r="J71" s="145" t="e">
        <f t="shared" si="0"/>
        <v>#DIV/0!</v>
      </c>
      <c r="K71" s="42"/>
      <c r="L71" s="42"/>
      <c r="M71" s="41"/>
    </row>
    <row r="72" spans="1:13">
      <c r="A72" s="24">
        <v>58</v>
      </c>
      <c r="B72" s="41"/>
      <c r="C72" s="41"/>
      <c r="D72" s="404"/>
      <c r="E72" s="70"/>
      <c r="F72" s="70"/>
      <c r="G72" s="43"/>
      <c r="H72" s="71"/>
      <c r="I72" s="72"/>
      <c r="J72" s="145" t="e">
        <f t="shared" si="0"/>
        <v>#DIV/0!</v>
      </c>
      <c r="K72" s="42"/>
      <c r="L72" s="42"/>
      <c r="M72" s="41"/>
    </row>
    <row r="73" spans="1:13">
      <c r="A73" s="24">
        <v>59</v>
      </c>
      <c r="B73" s="41"/>
      <c r="C73" s="41"/>
      <c r="D73" s="404"/>
      <c r="E73" s="70"/>
      <c r="F73" s="70"/>
      <c r="G73" s="43"/>
      <c r="H73" s="71"/>
      <c r="I73" s="72"/>
      <c r="J73" s="145" t="e">
        <f t="shared" si="0"/>
        <v>#DIV/0!</v>
      </c>
      <c r="K73" s="42"/>
      <c r="L73" s="42"/>
      <c r="M73" s="41"/>
    </row>
    <row r="74" spans="1:13">
      <c r="A74" s="24">
        <v>60</v>
      </c>
      <c r="B74" s="41"/>
      <c r="C74" s="41"/>
      <c r="D74" s="404"/>
      <c r="E74" s="70"/>
      <c r="F74" s="70"/>
      <c r="G74" s="43"/>
      <c r="H74" s="71"/>
      <c r="I74" s="72"/>
      <c r="J74" s="158" t="e">
        <f t="shared" si="0"/>
        <v>#DIV/0!</v>
      </c>
      <c r="K74" s="42"/>
      <c r="L74" s="42"/>
      <c r="M74" s="41"/>
    </row>
    <row r="75" spans="1:13">
      <c r="A75" s="24">
        <v>61</v>
      </c>
      <c r="B75" s="41"/>
      <c r="C75" s="41"/>
      <c r="D75" s="404"/>
      <c r="E75" s="70"/>
      <c r="F75" s="70"/>
      <c r="G75" s="43"/>
      <c r="H75" s="71"/>
      <c r="I75" s="72"/>
      <c r="J75" s="158" t="e">
        <f t="shared" si="0"/>
        <v>#DIV/0!</v>
      </c>
      <c r="K75" s="42"/>
      <c r="L75" s="42"/>
      <c r="M75" s="41"/>
    </row>
    <row r="76" spans="1:13">
      <c r="A76" s="24">
        <v>62</v>
      </c>
      <c r="B76" s="41"/>
      <c r="C76" s="41"/>
      <c r="D76" s="404"/>
      <c r="E76" s="70"/>
      <c r="F76" s="70"/>
      <c r="G76" s="43"/>
      <c r="H76" s="71"/>
      <c r="I76" s="72"/>
      <c r="J76" s="145" t="e">
        <f t="shared" si="0"/>
        <v>#DIV/0!</v>
      </c>
      <c r="K76" s="42"/>
      <c r="L76" s="42"/>
      <c r="M76" s="41"/>
    </row>
    <row r="77" spans="1:13">
      <c r="A77" s="24">
        <v>63</v>
      </c>
      <c r="B77" s="41"/>
      <c r="C77" s="41"/>
      <c r="D77" s="404"/>
      <c r="E77" s="70"/>
      <c r="F77" s="70"/>
      <c r="G77" s="43"/>
      <c r="H77" s="71"/>
      <c r="I77" s="72"/>
      <c r="J77" s="158" t="e">
        <f t="shared" si="0"/>
        <v>#DIV/0!</v>
      </c>
      <c r="K77" s="42"/>
      <c r="L77" s="42"/>
      <c r="M77" s="41"/>
    </row>
    <row r="78" spans="1:13">
      <c r="A78" s="24">
        <v>64</v>
      </c>
      <c r="B78" s="41"/>
      <c r="C78" s="41"/>
      <c r="D78" s="404"/>
      <c r="E78" s="70"/>
      <c r="F78" s="70"/>
      <c r="G78" s="43"/>
      <c r="H78" s="71"/>
      <c r="I78" s="72"/>
      <c r="J78" s="158" t="e">
        <f t="shared" si="0"/>
        <v>#DIV/0!</v>
      </c>
      <c r="K78" s="42"/>
      <c r="L78" s="42"/>
      <c r="M78" s="41"/>
    </row>
    <row r="79" spans="1:13">
      <c r="A79" s="24">
        <v>65</v>
      </c>
      <c r="B79" s="41"/>
      <c r="C79" s="41"/>
      <c r="D79" s="404"/>
      <c r="E79" s="70"/>
      <c r="F79" s="70"/>
      <c r="G79" s="43"/>
      <c r="H79" s="71"/>
      <c r="I79" s="72"/>
      <c r="J79" s="145" t="e">
        <f t="shared" ref="J79:J142" si="6">H79/I79</f>
        <v>#DIV/0!</v>
      </c>
      <c r="K79" s="42"/>
      <c r="L79" s="42"/>
      <c r="M79" s="41"/>
    </row>
    <row r="80" spans="1:13">
      <c r="A80" s="65">
        <v>66</v>
      </c>
      <c r="B80" s="41"/>
      <c r="C80" s="41"/>
      <c r="D80" s="404"/>
      <c r="E80" s="70"/>
      <c r="F80" s="70"/>
      <c r="G80" s="43"/>
      <c r="H80" s="71"/>
      <c r="I80" s="72"/>
      <c r="J80" s="145" t="e">
        <f t="shared" si="6"/>
        <v>#DIV/0!</v>
      </c>
      <c r="K80" s="42"/>
      <c r="L80" s="42"/>
      <c r="M80" s="41"/>
    </row>
    <row r="81" spans="1:13">
      <c r="A81" s="65">
        <v>67</v>
      </c>
      <c r="B81" s="41"/>
      <c r="C81" s="41"/>
      <c r="D81" s="404"/>
      <c r="E81" s="70"/>
      <c r="F81" s="70"/>
      <c r="G81" s="43"/>
      <c r="H81" s="71"/>
      <c r="I81" s="72"/>
      <c r="J81" s="145" t="e">
        <f t="shared" si="6"/>
        <v>#DIV/0!</v>
      </c>
      <c r="K81" s="42"/>
      <c r="L81" s="42"/>
      <c r="M81" s="41"/>
    </row>
    <row r="82" spans="1:13">
      <c r="A82" s="24">
        <v>68</v>
      </c>
      <c r="B82" s="41"/>
      <c r="C82" s="41"/>
      <c r="D82" s="404"/>
      <c r="E82" s="70"/>
      <c r="F82" s="70"/>
      <c r="G82" s="43"/>
      <c r="H82" s="71"/>
      <c r="I82" s="72"/>
      <c r="J82" s="145" t="e">
        <f t="shared" si="6"/>
        <v>#DIV/0!</v>
      </c>
      <c r="K82" s="42"/>
      <c r="L82" s="42"/>
      <c r="M82" s="41"/>
    </row>
    <row r="83" spans="1:13">
      <c r="A83" s="24">
        <v>69</v>
      </c>
      <c r="B83" s="41"/>
      <c r="C83" s="41"/>
      <c r="D83" s="404"/>
      <c r="E83" s="70"/>
      <c r="F83" s="70"/>
      <c r="G83" s="43"/>
      <c r="H83" s="71"/>
      <c r="I83" s="72"/>
      <c r="J83" s="158" t="e">
        <f t="shared" si="6"/>
        <v>#DIV/0!</v>
      </c>
      <c r="K83" s="42"/>
      <c r="L83" s="42"/>
      <c r="M83" s="41"/>
    </row>
    <row r="84" spans="1:13">
      <c r="A84" s="24">
        <v>70</v>
      </c>
      <c r="B84" s="41"/>
      <c r="C84" s="41"/>
      <c r="D84" s="404"/>
      <c r="E84" s="70"/>
      <c r="F84" s="70"/>
      <c r="G84" s="43"/>
      <c r="H84" s="71"/>
      <c r="I84" s="72"/>
      <c r="J84" s="158" t="e">
        <f t="shared" si="6"/>
        <v>#DIV/0!</v>
      </c>
      <c r="K84" s="42"/>
      <c r="L84" s="42"/>
      <c r="M84" s="41"/>
    </row>
    <row r="85" spans="1:13">
      <c r="A85" s="24">
        <v>71</v>
      </c>
      <c r="B85" s="41"/>
      <c r="C85" s="41"/>
      <c r="D85" s="404"/>
      <c r="E85" s="70"/>
      <c r="F85" s="70"/>
      <c r="G85" s="43"/>
      <c r="H85" s="71"/>
      <c r="I85" s="72"/>
      <c r="J85" s="145" t="e">
        <f t="shared" si="6"/>
        <v>#DIV/0!</v>
      </c>
      <c r="K85" s="42"/>
      <c r="L85" s="42"/>
      <c r="M85" s="41"/>
    </row>
    <row r="86" spans="1:13">
      <c r="A86" s="24">
        <v>72</v>
      </c>
      <c r="B86" s="41"/>
      <c r="C86" s="41"/>
      <c r="D86" s="404"/>
      <c r="E86" s="70"/>
      <c r="F86" s="70"/>
      <c r="G86" s="43"/>
      <c r="H86" s="71"/>
      <c r="I86" s="72"/>
      <c r="J86" s="158" t="e">
        <f t="shared" si="6"/>
        <v>#DIV/0!</v>
      </c>
      <c r="K86" s="42"/>
      <c r="L86" s="42"/>
      <c r="M86" s="41"/>
    </row>
    <row r="87" spans="1:13">
      <c r="A87" s="24">
        <v>73</v>
      </c>
      <c r="B87" s="41"/>
      <c r="C87" s="41"/>
      <c r="D87" s="404"/>
      <c r="E87" s="70"/>
      <c r="F87" s="70"/>
      <c r="G87" s="43"/>
      <c r="H87" s="71"/>
      <c r="I87" s="72"/>
      <c r="J87" s="158" t="e">
        <f t="shared" si="6"/>
        <v>#DIV/0!</v>
      </c>
      <c r="K87" s="42"/>
      <c r="L87" s="42"/>
      <c r="M87" s="41"/>
    </row>
    <row r="88" spans="1:13">
      <c r="A88" s="24">
        <v>74</v>
      </c>
      <c r="B88" s="41"/>
      <c r="C88" s="41"/>
      <c r="D88" s="404"/>
      <c r="E88" s="70"/>
      <c r="F88" s="70"/>
      <c r="G88" s="43"/>
      <c r="H88" s="71"/>
      <c r="I88" s="72"/>
      <c r="J88" s="145" t="e">
        <f t="shared" si="6"/>
        <v>#DIV/0!</v>
      </c>
      <c r="K88" s="42"/>
      <c r="L88" s="42"/>
      <c r="M88" s="41"/>
    </row>
    <row r="89" spans="1:13">
      <c r="A89" s="24">
        <v>75</v>
      </c>
      <c r="B89" s="41"/>
      <c r="C89" s="41"/>
      <c r="D89" s="404"/>
      <c r="E89" s="70"/>
      <c r="F89" s="70"/>
      <c r="G89" s="43"/>
      <c r="H89" s="71"/>
      <c r="I89" s="72"/>
      <c r="J89" s="145" t="e">
        <f t="shared" si="6"/>
        <v>#DIV/0!</v>
      </c>
      <c r="K89" s="42"/>
      <c r="L89" s="42"/>
      <c r="M89" s="41"/>
    </row>
    <row r="90" spans="1:13">
      <c r="A90" s="65">
        <v>76</v>
      </c>
      <c r="B90" s="41"/>
      <c r="C90" s="41"/>
      <c r="D90" s="404"/>
      <c r="E90" s="70"/>
      <c r="F90" s="70"/>
      <c r="G90" s="43"/>
      <c r="H90" s="71"/>
      <c r="I90" s="72"/>
      <c r="J90" s="145" t="e">
        <f t="shared" si="6"/>
        <v>#DIV/0!</v>
      </c>
      <c r="K90" s="42"/>
      <c r="L90" s="42"/>
      <c r="M90" s="41"/>
    </row>
    <row r="91" spans="1:13">
      <c r="A91" s="65">
        <v>77</v>
      </c>
      <c r="B91" s="41"/>
      <c r="C91" s="41"/>
      <c r="D91" s="404"/>
      <c r="E91" s="70"/>
      <c r="F91" s="70"/>
      <c r="G91" s="43"/>
      <c r="H91" s="71"/>
      <c r="I91" s="72"/>
      <c r="J91" s="145" t="e">
        <f t="shared" si="6"/>
        <v>#DIV/0!</v>
      </c>
      <c r="K91" s="42"/>
      <c r="L91" s="42"/>
      <c r="M91" s="41"/>
    </row>
    <row r="92" spans="1:13">
      <c r="A92" s="24">
        <v>78</v>
      </c>
      <c r="B92" s="41"/>
      <c r="C92" s="41"/>
      <c r="D92" s="404"/>
      <c r="E92" s="70"/>
      <c r="F92" s="70"/>
      <c r="G92" s="43"/>
      <c r="H92" s="71"/>
      <c r="I92" s="72"/>
      <c r="J92" s="158" t="e">
        <f t="shared" si="6"/>
        <v>#DIV/0!</v>
      </c>
      <c r="K92" s="42"/>
      <c r="L92" s="42"/>
      <c r="M92" s="41"/>
    </row>
    <row r="93" spans="1:13">
      <c r="A93" s="24">
        <v>79</v>
      </c>
      <c r="B93" s="41"/>
      <c r="C93" s="41"/>
      <c r="D93" s="404"/>
      <c r="E93" s="70"/>
      <c r="F93" s="70"/>
      <c r="G93" s="43"/>
      <c r="H93" s="71"/>
      <c r="I93" s="72"/>
      <c r="J93" s="158" t="e">
        <f t="shared" si="6"/>
        <v>#DIV/0!</v>
      </c>
      <c r="K93" s="42"/>
      <c r="L93" s="42"/>
      <c r="M93" s="41"/>
    </row>
    <row r="94" spans="1:13">
      <c r="A94" s="24">
        <v>80</v>
      </c>
      <c r="B94" s="41"/>
      <c r="C94" s="41"/>
      <c r="D94" s="404"/>
      <c r="E94" s="70"/>
      <c r="F94" s="70"/>
      <c r="G94" s="43"/>
      <c r="H94" s="71"/>
      <c r="I94" s="72"/>
      <c r="J94" s="145" t="e">
        <f t="shared" si="6"/>
        <v>#DIV/0!</v>
      </c>
      <c r="K94" s="42"/>
      <c r="L94" s="42"/>
      <c r="M94" s="41"/>
    </row>
    <row r="95" spans="1:13">
      <c r="A95" s="24">
        <v>81</v>
      </c>
      <c r="B95" s="41"/>
      <c r="C95" s="41"/>
      <c r="D95" s="404"/>
      <c r="E95" s="70"/>
      <c r="F95" s="70"/>
      <c r="G95" s="43"/>
      <c r="H95" s="71"/>
      <c r="I95" s="72"/>
      <c r="J95" s="158" t="e">
        <f t="shared" si="6"/>
        <v>#DIV/0!</v>
      </c>
      <c r="K95" s="42"/>
      <c r="L95" s="42"/>
      <c r="M95" s="41"/>
    </row>
    <row r="96" spans="1:13">
      <c r="A96" s="24">
        <v>82</v>
      </c>
      <c r="B96" s="41"/>
      <c r="C96" s="41"/>
      <c r="D96" s="404"/>
      <c r="E96" s="70"/>
      <c r="F96" s="70"/>
      <c r="G96" s="43"/>
      <c r="H96" s="71"/>
      <c r="I96" s="72"/>
      <c r="J96" s="158" t="e">
        <f t="shared" si="6"/>
        <v>#DIV/0!</v>
      </c>
      <c r="K96" s="42"/>
      <c r="L96" s="42"/>
      <c r="M96" s="41"/>
    </row>
    <row r="97" spans="1:13">
      <c r="A97" s="24">
        <v>83</v>
      </c>
      <c r="B97" s="41"/>
      <c r="C97" s="41"/>
      <c r="D97" s="404"/>
      <c r="E97" s="70"/>
      <c r="F97" s="70"/>
      <c r="G97" s="43"/>
      <c r="H97" s="71"/>
      <c r="I97" s="72"/>
      <c r="J97" s="145" t="e">
        <f t="shared" si="6"/>
        <v>#DIV/0!</v>
      </c>
      <c r="K97" s="42"/>
      <c r="L97" s="42"/>
      <c r="M97" s="41"/>
    </row>
    <row r="98" spans="1:13">
      <c r="A98" s="24">
        <v>84</v>
      </c>
      <c r="B98" s="41"/>
      <c r="C98" s="41"/>
      <c r="D98" s="404"/>
      <c r="E98" s="70"/>
      <c r="F98" s="70"/>
      <c r="G98" s="43"/>
      <c r="H98" s="71"/>
      <c r="I98" s="72"/>
      <c r="J98" s="145" t="e">
        <f t="shared" si="6"/>
        <v>#DIV/0!</v>
      </c>
      <c r="K98" s="42"/>
      <c r="L98" s="42"/>
      <c r="M98" s="41"/>
    </row>
    <row r="99" spans="1:13">
      <c r="A99" s="24">
        <v>85</v>
      </c>
      <c r="B99" s="41"/>
      <c r="C99" s="41"/>
      <c r="D99" s="404"/>
      <c r="E99" s="70"/>
      <c r="F99" s="70"/>
      <c r="G99" s="43"/>
      <c r="H99" s="71"/>
      <c r="I99" s="72"/>
      <c r="J99" s="145" t="e">
        <f t="shared" si="6"/>
        <v>#DIV/0!</v>
      </c>
      <c r="K99" s="42"/>
      <c r="L99" s="42"/>
      <c r="M99" s="41"/>
    </row>
    <row r="100" spans="1:13">
      <c r="A100" s="65">
        <v>86</v>
      </c>
      <c r="B100" s="41"/>
      <c r="C100" s="41"/>
      <c r="D100" s="404"/>
      <c r="E100" s="70"/>
      <c r="F100" s="70"/>
      <c r="G100" s="43"/>
      <c r="H100" s="71"/>
      <c r="I100" s="72"/>
      <c r="J100" s="145" t="e">
        <f t="shared" si="6"/>
        <v>#DIV/0!</v>
      </c>
      <c r="K100" s="42"/>
      <c r="L100" s="42"/>
      <c r="M100" s="41"/>
    </row>
    <row r="101" spans="1:13">
      <c r="A101" s="65">
        <v>87</v>
      </c>
      <c r="B101" s="41"/>
      <c r="C101" s="41"/>
      <c r="D101" s="404"/>
      <c r="E101" s="70"/>
      <c r="F101" s="70"/>
      <c r="G101" s="43"/>
      <c r="H101" s="71"/>
      <c r="I101" s="72"/>
      <c r="J101" s="158" t="e">
        <f t="shared" si="6"/>
        <v>#DIV/0!</v>
      </c>
      <c r="K101" s="42"/>
      <c r="L101" s="42"/>
      <c r="M101" s="41"/>
    </row>
    <row r="102" spans="1:13">
      <c r="A102" s="24">
        <v>88</v>
      </c>
      <c r="B102" s="41"/>
      <c r="C102" s="41"/>
      <c r="D102" s="404"/>
      <c r="E102" s="70"/>
      <c r="F102" s="70"/>
      <c r="G102" s="43"/>
      <c r="H102" s="71"/>
      <c r="I102" s="72"/>
      <c r="J102" s="158" t="e">
        <f t="shared" si="6"/>
        <v>#DIV/0!</v>
      </c>
      <c r="K102" s="42"/>
      <c r="L102" s="42"/>
      <c r="M102" s="41"/>
    </row>
    <row r="103" spans="1:13">
      <c r="A103" s="24">
        <v>89</v>
      </c>
      <c r="B103" s="41"/>
      <c r="C103" s="41"/>
      <c r="D103" s="404"/>
      <c r="E103" s="70"/>
      <c r="F103" s="70"/>
      <c r="G103" s="43"/>
      <c r="H103" s="71"/>
      <c r="I103" s="72"/>
      <c r="J103" s="145" t="e">
        <f t="shared" si="6"/>
        <v>#DIV/0!</v>
      </c>
      <c r="K103" s="42"/>
      <c r="L103" s="42"/>
      <c r="M103" s="41"/>
    </row>
    <row r="104" spans="1:13">
      <c r="A104" s="24">
        <v>90</v>
      </c>
      <c r="B104" s="41"/>
      <c r="C104" s="41"/>
      <c r="D104" s="404"/>
      <c r="E104" s="70"/>
      <c r="F104" s="70"/>
      <c r="G104" s="43"/>
      <c r="H104" s="71"/>
      <c r="I104" s="72"/>
      <c r="J104" s="158" t="e">
        <f t="shared" si="6"/>
        <v>#DIV/0!</v>
      </c>
      <c r="K104" s="42"/>
      <c r="L104" s="42"/>
      <c r="M104" s="41"/>
    </row>
    <row r="105" spans="1:13">
      <c r="A105" s="24">
        <v>91</v>
      </c>
      <c r="B105" s="41"/>
      <c r="C105" s="41"/>
      <c r="D105" s="404"/>
      <c r="E105" s="70"/>
      <c r="F105" s="70"/>
      <c r="G105" s="43"/>
      <c r="H105" s="71"/>
      <c r="I105" s="72"/>
      <c r="J105" s="158" t="e">
        <f t="shared" si="6"/>
        <v>#DIV/0!</v>
      </c>
      <c r="K105" s="42"/>
      <c r="L105" s="42"/>
      <c r="M105" s="41"/>
    </row>
    <row r="106" spans="1:13">
      <c r="A106" s="24">
        <v>92</v>
      </c>
      <c r="B106" s="41"/>
      <c r="C106" s="41"/>
      <c r="D106" s="404"/>
      <c r="E106" s="70"/>
      <c r="F106" s="70"/>
      <c r="G106" s="43"/>
      <c r="H106" s="71"/>
      <c r="I106" s="72"/>
      <c r="J106" s="145" t="e">
        <f t="shared" si="6"/>
        <v>#DIV/0!</v>
      </c>
      <c r="K106" s="42"/>
      <c r="L106" s="42"/>
      <c r="M106" s="41"/>
    </row>
    <row r="107" spans="1:13">
      <c r="A107" s="24">
        <v>93</v>
      </c>
      <c r="B107" s="41"/>
      <c r="C107" s="41"/>
      <c r="D107" s="404"/>
      <c r="E107" s="70"/>
      <c r="F107" s="70"/>
      <c r="G107" s="43"/>
      <c r="H107" s="71"/>
      <c r="I107" s="72"/>
      <c r="J107" s="145" t="e">
        <f t="shared" si="6"/>
        <v>#DIV/0!</v>
      </c>
      <c r="K107" s="42"/>
      <c r="L107" s="42"/>
      <c r="M107" s="41"/>
    </row>
    <row r="108" spans="1:13">
      <c r="A108" s="24">
        <v>94</v>
      </c>
      <c r="B108" s="41"/>
      <c r="C108" s="41"/>
      <c r="D108" s="404"/>
      <c r="E108" s="70"/>
      <c r="F108" s="70"/>
      <c r="G108" s="43"/>
      <c r="H108" s="71"/>
      <c r="I108" s="72"/>
      <c r="J108" s="145" t="e">
        <f t="shared" si="6"/>
        <v>#DIV/0!</v>
      </c>
      <c r="K108" s="42"/>
      <c r="L108" s="42"/>
      <c r="M108" s="41"/>
    </row>
    <row r="109" spans="1:13">
      <c r="A109" s="24">
        <v>95</v>
      </c>
      <c r="B109" s="41"/>
      <c r="C109" s="41"/>
      <c r="D109" s="404"/>
      <c r="E109" s="70"/>
      <c r="F109" s="70"/>
      <c r="G109" s="43"/>
      <c r="H109" s="71"/>
      <c r="I109" s="72"/>
      <c r="J109" s="145" t="e">
        <f t="shared" si="6"/>
        <v>#DIV/0!</v>
      </c>
      <c r="K109" s="42"/>
      <c r="L109" s="42"/>
      <c r="M109" s="41"/>
    </row>
    <row r="110" spans="1:13">
      <c r="A110" s="65">
        <v>96</v>
      </c>
      <c r="B110" s="41"/>
      <c r="C110" s="41"/>
      <c r="D110" s="404"/>
      <c r="E110" s="70"/>
      <c r="F110" s="70"/>
      <c r="G110" s="43"/>
      <c r="H110" s="71"/>
      <c r="I110" s="72"/>
      <c r="J110" s="158" t="e">
        <f t="shared" si="6"/>
        <v>#DIV/0!</v>
      </c>
      <c r="K110" s="42"/>
      <c r="L110" s="42"/>
      <c r="M110" s="41"/>
    </row>
    <row r="111" spans="1:13">
      <c r="A111" s="65">
        <v>97</v>
      </c>
      <c r="B111" s="41"/>
      <c r="C111" s="41"/>
      <c r="D111" s="404"/>
      <c r="E111" s="70"/>
      <c r="F111" s="70"/>
      <c r="G111" s="43"/>
      <c r="H111" s="71"/>
      <c r="I111" s="72"/>
      <c r="J111" s="158" t="e">
        <f t="shared" si="6"/>
        <v>#DIV/0!</v>
      </c>
      <c r="K111" s="42"/>
      <c r="L111" s="42"/>
      <c r="M111" s="41"/>
    </row>
    <row r="112" spans="1:13">
      <c r="A112" s="24">
        <v>98</v>
      </c>
      <c r="B112" s="41"/>
      <c r="C112" s="41"/>
      <c r="D112" s="404"/>
      <c r="E112" s="70"/>
      <c r="F112" s="70"/>
      <c r="G112" s="43"/>
      <c r="H112" s="71"/>
      <c r="I112" s="72"/>
      <c r="J112" s="145" t="e">
        <f t="shared" si="6"/>
        <v>#DIV/0!</v>
      </c>
      <c r="K112" s="42"/>
      <c r="L112" s="42"/>
      <c r="M112" s="41"/>
    </row>
    <row r="113" spans="1:13">
      <c r="A113" s="24">
        <v>99</v>
      </c>
      <c r="B113" s="41"/>
      <c r="C113" s="41"/>
      <c r="D113" s="404"/>
      <c r="E113" s="70"/>
      <c r="F113" s="70"/>
      <c r="G113" s="43"/>
      <c r="H113" s="71"/>
      <c r="I113" s="72"/>
      <c r="J113" s="158" t="e">
        <f t="shared" si="6"/>
        <v>#DIV/0!</v>
      </c>
      <c r="K113" s="42"/>
      <c r="L113" s="42"/>
      <c r="M113" s="41"/>
    </row>
    <row r="114" spans="1:13">
      <c r="A114" s="24">
        <v>100</v>
      </c>
      <c r="B114" s="41"/>
      <c r="C114" s="41"/>
      <c r="D114" s="404"/>
      <c r="E114" s="70"/>
      <c r="F114" s="70"/>
      <c r="G114" s="43"/>
      <c r="H114" s="71"/>
      <c r="I114" s="72"/>
      <c r="J114" s="158" t="e">
        <f t="shared" si="6"/>
        <v>#DIV/0!</v>
      </c>
      <c r="K114" s="42"/>
      <c r="L114" s="42"/>
      <c r="M114" s="41"/>
    </row>
    <row r="115" spans="1:13">
      <c r="A115" s="24">
        <v>101</v>
      </c>
      <c r="B115" s="41"/>
      <c r="C115" s="41"/>
      <c r="D115" s="404"/>
      <c r="E115" s="70"/>
      <c r="F115" s="70"/>
      <c r="G115" s="43"/>
      <c r="H115" s="71"/>
      <c r="I115" s="72"/>
      <c r="J115" s="145" t="e">
        <f t="shared" si="6"/>
        <v>#DIV/0!</v>
      </c>
      <c r="K115" s="42"/>
      <c r="L115" s="42"/>
      <c r="M115" s="41"/>
    </row>
    <row r="116" spans="1:13">
      <c r="A116" s="24">
        <v>102</v>
      </c>
      <c r="B116" s="41"/>
      <c r="C116" s="41"/>
      <c r="D116" s="404"/>
      <c r="E116" s="70"/>
      <c r="F116" s="70"/>
      <c r="G116" s="43"/>
      <c r="H116" s="71"/>
      <c r="I116" s="72"/>
      <c r="J116" s="145" t="e">
        <f t="shared" si="6"/>
        <v>#DIV/0!</v>
      </c>
      <c r="K116" s="42"/>
      <c r="L116" s="42"/>
      <c r="M116" s="41"/>
    </row>
    <row r="117" spans="1:13">
      <c r="A117" s="24">
        <v>103</v>
      </c>
      <c r="B117" s="41"/>
      <c r="C117" s="41"/>
      <c r="D117" s="404"/>
      <c r="E117" s="70"/>
      <c r="F117" s="70"/>
      <c r="G117" s="43"/>
      <c r="H117" s="71"/>
      <c r="I117" s="72"/>
      <c r="J117" s="145" t="e">
        <f t="shared" si="6"/>
        <v>#DIV/0!</v>
      </c>
      <c r="K117" s="42"/>
      <c r="L117" s="42"/>
      <c r="M117" s="41"/>
    </row>
    <row r="118" spans="1:13">
      <c r="A118" s="24">
        <v>104</v>
      </c>
      <c r="B118" s="41"/>
      <c r="C118" s="41"/>
      <c r="D118" s="404"/>
      <c r="E118" s="70"/>
      <c r="F118" s="70"/>
      <c r="G118" s="43"/>
      <c r="H118" s="71"/>
      <c r="I118" s="72"/>
      <c r="J118" s="145" t="e">
        <f t="shared" si="6"/>
        <v>#DIV/0!</v>
      </c>
      <c r="K118" s="42"/>
      <c r="L118" s="42"/>
      <c r="M118" s="41"/>
    </row>
    <row r="119" spans="1:13">
      <c r="A119" s="24">
        <v>105</v>
      </c>
      <c r="B119" s="41"/>
      <c r="C119" s="41"/>
      <c r="D119" s="404"/>
      <c r="E119" s="70"/>
      <c r="F119" s="70"/>
      <c r="G119" s="43"/>
      <c r="H119" s="71"/>
      <c r="I119" s="72"/>
      <c r="J119" s="158" t="e">
        <f t="shared" si="6"/>
        <v>#DIV/0!</v>
      </c>
      <c r="K119" s="42"/>
      <c r="L119" s="42"/>
      <c r="M119" s="41"/>
    </row>
    <row r="120" spans="1:13">
      <c r="A120" s="65">
        <v>106</v>
      </c>
      <c r="B120" s="41"/>
      <c r="C120" s="41"/>
      <c r="D120" s="404"/>
      <c r="E120" s="70"/>
      <c r="F120" s="70"/>
      <c r="G120" s="43"/>
      <c r="H120" s="71"/>
      <c r="I120" s="72"/>
      <c r="J120" s="158" t="e">
        <f t="shared" si="6"/>
        <v>#DIV/0!</v>
      </c>
      <c r="K120" s="42"/>
      <c r="L120" s="42"/>
      <c r="M120" s="41"/>
    </row>
    <row r="121" spans="1:13">
      <c r="A121" s="65">
        <v>107</v>
      </c>
      <c r="B121" s="41"/>
      <c r="C121" s="41"/>
      <c r="D121" s="404"/>
      <c r="E121" s="70"/>
      <c r="F121" s="70"/>
      <c r="G121" s="43"/>
      <c r="H121" s="71"/>
      <c r="I121" s="72"/>
      <c r="J121" s="145" t="e">
        <f t="shared" si="6"/>
        <v>#DIV/0!</v>
      </c>
      <c r="K121" s="42"/>
      <c r="L121" s="42"/>
      <c r="M121" s="41"/>
    </row>
    <row r="122" spans="1:13">
      <c r="A122" s="24">
        <v>108</v>
      </c>
      <c r="B122" s="41"/>
      <c r="C122" s="41"/>
      <c r="D122" s="404"/>
      <c r="E122" s="70"/>
      <c r="F122" s="70"/>
      <c r="G122" s="43"/>
      <c r="H122" s="71"/>
      <c r="I122" s="72"/>
      <c r="J122" s="158" t="e">
        <f t="shared" si="6"/>
        <v>#DIV/0!</v>
      </c>
      <c r="K122" s="42"/>
      <c r="L122" s="42"/>
      <c r="M122" s="41"/>
    </row>
    <row r="123" spans="1:13">
      <c r="A123" s="24">
        <v>109</v>
      </c>
      <c r="B123" s="41"/>
      <c r="C123" s="41"/>
      <c r="D123" s="404"/>
      <c r="E123" s="70"/>
      <c r="F123" s="70"/>
      <c r="G123" s="43"/>
      <c r="H123" s="71"/>
      <c r="I123" s="72"/>
      <c r="J123" s="158" t="e">
        <f t="shared" si="6"/>
        <v>#DIV/0!</v>
      </c>
      <c r="K123" s="42"/>
      <c r="L123" s="42"/>
      <c r="M123" s="41"/>
    </row>
    <row r="124" spans="1:13">
      <c r="A124" s="24">
        <v>110</v>
      </c>
      <c r="B124" s="41"/>
      <c r="C124" s="41"/>
      <c r="D124" s="404"/>
      <c r="E124" s="70"/>
      <c r="F124" s="70"/>
      <c r="G124" s="43"/>
      <c r="H124" s="71"/>
      <c r="I124" s="72"/>
      <c r="J124" s="145" t="e">
        <f t="shared" si="6"/>
        <v>#DIV/0!</v>
      </c>
      <c r="K124" s="42"/>
      <c r="L124" s="42"/>
      <c r="M124" s="41"/>
    </row>
    <row r="125" spans="1:13">
      <c r="A125" s="24">
        <v>111</v>
      </c>
      <c r="B125" s="41"/>
      <c r="C125" s="41"/>
      <c r="D125" s="404"/>
      <c r="E125" s="70"/>
      <c r="F125" s="70"/>
      <c r="G125" s="43"/>
      <c r="H125" s="71"/>
      <c r="I125" s="72"/>
      <c r="J125" s="145" t="e">
        <f t="shared" si="6"/>
        <v>#DIV/0!</v>
      </c>
      <c r="K125" s="42"/>
      <c r="L125" s="42"/>
      <c r="M125" s="41"/>
    </row>
    <row r="126" spans="1:13">
      <c r="A126" s="24">
        <v>112</v>
      </c>
      <c r="B126" s="41"/>
      <c r="C126" s="41"/>
      <c r="D126" s="404"/>
      <c r="E126" s="70"/>
      <c r="F126" s="70"/>
      <c r="G126" s="43"/>
      <c r="H126" s="71"/>
      <c r="I126" s="72"/>
      <c r="J126" s="145" t="e">
        <f t="shared" si="6"/>
        <v>#DIV/0!</v>
      </c>
      <c r="K126" s="42"/>
      <c r="L126" s="42"/>
      <c r="M126" s="41"/>
    </row>
    <row r="127" spans="1:13">
      <c r="A127" s="24">
        <v>113</v>
      </c>
      <c r="B127" s="41"/>
      <c r="C127" s="41"/>
      <c r="D127" s="404"/>
      <c r="E127" s="70"/>
      <c r="F127" s="70"/>
      <c r="G127" s="43"/>
      <c r="H127" s="71"/>
      <c r="I127" s="72"/>
      <c r="J127" s="145" t="e">
        <f t="shared" si="6"/>
        <v>#DIV/0!</v>
      </c>
      <c r="K127" s="42"/>
      <c r="L127" s="42"/>
      <c r="M127" s="41"/>
    </row>
    <row r="128" spans="1:13">
      <c r="A128" s="24">
        <v>114</v>
      </c>
      <c r="B128" s="41"/>
      <c r="C128" s="41"/>
      <c r="D128" s="404"/>
      <c r="E128" s="70"/>
      <c r="F128" s="70"/>
      <c r="G128" s="43"/>
      <c r="H128" s="71"/>
      <c r="I128" s="72"/>
      <c r="J128" s="158" t="e">
        <f t="shared" si="6"/>
        <v>#DIV/0!</v>
      </c>
      <c r="K128" s="42"/>
      <c r="L128" s="42"/>
      <c r="M128" s="41"/>
    </row>
    <row r="129" spans="1:13">
      <c r="A129" s="24">
        <v>115</v>
      </c>
      <c r="B129" s="41"/>
      <c r="C129" s="41"/>
      <c r="D129" s="404"/>
      <c r="E129" s="70"/>
      <c r="F129" s="70"/>
      <c r="G129" s="43"/>
      <c r="H129" s="71"/>
      <c r="I129" s="72"/>
      <c r="J129" s="158" t="e">
        <f t="shared" si="6"/>
        <v>#DIV/0!</v>
      </c>
      <c r="K129" s="42"/>
      <c r="L129" s="42"/>
      <c r="M129" s="41"/>
    </row>
    <row r="130" spans="1:13">
      <c r="A130" s="65">
        <v>116</v>
      </c>
      <c r="B130" s="41"/>
      <c r="C130" s="41"/>
      <c r="D130" s="404"/>
      <c r="E130" s="70"/>
      <c r="F130" s="70"/>
      <c r="G130" s="43"/>
      <c r="H130" s="71"/>
      <c r="I130" s="72"/>
      <c r="J130" s="145" t="e">
        <f t="shared" si="6"/>
        <v>#DIV/0!</v>
      </c>
      <c r="K130" s="42"/>
      <c r="L130" s="42"/>
      <c r="M130" s="41"/>
    </row>
    <row r="131" spans="1:13">
      <c r="A131" s="65">
        <v>117</v>
      </c>
      <c r="B131" s="41"/>
      <c r="C131" s="41"/>
      <c r="D131" s="404"/>
      <c r="E131" s="70"/>
      <c r="F131" s="70"/>
      <c r="G131" s="43"/>
      <c r="H131" s="71"/>
      <c r="I131" s="72"/>
      <c r="J131" s="158" t="e">
        <f t="shared" si="6"/>
        <v>#DIV/0!</v>
      </c>
      <c r="K131" s="42"/>
      <c r="L131" s="42"/>
      <c r="M131" s="41"/>
    </row>
    <row r="132" spans="1:13">
      <c r="A132" s="24">
        <v>118</v>
      </c>
      <c r="B132" s="41"/>
      <c r="C132" s="41"/>
      <c r="D132" s="404"/>
      <c r="E132" s="70"/>
      <c r="F132" s="70"/>
      <c r="G132" s="43"/>
      <c r="H132" s="71"/>
      <c r="I132" s="72"/>
      <c r="J132" s="158" t="e">
        <f t="shared" si="6"/>
        <v>#DIV/0!</v>
      </c>
      <c r="K132" s="42"/>
      <c r="L132" s="42"/>
      <c r="M132" s="41"/>
    </row>
    <row r="133" spans="1:13">
      <c r="A133" s="24">
        <v>119</v>
      </c>
      <c r="B133" s="41"/>
      <c r="C133" s="41"/>
      <c r="D133" s="404"/>
      <c r="E133" s="70"/>
      <c r="F133" s="70"/>
      <c r="G133" s="43"/>
      <c r="H133" s="71"/>
      <c r="I133" s="72"/>
      <c r="J133" s="145" t="e">
        <f t="shared" si="6"/>
        <v>#DIV/0!</v>
      </c>
      <c r="K133" s="42"/>
      <c r="L133" s="42"/>
      <c r="M133" s="41"/>
    </row>
    <row r="134" spans="1:13">
      <c r="A134" s="24">
        <v>120</v>
      </c>
      <c r="B134" s="41"/>
      <c r="C134" s="41"/>
      <c r="D134" s="404"/>
      <c r="E134" s="70"/>
      <c r="F134" s="70"/>
      <c r="G134" s="43"/>
      <c r="H134" s="71"/>
      <c r="I134" s="72"/>
      <c r="J134" s="145" t="e">
        <f t="shared" si="6"/>
        <v>#DIV/0!</v>
      </c>
      <c r="K134" s="42"/>
      <c r="L134" s="42"/>
      <c r="M134" s="41"/>
    </row>
    <row r="135" spans="1:13">
      <c r="A135" s="24">
        <v>121</v>
      </c>
      <c r="B135" s="41"/>
      <c r="C135" s="41"/>
      <c r="D135" s="404"/>
      <c r="E135" s="70"/>
      <c r="F135" s="70"/>
      <c r="G135" s="43"/>
      <c r="H135" s="71"/>
      <c r="I135" s="72"/>
      <c r="J135" s="145" t="e">
        <f t="shared" si="6"/>
        <v>#DIV/0!</v>
      </c>
      <c r="K135" s="42"/>
      <c r="L135" s="42"/>
      <c r="M135" s="41"/>
    </row>
    <row r="136" spans="1:13">
      <c r="A136" s="24">
        <v>122</v>
      </c>
      <c r="B136" s="41"/>
      <c r="C136" s="41"/>
      <c r="D136" s="404"/>
      <c r="E136" s="70"/>
      <c r="F136" s="70"/>
      <c r="G136" s="43"/>
      <c r="H136" s="71"/>
      <c r="I136" s="72"/>
      <c r="J136" s="145" t="e">
        <f t="shared" si="6"/>
        <v>#DIV/0!</v>
      </c>
      <c r="K136" s="42"/>
      <c r="L136" s="42"/>
      <c r="M136" s="41"/>
    </row>
    <row r="137" spans="1:13">
      <c r="A137" s="24">
        <v>123</v>
      </c>
      <c r="B137" s="41"/>
      <c r="C137" s="41"/>
      <c r="D137" s="404"/>
      <c r="E137" s="70"/>
      <c r="F137" s="70"/>
      <c r="G137" s="43"/>
      <c r="H137" s="71"/>
      <c r="I137" s="72"/>
      <c r="J137" s="158" t="e">
        <f t="shared" si="6"/>
        <v>#DIV/0!</v>
      </c>
      <c r="K137" s="42"/>
      <c r="L137" s="42"/>
      <c r="M137" s="41"/>
    </row>
    <row r="138" spans="1:13">
      <c r="A138" s="24">
        <v>124</v>
      </c>
      <c r="B138" s="41"/>
      <c r="C138" s="41"/>
      <c r="D138" s="404"/>
      <c r="E138" s="70"/>
      <c r="F138" s="70"/>
      <c r="G138" s="43"/>
      <c r="H138" s="71"/>
      <c r="I138" s="72"/>
      <c r="J138" s="158" t="e">
        <f t="shared" si="6"/>
        <v>#DIV/0!</v>
      </c>
      <c r="K138" s="42"/>
      <c r="L138" s="42"/>
      <c r="M138" s="41"/>
    </row>
    <row r="139" spans="1:13">
      <c r="A139" s="24">
        <v>125</v>
      </c>
      <c r="B139" s="41"/>
      <c r="C139" s="41"/>
      <c r="D139" s="404"/>
      <c r="E139" s="70"/>
      <c r="F139" s="70"/>
      <c r="G139" s="43"/>
      <c r="H139" s="71"/>
      <c r="I139" s="72"/>
      <c r="J139" s="145" t="e">
        <f t="shared" si="6"/>
        <v>#DIV/0!</v>
      </c>
      <c r="K139" s="42"/>
      <c r="L139" s="42"/>
      <c r="M139" s="41"/>
    </row>
    <row r="140" spans="1:13">
      <c r="A140" s="65">
        <v>126</v>
      </c>
      <c r="B140" s="41"/>
      <c r="C140" s="41"/>
      <c r="D140" s="404"/>
      <c r="E140" s="70"/>
      <c r="F140" s="70"/>
      <c r="G140" s="43"/>
      <c r="H140" s="71"/>
      <c r="I140" s="72"/>
      <c r="J140" s="158" t="e">
        <f t="shared" si="6"/>
        <v>#DIV/0!</v>
      </c>
      <c r="K140" s="42"/>
      <c r="L140" s="42"/>
      <c r="M140" s="41"/>
    </row>
    <row r="141" spans="1:13">
      <c r="A141" s="65">
        <v>127</v>
      </c>
      <c r="B141" s="41"/>
      <c r="C141" s="41"/>
      <c r="D141" s="404"/>
      <c r="E141" s="70"/>
      <c r="F141" s="70"/>
      <c r="G141" s="43"/>
      <c r="H141" s="71"/>
      <c r="I141" s="72"/>
      <c r="J141" s="158" t="e">
        <f t="shared" si="6"/>
        <v>#DIV/0!</v>
      </c>
      <c r="K141" s="42"/>
      <c r="L141" s="42"/>
      <c r="M141" s="41"/>
    </row>
    <row r="142" spans="1:13">
      <c r="A142" s="24">
        <v>128</v>
      </c>
      <c r="B142" s="41"/>
      <c r="C142" s="41"/>
      <c r="D142" s="404"/>
      <c r="E142" s="70"/>
      <c r="F142" s="70"/>
      <c r="G142" s="43"/>
      <c r="H142" s="71"/>
      <c r="I142" s="72"/>
      <c r="J142" s="145" t="e">
        <f t="shared" si="6"/>
        <v>#DIV/0!</v>
      </c>
      <c r="K142" s="42"/>
      <c r="L142" s="42"/>
      <c r="M142" s="41"/>
    </row>
    <row r="143" spans="1:13">
      <c r="A143" s="24">
        <v>129</v>
      </c>
      <c r="B143" s="41"/>
      <c r="C143" s="41"/>
      <c r="D143" s="404"/>
      <c r="E143" s="70"/>
      <c r="F143" s="70"/>
      <c r="G143" s="43"/>
      <c r="H143" s="71"/>
      <c r="I143" s="72"/>
      <c r="J143" s="145" t="e">
        <f t="shared" ref="J143:J206" si="7">H143/I143</f>
        <v>#DIV/0!</v>
      </c>
      <c r="K143" s="42"/>
      <c r="L143" s="42"/>
      <c r="M143" s="41"/>
    </row>
    <row r="144" spans="1:13">
      <c r="A144" s="24">
        <v>130</v>
      </c>
      <c r="B144" s="41"/>
      <c r="C144" s="41"/>
      <c r="D144" s="404"/>
      <c r="E144" s="70"/>
      <c r="F144" s="70"/>
      <c r="G144" s="43"/>
      <c r="H144" s="71"/>
      <c r="I144" s="72"/>
      <c r="J144" s="145" t="e">
        <f t="shared" si="7"/>
        <v>#DIV/0!</v>
      </c>
      <c r="K144" s="42"/>
      <c r="L144" s="42"/>
      <c r="M144" s="41"/>
    </row>
    <row r="145" spans="1:13">
      <c r="A145" s="24">
        <v>131</v>
      </c>
      <c r="B145" s="41"/>
      <c r="C145" s="41"/>
      <c r="D145" s="404"/>
      <c r="E145" s="70"/>
      <c r="F145" s="70"/>
      <c r="G145" s="43"/>
      <c r="H145" s="71"/>
      <c r="I145" s="72"/>
      <c r="J145" s="145" t="e">
        <f t="shared" si="7"/>
        <v>#DIV/0!</v>
      </c>
      <c r="K145" s="42"/>
      <c r="L145" s="42"/>
      <c r="M145" s="41"/>
    </row>
    <row r="146" spans="1:13">
      <c r="A146" s="24">
        <v>132</v>
      </c>
      <c r="B146" s="41"/>
      <c r="C146" s="41"/>
      <c r="D146" s="404"/>
      <c r="E146" s="70"/>
      <c r="F146" s="70"/>
      <c r="G146" s="43"/>
      <c r="H146" s="71"/>
      <c r="I146" s="72"/>
      <c r="J146" s="158" t="e">
        <f t="shared" si="7"/>
        <v>#DIV/0!</v>
      </c>
      <c r="K146" s="42"/>
      <c r="L146" s="42"/>
      <c r="M146" s="41"/>
    </row>
    <row r="147" spans="1:13">
      <c r="A147" s="24">
        <v>133</v>
      </c>
      <c r="B147" s="41"/>
      <c r="C147" s="41"/>
      <c r="D147" s="404"/>
      <c r="E147" s="70"/>
      <c r="F147" s="70"/>
      <c r="G147" s="43"/>
      <c r="H147" s="71"/>
      <c r="I147" s="72"/>
      <c r="J147" s="158" t="e">
        <f t="shared" si="7"/>
        <v>#DIV/0!</v>
      </c>
      <c r="K147" s="42"/>
      <c r="L147" s="42"/>
      <c r="M147" s="41"/>
    </row>
    <row r="148" spans="1:13">
      <c r="A148" s="24">
        <v>134</v>
      </c>
      <c r="B148" s="41"/>
      <c r="C148" s="41"/>
      <c r="D148" s="404"/>
      <c r="E148" s="70"/>
      <c r="F148" s="70"/>
      <c r="G148" s="43"/>
      <c r="H148" s="71"/>
      <c r="I148" s="72"/>
      <c r="J148" s="145" t="e">
        <f t="shared" si="7"/>
        <v>#DIV/0!</v>
      </c>
      <c r="K148" s="42"/>
      <c r="L148" s="42"/>
      <c r="M148" s="41"/>
    </row>
    <row r="149" spans="1:13">
      <c r="A149" s="24">
        <v>135</v>
      </c>
      <c r="B149" s="41"/>
      <c r="C149" s="41"/>
      <c r="D149" s="404"/>
      <c r="E149" s="70"/>
      <c r="F149" s="70"/>
      <c r="G149" s="43"/>
      <c r="H149" s="71"/>
      <c r="I149" s="72"/>
      <c r="J149" s="158" t="e">
        <f t="shared" si="7"/>
        <v>#DIV/0!</v>
      </c>
      <c r="K149" s="42"/>
      <c r="L149" s="42"/>
      <c r="M149" s="41"/>
    </row>
    <row r="150" spans="1:13">
      <c r="A150" s="65">
        <v>136</v>
      </c>
      <c r="B150" s="41"/>
      <c r="C150" s="41"/>
      <c r="D150" s="404"/>
      <c r="E150" s="70"/>
      <c r="F150" s="70"/>
      <c r="G150" s="43"/>
      <c r="H150" s="71"/>
      <c r="I150" s="72"/>
      <c r="J150" s="158" t="e">
        <f t="shared" si="7"/>
        <v>#DIV/0!</v>
      </c>
      <c r="K150" s="42"/>
      <c r="L150" s="42"/>
      <c r="M150" s="41"/>
    </row>
    <row r="151" spans="1:13">
      <c r="A151" s="65">
        <v>137</v>
      </c>
      <c r="B151" s="41"/>
      <c r="C151" s="41"/>
      <c r="D151" s="404"/>
      <c r="E151" s="70"/>
      <c r="F151" s="70"/>
      <c r="G151" s="43"/>
      <c r="H151" s="71"/>
      <c r="I151" s="72"/>
      <c r="J151" s="145" t="e">
        <f t="shared" si="7"/>
        <v>#DIV/0!</v>
      </c>
      <c r="K151" s="42"/>
      <c r="L151" s="42"/>
      <c r="M151" s="41"/>
    </row>
    <row r="152" spans="1:13">
      <c r="A152" s="24">
        <v>138</v>
      </c>
      <c r="B152" s="41"/>
      <c r="C152" s="41"/>
      <c r="D152" s="404"/>
      <c r="E152" s="70"/>
      <c r="F152" s="70"/>
      <c r="G152" s="43"/>
      <c r="H152" s="71"/>
      <c r="I152" s="72"/>
      <c r="J152" s="145" t="e">
        <f t="shared" si="7"/>
        <v>#DIV/0!</v>
      </c>
      <c r="K152" s="42"/>
      <c r="L152" s="42"/>
      <c r="M152" s="41"/>
    </row>
    <row r="153" spans="1:13">
      <c r="A153" s="24">
        <v>139</v>
      </c>
      <c r="B153" s="41"/>
      <c r="C153" s="41"/>
      <c r="D153" s="404"/>
      <c r="E153" s="70"/>
      <c r="F153" s="70"/>
      <c r="G153" s="43"/>
      <c r="H153" s="71"/>
      <c r="I153" s="72"/>
      <c r="J153" s="145" t="e">
        <f t="shared" si="7"/>
        <v>#DIV/0!</v>
      </c>
      <c r="K153" s="42"/>
      <c r="L153" s="42"/>
      <c r="M153" s="41"/>
    </row>
    <row r="154" spans="1:13">
      <c r="A154" s="24">
        <v>140</v>
      </c>
      <c r="B154" s="41"/>
      <c r="C154" s="41"/>
      <c r="D154" s="404"/>
      <c r="E154" s="70"/>
      <c r="F154" s="70"/>
      <c r="G154" s="43"/>
      <c r="H154" s="71"/>
      <c r="I154" s="72"/>
      <c r="J154" s="145" t="e">
        <f t="shared" si="7"/>
        <v>#DIV/0!</v>
      </c>
      <c r="K154" s="42"/>
      <c r="L154" s="42"/>
      <c r="M154" s="41"/>
    </row>
    <row r="155" spans="1:13">
      <c r="A155" s="24">
        <v>141</v>
      </c>
      <c r="B155" s="41"/>
      <c r="C155" s="41"/>
      <c r="D155" s="404"/>
      <c r="E155" s="70"/>
      <c r="F155" s="70"/>
      <c r="G155" s="43"/>
      <c r="H155" s="71"/>
      <c r="I155" s="72"/>
      <c r="J155" s="158" t="e">
        <f t="shared" si="7"/>
        <v>#DIV/0!</v>
      </c>
      <c r="K155" s="42"/>
      <c r="L155" s="42"/>
      <c r="M155" s="41"/>
    </row>
    <row r="156" spans="1:13">
      <c r="A156" s="24">
        <v>142</v>
      </c>
      <c r="B156" s="41"/>
      <c r="C156" s="41"/>
      <c r="D156" s="404"/>
      <c r="E156" s="70"/>
      <c r="F156" s="70"/>
      <c r="G156" s="43"/>
      <c r="H156" s="71"/>
      <c r="I156" s="72"/>
      <c r="J156" s="158" t="e">
        <f t="shared" si="7"/>
        <v>#DIV/0!</v>
      </c>
      <c r="K156" s="42"/>
      <c r="L156" s="42"/>
      <c r="M156" s="41"/>
    </row>
    <row r="157" spans="1:13">
      <c r="A157" s="24">
        <v>143</v>
      </c>
      <c r="B157" s="41"/>
      <c r="C157" s="41"/>
      <c r="D157" s="404"/>
      <c r="E157" s="70"/>
      <c r="F157" s="70"/>
      <c r="G157" s="43"/>
      <c r="H157" s="71"/>
      <c r="I157" s="72"/>
      <c r="J157" s="145" t="e">
        <f t="shared" si="7"/>
        <v>#DIV/0!</v>
      </c>
      <c r="K157" s="42"/>
      <c r="L157" s="42"/>
      <c r="M157" s="41"/>
    </row>
    <row r="158" spans="1:13">
      <c r="A158" s="24">
        <v>144</v>
      </c>
      <c r="B158" s="41"/>
      <c r="C158" s="41"/>
      <c r="D158" s="404"/>
      <c r="E158" s="70"/>
      <c r="F158" s="70"/>
      <c r="G158" s="43"/>
      <c r="H158" s="71"/>
      <c r="I158" s="72"/>
      <c r="J158" s="158" t="e">
        <f t="shared" si="7"/>
        <v>#DIV/0!</v>
      </c>
      <c r="K158" s="42"/>
      <c r="L158" s="42"/>
      <c r="M158" s="41"/>
    </row>
    <row r="159" spans="1:13">
      <c r="A159" s="24">
        <v>145</v>
      </c>
      <c r="B159" s="41"/>
      <c r="C159" s="41"/>
      <c r="D159" s="404"/>
      <c r="E159" s="70"/>
      <c r="F159" s="70"/>
      <c r="G159" s="43"/>
      <c r="H159" s="71"/>
      <c r="I159" s="72"/>
      <c r="J159" s="158" t="e">
        <f t="shared" si="7"/>
        <v>#DIV/0!</v>
      </c>
      <c r="K159" s="42"/>
      <c r="L159" s="42"/>
      <c r="M159" s="41"/>
    </row>
    <row r="160" spans="1:13">
      <c r="A160" s="65">
        <v>146</v>
      </c>
      <c r="B160" s="41"/>
      <c r="C160" s="41"/>
      <c r="D160" s="404"/>
      <c r="E160" s="70"/>
      <c r="F160" s="70"/>
      <c r="G160" s="43"/>
      <c r="H160" s="71"/>
      <c r="I160" s="72"/>
      <c r="J160" s="145" t="e">
        <f t="shared" si="7"/>
        <v>#DIV/0!</v>
      </c>
      <c r="K160" s="42"/>
      <c r="L160" s="42"/>
      <c r="M160" s="41"/>
    </row>
    <row r="161" spans="1:13">
      <c r="A161" s="65">
        <v>147</v>
      </c>
      <c r="B161" s="41"/>
      <c r="C161" s="41"/>
      <c r="D161" s="404"/>
      <c r="E161" s="70"/>
      <c r="F161" s="70"/>
      <c r="G161" s="43"/>
      <c r="H161" s="71"/>
      <c r="I161" s="72"/>
      <c r="J161" s="145" t="e">
        <f t="shared" si="7"/>
        <v>#DIV/0!</v>
      </c>
      <c r="K161" s="42"/>
      <c r="L161" s="42"/>
      <c r="M161" s="41"/>
    </row>
    <row r="162" spans="1:13">
      <c r="A162" s="24">
        <v>148</v>
      </c>
      <c r="B162" s="41"/>
      <c r="C162" s="41"/>
      <c r="D162" s="404"/>
      <c r="E162" s="70"/>
      <c r="F162" s="70"/>
      <c r="G162" s="43"/>
      <c r="H162" s="71"/>
      <c r="I162" s="72"/>
      <c r="J162" s="145" t="e">
        <f t="shared" si="7"/>
        <v>#DIV/0!</v>
      </c>
      <c r="K162" s="42"/>
      <c r="L162" s="42"/>
      <c r="M162" s="41"/>
    </row>
    <row r="163" spans="1:13">
      <c r="A163" s="24">
        <v>149</v>
      </c>
      <c r="B163" s="41"/>
      <c r="C163" s="41"/>
      <c r="D163" s="404"/>
      <c r="E163" s="70"/>
      <c r="F163" s="70"/>
      <c r="G163" s="43"/>
      <c r="H163" s="71"/>
      <c r="I163" s="72"/>
      <c r="J163" s="145" t="e">
        <f t="shared" si="7"/>
        <v>#DIV/0!</v>
      </c>
      <c r="K163" s="42"/>
      <c r="L163" s="42"/>
      <c r="M163" s="41"/>
    </row>
    <row r="164" spans="1:13">
      <c r="A164" s="24">
        <v>150</v>
      </c>
      <c r="B164" s="41"/>
      <c r="C164" s="41"/>
      <c r="D164" s="404"/>
      <c r="E164" s="70"/>
      <c r="F164" s="70"/>
      <c r="G164" s="43"/>
      <c r="H164" s="71"/>
      <c r="I164" s="72"/>
      <c r="J164" s="158" t="e">
        <f t="shared" si="7"/>
        <v>#DIV/0!</v>
      </c>
      <c r="K164" s="42"/>
      <c r="L164" s="42"/>
      <c r="M164" s="41"/>
    </row>
    <row r="165" spans="1:13">
      <c r="A165" s="24">
        <v>151</v>
      </c>
      <c r="B165" s="41"/>
      <c r="C165" s="41"/>
      <c r="D165" s="404"/>
      <c r="E165" s="70"/>
      <c r="F165" s="70"/>
      <c r="G165" s="43"/>
      <c r="H165" s="71"/>
      <c r="I165" s="72"/>
      <c r="J165" s="158" t="e">
        <f t="shared" si="7"/>
        <v>#DIV/0!</v>
      </c>
      <c r="K165" s="42"/>
      <c r="L165" s="42"/>
      <c r="M165" s="41"/>
    </row>
    <row r="166" spans="1:13">
      <c r="A166" s="24">
        <v>152</v>
      </c>
      <c r="B166" s="41"/>
      <c r="C166" s="41"/>
      <c r="D166" s="404"/>
      <c r="E166" s="70"/>
      <c r="F166" s="70"/>
      <c r="G166" s="43"/>
      <c r="H166" s="71"/>
      <c r="I166" s="72"/>
      <c r="J166" s="145" t="e">
        <f t="shared" si="7"/>
        <v>#DIV/0!</v>
      </c>
      <c r="K166" s="42"/>
      <c r="L166" s="42"/>
      <c r="M166" s="41"/>
    </row>
    <row r="167" spans="1:13">
      <c r="A167" s="24">
        <v>153</v>
      </c>
      <c r="B167" s="41"/>
      <c r="C167" s="41"/>
      <c r="D167" s="404"/>
      <c r="E167" s="70"/>
      <c r="F167" s="70"/>
      <c r="G167" s="43"/>
      <c r="H167" s="71"/>
      <c r="I167" s="72"/>
      <c r="J167" s="158" t="e">
        <f t="shared" si="7"/>
        <v>#DIV/0!</v>
      </c>
      <c r="K167" s="42"/>
      <c r="L167" s="42"/>
      <c r="M167" s="41"/>
    </row>
    <row r="168" spans="1:13">
      <c r="A168" s="24">
        <v>154</v>
      </c>
      <c r="B168" s="41"/>
      <c r="C168" s="41"/>
      <c r="D168" s="404"/>
      <c r="E168" s="70"/>
      <c r="F168" s="70"/>
      <c r="G168" s="43"/>
      <c r="H168" s="71"/>
      <c r="I168" s="72"/>
      <c r="J168" s="158" t="e">
        <f t="shared" si="7"/>
        <v>#DIV/0!</v>
      </c>
      <c r="K168" s="42"/>
      <c r="L168" s="42"/>
      <c r="M168" s="41"/>
    </row>
    <row r="169" spans="1:13">
      <c r="A169" s="24">
        <v>155</v>
      </c>
      <c r="B169" s="41"/>
      <c r="C169" s="41"/>
      <c r="D169" s="404"/>
      <c r="E169" s="70"/>
      <c r="F169" s="70"/>
      <c r="G169" s="43"/>
      <c r="H169" s="71"/>
      <c r="I169" s="72"/>
      <c r="J169" s="145" t="e">
        <f t="shared" si="7"/>
        <v>#DIV/0!</v>
      </c>
      <c r="K169" s="42"/>
      <c r="L169" s="42"/>
      <c r="M169" s="41"/>
    </row>
    <row r="170" spans="1:13">
      <c r="A170" s="65">
        <v>156</v>
      </c>
      <c r="B170" s="41"/>
      <c r="C170" s="41"/>
      <c r="D170" s="404"/>
      <c r="E170" s="70"/>
      <c r="F170" s="70"/>
      <c r="G170" s="43"/>
      <c r="H170" s="71"/>
      <c r="I170" s="72"/>
      <c r="J170" s="145" t="e">
        <f t="shared" si="7"/>
        <v>#DIV/0!</v>
      </c>
      <c r="K170" s="42"/>
      <c r="L170" s="42"/>
      <c r="M170" s="41"/>
    </row>
    <row r="171" spans="1:13">
      <c r="A171" s="65">
        <v>157</v>
      </c>
      <c r="B171" s="41"/>
      <c r="C171" s="41"/>
      <c r="D171" s="404"/>
      <c r="E171" s="70"/>
      <c r="F171" s="70"/>
      <c r="G171" s="43"/>
      <c r="H171" s="71"/>
      <c r="I171" s="72"/>
      <c r="J171" s="145" t="e">
        <f t="shared" si="7"/>
        <v>#DIV/0!</v>
      </c>
      <c r="K171" s="42"/>
      <c r="L171" s="42"/>
      <c r="M171" s="41"/>
    </row>
    <row r="172" spans="1:13">
      <c r="A172" s="24">
        <v>158</v>
      </c>
      <c r="B172" s="41"/>
      <c r="C172" s="41"/>
      <c r="D172" s="404"/>
      <c r="E172" s="70"/>
      <c r="F172" s="70"/>
      <c r="G172" s="43"/>
      <c r="H172" s="71"/>
      <c r="I172" s="72"/>
      <c r="J172" s="145" t="e">
        <f t="shared" si="7"/>
        <v>#DIV/0!</v>
      </c>
      <c r="K172" s="42"/>
      <c r="L172" s="42"/>
      <c r="M172" s="41"/>
    </row>
    <row r="173" spans="1:13">
      <c r="A173" s="24">
        <v>159</v>
      </c>
      <c r="B173" s="41"/>
      <c r="C173" s="41"/>
      <c r="D173" s="404"/>
      <c r="E173" s="70"/>
      <c r="F173" s="70"/>
      <c r="G173" s="43"/>
      <c r="H173" s="71"/>
      <c r="I173" s="72"/>
      <c r="J173" s="158" t="e">
        <f t="shared" si="7"/>
        <v>#DIV/0!</v>
      </c>
      <c r="K173" s="42"/>
      <c r="L173" s="42"/>
      <c r="M173" s="41"/>
    </row>
    <row r="174" spans="1:13">
      <c r="A174" s="24">
        <v>160</v>
      </c>
      <c r="B174" s="41"/>
      <c r="C174" s="41"/>
      <c r="D174" s="404"/>
      <c r="E174" s="70"/>
      <c r="F174" s="70"/>
      <c r="G174" s="43"/>
      <c r="H174" s="71"/>
      <c r="I174" s="72"/>
      <c r="J174" s="158" t="e">
        <f t="shared" si="7"/>
        <v>#DIV/0!</v>
      </c>
      <c r="K174" s="42"/>
      <c r="L174" s="42"/>
      <c r="M174" s="41"/>
    </row>
    <row r="175" spans="1:13">
      <c r="A175" s="24">
        <v>161</v>
      </c>
      <c r="B175" s="41"/>
      <c r="C175" s="41"/>
      <c r="D175" s="404"/>
      <c r="E175" s="70"/>
      <c r="F175" s="70"/>
      <c r="G175" s="43"/>
      <c r="H175" s="71"/>
      <c r="I175" s="72"/>
      <c r="J175" s="145" t="e">
        <f t="shared" si="7"/>
        <v>#DIV/0!</v>
      </c>
      <c r="K175" s="42"/>
      <c r="L175" s="42"/>
      <c r="M175" s="41"/>
    </row>
    <row r="176" spans="1:13">
      <c r="A176" s="24">
        <v>162</v>
      </c>
      <c r="B176" s="41"/>
      <c r="C176" s="41"/>
      <c r="D176" s="404"/>
      <c r="E176" s="70"/>
      <c r="F176" s="70"/>
      <c r="G176" s="43"/>
      <c r="H176" s="71"/>
      <c r="I176" s="72"/>
      <c r="J176" s="158" t="e">
        <f t="shared" si="7"/>
        <v>#DIV/0!</v>
      </c>
      <c r="K176" s="42"/>
      <c r="L176" s="42"/>
      <c r="M176" s="41"/>
    </row>
    <row r="177" spans="1:13">
      <c r="A177" s="24">
        <v>163</v>
      </c>
      <c r="B177" s="41"/>
      <c r="C177" s="41"/>
      <c r="D177" s="404"/>
      <c r="E177" s="70"/>
      <c r="F177" s="70"/>
      <c r="G177" s="43"/>
      <c r="H177" s="71"/>
      <c r="I177" s="72"/>
      <c r="J177" s="158" t="e">
        <f t="shared" si="7"/>
        <v>#DIV/0!</v>
      </c>
      <c r="K177" s="42"/>
      <c r="L177" s="42"/>
      <c r="M177" s="41"/>
    </row>
    <row r="178" spans="1:13">
      <c r="A178" s="24">
        <v>164</v>
      </c>
      <c r="B178" s="41"/>
      <c r="C178" s="41"/>
      <c r="D178" s="404"/>
      <c r="E178" s="70"/>
      <c r="F178" s="70"/>
      <c r="G178" s="43"/>
      <c r="H178" s="71"/>
      <c r="I178" s="72"/>
      <c r="J178" s="145" t="e">
        <f t="shared" si="7"/>
        <v>#DIV/0!</v>
      </c>
      <c r="K178" s="42"/>
      <c r="L178" s="42"/>
      <c r="M178" s="41"/>
    </row>
    <row r="179" spans="1:13">
      <c r="A179" s="24">
        <v>165</v>
      </c>
      <c r="B179" s="41"/>
      <c r="C179" s="41"/>
      <c r="D179" s="404"/>
      <c r="E179" s="70"/>
      <c r="F179" s="70"/>
      <c r="G179" s="43"/>
      <c r="H179" s="71"/>
      <c r="I179" s="72"/>
      <c r="J179" s="145" t="e">
        <f t="shared" si="7"/>
        <v>#DIV/0!</v>
      </c>
      <c r="K179" s="42"/>
      <c r="L179" s="42"/>
      <c r="M179" s="41"/>
    </row>
    <row r="180" spans="1:13">
      <c r="A180" s="65">
        <v>166</v>
      </c>
      <c r="B180" s="41"/>
      <c r="C180" s="41"/>
      <c r="D180" s="404"/>
      <c r="E180" s="70"/>
      <c r="F180" s="70"/>
      <c r="G180" s="43"/>
      <c r="H180" s="71"/>
      <c r="I180" s="72"/>
      <c r="J180" s="145" t="e">
        <f t="shared" si="7"/>
        <v>#DIV/0!</v>
      </c>
      <c r="K180" s="42"/>
      <c r="L180" s="42"/>
      <c r="M180" s="41"/>
    </row>
    <row r="181" spans="1:13">
      <c r="A181" s="65">
        <v>167</v>
      </c>
      <c r="B181" s="41"/>
      <c r="C181" s="41"/>
      <c r="D181" s="404"/>
      <c r="E181" s="70"/>
      <c r="F181" s="70"/>
      <c r="G181" s="43"/>
      <c r="H181" s="71"/>
      <c r="I181" s="72"/>
      <c r="J181" s="145" t="e">
        <f t="shared" si="7"/>
        <v>#DIV/0!</v>
      </c>
      <c r="K181" s="42"/>
      <c r="L181" s="42"/>
      <c r="M181" s="41"/>
    </row>
    <row r="182" spans="1:13">
      <c r="A182" s="24">
        <v>168</v>
      </c>
      <c r="B182" s="41"/>
      <c r="C182" s="41"/>
      <c r="D182" s="404"/>
      <c r="E182" s="70"/>
      <c r="F182" s="70"/>
      <c r="G182" s="43"/>
      <c r="H182" s="71"/>
      <c r="I182" s="72"/>
      <c r="J182" s="158" t="e">
        <f t="shared" si="7"/>
        <v>#DIV/0!</v>
      </c>
      <c r="K182" s="42"/>
      <c r="L182" s="42"/>
      <c r="M182" s="41"/>
    </row>
    <row r="183" spans="1:13">
      <c r="A183" s="24">
        <v>169</v>
      </c>
      <c r="B183" s="41"/>
      <c r="C183" s="41"/>
      <c r="D183" s="404"/>
      <c r="E183" s="70"/>
      <c r="F183" s="70"/>
      <c r="G183" s="43"/>
      <c r="H183" s="71"/>
      <c r="I183" s="72"/>
      <c r="J183" s="158" t="e">
        <f t="shared" si="7"/>
        <v>#DIV/0!</v>
      </c>
      <c r="K183" s="42"/>
      <c r="L183" s="42"/>
      <c r="M183" s="41"/>
    </row>
    <row r="184" spans="1:13">
      <c r="A184" s="24">
        <v>170</v>
      </c>
      <c r="B184" s="41"/>
      <c r="C184" s="41"/>
      <c r="D184" s="404"/>
      <c r="E184" s="70"/>
      <c r="F184" s="70"/>
      <c r="G184" s="43"/>
      <c r="H184" s="71"/>
      <c r="I184" s="72"/>
      <c r="J184" s="145" t="e">
        <f t="shared" si="7"/>
        <v>#DIV/0!</v>
      </c>
      <c r="K184" s="42"/>
      <c r="L184" s="42"/>
      <c r="M184" s="41"/>
    </row>
    <row r="185" spans="1:13">
      <c r="A185" s="24">
        <v>171</v>
      </c>
      <c r="B185" s="41"/>
      <c r="C185" s="41"/>
      <c r="D185" s="404"/>
      <c r="E185" s="70"/>
      <c r="F185" s="70"/>
      <c r="G185" s="43"/>
      <c r="H185" s="71"/>
      <c r="I185" s="72"/>
      <c r="J185" s="158" t="e">
        <f t="shared" si="7"/>
        <v>#DIV/0!</v>
      </c>
      <c r="K185" s="42"/>
      <c r="L185" s="42"/>
      <c r="M185" s="41"/>
    </row>
    <row r="186" spans="1:13">
      <c r="A186" s="24">
        <v>172</v>
      </c>
      <c r="B186" s="41"/>
      <c r="C186" s="41"/>
      <c r="D186" s="404"/>
      <c r="E186" s="70"/>
      <c r="F186" s="70"/>
      <c r="G186" s="43"/>
      <c r="H186" s="71"/>
      <c r="I186" s="72"/>
      <c r="J186" s="158" t="e">
        <f t="shared" si="7"/>
        <v>#DIV/0!</v>
      </c>
      <c r="K186" s="42"/>
      <c r="L186" s="42"/>
      <c r="M186" s="41"/>
    </row>
    <row r="187" spans="1:13">
      <c r="A187" s="24">
        <v>173</v>
      </c>
      <c r="B187" s="41"/>
      <c r="C187" s="41"/>
      <c r="D187" s="404"/>
      <c r="E187" s="70"/>
      <c r="F187" s="70"/>
      <c r="G187" s="43"/>
      <c r="H187" s="71"/>
      <c r="I187" s="72"/>
      <c r="J187" s="145" t="e">
        <f t="shared" si="7"/>
        <v>#DIV/0!</v>
      </c>
      <c r="K187" s="42"/>
      <c r="L187" s="42"/>
      <c r="M187" s="41"/>
    </row>
    <row r="188" spans="1:13">
      <c r="A188" s="24">
        <v>174</v>
      </c>
      <c r="B188" s="41"/>
      <c r="C188" s="41"/>
      <c r="D188" s="404"/>
      <c r="E188" s="70"/>
      <c r="F188" s="70"/>
      <c r="G188" s="43"/>
      <c r="H188" s="71"/>
      <c r="I188" s="72"/>
      <c r="J188" s="145" t="e">
        <f t="shared" si="7"/>
        <v>#DIV/0!</v>
      </c>
      <c r="K188" s="42"/>
      <c r="L188" s="42"/>
      <c r="M188" s="41"/>
    </row>
    <row r="189" spans="1:13">
      <c r="A189" s="24">
        <v>175</v>
      </c>
      <c r="B189" s="41"/>
      <c r="C189" s="41"/>
      <c r="D189" s="404"/>
      <c r="E189" s="70"/>
      <c r="F189" s="70"/>
      <c r="G189" s="43"/>
      <c r="H189" s="71"/>
      <c r="I189" s="72"/>
      <c r="J189" s="145" t="e">
        <f t="shared" si="7"/>
        <v>#DIV/0!</v>
      </c>
      <c r="K189" s="42"/>
      <c r="L189" s="42"/>
      <c r="M189" s="41"/>
    </row>
    <row r="190" spans="1:13">
      <c r="A190" s="65">
        <v>176</v>
      </c>
      <c r="B190" s="41"/>
      <c r="C190" s="41"/>
      <c r="D190" s="404"/>
      <c r="E190" s="70"/>
      <c r="F190" s="70"/>
      <c r="G190" s="43"/>
      <c r="H190" s="71"/>
      <c r="I190" s="72"/>
      <c r="J190" s="145" t="e">
        <f t="shared" si="7"/>
        <v>#DIV/0!</v>
      </c>
      <c r="K190" s="42"/>
      <c r="L190" s="42"/>
      <c r="M190" s="41"/>
    </row>
    <row r="191" spans="1:13">
      <c r="A191" s="65">
        <v>177</v>
      </c>
      <c r="B191" s="41"/>
      <c r="C191" s="41"/>
      <c r="D191" s="404"/>
      <c r="E191" s="70"/>
      <c r="F191" s="70"/>
      <c r="G191" s="43"/>
      <c r="H191" s="71"/>
      <c r="I191" s="72"/>
      <c r="J191" s="158" t="e">
        <f t="shared" si="7"/>
        <v>#DIV/0!</v>
      </c>
      <c r="K191" s="42"/>
      <c r="L191" s="42"/>
      <c r="M191" s="41"/>
    </row>
    <row r="192" spans="1:13">
      <c r="A192" s="24">
        <v>178</v>
      </c>
      <c r="B192" s="41"/>
      <c r="C192" s="41"/>
      <c r="D192" s="404"/>
      <c r="E192" s="70"/>
      <c r="F192" s="70"/>
      <c r="G192" s="43"/>
      <c r="H192" s="71"/>
      <c r="I192" s="72"/>
      <c r="J192" s="158" t="e">
        <f t="shared" si="7"/>
        <v>#DIV/0!</v>
      </c>
      <c r="K192" s="42"/>
      <c r="L192" s="42"/>
      <c r="M192" s="41"/>
    </row>
    <row r="193" spans="1:13">
      <c r="A193" s="24">
        <v>179</v>
      </c>
      <c r="B193" s="41"/>
      <c r="C193" s="41"/>
      <c r="D193" s="404"/>
      <c r="E193" s="70"/>
      <c r="F193" s="70"/>
      <c r="G193" s="43"/>
      <c r="H193" s="71"/>
      <c r="I193" s="72"/>
      <c r="J193" s="145" t="e">
        <f t="shared" si="7"/>
        <v>#DIV/0!</v>
      </c>
      <c r="K193" s="42"/>
      <c r="L193" s="42"/>
      <c r="M193" s="41"/>
    </row>
    <row r="194" spans="1:13">
      <c r="A194" s="24">
        <v>180</v>
      </c>
      <c r="B194" s="41"/>
      <c r="C194" s="41"/>
      <c r="D194" s="404"/>
      <c r="E194" s="70"/>
      <c r="F194" s="70"/>
      <c r="G194" s="43"/>
      <c r="H194" s="71"/>
      <c r="I194" s="72"/>
      <c r="J194" s="158" t="e">
        <f t="shared" si="7"/>
        <v>#DIV/0!</v>
      </c>
      <c r="K194" s="42"/>
      <c r="L194" s="42"/>
      <c r="M194" s="41"/>
    </row>
    <row r="195" spans="1:13">
      <c r="A195" s="24">
        <v>181</v>
      </c>
      <c r="B195" s="41"/>
      <c r="C195" s="41"/>
      <c r="D195" s="404"/>
      <c r="E195" s="70"/>
      <c r="F195" s="70"/>
      <c r="G195" s="43"/>
      <c r="H195" s="71"/>
      <c r="I195" s="72"/>
      <c r="J195" s="158" t="e">
        <f t="shared" si="7"/>
        <v>#DIV/0!</v>
      </c>
      <c r="K195" s="42"/>
      <c r="L195" s="42"/>
      <c r="M195" s="41"/>
    </row>
    <row r="196" spans="1:13">
      <c r="A196" s="24">
        <v>182</v>
      </c>
      <c r="B196" s="41"/>
      <c r="C196" s="41"/>
      <c r="D196" s="404"/>
      <c r="E196" s="70"/>
      <c r="F196" s="70"/>
      <c r="G196" s="43"/>
      <c r="H196" s="71"/>
      <c r="I196" s="72"/>
      <c r="J196" s="145" t="e">
        <f t="shared" si="7"/>
        <v>#DIV/0!</v>
      </c>
      <c r="K196" s="42"/>
      <c r="L196" s="42"/>
      <c r="M196" s="41"/>
    </row>
    <row r="197" spans="1:13">
      <c r="A197" s="24">
        <v>183</v>
      </c>
      <c r="B197" s="41"/>
      <c r="C197" s="41"/>
      <c r="D197" s="404"/>
      <c r="E197" s="70"/>
      <c r="F197" s="70"/>
      <c r="G197" s="43"/>
      <c r="H197" s="71"/>
      <c r="I197" s="72"/>
      <c r="J197" s="145" t="e">
        <f t="shared" si="7"/>
        <v>#DIV/0!</v>
      </c>
      <c r="K197" s="42"/>
      <c r="L197" s="42"/>
      <c r="M197" s="41"/>
    </row>
    <row r="198" spans="1:13">
      <c r="A198" s="24">
        <v>184</v>
      </c>
      <c r="B198" s="41"/>
      <c r="C198" s="41"/>
      <c r="D198" s="404"/>
      <c r="E198" s="70"/>
      <c r="F198" s="70"/>
      <c r="G198" s="43"/>
      <c r="H198" s="71"/>
      <c r="I198" s="72"/>
      <c r="J198" s="145" t="e">
        <f t="shared" si="7"/>
        <v>#DIV/0!</v>
      </c>
      <c r="K198" s="42"/>
      <c r="L198" s="42"/>
      <c r="M198" s="41"/>
    </row>
    <row r="199" spans="1:13">
      <c r="A199" s="24">
        <v>185</v>
      </c>
      <c r="B199" s="41"/>
      <c r="C199" s="41"/>
      <c r="D199" s="404"/>
      <c r="E199" s="70"/>
      <c r="F199" s="70"/>
      <c r="G199" s="43"/>
      <c r="H199" s="71"/>
      <c r="I199" s="72"/>
      <c r="J199" s="145" t="e">
        <f t="shared" si="7"/>
        <v>#DIV/0!</v>
      </c>
      <c r="K199" s="42"/>
      <c r="L199" s="42"/>
      <c r="M199" s="41"/>
    </row>
    <row r="200" spans="1:13">
      <c r="A200" s="65">
        <v>186</v>
      </c>
      <c r="B200" s="41"/>
      <c r="C200" s="41"/>
      <c r="D200" s="404"/>
      <c r="E200" s="70"/>
      <c r="F200" s="70"/>
      <c r="G200" s="43"/>
      <c r="H200" s="71"/>
      <c r="I200" s="72"/>
      <c r="J200" s="158" t="e">
        <f t="shared" si="7"/>
        <v>#DIV/0!</v>
      </c>
      <c r="K200" s="42"/>
      <c r="L200" s="42"/>
      <c r="M200" s="41"/>
    </row>
    <row r="201" spans="1:13">
      <c r="A201" s="65">
        <v>187</v>
      </c>
      <c r="B201" s="41"/>
      <c r="C201" s="41"/>
      <c r="D201" s="404"/>
      <c r="E201" s="70"/>
      <c r="F201" s="70"/>
      <c r="G201" s="43"/>
      <c r="H201" s="71"/>
      <c r="I201" s="72"/>
      <c r="J201" s="158" t="e">
        <f t="shared" si="7"/>
        <v>#DIV/0!</v>
      </c>
      <c r="K201" s="42"/>
      <c r="L201" s="42"/>
      <c r="M201" s="41"/>
    </row>
    <row r="202" spans="1:13">
      <c r="A202" s="24">
        <v>188</v>
      </c>
      <c r="B202" s="41"/>
      <c r="C202" s="41"/>
      <c r="D202" s="404"/>
      <c r="E202" s="70"/>
      <c r="F202" s="70"/>
      <c r="G202" s="43"/>
      <c r="H202" s="71"/>
      <c r="I202" s="72"/>
      <c r="J202" s="145" t="e">
        <f t="shared" si="7"/>
        <v>#DIV/0!</v>
      </c>
      <c r="K202" s="42"/>
      <c r="L202" s="42"/>
      <c r="M202" s="41"/>
    </row>
    <row r="203" spans="1:13">
      <c r="A203" s="24">
        <v>189</v>
      </c>
      <c r="B203" s="41"/>
      <c r="C203" s="41"/>
      <c r="D203" s="404"/>
      <c r="E203" s="70"/>
      <c r="F203" s="70"/>
      <c r="G203" s="43"/>
      <c r="H203" s="71"/>
      <c r="I203" s="72"/>
      <c r="J203" s="158" t="e">
        <f t="shared" si="7"/>
        <v>#DIV/0!</v>
      </c>
      <c r="K203" s="42"/>
      <c r="L203" s="42"/>
      <c r="M203" s="41"/>
    </row>
    <row r="204" spans="1:13">
      <c r="A204" s="24">
        <v>190</v>
      </c>
      <c r="B204" s="41"/>
      <c r="C204" s="41"/>
      <c r="D204" s="404"/>
      <c r="E204" s="70"/>
      <c r="F204" s="70"/>
      <c r="G204" s="43"/>
      <c r="H204" s="71"/>
      <c r="I204" s="72"/>
      <c r="J204" s="158" t="e">
        <f t="shared" si="7"/>
        <v>#DIV/0!</v>
      </c>
      <c r="K204" s="42"/>
      <c r="L204" s="42"/>
      <c r="M204" s="41"/>
    </row>
    <row r="205" spans="1:13">
      <c r="A205" s="24">
        <v>191</v>
      </c>
      <c r="B205" s="41"/>
      <c r="C205" s="41"/>
      <c r="D205" s="404"/>
      <c r="E205" s="70"/>
      <c r="F205" s="70"/>
      <c r="G205" s="43"/>
      <c r="H205" s="71"/>
      <c r="I205" s="72"/>
      <c r="J205" s="145" t="e">
        <f t="shared" si="7"/>
        <v>#DIV/0!</v>
      </c>
      <c r="K205" s="42"/>
      <c r="L205" s="42"/>
      <c r="M205" s="41"/>
    </row>
    <row r="206" spans="1:13">
      <c r="A206" s="24">
        <v>192</v>
      </c>
      <c r="B206" s="41"/>
      <c r="C206" s="41"/>
      <c r="D206" s="404"/>
      <c r="E206" s="70"/>
      <c r="F206" s="70"/>
      <c r="G206" s="43"/>
      <c r="H206" s="71"/>
      <c r="I206" s="72"/>
      <c r="J206" s="145" t="e">
        <f t="shared" si="7"/>
        <v>#DIV/0!</v>
      </c>
      <c r="K206" s="42"/>
      <c r="L206" s="42"/>
      <c r="M206" s="41"/>
    </row>
    <row r="207" spans="1:13">
      <c r="A207" s="24">
        <v>193</v>
      </c>
      <c r="B207" s="41"/>
      <c r="C207" s="41"/>
      <c r="D207" s="404"/>
      <c r="E207" s="70"/>
      <c r="F207" s="70"/>
      <c r="G207" s="43"/>
      <c r="H207" s="71"/>
      <c r="I207" s="72"/>
      <c r="J207" s="145" t="e">
        <f t="shared" ref="J207:J270" si="8">H207/I207</f>
        <v>#DIV/0!</v>
      </c>
      <c r="K207" s="42"/>
      <c r="L207" s="42"/>
      <c r="M207" s="41"/>
    </row>
    <row r="208" spans="1:13">
      <c r="A208" s="24">
        <v>194</v>
      </c>
      <c r="B208" s="41"/>
      <c r="C208" s="41"/>
      <c r="D208" s="404"/>
      <c r="E208" s="70"/>
      <c r="F208" s="70"/>
      <c r="G208" s="43"/>
      <c r="H208" s="71"/>
      <c r="I208" s="72"/>
      <c r="J208" s="145" t="e">
        <f t="shared" si="8"/>
        <v>#DIV/0!</v>
      </c>
      <c r="K208" s="42"/>
      <c r="L208" s="42"/>
      <c r="M208" s="41"/>
    </row>
    <row r="209" spans="1:13">
      <c r="A209" s="24">
        <v>195</v>
      </c>
      <c r="B209" s="41"/>
      <c r="C209" s="41"/>
      <c r="D209" s="404"/>
      <c r="E209" s="70"/>
      <c r="F209" s="70"/>
      <c r="G209" s="43"/>
      <c r="H209" s="71"/>
      <c r="I209" s="72"/>
      <c r="J209" s="158" t="e">
        <f t="shared" si="8"/>
        <v>#DIV/0!</v>
      </c>
      <c r="K209" s="42"/>
      <c r="L209" s="42"/>
      <c r="M209" s="41"/>
    </row>
    <row r="210" spans="1:13">
      <c r="A210" s="65">
        <v>196</v>
      </c>
      <c r="B210" s="41"/>
      <c r="C210" s="41"/>
      <c r="D210" s="404"/>
      <c r="E210" s="70"/>
      <c r="F210" s="70"/>
      <c r="G210" s="43"/>
      <c r="H210" s="71"/>
      <c r="I210" s="72"/>
      <c r="J210" s="158" t="e">
        <f t="shared" si="8"/>
        <v>#DIV/0!</v>
      </c>
      <c r="K210" s="42"/>
      <c r="L210" s="42"/>
      <c r="M210" s="41"/>
    </row>
    <row r="211" spans="1:13">
      <c r="A211" s="65">
        <v>197</v>
      </c>
      <c r="B211" s="41"/>
      <c r="C211" s="41"/>
      <c r="D211" s="404"/>
      <c r="E211" s="70"/>
      <c r="F211" s="70"/>
      <c r="G211" s="43"/>
      <c r="H211" s="71"/>
      <c r="I211" s="72"/>
      <c r="J211" s="145" t="e">
        <f t="shared" si="8"/>
        <v>#DIV/0!</v>
      </c>
      <c r="K211" s="42"/>
      <c r="L211" s="42"/>
      <c r="M211" s="41"/>
    </row>
    <row r="212" spans="1:13">
      <c r="A212" s="24">
        <v>198</v>
      </c>
      <c r="B212" s="41"/>
      <c r="C212" s="41"/>
      <c r="D212" s="404"/>
      <c r="E212" s="70"/>
      <c r="F212" s="70"/>
      <c r="G212" s="43"/>
      <c r="H212" s="71"/>
      <c r="I212" s="72"/>
      <c r="J212" s="158" t="e">
        <f t="shared" si="8"/>
        <v>#DIV/0!</v>
      </c>
      <c r="K212" s="42"/>
      <c r="L212" s="42"/>
      <c r="M212" s="41"/>
    </row>
    <row r="213" spans="1:13">
      <c r="A213" s="24">
        <v>199</v>
      </c>
      <c r="B213" s="41"/>
      <c r="C213" s="41"/>
      <c r="D213" s="404"/>
      <c r="E213" s="70"/>
      <c r="F213" s="70"/>
      <c r="G213" s="43"/>
      <c r="H213" s="71"/>
      <c r="I213" s="72"/>
      <c r="J213" s="158" t="e">
        <f t="shared" si="8"/>
        <v>#DIV/0!</v>
      </c>
      <c r="K213" s="42"/>
      <c r="L213" s="42"/>
      <c r="M213" s="41"/>
    </row>
    <row r="214" spans="1:13">
      <c r="A214" s="24">
        <v>200</v>
      </c>
      <c r="B214" s="41"/>
      <c r="C214" s="41"/>
      <c r="D214" s="404"/>
      <c r="E214" s="70"/>
      <c r="F214" s="70"/>
      <c r="G214" s="43"/>
      <c r="H214" s="71"/>
      <c r="I214" s="72"/>
      <c r="J214" s="145" t="e">
        <f t="shared" si="8"/>
        <v>#DIV/0!</v>
      </c>
      <c r="K214" s="42"/>
      <c r="L214" s="42"/>
      <c r="M214" s="41"/>
    </row>
    <row r="215" spans="1:13">
      <c r="A215" s="24">
        <v>201</v>
      </c>
      <c r="B215" s="41"/>
      <c r="C215" s="41"/>
      <c r="D215" s="404"/>
      <c r="E215" s="70"/>
      <c r="F215" s="70"/>
      <c r="G215" s="43"/>
      <c r="H215" s="71"/>
      <c r="I215" s="72"/>
      <c r="J215" s="145" t="e">
        <f t="shared" si="8"/>
        <v>#DIV/0!</v>
      </c>
      <c r="K215" s="42"/>
      <c r="L215" s="42"/>
      <c r="M215" s="41"/>
    </row>
    <row r="216" spans="1:13">
      <c r="A216" s="24">
        <v>202</v>
      </c>
      <c r="B216" s="41"/>
      <c r="C216" s="41"/>
      <c r="D216" s="404"/>
      <c r="E216" s="70"/>
      <c r="F216" s="70"/>
      <c r="G216" s="43"/>
      <c r="H216" s="71"/>
      <c r="I216" s="72"/>
      <c r="J216" s="145" t="e">
        <f t="shared" si="8"/>
        <v>#DIV/0!</v>
      </c>
      <c r="K216" s="42"/>
      <c r="L216" s="42"/>
      <c r="M216" s="41"/>
    </row>
    <row r="217" spans="1:13">
      <c r="A217" s="24">
        <v>203</v>
      </c>
      <c r="B217" s="41"/>
      <c r="C217" s="41"/>
      <c r="D217" s="404"/>
      <c r="E217" s="70"/>
      <c r="F217" s="70"/>
      <c r="G217" s="43"/>
      <c r="H217" s="71"/>
      <c r="I217" s="72"/>
      <c r="J217" s="145" t="e">
        <f t="shared" si="8"/>
        <v>#DIV/0!</v>
      </c>
      <c r="K217" s="42"/>
      <c r="L217" s="42"/>
      <c r="M217" s="41"/>
    </row>
    <row r="218" spans="1:13">
      <c r="A218" s="24">
        <v>204</v>
      </c>
      <c r="B218" s="41"/>
      <c r="C218" s="41"/>
      <c r="D218" s="404"/>
      <c r="E218" s="70"/>
      <c r="F218" s="70"/>
      <c r="G218" s="43"/>
      <c r="H218" s="71"/>
      <c r="I218" s="72"/>
      <c r="J218" s="158" t="e">
        <f t="shared" si="8"/>
        <v>#DIV/0!</v>
      </c>
      <c r="K218" s="42"/>
      <c r="L218" s="42"/>
      <c r="M218" s="41"/>
    </row>
    <row r="219" spans="1:13">
      <c r="A219" s="24">
        <v>205</v>
      </c>
      <c r="B219" s="41"/>
      <c r="C219" s="41"/>
      <c r="D219" s="404"/>
      <c r="E219" s="70"/>
      <c r="F219" s="70"/>
      <c r="G219" s="43"/>
      <c r="H219" s="71"/>
      <c r="I219" s="72"/>
      <c r="J219" s="158" t="e">
        <f t="shared" si="8"/>
        <v>#DIV/0!</v>
      </c>
      <c r="K219" s="42"/>
      <c r="L219" s="42"/>
      <c r="M219" s="41"/>
    </row>
    <row r="220" spans="1:13">
      <c r="A220" s="65">
        <v>206</v>
      </c>
      <c r="B220" s="41"/>
      <c r="C220" s="41"/>
      <c r="D220" s="404"/>
      <c r="E220" s="70"/>
      <c r="F220" s="70"/>
      <c r="G220" s="43"/>
      <c r="H220" s="71"/>
      <c r="I220" s="72"/>
      <c r="J220" s="145" t="e">
        <f t="shared" si="8"/>
        <v>#DIV/0!</v>
      </c>
      <c r="K220" s="42"/>
      <c r="L220" s="42"/>
      <c r="M220" s="41"/>
    </row>
    <row r="221" spans="1:13">
      <c r="A221" s="65">
        <v>207</v>
      </c>
      <c r="B221" s="41"/>
      <c r="C221" s="41"/>
      <c r="D221" s="404"/>
      <c r="E221" s="70"/>
      <c r="F221" s="70"/>
      <c r="G221" s="43"/>
      <c r="H221" s="71"/>
      <c r="I221" s="72"/>
      <c r="J221" s="158" t="e">
        <f t="shared" si="8"/>
        <v>#DIV/0!</v>
      </c>
      <c r="K221" s="42"/>
      <c r="L221" s="42"/>
      <c r="M221" s="41"/>
    </row>
    <row r="222" spans="1:13">
      <c r="A222" s="24">
        <v>208</v>
      </c>
      <c r="B222" s="41"/>
      <c r="C222" s="41"/>
      <c r="D222" s="404"/>
      <c r="E222" s="70"/>
      <c r="F222" s="70"/>
      <c r="G222" s="43"/>
      <c r="H222" s="71"/>
      <c r="I222" s="72"/>
      <c r="J222" s="158" t="e">
        <f t="shared" si="8"/>
        <v>#DIV/0!</v>
      </c>
      <c r="K222" s="42"/>
      <c r="L222" s="42"/>
      <c r="M222" s="41"/>
    </row>
    <row r="223" spans="1:13">
      <c r="A223" s="24">
        <v>209</v>
      </c>
      <c r="B223" s="41"/>
      <c r="C223" s="41"/>
      <c r="D223" s="404"/>
      <c r="E223" s="70"/>
      <c r="F223" s="70"/>
      <c r="G223" s="43"/>
      <c r="H223" s="71"/>
      <c r="I223" s="72"/>
      <c r="J223" s="145" t="e">
        <f t="shared" si="8"/>
        <v>#DIV/0!</v>
      </c>
      <c r="K223" s="42"/>
      <c r="L223" s="42"/>
      <c r="M223" s="41"/>
    </row>
    <row r="224" spans="1:13">
      <c r="A224" s="24">
        <v>210</v>
      </c>
      <c r="B224" s="41"/>
      <c r="C224" s="41"/>
      <c r="D224" s="404"/>
      <c r="E224" s="70"/>
      <c r="F224" s="70"/>
      <c r="G224" s="43"/>
      <c r="H224" s="71"/>
      <c r="I224" s="72"/>
      <c r="J224" s="145" t="e">
        <f t="shared" si="8"/>
        <v>#DIV/0!</v>
      </c>
      <c r="K224" s="42"/>
      <c r="L224" s="42"/>
      <c r="M224" s="41"/>
    </row>
    <row r="225" spans="1:13">
      <c r="A225" s="24">
        <v>211</v>
      </c>
      <c r="B225" s="41"/>
      <c r="C225" s="41"/>
      <c r="D225" s="404"/>
      <c r="E225" s="70"/>
      <c r="F225" s="70"/>
      <c r="G225" s="43"/>
      <c r="H225" s="71"/>
      <c r="I225" s="72"/>
      <c r="J225" s="145" t="e">
        <f t="shared" si="8"/>
        <v>#DIV/0!</v>
      </c>
      <c r="K225" s="42"/>
      <c r="L225" s="42"/>
      <c r="M225" s="41"/>
    </row>
    <row r="226" spans="1:13">
      <c r="A226" s="24">
        <v>212</v>
      </c>
      <c r="B226" s="41"/>
      <c r="C226" s="41"/>
      <c r="D226" s="404"/>
      <c r="E226" s="70"/>
      <c r="F226" s="70"/>
      <c r="G226" s="43"/>
      <c r="H226" s="71"/>
      <c r="I226" s="72"/>
      <c r="J226" s="145" t="e">
        <f t="shared" si="8"/>
        <v>#DIV/0!</v>
      </c>
      <c r="K226" s="42"/>
      <c r="L226" s="42"/>
      <c r="M226" s="41"/>
    </row>
    <row r="227" spans="1:13">
      <c r="A227" s="24">
        <v>213</v>
      </c>
      <c r="B227" s="41"/>
      <c r="C227" s="41"/>
      <c r="D227" s="404"/>
      <c r="E227" s="70"/>
      <c r="F227" s="70"/>
      <c r="G227" s="43"/>
      <c r="H227" s="71"/>
      <c r="I227" s="72"/>
      <c r="J227" s="158" t="e">
        <f t="shared" si="8"/>
        <v>#DIV/0!</v>
      </c>
      <c r="K227" s="42"/>
      <c r="L227" s="42"/>
      <c r="M227" s="41"/>
    </row>
    <row r="228" spans="1:13">
      <c r="A228" s="24">
        <v>214</v>
      </c>
      <c r="B228" s="41"/>
      <c r="C228" s="41"/>
      <c r="D228" s="404"/>
      <c r="E228" s="70"/>
      <c r="F228" s="70"/>
      <c r="G228" s="43"/>
      <c r="H228" s="71"/>
      <c r="I228" s="72"/>
      <c r="J228" s="158" t="e">
        <f t="shared" si="8"/>
        <v>#DIV/0!</v>
      </c>
      <c r="K228" s="42"/>
      <c r="L228" s="42"/>
      <c r="M228" s="41"/>
    </row>
    <row r="229" spans="1:13">
      <c r="A229" s="24">
        <v>215</v>
      </c>
      <c r="B229" s="41"/>
      <c r="C229" s="41"/>
      <c r="D229" s="404"/>
      <c r="E229" s="70"/>
      <c r="F229" s="70"/>
      <c r="G229" s="43"/>
      <c r="H229" s="71"/>
      <c r="I229" s="72"/>
      <c r="J229" s="145" t="e">
        <f t="shared" si="8"/>
        <v>#DIV/0!</v>
      </c>
      <c r="K229" s="42"/>
      <c r="L229" s="42"/>
      <c r="M229" s="41"/>
    </row>
    <row r="230" spans="1:13">
      <c r="A230" s="65">
        <v>216</v>
      </c>
      <c r="B230" s="41"/>
      <c r="C230" s="41"/>
      <c r="D230" s="404"/>
      <c r="E230" s="70"/>
      <c r="F230" s="70"/>
      <c r="G230" s="43"/>
      <c r="H230" s="71"/>
      <c r="I230" s="72"/>
      <c r="J230" s="158" t="e">
        <f t="shared" si="8"/>
        <v>#DIV/0!</v>
      </c>
      <c r="K230" s="42"/>
      <c r="L230" s="42"/>
      <c r="M230" s="41"/>
    </row>
    <row r="231" spans="1:13">
      <c r="A231" s="65">
        <v>217</v>
      </c>
      <c r="B231" s="41"/>
      <c r="C231" s="41"/>
      <c r="D231" s="404"/>
      <c r="E231" s="70"/>
      <c r="F231" s="70"/>
      <c r="G231" s="43"/>
      <c r="H231" s="71"/>
      <c r="I231" s="72"/>
      <c r="J231" s="158" t="e">
        <f t="shared" si="8"/>
        <v>#DIV/0!</v>
      </c>
      <c r="K231" s="42"/>
      <c r="L231" s="42"/>
      <c r="M231" s="41"/>
    </row>
    <row r="232" spans="1:13">
      <c r="A232" s="24">
        <v>218</v>
      </c>
      <c r="B232" s="41"/>
      <c r="C232" s="41"/>
      <c r="D232" s="404"/>
      <c r="E232" s="70"/>
      <c r="F232" s="70"/>
      <c r="G232" s="43"/>
      <c r="H232" s="71"/>
      <c r="I232" s="72"/>
      <c r="J232" s="145" t="e">
        <f t="shared" si="8"/>
        <v>#DIV/0!</v>
      </c>
      <c r="K232" s="42"/>
      <c r="L232" s="42"/>
      <c r="M232" s="41"/>
    </row>
    <row r="233" spans="1:13">
      <c r="A233" s="24">
        <v>219</v>
      </c>
      <c r="B233" s="41"/>
      <c r="C233" s="41"/>
      <c r="D233" s="404"/>
      <c r="E233" s="70"/>
      <c r="F233" s="70"/>
      <c r="G233" s="43"/>
      <c r="H233" s="71"/>
      <c r="I233" s="72"/>
      <c r="J233" s="145" t="e">
        <f t="shared" si="8"/>
        <v>#DIV/0!</v>
      </c>
      <c r="K233" s="42"/>
      <c r="L233" s="42"/>
      <c r="M233" s="41"/>
    </row>
    <row r="234" spans="1:13">
      <c r="A234" s="24">
        <v>220</v>
      </c>
      <c r="B234" s="41"/>
      <c r="C234" s="41"/>
      <c r="D234" s="404"/>
      <c r="E234" s="70"/>
      <c r="F234" s="70"/>
      <c r="G234" s="43"/>
      <c r="H234" s="71"/>
      <c r="I234" s="72"/>
      <c r="J234" s="145" t="e">
        <f t="shared" si="8"/>
        <v>#DIV/0!</v>
      </c>
      <c r="K234" s="42"/>
      <c r="L234" s="42"/>
      <c r="M234" s="41"/>
    </row>
    <row r="235" spans="1:13">
      <c r="A235" s="24">
        <v>221</v>
      </c>
      <c r="B235" s="41"/>
      <c r="C235" s="41"/>
      <c r="D235" s="404"/>
      <c r="E235" s="70"/>
      <c r="F235" s="70"/>
      <c r="G235" s="43"/>
      <c r="H235" s="71"/>
      <c r="I235" s="72"/>
      <c r="J235" s="145" t="e">
        <f t="shared" si="8"/>
        <v>#DIV/0!</v>
      </c>
      <c r="K235" s="42"/>
      <c r="L235" s="42"/>
      <c r="M235" s="41"/>
    </row>
    <row r="236" spans="1:13">
      <c r="A236" s="24">
        <v>222</v>
      </c>
      <c r="B236" s="41"/>
      <c r="C236" s="41"/>
      <c r="D236" s="404"/>
      <c r="E236" s="70"/>
      <c r="F236" s="70"/>
      <c r="G236" s="43"/>
      <c r="H236" s="71"/>
      <c r="I236" s="72"/>
      <c r="J236" s="158" t="e">
        <f t="shared" si="8"/>
        <v>#DIV/0!</v>
      </c>
      <c r="K236" s="42"/>
      <c r="L236" s="42"/>
      <c r="M236" s="41"/>
    </row>
    <row r="237" spans="1:13">
      <c r="A237" s="24">
        <v>223</v>
      </c>
      <c r="B237" s="41"/>
      <c r="C237" s="41"/>
      <c r="D237" s="404"/>
      <c r="E237" s="70"/>
      <c r="F237" s="70"/>
      <c r="G237" s="43"/>
      <c r="H237" s="71"/>
      <c r="I237" s="72"/>
      <c r="J237" s="158" t="e">
        <f t="shared" si="8"/>
        <v>#DIV/0!</v>
      </c>
      <c r="K237" s="42"/>
      <c r="L237" s="42"/>
      <c r="M237" s="41"/>
    </row>
    <row r="238" spans="1:13">
      <c r="A238" s="24">
        <v>224</v>
      </c>
      <c r="B238" s="41"/>
      <c r="C238" s="41"/>
      <c r="D238" s="404"/>
      <c r="E238" s="70"/>
      <c r="F238" s="70"/>
      <c r="G238" s="43"/>
      <c r="H238" s="71"/>
      <c r="I238" s="72"/>
      <c r="J238" s="145" t="e">
        <f t="shared" si="8"/>
        <v>#DIV/0!</v>
      </c>
      <c r="K238" s="42"/>
      <c r="L238" s="42"/>
      <c r="M238" s="41"/>
    </row>
    <row r="239" spans="1:13">
      <c r="A239" s="24">
        <v>225</v>
      </c>
      <c r="B239" s="41"/>
      <c r="C239" s="41"/>
      <c r="D239" s="404"/>
      <c r="E239" s="70"/>
      <c r="F239" s="70"/>
      <c r="G239" s="43"/>
      <c r="H239" s="71"/>
      <c r="I239" s="72"/>
      <c r="J239" s="158" t="e">
        <f t="shared" si="8"/>
        <v>#DIV/0!</v>
      </c>
      <c r="K239" s="42"/>
      <c r="L239" s="42"/>
      <c r="M239" s="41"/>
    </row>
    <row r="240" spans="1:13">
      <c r="A240" s="65">
        <v>226</v>
      </c>
      <c r="B240" s="41"/>
      <c r="C240" s="41"/>
      <c r="D240" s="404"/>
      <c r="E240" s="70"/>
      <c r="F240" s="70"/>
      <c r="G240" s="43"/>
      <c r="H240" s="71"/>
      <c r="I240" s="72"/>
      <c r="J240" s="158" t="e">
        <f t="shared" si="8"/>
        <v>#DIV/0!</v>
      </c>
      <c r="K240" s="42"/>
      <c r="L240" s="42"/>
      <c r="M240" s="41"/>
    </row>
    <row r="241" spans="1:13">
      <c r="A241" s="65">
        <v>227</v>
      </c>
      <c r="B241" s="41"/>
      <c r="C241" s="41"/>
      <c r="D241" s="404"/>
      <c r="E241" s="70"/>
      <c r="F241" s="70"/>
      <c r="G241" s="43"/>
      <c r="H241" s="71"/>
      <c r="I241" s="72"/>
      <c r="J241" s="145" t="e">
        <f t="shared" si="8"/>
        <v>#DIV/0!</v>
      </c>
      <c r="K241" s="42"/>
      <c r="L241" s="42"/>
      <c r="M241" s="41"/>
    </row>
    <row r="242" spans="1:13">
      <c r="A242" s="24">
        <v>228</v>
      </c>
      <c r="B242" s="41"/>
      <c r="C242" s="41"/>
      <c r="D242" s="404"/>
      <c r="E242" s="70"/>
      <c r="F242" s="70"/>
      <c r="G242" s="43"/>
      <c r="H242" s="71"/>
      <c r="I242" s="72"/>
      <c r="J242" s="145" t="e">
        <f t="shared" si="8"/>
        <v>#DIV/0!</v>
      </c>
      <c r="K242" s="42"/>
      <c r="L242" s="42"/>
      <c r="M242" s="41"/>
    </row>
    <row r="243" spans="1:13">
      <c r="A243" s="24">
        <v>229</v>
      </c>
      <c r="B243" s="41"/>
      <c r="C243" s="41"/>
      <c r="D243" s="404"/>
      <c r="E243" s="70"/>
      <c r="F243" s="70"/>
      <c r="G243" s="43"/>
      <c r="H243" s="71"/>
      <c r="I243" s="72"/>
      <c r="J243" s="145" t="e">
        <f t="shared" si="8"/>
        <v>#DIV/0!</v>
      </c>
      <c r="K243" s="42"/>
      <c r="L243" s="42"/>
      <c r="M243" s="41"/>
    </row>
    <row r="244" spans="1:13">
      <c r="A244" s="24">
        <v>230</v>
      </c>
      <c r="B244" s="41"/>
      <c r="C244" s="41"/>
      <c r="D244" s="404"/>
      <c r="E244" s="70"/>
      <c r="F244" s="70"/>
      <c r="G244" s="43"/>
      <c r="H244" s="71"/>
      <c r="I244" s="72"/>
      <c r="J244" s="145" t="e">
        <f t="shared" si="8"/>
        <v>#DIV/0!</v>
      </c>
      <c r="K244" s="42"/>
      <c r="L244" s="42"/>
      <c r="M244" s="41"/>
    </row>
    <row r="245" spans="1:13">
      <c r="A245" s="24">
        <v>231</v>
      </c>
      <c r="B245" s="41"/>
      <c r="C245" s="41"/>
      <c r="D245" s="404"/>
      <c r="E245" s="70"/>
      <c r="F245" s="70"/>
      <c r="G245" s="43"/>
      <c r="H245" s="71"/>
      <c r="I245" s="72"/>
      <c r="J245" s="158" t="e">
        <f t="shared" si="8"/>
        <v>#DIV/0!</v>
      </c>
      <c r="K245" s="42"/>
      <c r="L245" s="42"/>
      <c r="M245" s="41"/>
    </row>
    <row r="246" spans="1:13">
      <c r="A246" s="24">
        <v>232</v>
      </c>
      <c r="B246" s="41"/>
      <c r="C246" s="41"/>
      <c r="D246" s="404"/>
      <c r="E246" s="70"/>
      <c r="F246" s="70"/>
      <c r="G246" s="43"/>
      <c r="H246" s="71"/>
      <c r="I246" s="72"/>
      <c r="J246" s="158" t="e">
        <f t="shared" si="8"/>
        <v>#DIV/0!</v>
      </c>
      <c r="K246" s="42"/>
      <c r="L246" s="42"/>
      <c r="M246" s="41"/>
    </row>
    <row r="247" spans="1:13">
      <c r="A247" s="24">
        <v>233</v>
      </c>
      <c r="B247" s="41"/>
      <c r="C247" s="41"/>
      <c r="D247" s="404"/>
      <c r="E247" s="70"/>
      <c r="F247" s="70"/>
      <c r="G247" s="43"/>
      <c r="H247" s="71"/>
      <c r="I247" s="72"/>
      <c r="J247" s="145" t="e">
        <f t="shared" si="8"/>
        <v>#DIV/0!</v>
      </c>
      <c r="K247" s="42"/>
      <c r="L247" s="42"/>
      <c r="M247" s="41"/>
    </row>
    <row r="248" spans="1:13">
      <c r="A248" s="24">
        <v>234</v>
      </c>
      <c r="B248" s="41"/>
      <c r="C248" s="41"/>
      <c r="D248" s="404"/>
      <c r="E248" s="70"/>
      <c r="F248" s="70"/>
      <c r="G248" s="43"/>
      <c r="H248" s="71"/>
      <c r="I248" s="72"/>
      <c r="J248" s="158" t="e">
        <f t="shared" si="8"/>
        <v>#DIV/0!</v>
      </c>
      <c r="K248" s="42"/>
      <c r="L248" s="42"/>
      <c r="M248" s="41"/>
    </row>
    <row r="249" spans="1:13">
      <c r="A249" s="24">
        <v>235</v>
      </c>
      <c r="B249" s="41"/>
      <c r="C249" s="41"/>
      <c r="D249" s="404"/>
      <c r="E249" s="70"/>
      <c r="F249" s="70"/>
      <c r="G249" s="43"/>
      <c r="H249" s="71"/>
      <c r="I249" s="72"/>
      <c r="J249" s="158" t="e">
        <f t="shared" si="8"/>
        <v>#DIV/0!</v>
      </c>
      <c r="K249" s="42"/>
      <c r="L249" s="42"/>
      <c r="M249" s="41"/>
    </row>
    <row r="250" spans="1:13">
      <c r="A250" s="65">
        <v>236</v>
      </c>
      <c r="B250" s="41"/>
      <c r="C250" s="41"/>
      <c r="D250" s="404"/>
      <c r="E250" s="70"/>
      <c r="F250" s="70"/>
      <c r="G250" s="43"/>
      <c r="H250" s="71"/>
      <c r="I250" s="72"/>
      <c r="J250" s="145" t="e">
        <f t="shared" si="8"/>
        <v>#DIV/0!</v>
      </c>
      <c r="K250" s="42"/>
      <c r="L250" s="42"/>
      <c r="M250" s="41"/>
    </row>
    <row r="251" spans="1:13">
      <c r="A251" s="65">
        <v>237</v>
      </c>
      <c r="B251" s="41"/>
      <c r="C251" s="41"/>
      <c r="D251" s="404"/>
      <c r="E251" s="70"/>
      <c r="F251" s="70"/>
      <c r="G251" s="43"/>
      <c r="H251" s="71"/>
      <c r="I251" s="72"/>
      <c r="J251" s="145" t="e">
        <f t="shared" si="8"/>
        <v>#DIV/0!</v>
      </c>
      <c r="K251" s="42"/>
      <c r="L251" s="42"/>
      <c r="M251" s="41"/>
    </row>
    <row r="252" spans="1:13">
      <c r="A252" s="24">
        <v>238</v>
      </c>
      <c r="B252" s="41"/>
      <c r="C252" s="41"/>
      <c r="D252" s="404"/>
      <c r="E252" s="70"/>
      <c r="F252" s="70"/>
      <c r="G252" s="43"/>
      <c r="H252" s="71"/>
      <c r="I252" s="72"/>
      <c r="J252" s="145" t="e">
        <f t="shared" si="8"/>
        <v>#DIV/0!</v>
      </c>
      <c r="K252" s="42"/>
      <c r="L252" s="42"/>
      <c r="M252" s="41"/>
    </row>
    <row r="253" spans="1:13">
      <c r="A253" s="24">
        <v>239</v>
      </c>
      <c r="B253" s="41"/>
      <c r="C253" s="41"/>
      <c r="D253" s="404"/>
      <c r="E253" s="70"/>
      <c r="F253" s="70"/>
      <c r="G253" s="43"/>
      <c r="H253" s="71"/>
      <c r="I253" s="72"/>
      <c r="J253" s="145" t="e">
        <f t="shared" si="8"/>
        <v>#DIV/0!</v>
      </c>
      <c r="K253" s="42"/>
      <c r="L253" s="42"/>
      <c r="M253" s="41"/>
    </row>
    <row r="254" spans="1:13">
      <c r="A254" s="24">
        <v>240</v>
      </c>
      <c r="B254" s="41"/>
      <c r="C254" s="41"/>
      <c r="D254" s="404"/>
      <c r="E254" s="70"/>
      <c r="F254" s="70"/>
      <c r="G254" s="43"/>
      <c r="H254" s="71"/>
      <c r="I254" s="72"/>
      <c r="J254" s="158" t="e">
        <f t="shared" si="8"/>
        <v>#DIV/0!</v>
      </c>
      <c r="K254" s="42"/>
      <c r="L254" s="42"/>
      <c r="M254" s="41"/>
    </row>
    <row r="255" spans="1:13">
      <c r="A255" s="24">
        <v>241</v>
      </c>
      <c r="B255" s="41"/>
      <c r="C255" s="41"/>
      <c r="D255" s="404"/>
      <c r="E255" s="70"/>
      <c r="F255" s="70"/>
      <c r="G255" s="43"/>
      <c r="H255" s="71"/>
      <c r="I255" s="72"/>
      <c r="J255" s="158" t="e">
        <f t="shared" si="8"/>
        <v>#DIV/0!</v>
      </c>
      <c r="K255" s="42"/>
      <c r="L255" s="42"/>
      <c r="M255" s="41"/>
    </row>
    <row r="256" spans="1:13">
      <c r="A256" s="24">
        <v>242</v>
      </c>
      <c r="B256" s="41"/>
      <c r="C256" s="41"/>
      <c r="D256" s="404"/>
      <c r="E256" s="70"/>
      <c r="F256" s="70"/>
      <c r="G256" s="43"/>
      <c r="H256" s="71"/>
      <c r="I256" s="72"/>
      <c r="J256" s="145" t="e">
        <f t="shared" si="8"/>
        <v>#DIV/0!</v>
      </c>
      <c r="K256" s="42"/>
      <c r="L256" s="42"/>
      <c r="M256" s="41"/>
    </row>
    <row r="257" spans="1:13">
      <c r="A257" s="24">
        <v>243</v>
      </c>
      <c r="B257" s="41"/>
      <c r="C257" s="41"/>
      <c r="D257" s="404"/>
      <c r="E257" s="70"/>
      <c r="F257" s="70"/>
      <c r="G257" s="43"/>
      <c r="H257" s="71"/>
      <c r="I257" s="72"/>
      <c r="J257" s="158" t="e">
        <f t="shared" si="8"/>
        <v>#DIV/0!</v>
      </c>
      <c r="K257" s="42"/>
      <c r="L257" s="42"/>
      <c r="M257" s="41"/>
    </row>
    <row r="258" spans="1:13">
      <c r="A258" s="24">
        <v>244</v>
      </c>
      <c r="B258" s="41"/>
      <c r="C258" s="41"/>
      <c r="D258" s="404"/>
      <c r="E258" s="70"/>
      <c r="F258" s="70"/>
      <c r="G258" s="43"/>
      <c r="H258" s="71"/>
      <c r="I258" s="72"/>
      <c r="J258" s="158" t="e">
        <f t="shared" si="8"/>
        <v>#DIV/0!</v>
      </c>
      <c r="K258" s="42"/>
      <c r="L258" s="42"/>
      <c r="M258" s="41"/>
    </row>
    <row r="259" spans="1:13">
      <c r="A259" s="24">
        <v>245</v>
      </c>
      <c r="B259" s="41"/>
      <c r="C259" s="41"/>
      <c r="D259" s="404"/>
      <c r="E259" s="70"/>
      <c r="F259" s="70"/>
      <c r="G259" s="43"/>
      <c r="H259" s="71"/>
      <c r="I259" s="72"/>
      <c r="J259" s="145" t="e">
        <f t="shared" si="8"/>
        <v>#DIV/0!</v>
      </c>
      <c r="K259" s="42"/>
      <c r="L259" s="42"/>
      <c r="M259" s="41"/>
    </row>
    <row r="260" spans="1:13">
      <c r="A260" s="65">
        <v>246</v>
      </c>
      <c r="B260" s="41"/>
      <c r="C260" s="41"/>
      <c r="D260" s="404"/>
      <c r="E260" s="70"/>
      <c r="F260" s="70"/>
      <c r="G260" s="43"/>
      <c r="H260" s="71"/>
      <c r="I260" s="72"/>
      <c r="J260" s="145" t="e">
        <f t="shared" si="8"/>
        <v>#DIV/0!</v>
      </c>
      <c r="K260" s="42"/>
      <c r="L260" s="42"/>
      <c r="M260" s="41"/>
    </row>
    <row r="261" spans="1:13">
      <c r="A261" s="65">
        <v>247</v>
      </c>
      <c r="B261" s="41"/>
      <c r="C261" s="41"/>
      <c r="D261" s="404"/>
      <c r="E261" s="70"/>
      <c r="F261" s="70"/>
      <c r="G261" s="43"/>
      <c r="H261" s="71"/>
      <c r="I261" s="72"/>
      <c r="J261" s="145" t="e">
        <f t="shared" si="8"/>
        <v>#DIV/0!</v>
      </c>
      <c r="K261" s="42"/>
      <c r="L261" s="42"/>
      <c r="M261" s="41"/>
    </row>
    <row r="262" spans="1:13">
      <c r="A262" s="24">
        <v>248</v>
      </c>
      <c r="B262" s="41"/>
      <c r="C262" s="41"/>
      <c r="D262" s="404"/>
      <c r="E262" s="70"/>
      <c r="F262" s="70"/>
      <c r="G262" s="43"/>
      <c r="H262" s="71"/>
      <c r="I262" s="72"/>
      <c r="J262" s="145" t="e">
        <f t="shared" si="8"/>
        <v>#DIV/0!</v>
      </c>
      <c r="K262" s="42"/>
      <c r="L262" s="42"/>
      <c r="M262" s="41"/>
    </row>
    <row r="263" spans="1:13">
      <c r="A263" s="24">
        <v>249</v>
      </c>
      <c r="B263" s="41"/>
      <c r="C263" s="41"/>
      <c r="D263" s="404"/>
      <c r="E263" s="70"/>
      <c r="F263" s="70"/>
      <c r="G263" s="43"/>
      <c r="H263" s="71"/>
      <c r="I263" s="72"/>
      <c r="J263" s="158" t="e">
        <f t="shared" si="8"/>
        <v>#DIV/0!</v>
      </c>
      <c r="K263" s="42"/>
      <c r="L263" s="42"/>
      <c r="M263" s="41"/>
    </row>
    <row r="264" spans="1:13">
      <c r="A264" s="24">
        <v>250</v>
      </c>
      <c r="B264" s="41"/>
      <c r="C264" s="41"/>
      <c r="D264" s="404"/>
      <c r="E264" s="70"/>
      <c r="F264" s="70"/>
      <c r="G264" s="43"/>
      <c r="H264" s="71"/>
      <c r="I264" s="72"/>
      <c r="J264" s="158" t="e">
        <f t="shared" si="8"/>
        <v>#DIV/0!</v>
      </c>
      <c r="K264" s="42"/>
      <c r="L264" s="42"/>
      <c r="M264" s="41"/>
    </row>
    <row r="265" spans="1:13">
      <c r="A265" s="24">
        <v>251</v>
      </c>
      <c r="B265" s="41"/>
      <c r="C265" s="41"/>
      <c r="D265" s="404"/>
      <c r="E265" s="70"/>
      <c r="F265" s="70"/>
      <c r="G265" s="43"/>
      <c r="H265" s="71"/>
      <c r="I265" s="72"/>
      <c r="J265" s="145" t="e">
        <f t="shared" si="8"/>
        <v>#DIV/0!</v>
      </c>
      <c r="K265" s="42"/>
      <c r="L265" s="42"/>
      <c r="M265" s="41"/>
    </row>
    <row r="266" spans="1:13">
      <c r="A266" s="24">
        <v>252</v>
      </c>
      <c r="B266" s="41"/>
      <c r="C266" s="41"/>
      <c r="D266" s="404"/>
      <c r="E266" s="70"/>
      <c r="F266" s="70"/>
      <c r="G266" s="43"/>
      <c r="H266" s="71"/>
      <c r="I266" s="72"/>
      <c r="J266" s="158" t="e">
        <f t="shared" si="8"/>
        <v>#DIV/0!</v>
      </c>
      <c r="K266" s="42"/>
      <c r="L266" s="42"/>
      <c r="M266" s="41"/>
    </row>
    <row r="267" spans="1:13">
      <c r="A267" s="24">
        <v>253</v>
      </c>
      <c r="B267" s="41"/>
      <c r="C267" s="41"/>
      <c r="D267" s="404"/>
      <c r="E267" s="70"/>
      <c r="F267" s="70"/>
      <c r="G267" s="43"/>
      <c r="H267" s="71"/>
      <c r="I267" s="72"/>
      <c r="J267" s="158" t="e">
        <f t="shared" si="8"/>
        <v>#DIV/0!</v>
      </c>
      <c r="K267" s="42"/>
      <c r="L267" s="42"/>
      <c r="M267" s="41"/>
    </row>
    <row r="268" spans="1:13">
      <c r="A268" s="24">
        <v>254</v>
      </c>
      <c r="B268" s="41"/>
      <c r="C268" s="41"/>
      <c r="D268" s="404"/>
      <c r="E268" s="70"/>
      <c r="F268" s="70"/>
      <c r="G268" s="43"/>
      <c r="H268" s="71"/>
      <c r="I268" s="72"/>
      <c r="J268" s="145" t="e">
        <f t="shared" si="8"/>
        <v>#DIV/0!</v>
      </c>
      <c r="K268" s="42"/>
      <c r="L268" s="42"/>
      <c r="M268" s="41"/>
    </row>
    <row r="269" spans="1:13">
      <c r="A269" s="24">
        <v>255</v>
      </c>
      <c r="B269" s="41"/>
      <c r="C269" s="41"/>
      <c r="D269" s="404"/>
      <c r="E269" s="70"/>
      <c r="F269" s="70"/>
      <c r="G269" s="43"/>
      <c r="H269" s="71"/>
      <c r="I269" s="72"/>
      <c r="J269" s="145" t="e">
        <f t="shared" si="8"/>
        <v>#DIV/0!</v>
      </c>
      <c r="K269" s="42"/>
      <c r="L269" s="42"/>
      <c r="M269" s="41"/>
    </row>
    <row r="270" spans="1:13">
      <c r="A270" s="65">
        <v>256</v>
      </c>
      <c r="B270" s="41"/>
      <c r="C270" s="41"/>
      <c r="D270" s="404"/>
      <c r="E270" s="70"/>
      <c r="F270" s="70"/>
      <c r="G270" s="43"/>
      <c r="H270" s="71"/>
      <c r="I270" s="72"/>
      <c r="J270" s="145" t="e">
        <f t="shared" si="8"/>
        <v>#DIV/0!</v>
      </c>
      <c r="K270" s="42"/>
      <c r="L270" s="42"/>
      <c r="M270" s="41"/>
    </row>
    <row r="271" spans="1:13">
      <c r="A271" s="65">
        <v>257</v>
      </c>
      <c r="B271" s="41"/>
      <c r="C271" s="41"/>
      <c r="D271" s="404"/>
      <c r="E271" s="70"/>
      <c r="F271" s="70"/>
      <c r="G271" s="43"/>
      <c r="H271" s="71"/>
      <c r="I271" s="72"/>
      <c r="J271" s="145" t="e">
        <f t="shared" ref="J271:J334" si="9">H271/I271</f>
        <v>#DIV/0!</v>
      </c>
      <c r="K271" s="42"/>
      <c r="L271" s="42"/>
      <c r="M271" s="41"/>
    </row>
    <row r="272" spans="1:13">
      <c r="A272" s="24">
        <v>258</v>
      </c>
      <c r="B272" s="41"/>
      <c r="C272" s="41"/>
      <c r="D272" s="404"/>
      <c r="E272" s="70"/>
      <c r="F272" s="70"/>
      <c r="G272" s="43"/>
      <c r="H272" s="71"/>
      <c r="I272" s="72"/>
      <c r="J272" s="158" t="e">
        <f t="shared" si="9"/>
        <v>#DIV/0!</v>
      </c>
      <c r="K272" s="42"/>
      <c r="L272" s="42"/>
      <c r="M272" s="41"/>
    </row>
    <row r="273" spans="1:13">
      <c r="A273" s="24">
        <v>259</v>
      </c>
      <c r="B273" s="41"/>
      <c r="C273" s="41"/>
      <c r="D273" s="404"/>
      <c r="E273" s="70"/>
      <c r="F273" s="70"/>
      <c r="G273" s="43"/>
      <c r="H273" s="71"/>
      <c r="I273" s="72"/>
      <c r="J273" s="158" t="e">
        <f t="shared" si="9"/>
        <v>#DIV/0!</v>
      </c>
      <c r="K273" s="42"/>
      <c r="L273" s="42"/>
      <c r="M273" s="41"/>
    </row>
    <row r="274" spans="1:13">
      <c r="A274" s="24">
        <v>260</v>
      </c>
      <c r="B274" s="41"/>
      <c r="C274" s="41"/>
      <c r="D274" s="404"/>
      <c r="E274" s="70"/>
      <c r="F274" s="70"/>
      <c r="G274" s="43"/>
      <c r="H274" s="71"/>
      <c r="I274" s="72"/>
      <c r="J274" s="145" t="e">
        <f t="shared" si="9"/>
        <v>#DIV/0!</v>
      </c>
      <c r="K274" s="42"/>
      <c r="L274" s="42"/>
      <c r="M274" s="41"/>
    </row>
    <row r="275" spans="1:13">
      <c r="A275" s="24">
        <v>261</v>
      </c>
      <c r="B275" s="41"/>
      <c r="C275" s="41"/>
      <c r="D275" s="404"/>
      <c r="E275" s="70"/>
      <c r="F275" s="70"/>
      <c r="G275" s="43"/>
      <c r="H275" s="71"/>
      <c r="I275" s="72"/>
      <c r="J275" s="158" t="e">
        <f t="shared" si="9"/>
        <v>#DIV/0!</v>
      </c>
      <c r="K275" s="42"/>
      <c r="L275" s="42"/>
      <c r="M275" s="41"/>
    </row>
    <row r="276" spans="1:13">
      <c r="A276" s="24">
        <v>262</v>
      </c>
      <c r="B276" s="41"/>
      <c r="C276" s="41"/>
      <c r="D276" s="404"/>
      <c r="E276" s="70"/>
      <c r="F276" s="70"/>
      <c r="G276" s="43"/>
      <c r="H276" s="71"/>
      <c r="I276" s="72"/>
      <c r="J276" s="158" t="e">
        <f t="shared" si="9"/>
        <v>#DIV/0!</v>
      </c>
      <c r="K276" s="42"/>
      <c r="L276" s="42"/>
      <c r="M276" s="41"/>
    </row>
    <row r="277" spans="1:13">
      <c r="A277" s="24">
        <v>263</v>
      </c>
      <c r="B277" s="41"/>
      <c r="C277" s="41"/>
      <c r="D277" s="404"/>
      <c r="E277" s="70"/>
      <c r="F277" s="70"/>
      <c r="G277" s="43"/>
      <c r="H277" s="71"/>
      <c r="I277" s="72"/>
      <c r="J277" s="145" t="e">
        <f t="shared" si="9"/>
        <v>#DIV/0!</v>
      </c>
      <c r="K277" s="42"/>
      <c r="L277" s="42"/>
      <c r="M277" s="41"/>
    </row>
    <row r="278" spans="1:13">
      <c r="A278" s="24">
        <v>264</v>
      </c>
      <c r="B278" s="41"/>
      <c r="C278" s="41"/>
      <c r="D278" s="404"/>
      <c r="E278" s="70"/>
      <c r="F278" s="70"/>
      <c r="G278" s="43"/>
      <c r="H278" s="71"/>
      <c r="I278" s="72"/>
      <c r="J278" s="145" t="e">
        <f t="shared" si="9"/>
        <v>#DIV/0!</v>
      </c>
      <c r="K278" s="42"/>
      <c r="L278" s="42"/>
      <c r="M278" s="41"/>
    </row>
    <row r="279" spans="1:13">
      <c r="A279" s="24">
        <v>265</v>
      </c>
      <c r="B279" s="41"/>
      <c r="C279" s="41"/>
      <c r="D279" s="404"/>
      <c r="E279" s="70"/>
      <c r="F279" s="70"/>
      <c r="G279" s="43"/>
      <c r="H279" s="71"/>
      <c r="I279" s="72"/>
      <c r="J279" s="145" t="e">
        <f t="shared" si="9"/>
        <v>#DIV/0!</v>
      </c>
      <c r="K279" s="42"/>
      <c r="L279" s="42"/>
      <c r="M279" s="41"/>
    </row>
    <row r="280" spans="1:13">
      <c r="A280" s="65">
        <v>266</v>
      </c>
      <c r="B280" s="41"/>
      <c r="C280" s="41"/>
      <c r="D280" s="404"/>
      <c r="E280" s="70"/>
      <c r="F280" s="70"/>
      <c r="G280" s="43"/>
      <c r="H280" s="71"/>
      <c r="I280" s="72"/>
      <c r="J280" s="145" t="e">
        <f t="shared" si="9"/>
        <v>#DIV/0!</v>
      </c>
      <c r="K280" s="42"/>
      <c r="L280" s="42"/>
      <c r="M280" s="41"/>
    </row>
    <row r="281" spans="1:13">
      <c r="A281" s="65">
        <v>267</v>
      </c>
      <c r="B281" s="41"/>
      <c r="C281" s="41"/>
      <c r="D281" s="404"/>
      <c r="E281" s="70"/>
      <c r="F281" s="70"/>
      <c r="G281" s="43"/>
      <c r="H281" s="71"/>
      <c r="I281" s="72"/>
      <c r="J281" s="158" t="e">
        <f t="shared" si="9"/>
        <v>#DIV/0!</v>
      </c>
      <c r="K281" s="42"/>
      <c r="L281" s="42"/>
      <c r="M281" s="41"/>
    </row>
    <row r="282" spans="1:13">
      <c r="A282" s="24">
        <v>268</v>
      </c>
      <c r="B282" s="41"/>
      <c r="C282" s="41"/>
      <c r="D282" s="404"/>
      <c r="E282" s="70"/>
      <c r="F282" s="70"/>
      <c r="G282" s="43"/>
      <c r="H282" s="71"/>
      <c r="I282" s="72"/>
      <c r="J282" s="158" t="e">
        <f t="shared" si="9"/>
        <v>#DIV/0!</v>
      </c>
      <c r="K282" s="42"/>
      <c r="L282" s="42"/>
      <c r="M282" s="41"/>
    </row>
    <row r="283" spans="1:13">
      <c r="A283" s="24">
        <v>269</v>
      </c>
      <c r="B283" s="41"/>
      <c r="C283" s="41"/>
      <c r="D283" s="404"/>
      <c r="E283" s="70"/>
      <c r="F283" s="70"/>
      <c r="G283" s="43"/>
      <c r="H283" s="71"/>
      <c r="I283" s="72"/>
      <c r="J283" s="145" t="e">
        <f t="shared" si="9"/>
        <v>#DIV/0!</v>
      </c>
      <c r="K283" s="42"/>
      <c r="L283" s="42"/>
      <c r="M283" s="41"/>
    </row>
    <row r="284" spans="1:13">
      <c r="A284" s="24">
        <v>270</v>
      </c>
      <c r="B284" s="41"/>
      <c r="C284" s="41"/>
      <c r="D284" s="404"/>
      <c r="E284" s="70"/>
      <c r="F284" s="70"/>
      <c r="G284" s="43"/>
      <c r="H284" s="71"/>
      <c r="I284" s="72"/>
      <c r="J284" s="158" t="e">
        <f t="shared" si="9"/>
        <v>#DIV/0!</v>
      </c>
      <c r="K284" s="42"/>
      <c r="L284" s="42"/>
      <c r="M284" s="41"/>
    </row>
    <row r="285" spans="1:13">
      <c r="A285" s="24">
        <v>271</v>
      </c>
      <c r="B285" s="41"/>
      <c r="C285" s="41"/>
      <c r="D285" s="404"/>
      <c r="E285" s="70"/>
      <c r="F285" s="70"/>
      <c r="G285" s="43"/>
      <c r="H285" s="71"/>
      <c r="I285" s="72"/>
      <c r="J285" s="158" t="e">
        <f t="shared" si="9"/>
        <v>#DIV/0!</v>
      </c>
      <c r="K285" s="42"/>
      <c r="L285" s="42"/>
      <c r="M285" s="41"/>
    </row>
    <row r="286" spans="1:13">
      <c r="A286" s="24">
        <v>272</v>
      </c>
      <c r="B286" s="41"/>
      <c r="C286" s="41"/>
      <c r="D286" s="404"/>
      <c r="E286" s="70"/>
      <c r="F286" s="70"/>
      <c r="G286" s="43"/>
      <c r="H286" s="71"/>
      <c r="I286" s="72"/>
      <c r="J286" s="145" t="e">
        <f t="shared" si="9"/>
        <v>#DIV/0!</v>
      </c>
      <c r="K286" s="42"/>
      <c r="L286" s="42"/>
      <c r="M286" s="41"/>
    </row>
    <row r="287" spans="1:13">
      <c r="A287" s="24">
        <v>273</v>
      </c>
      <c r="B287" s="41"/>
      <c r="C287" s="41"/>
      <c r="D287" s="404"/>
      <c r="E287" s="70"/>
      <c r="F287" s="70"/>
      <c r="G287" s="43"/>
      <c r="H287" s="71"/>
      <c r="I287" s="72"/>
      <c r="J287" s="145" t="e">
        <f t="shared" si="9"/>
        <v>#DIV/0!</v>
      </c>
      <c r="K287" s="42"/>
      <c r="L287" s="42"/>
      <c r="M287" s="41"/>
    </row>
    <row r="288" spans="1:13">
      <c r="A288" s="24">
        <v>274</v>
      </c>
      <c r="B288" s="41"/>
      <c r="C288" s="41"/>
      <c r="D288" s="404"/>
      <c r="E288" s="70"/>
      <c r="F288" s="70"/>
      <c r="G288" s="43"/>
      <c r="H288" s="71"/>
      <c r="I288" s="72"/>
      <c r="J288" s="145" t="e">
        <f t="shared" si="9"/>
        <v>#DIV/0!</v>
      </c>
      <c r="K288" s="42"/>
      <c r="L288" s="42"/>
      <c r="M288" s="41"/>
    </row>
    <row r="289" spans="1:13">
      <c r="A289" s="24">
        <v>275</v>
      </c>
      <c r="B289" s="41"/>
      <c r="C289" s="41"/>
      <c r="D289" s="404"/>
      <c r="E289" s="70"/>
      <c r="F289" s="70"/>
      <c r="G289" s="43"/>
      <c r="H289" s="71"/>
      <c r="I289" s="72"/>
      <c r="J289" s="145" t="e">
        <f t="shared" si="9"/>
        <v>#DIV/0!</v>
      </c>
      <c r="K289" s="42"/>
      <c r="L289" s="42"/>
      <c r="M289" s="41"/>
    </row>
    <row r="290" spans="1:13">
      <c r="A290" s="65">
        <v>276</v>
      </c>
      <c r="B290" s="41"/>
      <c r="C290" s="41"/>
      <c r="D290" s="404"/>
      <c r="E290" s="70"/>
      <c r="F290" s="70"/>
      <c r="G290" s="43"/>
      <c r="H290" s="71"/>
      <c r="I290" s="72"/>
      <c r="J290" s="158" t="e">
        <f t="shared" si="9"/>
        <v>#DIV/0!</v>
      </c>
      <c r="K290" s="42"/>
      <c r="L290" s="42"/>
      <c r="M290" s="41"/>
    </row>
    <row r="291" spans="1:13">
      <c r="A291" s="65">
        <v>277</v>
      </c>
      <c r="B291" s="41"/>
      <c r="C291" s="41"/>
      <c r="D291" s="404"/>
      <c r="E291" s="70"/>
      <c r="F291" s="70"/>
      <c r="G291" s="43"/>
      <c r="H291" s="71"/>
      <c r="I291" s="72"/>
      <c r="J291" s="158" t="e">
        <f t="shared" si="9"/>
        <v>#DIV/0!</v>
      </c>
      <c r="K291" s="42"/>
      <c r="L291" s="42"/>
      <c r="M291" s="41"/>
    </row>
    <row r="292" spans="1:13">
      <c r="A292" s="24">
        <v>278</v>
      </c>
      <c r="B292" s="41"/>
      <c r="C292" s="41"/>
      <c r="D292" s="404"/>
      <c r="E292" s="70"/>
      <c r="F292" s="70"/>
      <c r="G292" s="43"/>
      <c r="H292" s="71"/>
      <c r="I292" s="72"/>
      <c r="J292" s="145" t="e">
        <f t="shared" si="9"/>
        <v>#DIV/0!</v>
      </c>
      <c r="K292" s="42"/>
      <c r="L292" s="42"/>
      <c r="M292" s="41"/>
    </row>
    <row r="293" spans="1:13">
      <c r="A293" s="24">
        <v>279</v>
      </c>
      <c r="B293" s="41"/>
      <c r="C293" s="41"/>
      <c r="D293" s="404"/>
      <c r="E293" s="70"/>
      <c r="F293" s="70"/>
      <c r="G293" s="43"/>
      <c r="H293" s="71"/>
      <c r="I293" s="72"/>
      <c r="J293" s="158" t="e">
        <f t="shared" si="9"/>
        <v>#DIV/0!</v>
      </c>
      <c r="K293" s="42"/>
      <c r="L293" s="42"/>
      <c r="M293" s="41"/>
    </row>
    <row r="294" spans="1:13">
      <c r="A294" s="24">
        <v>280</v>
      </c>
      <c r="B294" s="41"/>
      <c r="C294" s="41"/>
      <c r="D294" s="404"/>
      <c r="E294" s="70"/>
      <c r="F294" s="70"/>
      <c r="G294" s="43"/>
      <c r="H294" s="71"/>
      <c r="I294" s="72"/>
      <c r="J294" s="158" t="e">
        <f t="shared" si="9"/>
        <v>#DIV/0!</v>
      </c>
      <c r="K294" s="42"/>
      <c r="L294" s="42"/>
      <c r="M294" s="41"/>
    </row>
    <row r="295" spans="1:13">
      <c r="A295" s="24">
        <v>281</v>
      </c>
      <c r="B295" s="41"/>
      <c r="C295" s="41"/>
      <c r="D295" s="404"/>
      <c r="E295" s="70"/>
      <c r="F295" s="70"/>
      <c r="G295" s="43"/>
      <c r="H295" s="71"/>
      <c r="I295" s="72"/>
      <c r="J295" s="145" t="e">
        <f t="shared" si="9"/>
        <v>#DIV/0!</v>
      </c>
      <c r="K295" s="42"/>
      <c r="L295" s="42"/>
      <c r="M295" s="41"/>
    </row>
    <row r="296" spans="1:13">
      <c r="A296" s="24">
        <v>282</v>
      </c>
      <c r="B296" s="41"/>
      <c r="C296" s="41"/>
      <c r="D296" s="404"/>
      <c r="E296" s="70"/>
      <c r="F296" s="70"/>
      <c r="G296" s="43"/>
      <c r="H296" s="71"/>
      <c r="I296" s="72"/>
      <c r="J296" s="145" t="e">
        <f t="shared" si="9"/>
        <v>#DIV/0!</v>
      </c>
      <c r="K296" s="42"/>
      <c r="L296" s="42"/>
      <c r="M296" s="41"/>
    </row>
    <row r="297" spans="1:13">
      <c r="A297" s="24">
        <v>283</v>
      </c>
      <c r="B297" s="41"/>
      <c r="C297" s="41"/>
      <c r="D297" s="404"/>
      <c r="E297" s="70"/>
      <c r="F297" s="70"/>
      <c r="G297" s="43"/>
      <c r="H297" s="71"/>
      <c r="I297" s="72"/>
      <c r="J297" s="145" t="e">
        <f t="shared" si="9"/>
        <v>#DIV/0!</v>
      </c>
      <c r="K297" s="42"/>
      <c r="L297" s="42"/>
      <c r="M297" s="41"/>
    </row>
    <row r="298" spans="1:13">
      <c r="A298" s="24">
        <v>284</v>
      </c>
      <c r="B298" s="41"/>
      <c r="C298" s="41"/>
      <c r="D298" s="404"/>
      <c r="E298" s="70"/>
      <c r="F298" s="70"/>
      <c r="G298" s="43"/>
      <c r="H298" s="71"/>
      <c r="I298" s="72"/>
      <c r="J298" s="145" t="e">
        <f t="shared" si="9"/>
        <v>#DIV/0!</v>
      </c>
      <c r="K298" s="42"/>
      <c r="L298" s="42"/>
      <c r="M298" s="41"/>
    </row>
    <row r="299" spans="1:13">
      <c r="A299" s="24">
        <v>285</v>
      </c>
      <c r="B299" s="41"/>
      <c r="C299" s="41"/>
      <c r="D299" s="404"/>
      <c r="E299" s="70"/>
      <c r="F299" s="70"/>
      <c r="G299" s="43"/>
      <c r="H299" s="71"/>
      <c r="I299" s="72"/>
      <c r="J299" s="158" t="e">
        <f t="shared" si="9"/>
        <v>#DIV/0!</v>
      </c>
      <c r="K299" s="42"/>
      <c r="L299" s="42"/>
      <c r="M299" s="41"/>
    </row>
    <row r="300" spans="1:13">
      <c r="A300" s="65">
        <v>286</v>
      </c>
      <c r="B300" s="41"/>
      <c r="C300" s="41"/>
      <c r="D300" s="404"/>
      <c r="E300" s="70"/>
      <c r="F300" s="70"/>
      <c r="G300" s="43"/>
      <c r="H300" s="71"/>
      <c r="I300" s="72"/>
      <c r="J300" s="158" t="e">
        <f t="shared" si="9"/>
        <v>#DIV/0!</v>
      </c>
      <c r="K300" s="42"/>
      <c r="L300" s="42"/>
      <c r="M300" s="41"/>
    </row>
    <row r="301" spans="1:13">
      <c r="A301" s="65">
        <v>287</v>
      </c>
      <c r="B301" s="41"/>
      <c r="C301" s="41"/>
      <c r="D301" s="404"/>
      <c r="E301" s="70"/>
      <c r="F301" s="70"/>
      <c r="G301" s="43"/>
      <c r="H301" s="71"/>
      <c r="I301" s="72"/>
      <c r="J301" s="145" t="e">
        <f t="shared" si="9"/>
        <v>#DIV/0!</v>
      </c>
      <c r="K301" s="42"/>
      <c r="L301" s="42"/>
      <c r="M301" s="41"/>
    </row>
    <row r="302" spans="1:13">
      <c r="A302" s="24">
        <v>288</v>
      </c>
      <c r="B302" s="41"/>
      <c r="C302" s="41"/>
      <c r="D302" s="404"/>
      <c r="E302" s="70"/>
      <c r="F302" s="70"/>
      <c r="G302" s="43"/>
      <c r="H302" s="71"/>
      <c r="I302" s="72"/>
      <c r="J302" s="158" t="e">
        <f t="shared" si="9"/>
        <v>#DIV/0!</v>
      </c>
      <c r="K302" s="42"/>
      <c r="L302" s="42"/>
      <c r="M302" s="41"/>
    </row>
    <row r="303" spans="1:13">
      <c r="A303" s="24">
        <v>289</v>
      </c>
      <c r="B303" s="41"/>
      <c r="C303" s="41"/>
      <c r="D303" s="404"/>
      <c r="E303" s="70"/>
      <c r="F303" s="70"/>
      <c r="G303" s="43"/>
      <c r="H303" s="71"/>
      <c r="I303" s="72"/>
      <c r="J303" s="158" t="e">
        <f t="shared" si="9"/>
        <v>#DIV/0!</v>
      </c>
      <c r="K303" s="42"/>
      <c r="L303" s="42"/>
      <c r="M303" s="41"/>
    </row>
    <row r="304" spans="1:13">
      <c r="A304" s="24">
        <v>290</v>
      </c>
      <c r="B304" s="41"/>
      <c r="C304" s="41"/>
      <c r="D304" s="404"/>
      <c r="E304" s="70"/>
      <c r="F304" s="70"/>
      <c r="G304" s="43"/>
      <c r="H304" s="71"/>
      <c r="I304" s="72"/>
      <c r="J304" s="145" t="e">
        <f t="shared" si="9"/>
        <v>#DIV/0!</v>
      </c>
      <c r="K304" s="42"/>
      <c r="L304" s="42"/>
      <c r="M304" s="41"/>
    </row>
    <row r="305" spans="1:13">
      <c r="A305" s="24">
        <v>291</v>
      </c>
      <c r="B305" s="41"/>
      <c r="C305" s="41"/>
      <c r="D305" s="404"/>
      <c r="E305" s="70"/>
      <c r="F305" s="70"/>
      <c r="G305" s="43"/>
      <c r="H305" s="71"/>
      <c r="I305" s="72"/>
      <c r="J305" s="145" t="e">
        <f t="shared" si="9"/>
        <v>#DIV/0!</v>
      </c>
      <c r="K305" s="42"/>
      <c r="L305" s="42"/>
      <c r="M305" s="41"/>
    </row>
    <row r="306" spans="1:13">
      <c r="A306" s="24">
        <v>292</v>
      </c>
      <c r="B306" s="41"/>
      <c r="C306" s="41"/>
      <c r="D306" s="404"/>
      <c r="E306" s="70"/>
      <c r="F306" s="70"/>
      <c r="G306" s="43"/>
      <c r="H306" s="71"/>
      <c r="I306" s="72"/>
      <c r="J306" s="145" t="e">
        <f t="shared" si="9"/>
        <v>#DIV/0!</v>
      </c>
      <c r="K306" s="42"/>
      <c r="L306" s="42"/>
      <c r="M306" s="41"/>
    </row>
    <row r="307" spans="1:13">
      <c r="A307" s="24">
        <v>293</v>
      </c>
      <c r="B307" s="41"/>
      <c r="C307" s="41"/>
      <c r="D307" s="404"/>
      <c r="E307" s="70"/>
      <c r="F307" s="70"/>
      <c r="G307" s="43"/>
      <c r="H307" s="71"/>
      <c r="I307" s="72"/>
      <c r="J307" s="145" t="e">
        <f t="shared" si="9"/>
        <v>#DIV/0!</v>
      </c>
      <c r="K307" s="42"/>
      <c r="L307" s="42"/>
      <c r="M307" s="41"/>
    </row>
    <row r="308" spans="1:13">
      <c r="A308" s="24">
        <v>294</v>
      </c>
      <c r="B308" s="41"/>
      <c r="C308" s="41"/>
      <c r="D308" s="404"/>
      <c r="E308" s="70"/>
      <c r="F308" s="70"/>
      <c r="G308" s="43"/>
      <c r="H308" s="71"/>
      <c r="I308" s="72"/>
      <c r="J308" s="158" t="e">
        <f t="shared" si="9"/>
        <v>#DIV/0!</v>
      </c>
      <c r="K308" s="42"/>
      <c r="L308" s="42"/>
      <c r="M308" s="41"/>
    </row>
    <row r="309" spans="1:13">
      <c r="A309" s="24">
        <v>295</v>
      </c>
      <c r="B309" s="41"/>
      <c r="C309" s="41"/>
      <c r="D309" s="404"/>
      <c r="E309" s="70"/>
      <c r="F309" s="70"/>
      <c r="G309" s="43"/>
      <c r="H309" s="71"/>
      <c r="I309" s="72"/>
      <c r="J309" s="158" t="e">
        <f t="shared" si="9"/>
        <v>#DIV/0!</v>
      </c>
      <c r="K309" s="42"/>
      <c r="L309" s="42"/>
      <c r="M309" s="41"/>
    </row>
    <row r="310" spans="1:13">
      <c r="A310" s="65">
        <v>296</v>
      </c>
      <c r="B310" s="41"/>
      <c r="C310" s="41"/>
      <c r="D310" s="404"/>
      <c r="E310" s="70"/>
      <c r="F310" s="70"/>
      <c r="G310" s="43"/>
      <c r="H310" s="71"/>
      <c r="I310" s="72"/>
      <c r="J310" s="145" t="e">
        <f t="shared" si="9"/>
        <v>#DIV/0!</v>
      </c>
      <c r="K310" s="42"/>
      <c r="L310" s="42"/>
      <c r="M310" s="41"/>
    </row>
    <row r="311" spans="1:13">
      <c r="A311" s="65">
        <v>297</v>
      </c>
      <c r="B311" s="41"/>
      <c r="C311" s="41"/>
      <c r="D311" s="404"/>
      <c r="E311" s="70"/>
      <c r="F311" s="70"/>
      <c r="G311" s="43"/>
      <c r="H311" s="71"/>
      <c r="I311" s="72"/>
      <c r="J311" s="158" t="e">
        <f t="shared" si="9"/>
        <v>#DIV/0!</v>
      </c>
      <c r="K311" s="42"/>
      <c r="L311" s="42"/>
      <c r="M311" s="41"/>
    </row>
    <row r="312" spans="1:13">
      <c r="A312" s="24">
        <v>298</v>
      </c>
      <c r="B312" s="41"/>
      <c r="C312" s="41"/>
      <c r="D312" s="404"/>
      <c r="E312" s="70"/>
      <c r="F312" s="70"/>
      <c r="G312" s="43"/>
      <c r="H312" s="71"/>
      <c r="I312" s="72"/>
      <c r="J312" s="158" t="e">
        <f t="shared" si="9"/>
        <v>#DIV/0!</v>
      </c>
      <c r="K312" s="42"/>
      <c r="L312" s="42"/>
      <c r="M312" s="41"/>
    </row>
    <row r="313" spans="1:13">
      <c r="A313" s="24">
        <v>299</v>
      </c>
      <c r="B313" s="41"/>
      <c r="C313" s="41"/>
      <c r="D313" s="404"/>
      <c r="E313" s="70"/>
      <c r="F313" s="70"/>
      <c r="G313" s="43"/>
      <c r="H313" s="71"/>
      <c r="I313" s="72"/>
      <c r="J313" s="145" t="e">
        <f t="shared" si="9"/>
        <v>#DIV/0!</v>
      </c>
      <c r="K313" s="42"/>
      <c r="L313" s="42"/>
      <c r="M313" s="41"/>
    </row>
    <row r="314" spans="1:13">
      <c r="A314" s="24">
        <v>300</v>
      </c>
      <c r="B314" s="41"/>
      <c r="C314" s="41"/>
      <c r="D314" s="404"/>
      <c r="E314" s="70"/>
      <c r="F314" s="70"/>
      <c r="G314" s="43"/>
      <c r="H314" s="71"/>
      <c r="I314" s="72"/>
      <c r="J314" s="145" t="e">
        <f t="shared" si="9"/>
        <v>#DIV/0!</v>
      </c>
      <c r="K314" s="42"/>
      <c r="L314" s="42"/>
      <c r="M314" s="41"/>
    </row>
    <row r="315" spans="1:13">
      <c r="A315" s="24">
        <v>301</v>
      </c>
      <c r="B315" s="41"/>
      <c r="C315" s="41"/>
      <c r="D315" s="404"/>
      <c r="E315" s="70"/>
      <c r="F315" s="70"/>
      <c r="G315" s="43"/>
      <c r="H315" s="71"/>
      <c r="I315" s="72"/>
      <c r="J315" s="145" t="e">
        <f t="shared" si="9"/>
        <v>#DIV/0!</v>
      </c>
      <c r="K315" s="42"/>
      <c r="L315" s="42"/>
      <c r="M315" s="41"/>
    </row>
    <row r="316" spans="1:13">
      <c r="A316" s="24">
        <v>302</v>
      </c>
      <c r="B316" s="41"/>
      <c r="C316" s="41"/>
      <c r="D316" s="404"/>
      <c r="E316" s="70"/>
      <c r="F316" s="70"/>
      <c r="G316" s="43"/>
      <c r="H316" s="71"/>
      <c r="I316" s="72"/>
      <c r="J316" s="145" t="e">
        <f t="shared" si="9"/>
        <v>#DIV/0!</v>
      </c>
      <c r="K316" s="42"/>
      <c r="L316" s="42"/>
      <c r="M316" s="41"/>
    </row>
    <row r="317" spans="1:13">
      <c r="A317" s="24">
        <v>303</v>
      </c>
      <c r="B317" s="41"/>
      <c r="C317" s="41"/>
      <c r="D317" s="404"/>
      <c r="E317" s="70"/>
      <c r="F317" s="70"/>
      <c r="G317" s="43"/>
      <c r="H317" s="71"/>
      <c r="I317" s="72"/>
      <c r="J317" s="158" t="e">
        <f t="shared" si="9"/>
        <v>#DIV/0!</v>
      </c>
      <c r="K317" s="42"/>
      <c r="L317" s="42"/>
      <c r="M317" s="41"/>
    </row>
    <row r="318" spans="1:13">
      <c r="A318" s="24">
        <v>304</v>
      </c>
      <c r="B318" s="41"/>
      <c r="C318" s="41"/>
      <c r="D318" s="404"/>
      <c r="E318" s="70"/>
      <c r="F318" s="70"/>
      <c r="G318" s="43"/>
      <c r="H318" s="71"/>
      <c r="I318" s="72"/>
      <c r="J318" s="158" t="e">
        <f t="shared" si="9"/>
        <v>#DIV/0!</v>
      </c>
      <c r="K318" s="42"/>
      <c r="L318" s="42"/>
      <c r="M318" s="41"/>
    </row>
    <row r="319" spans="1:13">
      <c r="A319" s="24">
        <v>305</v>
      </c>
      <c r="B319" s="41"/>
      <c r="C319" s="41"/>
      <c r="D319" s="404"/>
      <c r="E319" s="70"/>
      <c r="F319" s="70"/>
      <c r="G319" s="43"/>
      <c r="H319" s="71"/>
      <c r="I319" s="72"/>
      <c r="J319" s="145" t="e">
        <f t="shared" si="9"/>
        <v>#DIV/0!</v>
      </c>
      <c r="K319" s="42"/>
      <c r="L319" s="42"/>
      <c r="M319" s="41"/>
    </row>
    <row r="320" spans="1:13">
      <c r="A320" s="65">
        <v>306</v>
      </c>
      <c r="B320" s="41"/>
      <c r="C320" s="41"/>
      <c r="D320" s="404"/>
      <c r="E320" s="70"/>
      <c r="F320" s="70"/>
      <c r="G320" s="43"/>
      <c r="H320" s="71"/>
      <c r="I320" s="72"/>
      <c r="J320" s="158" t="e">
        <f t="shared" si="9"/>
        <v>#DIV/0!</v>
      </c>
      <c r="K320" s="42"/>
      <c r="L320" s="42"/>
      <c r="M320" s="41"/>
    </row>
    <row r="321" spans="1:13">
      <c r="A321" s="65">
        <v>307</v>
      </c>
      <c r="B321" s="41"/>
      <c r="C321" s="41"/>
      <c r="D321" s="404"/>
      <c r="E321" s="70"/>
      <c r="F321" s="70"/>
      <c r="G321" s="43"/>
      <c r="H321" s="71"/>
      <c r="I321" s="72"/>
      <c r="J321" s="158" t="e">
        <f t="shared" si="9"/>
        <v>#DIV/0!</v>
      </c>
      <c r="K321" s="42"/>
      <c r="L321" s="42"/>
      <c r="M321" s="41"/>
    </row>
    <row r="322" spans="1:13">
      <c r="A322" s="24">
        <v>308</v>
      </c>
      <c r="B322" s="41"/>
      <c r="C322" s="41"/>
      <c r="D322" s="404"/>
      <c r="E322" s="70"/>
      <c r="F322" s="70"/>
      <c r="G322" s="43"/>
      <c r="H322" s="71"/>
      <c r="I322" s="72"/>
      <c r="J322" s="145" t="e">
        <f t="shared" si="9"/>
        <v>#DIV/0!</v>
      </c>
      <c r="K322" s="42"/>
      <c r="L322" s="42"/>
      <c r="M322" s="41"/>
    </row>
    <row r="323" spans="1:13">
      <c r="A323" s="24">
        <v>309</v>
      </c>
      <c r="B323" s="41"/>
      <c r="C323" s="41"/>
      <c r="D323" s="404"/>
      <c r="E323" s="70"/>
      <c r="F323" s="70"/>
      <c r="G323" s="43"/>
      <c r="H323" s="71"/>
      <c r="I323" s="72"/>
      <c r="J323" s="145" t="e">
        <f t="shared" si="9"/>
        <v>#DIV/0!</v>
      </c>
      <c r="K323" s="42"/>
      <c r="L323" s="42"/>
      <c r="M323" s="41"/>
    </row>
    <row r="324" spans="1:13">
      <c r="A324" s="24">
        <v>310</v>
      </c>
      <c r="B324" s="41"/>
      <c r="C324" s="41"/>
      <c r="D324" s="404"/>
      <c r="E324" s="70"/>
      <c r="F324" s="70"/>
      <c r="G324" s="43"/>
      <c r="H324" s="71"/>
      <c r="I324" s="72"/>
      <c r="J324" s="145" t="e">
        <f t="shared" si="9"/>
        <v>#DIV/0!</v>
      </c>
      <c r="K324" s="42"/>
      <c r="L324" s="42"/>
      <c r="M324" s="41"/>
    </row>
    <row r="325" spans="1:13">
      <c r="A325" s="24">
        <v>311</v>
      </c>
      <c r="B325" s="41"/>
      <c r="C325" s="41"/>
      <c r="D325" s="404"/>
      <c r="E325" s="70"/>
      <c r="F325" s="70"/>
      <c r="G325" s="43"/>
      <c r="H325" s="71"/>
      <c r="I325" s="72"/>
      <c r="J325" s="145" t="e">
        <f t="shared" si="9"/>
        <v>#DIV/0!</v>
      </c>
      <c r="K325" s="42"/>
      <c r="L325" s="42"/>
      <c r="M325" s="41"/>
    </row>
    <row r="326" spans="1:13">
      <c r="A326" s="24">
        <v>312</v>
      </c>
      <c r="B326" s="41"/>
      <c r="C326" s="41"/>
      <c r="D326" s="404"/>
      <c r="E326" s="70"/>
      <c r="F326" s="70"/>
      <c r="G326" s="43"/>
      <c r="H326" s="71"/>
      <c r="I326" s="72"/>
      <c r="J326" s="158" t="e">
        <f t="shared" si="9"/>
        <v>#DIV/0!</v>
      </c>
      <c r="K326" s="42"/>
      <c r="L326" s="42"/>
      <c r="M326" s="41"/>
    </row>
    <row r="327" spans="1:13">
      <c r="A327" s="24">
        <v>313</v>
      </c>
      <c r="B327" s="41"/>
      <c r="C327" s="41"/>
      <c r="D327" s="404"/>
      <c r="E327" s="70"/>
      <c r="F327" s="70"/>
      <c r="G327" s="43"/>
      <c r="H327" s="71"/>
      <c r="I327" s="72"/>
      <c r="J327" s="158" t="e">
        <f t="shared" si="9"/>
        <v>#DIV/0!</v>
      </c>
      <c r="K327" s="42"/>
      <c r="L327" s="42"/>
      <c r="M327" s="41"/>
    </row>
    <row r="328" spans="1:13">
      <c r="A328" s="24">
        <v>314</v>
      </c>
      <c r="B328" s="41"/>
      <c r="C328" s="41"/>
      <c r="D328" s="404"/>
      <c r="E328" s="70"/>
      <c r="F328" s="70"/>
      <c r="G328" s="43"/>
      <c r="H328" s="71"/>
      <c r="I328" s="72"/>
      <c r="J328" s="145" t="e">
        <f t="shared" si="9"/>
        <v>#DIV/0!</v>
      </c>
      <c r="K328" s="42"/>
      <c r="L328" s="42"/>
      <c r="M328" s="41"/>
    </row>
    <row r="329" spans="1:13">
      <c r="A329" s="24">
        <v>315</v>
      </c>
      <c r="B329" s="41"/>
      <c r="C329" s="41"/>
      <c r="D329" s="404"/>
      <c r="E329" s="70"/>
      <c r="F329" s="70"/>
      <c r="G329" s="43"/>
      <c r="H329" s="71"/>
      <c r="I329" s="72"/>
      <c r="J329" s="158" t="e">
        <f t="shared" si="9"/>
        <v>#DIV/0!</v>
      </c>
      <c r="K329" s="42"/>
      <c r="L329" s="42"/>
      <c r="M329" s="41"/>
    </row>
    <row r="330" spans="1:13">
      <c r="A330" s="65">
        <v>316</v>
      </c>
      <c r="B330" s="41"/>
      <c r="C330" s="41"/>
      <c r="D330" s="404"/>
      <c r="E330" s="70"/>
      <c r="F330" s="70"/>
      <c r="G330" s="43"/>
      <c r="H330" s="71"/>
      <c r="I330" s="72"/>
      <c r="J330" s="158" t="e">
        <f t="shared" si="9"/>
        <v>#DIV/0!</v>
      </c>
      <c r="K330" s="42"/>
      <c r="L330" s="42"/>
      <c r="M330" s="41"/>
    </row>
    <row r="331" spans="1:13">
      <c r="A331" s="65">
        <v>317</v>
      </c>
      <c r="B331" s="41"/>
      <c r="C331" s="41"/>
      <c r="D331" s="404"/>
      <c r="E331" s="70"/>
      <c r="F331" s="70"/>
      <c r="G331" s="43"/>
      <c r="H331" s="71"/>
      <c r="I331" s="72"/>
      <c r="J331" s="145" t="e">
        <f t="shared" si="9"/>
        <v>#DIV/0!</v>
      </c>
      <c r="K331" s="42"/>
      <c r="L331" s="42"/>
      <c r="M331" s="41"/>
    </row>
    <row r="332" spans="1:13">
      <c r="A332" s="24">
        <v>318</v>
      </c>
      <c r="B332" s="41"/>
      <c r="C332" s="41"/>
      <c r="D332" s="404"/>
      <c r="E332" s="70"/>
      <c r="F332" s="70"/>
      <c r="G332" s="43"/>
      <c r="H332" s="71"/>
      <c r="I332" s="72"/>
      <c r="J332" s="145" t="e">
        <f t="shared" si="9"/>
        <v>#DIV/0!</v>
      </c>
      <c r="K332" s="42"/>
      <c r="L332" s="42"/>
      <c r="M332" s="41"/>
    </row>
    <row r="333" spans="1:13">
      <c r="A333" s="24">
        <v>319</v>
      </c>
      <c r="B333" s="41"/>
      <c r="C333" s="41"/>
      <c r="D333" s="404"/>
      <c r="E333" s="70"/>
      <c r="F333" s="70"/>
      <c r="G333" s="43"/>
      <c r="H333" s="71"/>
      <c r="I333" s="72"/>
      <c r="J333" s="145" t="e">
        <f t="shared" si="9"/>
        <v>#DIV/0!</v>
      </c>
      <c r="K333" s="42"/>
      <c r="L333" s="42"/>
      <c r="M333" s="41"/>
    </row>
    <row r="334" spans="1:13">
      <c r="A334" s="24">
        <v>320</v>
      </c>
      <c r="B334" s="41"/>
      <c r="C334" s="41"/>
      <c r="D334" s="404"/>
      <c r="E334" s="70"/>
      <c r="F334" s="70"/>
      <c r="G334" s="43"/>
      <c r="H334" s="71"/>
      <c r="I334" s="72"/>
      <c r="J334" s="145" t="e">
        <f t="shared" si="9"/>
        <v>#DIV/0!</v>
      </c>
      <c r="K334" s="42"/>
      <c r="L334" s="42"/>
      <c r="M334" s="41"/>
    </row>
    <row r="335" spans="1:13">
      <c r="A335" s="24">
        <v>321</v>
      </c>
      <c r="B335" s="41"/>
      <c r="C335" s="41"/>
      <c r="D335" s="404"/>
      <c r="E335" s="70"/>
      <c r="F335" s="70"/>
      <c r="G335" s="43"/>
      <c r="H335" s="71"/>
      <c r="I335" s="72"/>
      <c r="J335" s="158" t="e">
        <f t="shared" ref="J335:J364" si="10">H335/I335</f>
        <v>#DIV/0!</v>
      </c>
      <c r="K335" s="42"/>
      <c r="L335" s="42"/>
      <c r="M335" s="41"/>
    </row>
    <row r="336" spans="1:13">
      <c r="A336" s="24">
        <v>322</v>
      </c>
      <c r="B336" s="41"/>
      <c r="C336" s="41"/>
      <c r="D336" s="404"/>
      <c r="E336" s="70"/>
      <c r="F336" s="70"/>
      <c r="G336" s="43"/>
      <c r="H336" s="71"/>
      <c r="I336" s="72"/>
      <c r="J336" s="158" t="e">
        <f t="shared" si="10"/>
        <v>#DIV/0!</v>
      </c>
      <c r="K336" s="42"/>
      <c r="L336" s="42"/>
      <c r="M336" s="41"/>
    </row>
    <row r="337" spans="1:13">
      <c r="A337" s="24">
        <v>323</v>
      </c>
      <c r="B337" s="41"/>
      <c r="C337" s="41"/>
      <c r="D337" s="404"/>
      <c r="E337" s="70"/>
      <c r="F337" s="70"/>
      <c r="G337" s="43"/>
      <c r="H337" s="71"/>
      <c r="I337" s="72"/>
      <c r="J337" s="145" t="e">
        <f t="shared" si="10"/>
        <v>#DIV/0!</v>
      </c>
      <c r="K337" s="42"/>
      <c r="L337" s="42"/>
      <c r="M337" s="41"/>
    </row>
    <row r="338" spans="1:13">
      <c r="A338" s="24">
        <v>324</v>
      </c>
      <c r="B338" s="41"/>
      <c r="C338" s="41"/>
      <c r="D338" s="404"/>
      <c r="E338" s="70"/>
      <c r="F338" s="70"/>
      <c r="G338" s="43"/>
      <c r="H338" s="71"/>
      <c r="I338" s="72"/>
      <c r="J338" s="158" t="e">
        <f t="shared" si="10"/>
        <v>#DIV/0!</v>
      </c>
      <c r="K338" s="42"/>
      <c r="L338" s="42"/>
      <c r="M338" s="41"/>
    </row>
    <row r="339" spans="1:13">
      <c r="A339" s="24">
        <v>325</v>
      </c>
      <c r="B339" s="41"/>
      <c r="C339" s="41"/>
      <c r="D339" s="404"/>
      <c r="E339" s="70"/>
      <c r="F339" s="70"/>
      <c r="G339" s="43"/>
      <c r="H339" s="71"/>
      <c r="I339" s="72"/>
      <c r="J339" s="158" t="e">
        <f t="shared" si="10"/>
        <v>#DIV/0!</v>
      </c>
      <c r="K339" s="42"/>
      <c r="L339" s="42"/>
      <c r="M339" s="41"/>
    </row>
    <row r="340" spans="1:13">
      <c r="A340" s="65">
        <v>326</v>
      </c>
      <c r="B340" s="41"/>
      <c r="C340" s="41"/>
      <c r="D340" s="404"/>
      <c r="E340" s="70"/>
      <c r="F340" s="70"/>
      <c r="G340" s="43"/>
      <c r="H340" s="71"/>
      <c r="I340" s="72"/>
      <c r="J340" s="145" t="e">
        <f t="shared" si="10"/>
        <v>#DIV/0!</v>
      </c>
      <c r="K340" s="42"/>
      <c r="L340" s="42"/>
      <c r="M340" s="41"/>
    </row>
    <row r="341" spans="1:13">
      <c r="A341" s="65">
        <v>327</v>
      </c>
      <c r="B341" s="41"/>
      <c r="C341" s="41"/>
      <c r="D341" s="404"/>
      <c r="E341" s="70"/>
      <c r="F341" s="70"/>
      <c r="G341" s="43"/>
      <c r="H341" s="71"/>
      <c r="I341" s="72"/>
      <c r="J341" s="145" t="e">
        <f t="shared" si="10"/>
        <v>#DIV/0!</v>
      </c>
      <c r="K341" s="42"/>
      <c r="L341" s="42"/>
      <c r="M341" s="41"/>
    </row>
    <row r="342" spans="1:13">
      <c r="A342" s="24">
        <v>328</v>
      </c>
      <c r="B342" s="41"/>
      <c r="C342" s="41"/>
      <c r="D342" s="404"/>
      <c r="E342" s="70"/>
      <c r="F342" s="70"/>
      <c r="G342" s="43"/>
      <c r="H342" s="71"/>
      <c r="I342" s="72"/>
      <c r="J342" s="145" t="e">
        <f t="shared" si="10"/>
        <v>#DIV/0!</v>
      </c>
      <c r="K342" s="42"/>
      <c r="L342" s="42"/>
      <c r="M342" s="41"/>
    </row>
    <row r="343" spans="1:13">
      <c r="A343" s="24">
        <v>329</v>
      </c>
      <c r="B343" s="41"/>
      <c r="C343" s="41"/>
      <c r="D343" s="404"/>
      <c r="E343" s="70"/>
      <c r="F343" s="70"/>
      <c r="G343" s="43"/>
      <c r="H343" s="71"/>
      <c r="I343" s="72"/>
      <c r="J343" s="145" t="e">
        <f t="shared" si="10"/>
        <v>#DIV/0!</v>
      </c>
      <c r="K343" s="42"/>
      <c r="L343" s="42"/>
      <c r="M343" s="41"/>
    </row>
    <row r="344" spans="1:13">
      <c r="A344" s="24">
        <v>330</v>
      </c>
      <c r="B344" s="41"/>
      <c r="C344" s="41"/>
      <c r="D344" s="404"/>
      <c r="E344" s="70"/>
      <c r="F344" s="70"/>
      <c r="G344" s="43"/>
      <c r="H344" s="71"/>
      <c r="I344" s="72"/>
      <c r="J344" s="158" t="e">
        <f t="shared" si="10"/>
        <v>#DIV/0!</v>
      </c>
      <c r="K344" s="42"/>
      <c r="L344" s="42"/>
      <c r="M344" s="41"/>
    </row>
    <row r="345" spans="1:13">
      <c r="A345" s="24">
        <v>331</v>
      </c>
      <c r="B345" s="41"/>
      <c r="C345" s="41"/>
      <c r="D345" s="404"/>
      <c r="E345" s="70"/>
      <c r="F345" s="70"/>
      <c r="G345" s="43"/>
      <c r="H345" s="71"/>
      <c r="I345" s="72"/>
      <c r="J345" s="158" t="e">
        <f t="shared" si="10"/>
        <v>#DIV/0!</v>
      </c>
      <c r="K345" s="42"/>
      <c r="L345" s="42"/>
      <c r="M345" s="41"/>
    </row>
    <row r="346" spans="1:13">
      <c r="A346" s="24">
        <v>332</v>
      </c>
      <c r="B346" s="41"/>
      <c r="C346" s="41"/>
      <c r="D346" s="404"/>
      <c r="E346" s="70"/>
      <c r="F346" s="70"/>
      <c r="G346" s="43"/>
      <c r="H346" s="71"/>
      <c r="I346" s="72"/>
      <c r="J346" s="145" t="e">
        <f t="shared" si="10"/>
        <v>#DIV/0!</v>
      </c>
      <c r="K346" s="42"/>
      <c r="L346" s="42"/>
      <c r="M346" s="41"/>
    </row>
    <row r="347" spans="1:13">
      <c r="A347" s="24">
        <v>333</v>
      </c>
      <c r="B347" s="41"/>
      <c r="C347" s="41"/>
      <c r="D347" s="404"/>
      <c r="E347" s="70"/>
      <c r="F347" s="70"/>
      <c r="G347" s="43"/>
      <c r="H347" s="71"/>
      <c r="I347" s="72"/>
      <c r="J347" s="158" t="e">
        <f t="shared" si="10"/>
        <v>#DIV/0!</v>
      </c>
      <c r="K347" s="42"/>
      <c r="L347" s="42"/>
      <c r="M347" s="41"/>
    </row>
    <row r="348" spans="1:13">
      <c r="A348" s="24">
        <v>334</v>
      </c>
      <c r="B348" s="41"/>
      <c r="C348" s="41"/>
      <c r="D348" s="404"/>
      <c r="E348" s="70"/>
      <c r="F348" s="70"/>
      <c r="G348" s="43"/>
      <c r="H348" s="71"/>
      <c r="I348" s="72"/>
      <c r="J348" s="158" t="e">
        <f t="shared" si="10"/>
        <v>#DIV/0!</v>
      </c>
      <c r="K348" s="42"/>
      <c r="L348" s="42"/>
      <c r="M348" s="41"/>
    </row>
    <row r="349" spans="1:13">
      <c r="A349" s="24">
        <v>335</v>
      </c>
      <c r="B349" s="41"/>
      <c r="C349" s="41"/>
      <c r="D349" s="404"/>
      <c r="E349" s="70"/>
      <c r="F349" s="70"/>
      <c r="G349" s="43"/>
      <c r="H349" s="71"/>
      <c r="I349" s="72"/>
      <c r="J349" s="145" t="e">
        <f t="shared" si="10"/>
        <v>#DIV/0!</v>
      </c>
      <c r="K349" s="42"/>
      <c r="L349" s="42"/>
      <c r="M349" s="41"/>
    </row>
    <row r="350" spans="1:13">
      <c r="A350" s="65">
        <v>336</v>
      </c>
      <c r="B350" s="41"/>
      <c r="C350" s="41"/>
      <c r="D350" s="404"/>
      <c r="E350" s="70"/>
      <c r="F350" s="70"/>
      <c r="G350" s="43"/>
      <c r="H350" s="71"/>
      <c r="I350" s="72"/>
      <c r="J350" s="145" t="e">
        <f t="shared" si="10"/>
        <v>#DIV/0!</v>
      </c>
      <c r="K350" s="42"/>
      <c r="L350" s="42"/>
      <c r="M350" s="41"/>
    </row>
    <row r="351" spans="1:13">
      <c r="A351" s="65">
        <v>337</v>
      </c>
      <c r="B351" s="41"/>
      <c r="C351" s="41"/>
      <c r="D351" s="404"/>
      <c r="E351" s="70"/>
      <c r="F351" s="70"/>
      <c r="G351" s="43"/>
      <c r="H351" s="71"/>
      <c r="I351" s="72"/>
      <c r="J351" s="145" t="e">
        <f t="shared" si="10"/>
        <v>#DIV/0!</v>
      </c>
      <c r="K351" s="42"/>
      <c r="L351" s="42"/>
      <c r="M351" s="41"/>
    </row>
    <row r="352" spans="1:13">
      <c r="A352" s="24">
        <v>338</v>
      </c>
      <c r="B352" s="41"/>
      <c r="C352" s="41"/>
      <c r="D352" s="404"/>
      <c r="E352" s="70"/>
      <c r="F352" s="70"/>
      <c r="G352" s="43"/>
      <c r="H352" s="71"/>
      <c r="I352" s="72"/>
      <c r="J352" s="145" t="e">
        <f t="shared" si="10"/>
        <v>#DIV/0!</v>
      </c>
      <c r="K352" s="42"/>
      <c r="L352" s="42"/>
      <c r="M352" s="41"/>
    </row>
    <row r="353" spans="1:13">
      <c r="A353" s="24">
        <v>339</v>
      </c>
      <c r="B353" s="41"/>
      <c r="C353" s="41"/>
      <c r="D353" s="404"/>
      <c r="E353" s="70"/>
      <c r="F353" s="70"/>
      <c r="G353" s="43"/>
      <c r="H353" s="71"/>
      <c r="I353" s="72"/>
      <c r="J353" s="158" t="e">
        <f t="shared" si="10"/>
        <v>#DIV/0!</v>
      </c>
      <c r="K353" s="42"/>
      <c r="L353" s="42"/>
      <c r="M353" s="41"/>
    </row>
    <row r="354" spans="1:13">
      <c r="A354" s="24">
        <v>340</v>
      </c>
      <c r="B354" s="41"/>
      <c r="C354" s="41"/>
      <c r="D354" s="404"/>
      <c r="E354" s="70"/>
      <c r="F354" s="70"/>
      <c r="G354" s="43"/>
      <c r="H354" s="71"/>
      <c r="I354" s="72"/>
      <c r="J354" s="158" t="e">
        <f t="shared" si="10"/>
        <v>#DIV/0!</v>
      </c>
      <c r="K354" s="42"/>
      <c r="L354" s="42"/>
      <c r="M354" s="41"/>
    </row>
    <row r="355" spans="1:13">
      <c r="A355" s="24">
        <v>341</v>
      </c>
      <c r="B355" s="41"/>
      <c r="C355" s="41"/>
      <c r="D355" s="404"/>
      <c r="E355" s="70"/>
      <c r="F355" s="70"/>
      <c r="G355" s="43"/>
      <c r="H355" s="71"/>
      <c r="I355" s="72"/>
      <c r="J355" s="145" t="e">
        <f t="shared" si="10"/>
        <v>#DIV/0!</v>
      </c>
      <c r="K355" s="42"/>
      <c r="L355" s="42"/>
      <c r="M355" s="41"/>
    </row>
    <row r="356" spans="1:13">
      <c r="A356" s="24">
        <v>342</v>
      </c>
      <c r="B356" s="41"/>
      <c r="C356" s="41"/>
      <c r="D356" s="404"/>
      <c r="E356" s="70"/>
      <c r="F356" s="70"/>
      <c r="G356" s="43"/>
      <c r="H356" s="71"/>
      <c r="I356" s="72"/>
      <c r="J356" s="158" t="e">
        <f t="shared" si="10"/>
        <v>#DIV/0!</v>
      </c>
      <c r="K356" s="42"/>
      <c r="L356" s="42"/>
      <c r="M356" s="41"/>
    </row>
    <row r="357" spans="1:13">
      <c r="A357" s="24">
        <v>343</v>
      </c>
      <c r="B357" s="41"/>
      <c r="C357" s="41"/>
      <c r="D357" s="404"/>
      <c r="E357" s="70"/>
      <c r="F357" s="70"/>
      <c r="G357" s="43"/>
      <c r="H357" s="71"/>
      <c r="I357" s="72"/>
      <c r="J357" s="158" t="e">
        <f t="shared" si="10"/>
        <v>#DIV/0!</v>
      </c>
      <c r="K357" s="42"/>
      <c r="L357" s="42"/>
      <c r="M357" s="41"/>
    </row>
    <row r="358" spans="1:13">
      <c r="A358" s="24">
        <v>344</v>
      </c>
      <c r="B358" s="41"/>
      <c r="C358" s="41"/>
      <c r="D358" s="404"/>
      <c r="E358" s="70"/>
      <c r="F358" s="70"/>
      <c r="G358" s="43"/>
      <c r="H358" s="71"/>
      <c r="I358" s="72"/>
      <c r="J358" s="145" t="e">
        <f t="shared" si="10"/>
        <v>#DIV/0!</v>
      </c>
      <c r="K358" s="42"/>
      <c r="L358" s="42"/>
      <c r="M358" s="41"/>
    </row>
    <row r="359" spans="1:13">
      <c r="A359" s="24">
        <v>345</v>
      </c>
      <c r="B359" s="41"/>
      <c r="C359" s="41"/>
      <c r="D359" s="404"/>
      <c r="E359" s="70"/>
      <c r="F359" s="70"/>
      <c r="G359" s="43"/>
      <c r="H359" s="71"/>
      <c r="I359" s="72"/>
      <c r="J359" s="145" t="e">
        <f t="shared" si="10"/>
        <v>#DIV/0!</v>
      </c>
      <c r="K359" s="42"/>
      <c r="L359" s="42"/>
      <c r="M359" s="41"/>
    </row>
    <row r="360" spans="1:13">
      <c r="A360" s="65">
        <v>346</v>
      </c>
      <c r="B360" s="41"/>
      <c r="C360" s="41"/>
      <c r="D360" s="404"/>
      <c r="E360" s="70"/>
      <c r="F360" s="70"/>
      <c r="G360" s="43"/>
      <c r="H360" s="71"/>
      <c r="I360" s="72"/>
      <c r="J360" s="145" t="e">
        <f t="shared" si="10"/>
        <v>#DIV/0!</v>
      </c>
      <c r="K360" s="42"/>
      <c r="L360" s="42"/>
      <c r="M360" s="41"/>
    </row>
    <row r="361" spans="1:13">
      <c r="A361" s="65">
        <v>347</v>
      </c>
      <c r="B361" s="41"/>
      <c r="C361" s="41"/>
      <c r="D361" s="41"/>
      <c r="E361" s="70"/>
      <c r="F361" s="70"/>
      <c r="G361" s="43"/>
      <c r="H361" s="71"/>
      <c r="I361" s="72"/>
      <c r="J361" s="145" t="e">
        <f t="shared" si="10"/>
        <v>#DIV/0!</v>
      </c>
      <c r="K361" s="42"/>
      <c r="L361" s="42"/>
      <c r="M361" s="41"/>
    </row>
    <row r="362" spans="1:13">
      <c r="A362" s="24">
        <v>348</v>
      </c>
      <c r="B362" s="41"/>
      <c r="C362" s="41"/>
      <c r="D362" s="41"/>
      <c r="E362" s="70"/>
      <c r="F362" s="70"/>
      <c r="G362" s="43"/>
      <c r="H362" s="71"/>
      <c r="I362" s="72"/>
      <c r="J362" s="158" t="e">
        <f t="shared" si="10"/>
        <v>#DIV/0!</v>
      </c>
      <c r="K362" s="42"/>
      <c r="L362" s="42"/>
      <c r="M362" s="41"/>
    </row>
    <row r="363" spans="1:13">
      <c r="A363" s="24">
        <v>349</v>
      </c>
      <c r="B363" s="41"/>
      <c r="C363" s="41"/>
      <c r="D363" s="41"/>
      <c r="E363" s="70"/>
      <c r="F363" s="70"/>
      <c r="G363" s="43"/>
      <c r="H363" s="71"/>
      <c r="I363" s="72"/>
      <c r="J363" s="158" t="e">
        <f t="shared" si="10"/>
        <v>#DIV/0!</v>
      </c>
      <c r="K363" s="42"/>
      <c r="L363" s="42"/>
      <c r="M363" s="41"/>
    </row>
    <row r="364" spans="1:13">
      <c r="A364" s="24">
        <v>350</v>
      </c>
      <c r="B364" s="41"/>
      <c r="C364" s="41"/>
      <c r="D364" s="41"/>
      <c r="E364" s="70"/>
      <c r="F364" s="70"/>
      <c r="G364" s="43"/>
      <c r="H364" s="71"/>
      <c r="I364" s="72"/>
      <c r="J364" s="145" t="e">
        <f t="shared" si="10"/>
        <v>#DIV/0!</v>
      </c>
      <c r="K364" s="42"/>
      <c r="L364" s="42"/>
      <c r="M364" s="41"/>
    </row>
    <row r="365" spans="1:13">
      <c r="B365" s="26"/>
      <c r="H365" s="73"/>
      <c r="I365" s="73"/>
      <c r="J365" s="160"/>
    </row>
    <row r="366" spans="1:13">
      <c r="B366" s="26"/>
      <c r="H366" s="73"/>
      <c r="I366" s="73"/>
      <c r="J366" s="160"/>
    </row>
  </sheetData>
  <mergeCells count="3">
    <mergeCell ref="E2:G2"/>
    <mergeCell ref="E3:G3"/>
    <mergeCell ref="E4:G4"/>
  </mergeCells>
  <phoneticPr fontId="1"/>
  <dataValidations count="1">
    <dataValidation type="list" allowBlank="1" showInputMessage="1" showErrorMessage="1" sqref="WVM983055:WVM983404 E65551:E65900 JA65551:JA65900 SW65551:SW65900 ACS65551:ACS65900 AMO65551:AMO65900 AWK65551:AWK65900 BGG65551:BGG65900 BQC65551:BQC65900 BZY65551:BZY65900 CJU65551:CJU65900 CTQ65551:CTQ65900 DDM65551:DDM65900 DNI65551:DNI65900 DXE65551:DXE65900 EHA65551:EHA65900 EQW65551:EQW65900 FAS65551:FAS65900 FKO65551:FKO65900 FUK65551:FUK65900 GEG65551:GEG65900 GOC65551:GOC65900 GXY65551:GXY65900 HHU65551:HHU65900 HRQ65551:HRQ65900 IBM65551:IBM65900 ILI65551:ILI65900 IVE65551:IVE65900 JFA65551:JFA65900 JOW65551:JOW65900 JYS65551:JYS65900 KIO65551:KIO65900 KSK65551:KSK65900 LCG65551:LCG65900 LMC65551:LMC65900 LVY65551:LVY65900 MFU65551:MFU65900 MPQ65551:MPQ65900 MZM65551:MZM65900 NJI65551:NJI65900 NTE65551:NTE65900 ODA65551:ODA65900 OMW65551:OMW65900 OWS65551:OWS65900 PGO65551:PGO65900 PQK65551:PQK65900 QAG65551:QAG65900 QKC65551:QKC65900 QTY65551:QTY65900 RDU65551:RDU65900 RNQ65551:RNQ65900 RXM65551:RXM65900 SHI65551:SHI65900 SRE65551:SRE65900 TBA65551:TBA65900 TKW65551:TKW65900 TUS65551:TUS65900 UEO65551:UEO65900 UOK65551:UOK65900 UYG65551:UYG65900 VIC65551:VIC65900 VRY65551:VRY65900 WBU65551:WBU65900 WLQ65551:WLQ65900 WVM65551:WVM65900 E131087:E131436 JA131087:JA131436 SW131087:SW131436 ACS131087:ACS131436 AMO131087:AMO131436 AWK131087:AWK131436 BGG131087:BGG131436 BQC131087:BQC131436 BZY131087:BZY131436 CJU131087:CJU131436 CTQ131087:CTQ131436 DDM131087:DDM131436 DNI131087:DNI131436 DXE131087:DXE131436 EHA131087:EHA131436 EQW131087:EQW131436 FAS131087:FAS131436 FKO131087:FKO131436 FUK131087:FUK131436 GEG131087:GEG131436 GOC131087:GOC131436 GXY131087:GXY131436 HHU131087:HHU131436 HRQ131087:HRQ131436 IBM131087:IBM131436 ILI131087:ILI131436 IVE131087:IVE131436 JFA131087:JFA131436 JOW131087:JOW131436 JYS131087:JYS131436 KIO131087:KIO131436 KSK131087:KSK131436 LCG131087:LCG131436 LMC131087:LMC131436 LVY131087:LVY131436 MFU131087:MFU131436 MPQ131087:MPQ131436 MZM131087:MZM131436 NJI131087:NJI131436 NTE131087:NTE131436 ODA131087:ODA131436 OMW131087:OMW131436 OWS131087:OWS131436 PGO131087:PGO131436 PQK131087:PQK131436 QAG131087:QAG131436 QKC131087:QKC131436 QTY131087:QTY131436 RDU131087:RDU131436 RNQ131087:RNQ131436 RXM131087:RXM131436 SHI131087:SHI131436 SRE131087:SRE131436 TBA131087:TBA131436 TKW131087:TKW131436 TUS131087:TUS131436 UEO131087:UEO131436 UOK131087:UOK131436 UYG131087:UYG131436 VIC131087:VIC131436 VRY131087:VRY131436 WBU131087:WBU131436 WLQ131087:WLQ131436 WVM131087:WVM131436 E196623:E196972 JA196623:JA196972 SW196623:SW196972 ACS196623:ACS196972 AMO196623:AMO196972 AWK196623:AWK196972 BGG196623:BGG196972 BQC196623:BQC196972 BZY196623:BZY196972 CJU196623:CJU196972 CTQ196623:CTQ196972 DDM196623:DDM196972 DNI196623:DNI196972 DXE196623:DXE196972 EHA196623:EHA196972 EQW196623:EQW196972 FAS196623:FAS196972 FKO196623:FKO196972 FUK196623:FUK196972 GEG196623:GEG196972 GOC196623:GOC196972 GXY196623:GXY196972 HHU196623:HHU196972 HRQ196623:HRQ196972 IBM196623:IBM196972 ILI196623:ILI196972 IVE196623:IVE196972 JFA196623:JFA196972 JOW196623:JOW196972 JYS196623:JYS196972 KIO196623:KIO196972 KSK196623:KSK196972 LCG196623:LCG196972 LMC196623:LMC196972 LVY196623:LVY196972 MFU196623:MFU196972 MPQ196623:MPQ196972 MZM196623:MZM196972 NJI196623:NJI196972 NTE196623:NTE196972 ODA196623:ODA196972 OMW196623:OMW196972 OWS196623:OWS196972 PGO196623:PGO196972 PQK196623:PQK196972 QAG196623:QAG196972 QKC196623:QKC196972 QTY196623:QTY196972 RDU196623:RDU196972 RNQ196623:RNQ196972 RXM196623:RXM196972 SHI196623:SHI196972 SRE196623:SRE196972 TBA196623:TBA196972 TKW196623:TKW196972 TUS196623:TUS196972 UEO196623:UEO196972 UOK196623:UOK196972 UYG196623:UYG196972 VIC196623:VIC196972 VRY196623:VRY196972 WBU196623:WBU196972 WLQ196623:WLQ196972 WVM196623:WVM196972 E262159:E262508 JA262159:JA262508 SW262159:SW262508 ACS262159:ACS262508 AMO262159:AMO262508 AWK262159:AWK262508 BGG262159:BGG262508 BQC262159:BQC262508 BZY262159:BZY262508 CJU262159:CJU262508 CTQ262159:CTQ262508 DDM262159:DDM262508 DNI262159:DNI262508 DXE262159:DXE262508 EHA262159:EHA262508 EQW262159:EQW262508 FAS262159:FAS262508 FKO262159:FKO262508 FUK262159:FUK262508 GEG262159:GEG262508 GOC262159:GOC262508 GXY262159:GXY262508 HHU262159:HHU262508 HRQ262159:HRQ262508 IBM262159:IBM262508 ILI262159:ILI262508 IVE262159:IVE262508 JFA262159:JFA262508 JOW262159:JOW262508 JYS262159:JYS262508 KIO262159:KIO262508 KSK262159:KSK262508 LCG262159:LCG262508 LMC262159:LMC262508 LVY262159:LVY262508 MFU262159:MFU262508 MPQ262159:MPQ262508 MZM262159:MZM262508 NJI262159:NJI262508 NTE262159:NTE262508 ODA262159:ODA262508 OMW262159:OMW262508 OWS262159:OWS262508 PGO262159:PGO262508 PQK262159:PQK262508 QAG262159:QAG262508 QKC262159:QKC262508 QTY262159:QTY262508 RDU262159:RDU262508 RNQ262159:RNQ262508 RXM262159:RXM262508 SHI262159:SHI262508 SRE262159:SRE262508 TBA262159:TBA262508 TKW262159:TKW262508 TUS262159:TUS262508 UEO262159:UEO262508 UOK262159:UOK262508 UYG262159:UYG262508 VIC262159:VIC262508 VRY262159:VRY262508 WBU262159:WBU262508 WLQ262159:WLQ262508 WVM262159:WVM262508 E327695:E328044 JA327695:JA328044 SW327695:SW328044 ACS327695:ACS328044 AMO327695:AMO328044 AWK327695:AWK328044 BGG327695:BGG328044 BQC327695:BQC328044 BZY327695:BZY328044 CJU327695:CJU328044 CTQ327695:CTQ328044 DDM327695:DDM328044 DNI327695:DNI328044 DXE327695:DXE328044 EHA327695:EHA328044 EQW327695:EQW328044 FAS327695:FAS328044 FKO327695:FKO328044 FUK327695:FUK328044 GEG327695:GEG328044 GOC327695:GOC328044 GXY327695:GXY328044 HHU327695:HHU328044 HRQ327695:HRQ328044 IBM327695:IBM328044 ILI327695:ILI328044 IVE327695:IVE328044 JFA327695:JFA328044 JOW327695:JOW328044 JYS327695:JYS328044 KIO327695:KIO328044 KSK327695:KSK328044 LCG327695:LCG328044 LMC327695:LMC328044 LVY327695:LVY328044 MFU327695:MFU328044 MPQ327695:MPQ328044 MZM327695:MZM328044 NJI327695:NJI328044 NTE327695:NTE328044 ODA327695:ODA328044 OMW327695:OMW328044 OWS327695:OWS328044 PGO327695:PGO328044 PQK327695:PQK328044 QAG327695:QAG328044 QKC327695:QKC328044 QTY327695:QTY328044 RDU327695:RDU328044 RNQ327695:RNQ328044 RXM327695:RXM328044 SHI327695:SHI328044 SRE327695:SRE328044 TBA327695:TBA328044 TKW327695:TKW328044 TUS327695:TUS328044 UEO327695:UEO328044 UOK327695:UOK328044 UYG327695:UYG328044 VIC327695:VIC328044 VRY327695:VRY328044 WBU327695:WBU328044 WLQ327695:WLQ328044 WVM327695:WVM328044 E393231:E393580 JA393231:JA393580 SW393231:SW393580 ACS393231:ACS393580 AMO393231:AMO393580 AWK393231:AWK393580 BGG393231:BGG393580 BQC393231:BQC393580 BZY393231:BZY393580 CJU393231:CJU393580 CTQ393231:CTQ393580 DDM393231:DDM393580 DNI393231:DNI393580 DXE393231:DXE393580 EHA393231:EHA393580 EQW393231:EQW393580 FAS393231:FAS393580 FKO393231:FKO393580 FUK393231:FUK393580 GEG393231:GEG393580 GOC393231:GOC393580 GXY393231:GXY393580 HHU393231:HHU393580 HRQ393231:HRQ393580 IBM393231:IBM393580 ILI393231:ILI393580 IVE393231:IVE393580 JFA393231:JFA393580 JOW393231:JOW393580 JYS393231:JYS393580 KIO393231:KIO393580 KSK393231:KSK393580 LCG393231:LCG393580 LMC393231:LMC393580 LVY393231:LVY393580 MFU393231:MFU393580 MPQ393231:MPQ393580 MZM393231:MZM393580 NJI393231:NJI393580 NTE393231:NTE393580 ODA393231:ODA393580 OMW393231:OMW393580 OWS393231:OWS393580 PGO393231:PGO393580 PQK393231:PQK393580 QAG393231:QAG393580 QKC393231:QKC393580 QTY393231:QTY393580 RDU393231:RDU393580 RNQ393231:RNQ393580 RXM393231:RXM393580 SHI393231:SHI393580 SRE393231:SRE393580 TBA393231:TBA393580 TKW393231:TKW393580 TUS393231:TUS393580 UEO393231:UEO393580 UOK393231:UOK393580 UYG393231:UYG393580 VIC393231:VIC393580 VRY393231:VRY393580 WBU393231:WBU393580 WLQ393231:WLQ393580 WVM393231:WVM393580 E458767:E459116 JA458767:JA459116 SW458767:SW459116 ACS458767:ACS459116 AMO458767:AMO459116 AWK458767:AWK459116 BGG458767:BGG459116 BQC458767:BQC459116 BZY458767:BZY459116 CJU458767:CJU459116 CTQ458767:CTQ459116 DDM458767:DDM459116 DNI458767:DNI459116 DXE458767:DXE459116 EHA458767:EHA459116 EQW458767:EQW459116 FAS458767:FAS459116 FKO458767:FKO459116 FUK458767:FUK459116 GEG458767:GEG459116 GOC458767:GOC459116 GXY458767:GXY459116 HHU458767:HHU459116 HRQ458767:HRQ459116 IBM458767:IBM459116 ILI458767:ILI459116 IVE458767:IVE459116 JFA458767:JFA459116 JOW458767:JOW459116 JYS458767:JYS459116 KIO458767:KIO459116 KSK458767:KSK459116 LCG458767:LCG459116 LMC458767:LMC459116 LVY458767:LVY459116 MFU458767:MFU459116 MPQ458767:MPQ459116 MZM458767:MZM459116 NJI458767:NJI459116 NTE458767:NTE459116 ODA458767:ODA459116 OMW458767:OMW459116 OWS458767:OWS459116 PGO458767:PGO459116 PQK458767:PQK459116 QAG458767:QAG459116 QKC458767:QKC459116 QTY458767:QTY459116 RDU458767:RDU459116 RNQ458767:RNQ459116 RXM458767:RXM459116 SHI458767:SHI459116 SRE458767:SRE459116 TBA458767:TBA459116 TKW458767:TKW459116 TUS458767:TUS459116 UEO458767:UEO459116 UOK458767:UOK459116 UYG458767:UYG459116 VIC458767:VIC459116 VRY458767:VRY459116 WBU458767:WBU459116 WLQ458767:WLQ459116 WVM458767:WVM459116 E524303:E524652 JA524303:JA524652 SW524303:SW524652 ACS524303:ACS524652 AMO524303:AMO524652 AWK524303:AWK524652 BGG524303:BGG524652 BQC524303:BQC524652 BZY524303:BZY524652 CJU524303:CJU524652 CTQ524303:CTQ524652 DDM524303:DDM524652 DNI524303:DNI524652 DXE524303:DXE524652 EHA524303:EHA524652 EQW524303:EQW524652 FAS524303:FAS524652 FKO524303:FKO524652 FUK524303:FUK524652 GEG524303:GEG524652 GOC524303:GOC524652 GXY524303:GXY524652 HHU524303:HHU524652 HRQ524303:HRQ524652 IBM524303:IBM524652 ILI524303:ILI524652 IVE524303:IVE524652 JFA524303:JFA524652 JOW524303:JOW524652 JYS524303:JYS524652 KIO524303:KIO524652 KSK524303:KSK524652 LCG524303:LCG524652 LMC524303:LMC524652 LVY524303:LVY524652 MFU524303:MFU524652 MPQ524303:MPQ524652 MZM524303:MZM524652 NJI524303:NJI524652 NTE524303:NTE524652 ODA524303:ODA524652 OMW524303:OMW524652 OWS524303:OWS524652 PGO524303:PGO524652 PQK524303:PQK524652 QAG524303:QAG524652 QKC524303:QKC524652 QTY524303:QTY524652 RDU524303:RDU524652 RNQ524303:RNQ524652 RXM524303:RXM524652 SHI524303:SHI524652 SRE524303:SRE524652 TBA524303:TBA524652 TKW524303:TKW524652 TUS524303:TUS524652 UEO524303:UEO524652 UOK524303:UOK524652 UYG524303:UYG524652 VIC524303:VIC524652 VRY524303:VRY524652 WBU524303:WBU524652 WLQ524303:WLQ524652 WVM524303:WVM524652 E589839:E590188 JA589839:JA590188 SW589839:SW590188 ACS589839:ACS590188 AMO589839:AMO590188 AWK589839:AWK590188 BGG589839:BGG590188 BQC589839:BQC590188 BZY589839:BZY590188 CJU589839:CJU590188 CTQ589839:CTQ590188 DDM589839:DDM590188 DNI589839:DNI590188 DXE589839:DXE590188 EHA589839:EHA590188 EQW589839:EQW590188 FAS589839:FAS590188 FKO589839:FKO590188 FUK589839:FUK590188 GEG589839:GEG590188 GOC589839:GOC590188 GXY589839:GXY590188 HHU589839:HHU590188 HRQ589839:HRQ590188 IBM589839:IBM590188 ILI589839:ILI590188 IVE589839:IVE590188 JFA589839:JFA590188 JOW589839:JOW590188 JYS589839:JYS590188 KIO589839:KIO590188 KSK589839:KSK590188 LCG589839:LCG590188 LMC589839:LMC590188 LVY589839:LVY590188 MFU589839:MFU590188 MPQ589839:MPQ590188 MZM589839:MZM590188 NJI589839:NJI590188 NTE589839:NTE590188 ODA589839:ODA590188 OMW589839:OMW590188 OWS589839:OWS590188 PGO589839:PGO590188 PQK589839:PQK590188 QAG589839:QAG590188 QKC589839:QKC590188 QTY589839:QTY590188 RDU589839:RDU590188 RNQ589839:RNQ590188 RXM589839:RXM590188 SHI589839:SHI590188 SRE589839:SRE590188 TBA589839:TBA590188 TKW589839:TKW590188 TUS589839:TUS590188 UEO589839:UEO590188 UOK589839:UOK590188 UYG589839:UYG590188 VIC589839:VIC590188 VRY589839:VRY590188 WBU589839:WBU590188 WLQ589839:WLQ590188 WVM589839:WVM590188 E655375:E655724 JA655375:JA655724 SW655375:SW655724 ACS655375:ACS655724 AMO655375:AMO655724 AWK655375:AWK655724 BGG655375:BGG655724 BQC655375:BQC655724 BZY655375:BZY655724 CJU655375:CJU655724 CTQ655375:CTQ655724 DDM655375:DDM655724 DNI655375:DNI655724 DXE655375:DXE655724 EHA655375:EHA655724 EQW655375:EQW655724 FAS655375:FAS655724 FKO655375:FKO655724 FUK655375:FUK655724 GEG655375:GEG655724 GOC655375:GOC655724 GXY655375:GXY655724 HHU655375:HHU655724 HRQ655375:HRQ655724 IBM655375:IBM655724 ILI655375:ILI655724 IVE655375:IVE655724 JFA655375:JFA655724 JOW655375:JOW655724 JYS655375:JYS655724 KIO655375:KIO655724 KSK655375:KSK655724 LCG655375:LCG655724 LMC655375:LMC655724 LVY655375:LVY655724 MFU655375:MFU655724 MPQ655375:MPQ655724 MZM655375:MZM655724 NJI655375:NJI655724 NTE655375:NTE655724 ODA655375:ODA655724 OMW655375:OMW655724 OWS655375:OWS655724 PGO655375:PGO655724 PQK655375:PQK655724 QAG655375:QAG655724 QKC655375:QKC655724 QTY655375:QTY655724 RDU655375:RDU655724 RNQ655375:RNQ655724 RXM655375:RXM655724 SHI655375:SHI655724 SRE655375:SRE655724 TBA655375:TBA655724 TKW655375:TKW655724 TUS655375:TUS655724 UEO655375:UEO655724 UOK655375:UOK655724 UYG655375:UYG655724 VIC655375:VIC655724 VRY655375:VRY655724 WBU655375:WBU655724 WLQ655375:WLQ655724 WVM655375:WVM655724 E720911:E721260 JA720911:JA721260 SW720911:SW721260 ACS720911:ACS721260 AMO720911:AMO721260 AWK720911:AWK721260 BGG720911:BGG721260 BQC720911:BQC721260 BZY720911:BZY721260 CJU720911:CJU721260 CTQ720911:CTQ721260 DDM720911:DDM721260 DNI720911:DNI721260 DXE720911:DXE721260 EHA720911:EHA721260 EQW720911:EQW721260 FAS720911:FAS721260 FKO720911:FKO721260 FUK720911:FUK721260 GEG720911:GEG721260 GOC720911:GOC721260 GXY720911:GXY721260 HHU720911:HHU721260 HRQ720911:HRQ721260 IBM720911:IBM721260 ILI720911:ILI721260 IVE720911:IVE721260 JFA720911:JFA721260 JOW720911:JOW721260 JYS720911:JYS721260 KIO720911:KIO721260 KSK720911:KSK721260 LCG720911:LCG721260 LMC720911:LMC721260 LVY720911:LVY721260 MFU720911:MFU721260 MPQ720911:MPQ721260 MZM720911:MZM721260 NJI720911:NJI721260 NTE720911:NTE721260 ODA720911:ODA721260 OMW720911:OMW721260 OWS720911:OWS721260 PGO720911:PGO721260 PQK720911:PQK721260 QAG720911:QAG721260 QKC720911:QKC721260 QTY720911:QTY721260 RDU720911:RDU721260 RNQ720911:RNQ721260 RXM720911:RXM721260 SHI720911:SHI721260 SRE720911:SRE721260 TBA720911:TBA721260 TKW720911:TKW721260 TUS720911:TUS721260 UEO720911:UEO721260 UOK720911:UOK721260 UYG720911:UYG721260 VIC720911:VIC721260 VRY720911:VRY721260 WBU720911:WBU721260 WLQ720911:WLQ721260 WVM720911:WVM721260 E786447:E786796 JA786447:JA786796 SW786447:SW786796 ACS786447:ACS786796 AMO786447:AMO786796 AWK786447:AWK786796 BGG786447:BGG786796 BQC786447:BQC786796 BZY786447:BZY786796 CJU786447:CJU786796 CTQ786447:CTQ786796 DDM786447:DDM786796 DNI786447:DNI786796 DXE786447:DXE786796 EHA786447:EHA786796 EQW786447:EQW786796 FAS786447:FAS786796 FKO786447:FKO786796 FUK786447:FUK786796 GEG786447:GEG786796 GOC786447:GOC786796 GXY786447:GXY786796 HHU786447:HHU786796 HRQ786447:HRQ786796 IBM786447:IBM786796 ILI786447:ILI786796 IVE786447:IVE786796 JFA786447:JFA786796 JOW786447:JOW786796 JYS786447:JYS786796 KIO786447:KIO786796 KSK786447:KSK786796 LCG786447:LCG786796 LMC786447:LMC786796 LVY786447:LVY786796 MFU786447:MFU786796 MPQ786447:MPQ786796 MZM786447:MZM786796 NJI786447:NJI786796 NTE786447:NTE786796 ODA786447:ODA786796 OMW786447:OMW786796 OWS786447:OWS786796 PGO786447:PGO786796 PQK786447:PQK786796 QAG786447:QAG786796 QKC786447:QKC786796 QTY786447:QTY786796 RDU786447:RDU786796 RNQ786447:RNQ786796 RXM786447:RXM786796 SHI786447:SHI786796 SRE786447:SRE786796 TBA786447:TBA786796 TKW786447:TKW786796 TUS786447:TUS786796 UEO786447:UEO786796 UOK786447:UOK786796 UYG786447:UYG786796 VIC786447:VIC786796 VRY786447:VRY786796 WBU786447:WBU786796 WLQ786447:WLQ786796 WVM786447:WVM786796 E851983:E852332 JA851983:JA852332 SW851983:SW852332 ACS851983:ACS852332 AMO851983:AMO852332 AWK851983:AWK852332 BGG851983:BGG852332 BQC851983:BQC852332 BZY851983:BZY852332 CJU851983:CJU852332 CTQ851983:CTQ852332 DDM851983:DDM852332 DNI851983:DNI852332 DXE851983:DXE852332 EHA851983:EHA852332 EQW851983:EQW852332 FAS851983:FAS852332 FKO851983:FKO852332 FUK851983:FUK852332 GEG851983:GEG852332 GOC851983:GOC852332 GXY851983:GXY852332 HHU851983:HHU852332 HRQ851983:HRQ852332 IBM851983:IBM852332 ILI851983:ILI852332 IVE851983:IVE852332 JFA851983:JFA852332 JOW851983:JOW852332 JYS851983:JYS852332 KIO851983:KIO852332 KSK851983:KSK852332 LCG851983:LCG852332 LMC851983:LMC852332 LVY851983:LVY852332 MFU851983:MFU852332 MPQ851983:MPQ852332 MZM851983:MZM852332 NJI851983:NJI852332 NTE851983:NTE852332 ODA851983:ODA852332 OMW851983:OMW852332 OWS851983:OWS852332 PGO851983:PGO852332 PQK851983:PQK852332 QAG851983:QAG852332 QKC851983:QKC852332 QTY851983:QTY852332 RDU851983:RDU852332 RNQ851983:RNQ852332 RXM851983:RXM852332 SHI851983:SHI852332 SRE851983:SRE852332 TBA851983:TBA852332 TKW851983:TKW852332 TUS851983:TUS852332 UEO851983:UEO852332 UOK851983:UOK852332 UYG851983:UYG852332 VIC851983:VIC852332 VRY851983:VRY852332 WBU851983:WBU852332 WLQ851983:WLQ852332 WVM851983:WVM852332 E917519:E917868 JA917519:JA917868 SW917519:SW917868 ACS917519:ACS917868 AMO917519:AMO917868 AWK917519:AWK917868 BGG917519:BGG917868 BQC917519:BQC917868 BZY917519:BZY917868 CJU917519:CJU917868 CTQ917519:CTQ917868 DDM917519:DDM917868 DNI917519:DNI917868 DXE917519:DXE917868 EHA917519:EHA917868 EQW917519:EQW917868 FAS917519:FAS917868 FKO917519:FKO917868 FUK917519:FUK917868 GEG917519:GEG917868 GOC917519:GOC917868 GXY917519:GXY917868 HHU917519:HHU917868 HRQ917519:HRQ917868 IBM917519:IBM917868 ILI917519:ILI917868 IVE917519:IVE917868 JFA917519:JFA917868 JOW917519:JOW917868 JYS917519:JYS917868 KIO917519:KIO917868 KSK917519:KSK917868 LCG917519:LCG917868 LMC917519:LMC917868 LVY917519:LVY917868 MFU917519:MFU917868 MPQ917519:MPQ917868 MZM917519:MZM917868 NJI917519:NJI917868 NTE917519:NTE917868 ODA917519:ODA917868 OMW917519:OMW917868 OWS917519:OWS917868 PGO917519:PGO917868 PQK917519:PQK917868 QAG917519:QAG917868 QKC917519:QKC917868 QTY917519:QTY917868 RDU917519:RDU917868 RNQ917519:RNQ917868 RXM917519:RXM917868 SHI917519:SHI917868 SRE917519:SRE917868 TBA917519:TBA917868 TKW917519:TKW917868 TUS917519:TUS917868 UEO917519:UEO917868 UOK917519:UOK917868 UYG917519:UYG917868 VIC917519:VIC917868 VRY917519:VRY917868 WBU917519:WBU917868 WLQ917519:WLQ917868 WVM917519:WVM917868 E983055:E983404 JA983055:JA983404 SW983055:SW983404 ACS983055:ACS983404 AMO983055:AMO983404 AWK983055:AWK983404 BGG983055:BGG983404 BQC983055:BQC983404 BZY983055:BZY983404 CJU983055:CJU983404 CTQ983055:CTQ983404 DDM983055:DDM983404 DNI983055:DNI983404 DXE983055:DXE983404 EHA983055:EHA983404 EQW983055:EQW983404 FAS983055:FAS983404 FKO983055:FKO983404 FUK983055:FUK983404 GEG983055:GEG983404 GOC983055:GOC983404 GXY983055:GXY983404 HHU983055:HHU983404 HRQ983055:HRQ983404 IBM983055:IBM983404 ILI983055:ILI983404 IVE983055:IVE983404 JFA983055:JFA983404 JOW983055:JOW983404 JYS983055:JYS983404 KIO983055:KIO983404 KSK983055:KSK983404 LCG983055:LCG983404 LMC983055:LMC983404 LVY983055:LVY983404 MFU983055:MFU983404 MPQ983055:MPQ983404 MZM983055:MZM983404 NJI983055:NJI983404 NTE983055:NTE983404 ODA983055:ODA983404 OMW983055:OMW983404 OWS983055:OWS983404 PGO983055:PGO983404 PQK983055:PQK983404 QAG983055:QAG983404 QKC983055:QKC983404 QTY983055:QTY983404 RDU983055:RDU983404 RNQ983055:RNQ983404 RXM983055:RXM983404 SHI983055:SHI983404 SRE983055:SRE983404 TBA983055:TBA983404 TKW983055:TKW983404 TUS983055:TUS983404 UEO983055:UEO983404 UOK983055:UOK983404 UYG983055:UYG983404 VIC983055:VIC983404 VRY983055:VRY983404 WBU983055:WBU983404 WLQ983055:WLQ983404 WVM8:WVM364 WLQ8:WLQ364 WBU8:WBU364 VRY8:VRY364 VIC8:VIC364 UYG8:UYG364 UOK8:UOK364 UEO8:UEO364 TUS8:TUS364 TKW8:TKW364 TBA8:TBA364 SRE8:SRE364 SHI8:SHI364 RXM8:RXM364 RNQ8:RNQ364 RDU8:RDU364 QTY8:QTY364 QKC8:QKC364 QAG8:QAG364 PQK8:PQK364 PGO8:PGO364 OWS8:OWS364 OMW8:OMW364 ODA8:ODA364 NTE8:NTE364 NJI8:NJI364 MZM8:MZM364 MPQ8:MPQ364 MFU8:MFU364 LVY8:LVY364 LMC8:LMC364 LCG8:LCG364 KSK8:KSK364 KIO8:KIO364 JYS8:JYS364 JOW8:JOW364 JFA8:JFA364 IVE8:IVE364 ILI8:ILI364 IBM8:IBM364 HRQ8:HRQ364 HHU8:HHU364 GXY8:GXY364 GOC8:GOC364 GEG8:GEG364 FUK8:FUK364 FKO8:FKO364 FAS8:FAS364 EQW8:EQW364 EHA8:EHA364 DXE8:DXE364 DNI8:DNI364 DDM8:DDM364 CTQ8:CTQ364 CJU8:CJU364 BZY8:BZY364 BQC8:BQC364 BGG8:BGG364 AWK8:AWK364 AMO8:AMO364 ACS8:ACS364 SW8:SW364 JA8:JA364 E8:E364">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G32" sqref="G3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f>[10]合計!C3</f>
        <v>0</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92</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32" sqref="G3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f>[10]合計!C3</f>
        <v>0</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G32" sqref="G3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f>[10]合計!C3</f>
        <v>0</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73"/>
      <c r="I6" s="173"/>
      <c r="J6" s="41" t="e">
        <f t="shared" ref="J6:J65" si="0">H6/I6</f>
        <v>#DIV/0!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G56" sqref="G56"/>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[11]合計!C3</f>
        <v>新潟県</v>
      </c>
      <c r="I1" s="24" t="s">
        <v>70</v>
      </c>
      <c r="K1" s="27" t="s">
        <v>71</v>
      </c>
    </row>
    <row r="2" spans="1:13" ht="54" customHeight="1">
      <c r="B2" s="28"/>
      <c r="E2" s="856" t="s">
        <v>72</v>
      </c>
      <c r="F2" s="856"/>
      <c r="G2" s="856"/>
      <c r="H2" s="29">
        <f>SUMIF(E8:E357,"PPS",H8:H357)</f>
        <v>0</v>
      </c>
      <c r="I2" s="30"/>
      <c r="J2" s="27"/>
    </row>
    <row r="3" spans="1:13" ht="57" customHeight="1" thickBot="1">
      <c r="B3" s="26"/>
      <c r="E3" s="856" t="s">
        <v>73</v>
      </c>
      <c r="F3" s="856"/>
      <c r="G3" s="856"/>
      <c r="H3" s="29">
        <f>M7</f>
        <v>0</v>
      </c>
      <c r="I3" s="30"/>
      <c r="J3" s="31"/>
    </row>
    <row r="4" spans="1:13" s="31" customFormat="1" ht="55.5" customHeight="1" thickBot="1">
      <c r="B4" s="755" t="s">
        <v>575</v>
      </c>
      <c r="E4" s="856" t="s">
        <v>1932</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0</v>
      </c>
      <c r="I7" s="48">
        <f>SUM(I8:I357)</f>
        <v>0</v>
      </c>
      <c r="J7" s="49" t="e">
        <f>H7/I7</f>
        <v>#DIV/0!</v>
      </c>
      <c r="K7" s="50">
        <f>SUM(K8:K357)</f>
        <v>0</v>
      </c>
      <c r="L7" s="51">
        <f>SUM(L8:L357)</f>
        <v>0</v>
      </c>
      <c r="M7" s="52">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K22" sqref="K22"/>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[11]合計!C3</f>
        <v>新潟県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thickBot="1">
      <c r="B3" s="26"/>
      <c r="E3" s="856" t="s">
        <v>91</v>
      </c>
      <c r="F3" s="856"/>
      <c r="G3" s="856"/>
      <c r="H3" s="29">
        <f>O7</f>
        <v>0</v>
      </c>
      <c r="I3" s="30"/>
      <c r="J3" s="26"/>
      <c r="K3" s="40"/>
      <c r="L3" s="40"/>
      <c r="O3" s="24"/>
    </row>
    <row r="4" spans="1:15" s="65" customFormat="1" ht="60" customHeight="1" thickBot="1">
      <c r="B4" s="755" t="s">
        <v>575</v>
      </c>
      <c r="E4" s="856" t="s">
        <v>2163</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topLeftCell="A2" zoomScaleNormal="100" zoomScaleSheetLayoutView="100" workbookViewId="0">
      <selection activeCell="M25" sqref="M25"/>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875" style="24" bestFit="1" customWidth="1"/>
    <col min="9" max="9" width="11.37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875" style="24" bestFit="1" customWidth="1"/>
    <col min="265" max="265" width="11.37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875" style="24" bestFit="1" customWidth="1"/>
    <col min="521" max="521" width="11.37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875" style="24" bestFit="1" customWidth="1"/>
    <col min="777" max="777" width="11.37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875" style="24" bestFit="1" customWidth="1"/>
    <col min="1033" max="1033" width="11.37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875" style="24" bestFit="1" customWidth="1"/>
    <col min="1289" max="1289" width="11.37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875" style="24" bestFit="1" customWidth="1"/>
    <col min="1545" max="1545" width="11.37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875" style="24" bestFit="1" customWidth="1"/>
    <col min="1801" max="1801" width="11.37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875" style="24" bestFit="1" customWidth="1"/>
    <col min="2057" max="2057" width="11.37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875" style="24" bestFit="1" customWidth="1"/>
    <col min="2313" max="2313" width="11.37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875" style="24" bestFit="1" customWidth="1"/>
    <col min="2569" max="2569" width="11.37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875" style="24" bestFit="1" customWidth="1"/>
    <col min="2825" max="2825" width="11.37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875" style="24" bestFit="1" customWidth="1"/>
    <col min="3081" max="3081" width="11.37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875" style="24" bestFit="1" customWidth="1"/>
    <col min="3337" max="3337" width="11.37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875" style="24" bestFit="1" customWidth="1"/>
    <col min="3593" max="3593" width="11.37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875" style="24" bestFit="1" customWidth="1"/>
    <col min="3849" max="3849" width="11.37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875" style="24" bestFit="1" customWidth="1"/>
    <col min="4105" max="4105" width="11.37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875" style="24" bestFit="1" customWidth="1"/>
    <col min="4361" max="4361" width="11.37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875" style="24" bestFit="1" customWidth="1"/>
    <col min="4617" max="4617" width="11.37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875" style="24" bestFit="1" customWidth="1"/>
    <col min="4873" max="4873" width="11.37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875" style="24" bestFit="1" customWidth="1"/>
    <col min="5129" max="5129" width="11.37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875" style="24" bestFit="1" customWidth="1"/>
    <col min="5385" max="5385" width="11.37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875" style="24" bestFit="1" customWidth="1"/>
    <col min="5641" max="5641" width="11.37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875" style="24" bestFit="1" customWidth="1"/>
    <col min="5897" max="5897" width="11.37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875" style="24" bestFit="1" customWidth="1"/>
    <col min="6153" max="6153" width="11.37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875" style="24" bestFit="1" customWidth="1"/>
    <col min="6409" max="6409" width="11.37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875" style="24" bestFit="1" customWidth="1"/>
    <col min="6665" max="6665" width="11.37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875" style="24" bestFit="1" customWidth="1"/>
    <col min="6921" max="6921" width="11.37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875" style="24" bestFit="1" customWidth="1"/>
    <col min="7177" max="7177" width="11.37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875" style="24" bestFit="1" customWidth="1"/>
    <col min="7433" max="7433" width="11.37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875" style="24" bestFit="1" customWidth="1"/>
    <col min="7689" max="7689" width="11.37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875" style="24" bestFit="1" customWidth="1"/>
    <col min="7945" max="7945" width="11.37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875" style="24" bestFit="1" customWidth="1"/>
    <col min="8201" max="8201" width="11.37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875" style="24" bestFit="1" customWidth="1"/>
    <col min="8457" max="8457" width="11.37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875" style="24" bestFit="1" customWidth="1"/>
    <col min="8713" max="8713" width="11.37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875" style="24" bestFit="1" customWidth="1"/>
    <col min="8969" max="8969" width="11.37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875" style="24" bestFit="1" customWidth="1"/>
    <col min="9225" max="9225" width="11.37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875" style="24" bestFit="1" customWidth="1"/>
    <col min="9481" max="9481" width="11.37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875" style="24" bestFit="1" customWidth="1"/>
    <col min="9737" max="9737" width="11.37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875" style="24" bestFit="1" customWidth="1"/>
    <col min="9993" max="9993" width="11.37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875" style="24" bestFit="1" customWidth="1"/>
    <col min="10249" max="10249" width="11.37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875" style="24" bestFit="1" customWidth="1"/>
    <col min="10505" max="10505" width="11.37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875" style="24" bestFit="1" customWidth="1"/>
    <col min="10761" max="10761" width="11.37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875" style="24" bestFit="1" customWidth="1"/>
    <col min="11017" max="11017" width="11.37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875" style="24" bestFit="1" customWidth="1"/>
    <col min="11273" max="11273" width="11.37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875" style="24" bestFit="1" customWidth="1"/>
    <col min="11529" max="11529" width="11.37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875" style="24" bestFit="1" customWidth="1"/>
    <col min="11785" max="11785" width="11.37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875" style="24" bestFit="1" customWidth="1"/>
    <col min="12041" max="12041" width="11.37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875" style="24" bestFit="1" customWidth="1"/>
    <col min="12297" max="12297" width="11.37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875" style="24" bestFit="1" customWidth="1"/>
    <col min="12553" max="12553" width="11.37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875" style="24" bestFit="1" customWidth="1"/>
    <col min="12809" max="12809" width="11.37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875" style="24" bestFit="1" customWidth="1"/>
    <col min="13065" max="13065" width="11.37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875" style="24" bestFit="1" customWidth="1"/>
    <col min="13321" max="13321" width="11.37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875" style="24" bestFit="1" customWidth="1"/>
    <col min="13577" max="13577" width="11.37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875" style="24" bestFit="1" customWidth="1"/>
    <col min="13833" max="13833" width="11.37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875" style="24" bestFit="1" customWidth="1"/>
    <col min="14089" max="14089" width="11.37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875" style="24" bestFit="1" customWidth="1"/>
    <col min="14345" max="14345" width="11.37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875" style="24" bestFit="1" customWidth="1"/>
    <col min="14601" max="14601" width="11.37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875" style="24" bestFit="1" customWidth="1"/>
    <col min="14857" max="14857" width="11.37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875" style="24" bestFit="1" customWidth="1"/>
    <col min="15113" max="15113" width="11.37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875" style="24" bestFit="1" customWidth="1"/>
    <col min="15369" max="15369" width="11.37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875" style="24" bestFit="1" customWidth="1"/>
    <col min="15625" max="15625" width="11.37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875" style="24" bestFit="1" customWidth="1"/>
    <col min="15881" max="15881" width="11.37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875" style="24" bestFit="1" customWidth="1"/>
    <col min="16137" max="16137" width="11.375" style="24" bestFit="1" customWidth="1"/>
    <col min="16138" max="16384" width="9" style="24"/>
  </cols>
  <sheetData>
    <row r="1" spans="1:10">
      <c r="A1" s="24" t="s">
        <v>0</v>
      </c>
      <c r="B1" s="75" t="str">
        <f>[11]合計!C3</f>
        <v>新潟県</v>
      </c>
      <c r="C1" s="65"/>
      <c r="D1" s="65"/>
      <c r="E1" s="65"/>
      <c r="F1" s="65"/>
      <c r="G1" s="65"/>
      <c r="I1" s="24" t="s">
        <v>101</v>
      </c>
    </row>
    <row r="2" spans="1:10" ht="49.5" customHeight="1">
      <c r="B2" s="76"/>
      <c r="C2" s="65"/>
      <c r="D2" s="65"/>
      <c r="E2" s="857" t="s">
        <v>102</v>
      </c>
      <c r="F2" s="856"/>
      <c r="G2" s="856"/>
      <c r="H2" s="29">
        <f>SUMIF(G6:G356,"PPS",H6:H356)</f>
        <v>6617219592</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6617219592</v>
      </c>
      <c r="I5" s="111">
        <f>SUM(I6:I65)</f>
        <v>563962194</v>
      </c>
      <c r="J5" s="47">
        <f>H5/I5</f>
        <v>11.733445366375037</v>
      </c>
    </row>
    <row r="6" spans="1:10" ht="14.25" thickTop="1">
      <c r="A6" s="24">
        <v>1</v>
      </c>
      <c r="B6" s="107" t="s">
        <v>2289</v>
      </c>
      <c r="C6" s="107" t="s">
        <v>2290</v>
      </c>
      <c r="D6" s="107" t="s">
        <v>134</v>
      </c>
      <c r="E6" s="381">
        <v>5</v>
      </c>
      <c r="F6" s="107" t="s">
        <v>2291</v>
      </c>
      <c r="G6" s="382" t="s">
        <v>128</v>
      </c>
      <c r="H6" s="29">
        <v>4592904974</v>
      </c>
      <c r="I6" s="29">
        <v>383381050</v>
      </c>
      <c r="J6" s="41">
        <f t="shared" ref="J6:J65" si="0">H6/I6</f>
        <v>11.979999986958145</v>
      </c>
    </row>
    <row r="7" spans="1:10">
      <c r="A7" s="24">
        <v>2</v>
      </c>
      <c r="B7" s="107" t="s">
        <v>2292</v>
      </c>
      <c r="C7" s="107" t="s">
        <v>2290</v>
      </c>
      <c r="D7" s="107" t="s">
        <v>134</v>
      </c>
      <c r="E7" s="381">
        <v>6</v>
      </c>
      <c r="F7" s="107" t="s">
        <v>1089</v>
      </c>
      <c r="G7" s="382" t="s">
        <v>128</v>
      </c>
      <c r="H7" s="29">
        <v>2024314618</v>
      </c>
      <c r="I7" s="29">
        <v>180581144</v>
      </c>
      <c r="J7" s="41">
        <f t="shared" si="0"/>
        <v>11.209999965444897</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54" sqref="H54"/>
    </sheetView>
  </sheetViews>
  <sheetFormatPr defaultRowHeight="13.5"/>
  <cols>
    <col min="1" max="1" width="9.125" style="24" bestFit="1" customWidth="1"/>
    <col min="2" max="2" width="20" style="24" customWidth="1"/>
    <col min="3" max="4" width="9" style="24"/>
    <col min="5" max="5" width="13.125" style="24" bestFit="1" customWidth="1"/>
    <col min="6" max="6" width="9" style="24"/>
    <col min="7" max="7" width="13.125" style="24" bestFit="1" customWidth="1"/>
    <col min="8" max="8" width="14.5" style="24" bestFit="1" customWidth="1"/>
    <col min="9" max="9" width="12.375" style="24" bestFit="1" customWidth="1"/>
    <col min="10" max="10" width="9.125" style="24" bestFit="1" customWidth="1"/>
    <col min="11" max="256" width="9" style="24"/>
    <col min="257" max="257" width="9.125" style="24" bestFit="1" customWidth="1"/>
    <col min="258" max="258" width="20" style="24" customWidth="1"/>
    <col min="259" max="260" width="9" style="24"/>
    <col min="261" max="261" width="13.125" style="24" bestFit="1" customWidth="1"/>
    <col min="262" max="262" width="9" style="24"/>
    <col min="263" max="263" width="13.125" style="24" bestFit="1" customWidth="1"/>
    <col min="264" max="264" width="14.5" style="24" bestFit="1" customWidth="1"/>
    <col min="265" max="265" width="12.375" style="24" bestFit="1" customWidth="1"/>
    <col min="266" max="266" width="9.125" style="24" bestFit="1" customWidth="1"/>
    <col min="267" max="512" width="9" style="24"/>
    <col min="513" max="513" width="9.125" style="24" bestFit="1" customWidth="1"/>
    <col min="514" max="514" width="20" style="24" customWidth="1"/>
    <col min="515" max="516" width="9" style="24"/>
    <col min="517" max="517" width="13.125" style="24" bestFit="1" customWidth="1"/>
    <col min="518" max="518" width="9" style="24"/>
    <col min="519" max="519" width="13.125" style="24" bestFit="1" customWidth="1"/>
    <col min="520" max="520" width="14.5" style="24" bestFit="1" customWidth="1"/>
    <col min="521" max="521" width="12.375" style="24" bestFit="1" customWidth="1"/>
    <col min="522" max="522" width="9.125" style="24" bestFit="1" customWidth="1"/>
    <col min="523" max="768" width="9" style="24"/>
    <col min="769" max="769" width="9.125" style="24" bestFit="1" customWidth="1"/>
    <col min="770" max="770" width="20" style="24" customWidth="1"/>
    <col min="771" max="772" width="9" style="24"/>
    <col min="773" max="773" width="13.125" style="24" bestFit="1" customWidth="1"/>
    <col min="774" max="774" width="9" style="24"/>
    <col min="775" max="775" width="13.125" style="24" bestFit="1" customWidth="1"/>
    <col min="776" max="776" width="14.5" style="24" bestFit="1" customWidth="1"/>
    <col min="777" max="777" width="12.375" style="24" bestFit="1" customWidth="1"/>
    <col min="778" max="778" width="9.125" style="24" bestFit="1" customWidth="1"/>
    <col min="779" max="1024" width="9" style="24"/>
    <col min="1025" max="1025" width="9.125" style="24" bestFit="1" customWidth="1"/>
    <col min="1026" max="1026" width="20" style="24" customWidth="1"/>
    <col min="1027" max="1028" width="9" style="24"/>
    <col min="1029" max="1029" width="13.125" style="24" bestFit="1" customWidth="1"/>
    <col min="1030" max="1030" width="9" style="24"/>
    <col min="1031" max="1031" width="13.125" style="24" bestFit="1" customWidth="1"/>
    <col min="1032" max="1032" width="14.5" style="24" bestFit="1" customWidth="1"/>
    <col min="1033" max="1033" width="12.375" style="24" bestFit="1" customWidth="1"/>
    <col min="1034" max="1034" width="9.125" style="24" bestFit="1" customWidth="1"/>
    <col min="1035" max="1280" width="9" style="24"/>
    <col min="1281" max="1281" width="9.125" style="24" bestFit="1" customWidth="1"/>
    <col min="1282" max="1282" width="20" style="24" customWidth="1"/>
    <col min="1283" max="1284" width="9" style="24"/>
    <col min="1285" max="1285" width="13.125" style="24" bestFit="1" customWidth="1"/>
    <col min="1286" max="1286" width="9" style="24"/>
    <col min="1287" max="1287" width="13.125" style="24" bestFit="1" customWidth="1"/>
    <col min="1288" max="1288" width="14.5" style="24" bestFit="1" customWidth="1"/>
    <col min="1289" max="1289" width="12.375" style="24" bestFit="1" customWidth="1"/>
    <col min="1290" max="1290" width="9.125" style="24" bestFit="1" customWidth="1"/>
    <col min="1291" max="1536" width="9" style="24"/>
    <col min="1537" max="1537" width="9.125" style="24" bestFit="1" customWidth="1"/>
    <col min="1538" max="1538" width="20" style="24" customWidth="1"/>
    <col min="1539" max="1540" width="9" style="24"/>
    <col min="1541" max="1541" width="13.125" style="24" bestFit="1" customWidth="1"/>
    <col min="1542" max="1542" width="9" style="24"/>
    <col min="1543" max="1543" width="13.125" style="24" bestFit="1" customWidth="1"/>
    <col min="1544" max="1544" width="14.5" style="24" bestFit="1" customWidth="1"/>
    <col min="1545" max="1545" width="12.375" style="24" bestFit="1" customWidth="1"/>
    <col min="1546" max="1546" width="9.125" style="24" bestFit="1" customWidth="1"/>
    <col min="1547" max="1792" width="9" style="24"/>
    <col min="1793" max="1793" width="9.125" style="24" bestFit="1" customWidth="1"/>
    <col min="1794" max="1794" width="20" style="24" customWidth="1"/>
    <col min="1795" max="1796" width="9" style="24"/>
    <col min="1797" max="1797" width="13.125" style="24" bestFit="1" customWidth="1"/>
    <col min="1798" max="1798" width="9" style="24"/>
    <col min="1799" max="1799" width="13.125" style="24" bestFit="1" customWidth="1"/>
    <col min="1800" max="1800" width="14.5" style="24" bestFit="1" customWidth="1"/>
    <col min="1801" max="1801" width="12.375" style="24" bestFit="1" customWidth="1"/>
    <col min="1802" max="1802" width="9.125" style="24" bestFit="1" customWidth="1"/>
    <col min="1803" max="2048" width="9" style="24"/>
    <col min="2049" max="2049" width="9.125" style="24" bestFit="1" customWidth="1"/>
    <col min="2050" max="2050" width="20" style="24" customWidth="1"/>
    <col min="2051" max="2052" width="9" style="24"/>
    <col min="2053" max="2053" width="13.125" style="24" bestFit="1" customWidth="1"/>
    <col min="2054" max="2054" width="9" style="24"/>
    <col min="2055" max="2055" width="13.125" style="24" bestFit="1" customWidth="1"/>
    <col min="2056" max="2056" width="14.5" style="24" bestFit="1" customWidth="1"/>
    <col min="2057" max="2057" width="12.375" style="24" bestFit="1" customWidth="1"/>
    <col min="2058" max="2058" width="9.125" style="24" bestFit="1" customWidth="1"/>
    <col min="2059" max="2304" width="9" style="24"/>
    <col min="2305" max="2305" width="9.125" style="24" bestFit="1" customWidth="1"/>
    <col min="2306" max="2306" width="20" style="24" customWidth="1"/>
    <col min="2307" max="2308" width="9" style="24"/>
    <col min="2309" max="2309" width="13.125" style="24" bestFit="1" customWidth="1"/>
    <col min="2310" max="2310" width="9" style="24"/>
    <col min="2311" max="2311" width="13.125" style="24" bestFit="1" customWidth="1"/>
    <col min="2312" max="2312" width="14.5" style="24" bestFit="1" customWidth="1"/>
    <col min="2313" max="2313" width="12.375" style="24" bestFit="1" customWidth="1"/>
    <col min="2314" max="2314" width="9.125" style="24" bestFit="1" customWidth="1"/>
    <col min="2315" max="2560" width="9" style="24"/>
    <col min="2561" max="2561" width="9.125" style="24" bestFit="1" customWidth="1"/>
    <col min="2562" max="2562" width="20" style="24" customWidth="1"/>
    <col min="2563" max="2564" width="9" style="24"/>
    <col min="2565" max="2565" width="13.125" style="24" bestFit="1" customWidth="1"/>
    <col min="2566" max="2566" width="9" style="24"/>
    <col min="2567" max="2567" width="13.125" style="24" bestFit="1" customWidth="1"/>
    <col min="2568" max="2568" width="14.5" style="24" bestFit="1" customWidth="1"/>
    <col min="2569" max="2569" width="12.375" style="24" bestFit="1" customWidth="1"/>
    <col min="2570" max="2570" width="9.125" style="24" bestFit="1" customWidth="1"/>
    <col min="2571" max="2816" width="9" style="24"/>
    <col min="2817" max="2817" width="9.125" style="24" bestFit="1" customWidth="1"/>
    <col min="2818" max="2818" width="20" style="24" customWidth="1"/>
    <col min="2819" max="2820" width="9" style="24"/>
    <col min="2821" max="2821" width="13.125" style="24" bestFit="1" customWidth="1"/>
    <col min="2822" max="2822" width="9" style="24"/>
    <col min="2823" max="2823" width="13.125" style="24" bestFit="1" customWidth="1"/>
    <col min="2824" max="2824" width="14.5" style="24" bestFit="1" customWidth="1"/>
    <col min="2825" max="2825" width="12.375" style="24" bestFit="1" customWidth="1"/>
    <col min="2826" max="2826" width="9.125" style="24" bestFit="1" customWidth="1"/>
    <col min="2827" max="3072" width="9" style="24"/>
    <col min="3073" max="3073" width="9.125" style="24" bestFit="1" customWidth="1"/>
    <col min="3074" max="3074" width="20" style="24" customWidth="1"/>
    <col min="3075" max="3076" width="9" style="24"/>
    <col min="3077" max="3077" width="13.125" style="24" bestFit="1" customWidth="1"/>
    <col min="3078" max="3078" width="9" style="24"/>
    <col min="3079" max="3079" width="13.125" style="24" bestFit="1" customWidth="1"/>
    <col min="3080" max="3080" width="14.5" style="24" bestFit="1" customWidth="1"/>
    <col min="3081" max="3081" width="12.375" style="24" bestFit="1" customWidth="1"/>
    <col min="3082" max="3082" width="9.125" style="24" bestFit="1" customWidth="1"/>
    <col min="3083" max="3328" width="9" style="24"/>
    <col min="3329" max="3329" width="9.125" style="24" bestFit="1" customWidth="1"/>
    <col min="3330" max="3330" width="20" style="24" customWidth="1"/>
    <col min="3331" max="3332" width="9" style="24"/>
    <col min="3333" max="3333" width="13.125" style="24" bestFit="1" customWidth="1"/>
    <col min="3334" max="3334" width="9" style="24"/>
    <col min="3335" max="3335" width="13.125" style="24" bestFit="1" customWidth="1"/>
    <col min="3336" max="3336" width="14.5" style="24" bestFit="1" customWidth="1"/>
    <col min="3337" max="3337" width="12.375" style="24" bestFit="1" customWidth="1"/>
    <col min="3338" max="3338" width="9.125" style="24" bestFit="1" customWidth="1"/>
    <col min="3339" max="3584" width="9" style="24"/>
    <col min="3585" max="3585" width="9.125" style="24" bestFit="1" customWidth="1"/>
    <col min="3586" max="3586" width="20" style="24" customWidth="1"/>
    <col min="3587" max="3588" width="9" style="24"/>
    <col min="3589" max="3589" width="13.125" style="24" bestFit="1" customWidth="1"/>
    <col min="3590" max="3590" width="9" style="24"/>
    <col min="3591" max="3591" width="13.125" style="24" bestFit="1" customWidth="1"/>
    <col min="3592" max="3592" width="14.5" style="24" bestFit="1" customWidth="1"/>
    <col min="3593" max="3593" width="12.375" style="24" bestFit="1" customWidth="1"/>
    <col min="3594" max="3594" width="9.125" style="24" bestFit="1" customWidth="1"/>
    <col min="3595" max="3840" width="9" style="24"/>
    <col min="3841" max="3841" width="9.125" style="24" bestFit="1" customWidth="1"/>
    <col min="3842" max="3842" width="20" style="24" customWidth="1"/>
    <col min="3843" max="3844" width="9" style="24"/>
    <col min="3845" max="3845" width="13.125" style="24" bestFit="1" customWidth="1"/>
    <col min="3846" max="3846" width="9" style="24"/>
    <col min="3847" max="3847" width="13.125" style="24" bestFit="1" customWidth="1"/>
    <col min="3848" max="3848" width="14.5" style="24" bestFit="1" customWidth="1"/>
    <col min="3849" max="3849" width="12.375" style="24" bestFit="1" customWidth="1"/>
    <col min="3850" max="3850" width="9.125" style="24" bestFit="1" customWidth="1"/>
    <col min="3851" max="4096" width="9" style="24"/>
    <col min="4097" max="4097" width="9.125" style="24" bestFit="1" customWidth="1"/>
    <col min="4098" max="4098" width="20" style="24" customWidth="1"/>
    <col min="4099" max="4100" width="9" style="24"/>
    <col min="4101" max="4101" width="13.125" style="24" bestFit="1" customWidth="1"/>
    <col min="4102" max="4102" width="9" style="24"/>
    <col min="4103" max="4103" width="13.125" style="24" bestFit="1" customWidth="1"/>
    <col min="4104" max="4104" width="14.5" style="24" bestFit="1" customWidth="1"/>
    <col min="4105" max="4105" width="12.375" style="24" bestFit="1" customWidth="1"/>
    <col min="4106" max="4106" width="9.125" style="24" bestFit="1" customWidth="1"/>
    <col min="4107" max="4352" width="9" style="24"/>
    <col min="4353" max="4353" width="9.125" style="24" bestFit="1" customWidth="1"/>
    <col min="4354" max="4354" width="20" style="24" customWidth="1"/>
    <col min="4355" max="4356" width="9" style="24"/>
    <col min="4357" max="4357" width="13.125" style="24" bestFit="1" customWidth="1"/>
    <col min="4358" max="4358" width="9" style="24"/>
    <col min="4359" max="4359" width="13.125" style="24" bestFit="1" customWidth="1"/>
    <col min="4360" max="4360" width="14.5" style="24" bestFit="1" customWidth="1"/>
    <col min="4361" max="4361" width="12.375" style="24" bestFit="1" customWidth="1"/>
    <col min="4362" max="4362" width="9.125" style="24" bestFit="1" customWidth="1"/>
    <col min="4363" max="4608" width="9" style="24"/>
    <col min="4609" max="4609" width="9.125" style="24" bestFit="1" customWidth="1"/>
    <col min="4610" max="4610" width="20" style="24" customWidth="1"/>
    <col min="4611" max="4612" width="9" style="24"/>
    <col min="4613" max="4613" width="13.125" style="24" bestFit="1" customWidth="1"/>
    <col min="4614" max="4614" width="9" style="24"/>
    <col min="4615" max="4615" width="13.125" style="24" bestFit="1" customWidth="1"/>
    <col min="4616" max="4616" width="14.5" style="24" bestFit="1" customWidth="1"/>
    <col min="4617" max="4617" width="12.375" style="24" bestFit="1" customWidth="1"/>
    <col min="4618" max="4618" width="9.125" style="24" bestFit="1" customWidth="1"/>
    <col min="4619" max="4864" width="9" style="24"/>
    <col min="4865" max="4865" width="9.125" style="24" bestFit="1" customWidth="1"/>
    <col min="4866" max="4866" width="20" style="24" customWidth="1"/>
    <col min="4867" max="4868" width="9" style="24"/>
    <col min="4869" max="4869" width="13.125" style="24" bestFit="1" customWidth="1"/>
    <col min="4870" max="4870" width="9" style="24"/>
    <col min="4871" max="4871" width="13.125" style="24" bestFit="1" customWidth="1"/>
    <col min="4872" max="4872" width="14.5" style="24" bestFit="1" customWidth="1"/>
    <col min="4873" max="4873" width="12.375" style="24" bestFit="1" customWidth="1"/>
    <col min="4874" max="4874" width="9.125" style="24" bestFit="1" customWidth="1"/>
    <col min="4875" max="5120" width="9" style="24"/>
    <col min="5121" max="5121" width="9.125" style="24" bestFit="1" customWidth="1"/>
    <col min="5122" max="5122" width="20" style="24" customWidth="1"/>
    <col min="5123" max="5124" width="9" style="24"/>
    <col min="5125" max="5125" width="13.125" style="24" bestFit="1" customWidth="1"/>
    <col min="5126" max="5126" width="9" style="24"/>
    <col min="5127" max="5127" width="13.125" style="24" bestFit="1" customWidth="1"/>
    <col min="5128" max="5128" width="14.5" style="24" bestFit="1" customWidth="1"/>
    <col min="5129" max="5129" width="12.375" style="24" bestFit="1" customWidth="1"/>
    <col min="5130" max="5130" width="9.125" style="24" bestFit="1" customWidth="1"/>
    <col min="5131" max="5376" width="9" style="24"/>
    <col min="5377" max="5377" width="9.125" style="24" bestFit="1" customWidth="1"/>
    <col min="5378" max="5378" width="20" style="24" customWidth="1"/>
    <col min="5379" max="5380" width="9" style="24"/>
    <col min="5381" max="5381" width="13.125" style="24" bestFit="1" customWidth="1"/>
    <col min="5382" max="5382" width="9" style="24"/>
    <col min="5383" max="5383" width="13.125" style="24" bestFit="1" customWidth="1"/>
    <col min="5384" max="5384" width="14.5" style="24" bestFit="1" customWidth="1"/>
    <col min="5385" max="5385" width="12.375" style="24" bestFit="1" customWidth="1"/>
    <col min="5386" max="5386" width="9.125" style="24" bestFit="1" customWidth="1"/>
    <col min="5387" max="5632" width="9" style="24"/>
    <col min="5633" max="5633" width="9.125" style="24" bestFit="1" customWidth="1"/>
    <col min="5634" max="5634" width="20" style="24" customWidth="1"/>
    <col min="5635" max="5636" width="9" style="24"/>
    <col min="5637" max="5637" width="13.125" style="24" bestFit="1" customWidth="1"/>
    <col min="5638" max="5638" width="9" style="24"/>
    <col min="5639" max="5639" width="13.125" style="24" bestFit="1" customWidth="1"/>
    <col min="5640" max="5640" width="14.5" style="24" bestFit="1" customWidth="1"/>
    <col min="5641" max="5641" width="12.375" style="24" bestFit="1" customWidth="1"/>
    <col min="5642" max="5642" width="9.125" style="24" bestFit="1" customWidth="1"/>
    <col min="5643" max="5888" width="9" style="24"/>
    <col min="5889" max="5889" width="9.125" style="24" bestFit="1" customWidth="1"/>
    <col min="5890" max="5890" width="20" style="24" customWidth="1"/>
    <col min="5891" max="5892" width="9" style="24"/>
    <col min="5893" max="5893" width="13.125" style="24" bestFit="1" customWidth="1"/>
    <col min="5894" max="5894" width="9" style="24"/>
    <col min="5895" max="5895" width="13.125" style="24" bestFit="1" customWidth="1"/>
    <col min="5896" max="5896" width="14.5" style="24" bestFit="1" customWidth="1"/>
    <col min="5897" max="5897" width="12.375" style="24" bestFit="1" customWidth="1"/>
    <col min="5898" max="5898" width="9.125" style="24" bestFit="1" customWidth="1"/>
    <col min="5899" max="6144" width="9" style="24"/>
    <col min="6145" max="6145" width="9.125" style="24" bestFit="1" customWidth="1"/>
    <col min="6146" max="6146" width="20" style="24" customWidth="1"/>
    <col min="6147" max="6148" width="9" style="24"/>
    <col min="6149" max="6149" width="13.125" style="24" bestFit="1" customWidth="1"/>
    <col min="6150" max="6150" width="9" style="24"/>
    <col min="6151" max="6151" width="13.125" style="24" bestFit="1" customWidth="1"/>
    <col min="6152" max="6152" width="14.5" style="24" bestFit="1" customWidth="1"/>
    <col min="6153" max="6153" width="12.375" style="24" bestFit="1" customWidth="1"/>
    <col min="6154" max="6154" width="9.125" style="24" bestFit="1" customWidth="1"/>
    <col min="6155" max="6400" width="9" style="24"/>
    <col min="6401" max="6401" width="9.125" style="24" bestFit="1" customWidth="1"/>
    <col min="6402" max="6402" width="20" style="24" customWidth="1"/>
    <col min="6403" max="6404" width="9" style="24"/>
    <col min="6405" max="6405" width="13.125" style="24" bestFit="1" customWidth="1"/>
    <col min="6406" max="6406" width="9" style="24"/>
    <col min="6407" max="6407" width="13.125" style="24" bestFit="1" customWidth="1"/>
    <col min="6408" max="6408" width="14.5" style="24" bestFit="1" customWidth="1"/>
    <col min="6409" max="6409" width="12.375" style="24" bestFit="1" customWidth="1"/>
    <col min="6410" max="6410" width="9.125" style="24" bestFit="1" customWidth="1"/>
    <col min="6411" max="6656" width="9" style="24"/>
    <col min="6657" max="6657" width="9.125" style="24" bestFit="1" customWidth="1"/>
    <col min="6658" max="6658" width="20" style="24" customWidth="1"/>
    <col min="6659" max="6660" width="9" style="24"/>
    <col min="6661" max="6661" width="13.125" style="24" bestFit="1" customWidth="1"/>
    <col min="6662" max="6662" width="9" style="24"/>
    <col min="6663" max="6663" width="13.125" style="24" bestFit="1" customWidth="1"/>
    <col min="6664" max="6664" width="14.5" style="24" bestFit="1" customWidth="1"/>
    <col min="6665" max="6665" width="12.375" style="24" bestFit="1" customWidth="1"/>
    <col min="6666" max="6666" width="9.125" style="24" bestFit="1" customWidth="1"/>
    <col min="6667" max="6912" width="9" style="24"/>
    <col min="6913" max="6913" width="9.125" style="24" bestFit="1" customWidth="1"/>
    <col min="6914" max="6914" width="20" style="24" customWidth="1"/>
    <col min="6915" max="6916" width="9" style="24"/>
    <col min="6917" max="6917" width="13.125" style="24" bestFit="1" customWidth="1"/>
    <col min="6918" max="6918" width="9" style="24"/>
    <col min="6919" max="6919" width="13.125" style="24" bestFit="1" customWidth="1"/>
    <col min="6920" max="6920" width="14.5" style="24" bestFit="1" customWidth="1"/>
    <col min="6921" max="6921" width="12.375" style="24" bestFit="1" customWidth="1"/>
    <col min="6922" max="6922" width="9.125" style="24" bestFit="1" customWidth="1"/>
    <col min="6923" max="7168" width="9" style="24"/>
    <col min="7169" max="7169" width="9.125" style="24" bestFit="1" customWidth="1"/>
    <col min="7170" max="7170" width="20" style="24" customWidth="1"/>
    <col min="7171" max="7172" width="9" style="24"/>
    <col min="7173" max="7173" width="13.125" style="24" bestFit="1" customWidth="1"/>
    <col min="7174" max="7174" width="9" style="24"/>
    <col min="7175" max="7175" width="13.125" style="24" bestFit="1" customWidth="1"/>
    <col min="7176" max="7176" width="14.5" style="24" bestFit="1" customWidth="1"/>
    <col min="7177" max="7177" width="12.375" style="24" bestFit="1" customWidth="1"/>
    <col min="7178" max="7178" width="9.125" style="24" bestFit="1" customWidth="1"/>
    <col min="7179" max="7424" width="9" style="24"/>
    <col min="7425" max="7425" width="9.125" style="24" bestFit="1" customWidth="1"/>
    <col min="7426" max="7426" width="20" style="24" customWidth="1"/>
    <col min="7427" max="7428" width="9" style="24"/>
    <col min="7429" max="7429" width="13.125" style="24" bestFit="1" customWidth="1"/>
    <col min="7430" max="7430" width="9" style="24"/>
    <col min="7431" max="7431" width="13.125" style="24" bestFit="1" customWidth="1"/>
    <col min="7432" max="7432" width="14.5" style="24" bestFit="1" customWidth="1"/>
    <col min="7433" max="7433" width="12.375" style="24" bestFit="1" customWidth="1"/>
    <col min="7434" max="7434" width="9.125" style="24" bestFit="1" customWidth="1"/>
    <col min="7435" max="7680" width="9" style="24"/>
    <col min="7681" max="7681" width="9.125" style="24" bestFit="1" customWidth="1"/>
    <col min="7682" max="7682" width="20" style="24" customWidth="1"/>
    <col min="7683" max="7684" width="9" style="24"/>
    <col min="7685" max="7685" width="13.125" style="24" bestFit="1" customWidth="1"/>
    <col min="7686" max="7686" width="9" style="24"/>
    <col min="7687" max="7687" width="13.125" style="24" bestFit="1" customWidth="1"/>
    <col min="7688" max="7688" width="14.5" style="24" bestFit="1" customWidth="1"/>
    <col min="7689" max="7689" width="12.375" style="24" bestFit="1" customWidth="1"/>
    <col min="7690" max="7690" width="9.125" style="24" bestFit="1" customWidth="1"/>
    <col min="7691" max="7936" width="9" style="24"/>
    <col min="7937" max="7937" width="9.125" style="24" bestFit="1" customWidth="1"/>
    <col min="7938" max="7938" width="20" style="24" customWidth="1"/>
    <col min="7939" max="7940" width="9" style="24"/>
    <col min="7941" max="7941" width="13.125" style="24" bestFit="1" customWidth="1"/>
    <col min="7942" max="7942" width="9" style="24"/>
    <col min="7943" max="7943" width="13.125" style="24" bestFit="1" customWidth="1"/>
    <col min="7944" max="7944" width="14.5" style="24" bestFit="1" customWidth="1"/>
    <col min="7945" max="7945" width="12.375" style="24" bestFit="1" customWidth="1"/>
    <col min="7946" max="7946" width="9.125" style="24" bestFit="1" customWidth="1"/>
    <col min="7947" max="8192" width="9" style="24"/>
    <col min="8193" max="8193" width="9.125" style="24" bestFit="1" customWidth="1"/>
    <col min="8194" max="8194" width="20" style="24" customWidth="1"/>
    <col min="8195" max="8196" width="9" style="24"/>
    <col min="8197" max="8197" width="13.125" style="24" bestFit="1" customWidth="1"/>
    <col min="8198" max="8198" width="9" style="24"/>
    <col min="8199" max="8199" width="13.125" style="24" bestFit="1" customWidth="1"/>
    <col min="8200" max="8200" width="14.5" style="24" bestFit="1" customWidth="1"/>
    <col min="8201" max="8201" width="12.375" style="24" bestFit="1" customWidth="1"/>
    <col min="8202" max="8202" width="9.125" style="24" bestFit="1" customWidth="1"/>
    <col min="8203" max="8448" width="9" style="24"/>
    <col min="8449" max="8449" width="9.125" style="24" bestFit="1" customWidth="1"/>
    <col min="8450" max="8450" width="20" style="24" customWidth="1"/>
    <col min="8451" max="8452" width="9" style="24"/>
    <col min="8453" max="8453" width="13.125" style="24" bestFit="1" customWidth="1"/>
    <col min="8454" max="8454" width="9" style="24"/>
    <col min="8455" max="8455" width="13.125" style="24" bestFit="1" customWidth="1"/>
    <col min="8456" max="8456" width="14.5" style="24" bestFit="1" customWidth="1"/>
    <col min="8457" max="8457" width="12.375" style="24" bestFit="1" customWidth="1"/>
    <col min="8458" max="8458" width="9.125" style="24" bestFit="1" customWidth="1"/>
    <col min="8459" max="8704" width="9" style="24"/>
    <col min="8705" max="8705" width="9.125" style="24" bestFit="1" customWidth="1"/>
    <col min="8706" max="8706" width="20" style="24" customWidth="1"/>
    <col min="8707" max="8708" width="9" style="24"/>
    <col min="8709" max="8709" width="13.125" style="24" bestFit="1" customWidth="1"/>
    <col min="8710" max="8710" width="9" style="24"/>
    <col min="8711" max="8711" width="13.125" style="24" bestFit="1" customWidth="1"/>
    <col min="8712" max="8712" width="14.5" style="24" bestFit="1" customWidth="1"/>
    <col min="8713" max="8713" width="12.375" style="24" bestFit="1" customWidth="1"/>
    <col min="8714" max="8714" width="9.125" style="24" bestFit="1" customWidth="1"/>
    <col min="8715" max="8960" width="9" style="24"/>
    <col min="8961" max="8961" width="9.125" style="24" bestFit="1" customWidth="1"/>
    <col min="8962" max="8962" width="20" style="24" customWidth="1"/>
    <col min="8963" max="8964" width="9" style="24"/>
    <col min="8965" max="8965" width="13.125" style="24" bestFit="1" customWidth="1"/>
    <col min="8966" max="8966" width="9" style="24"/>
    <col min="8967" max="8967" width="13.125" style="24" bestFit="1" customWidth="1"/>
    <col min="8968" max="8968" width="14.5" style="24" bestFit="1" customWidth="1"/>
    <col min="8969" max="8969" width="12.375" style="24" bestFit="1" customWidth="1"/>
    <col min="8970" max="8970" width="9.125" style="24" bestFit="1" customWidth="1"/>
    <col min="8971" max="9216" width="9" style="24"/>
    <col min="9217" max="9217" width="9.125" style="24" bestFit="1" customWidth="1"/>
    <col min="9218" max="9218" width="20" style="24" customWidth="1"/>
    <col min="9219" max="9220" width="9" style="24"/>
    <col min="9221" max="9221" width="13.125" style="24" bestFit="1" customWidth="1"/>
    <col min="9222" max="9222" width="9" style="24"/>
    <col min="9223" max="9223" width="13.125" style="24" bestFit="1" customWidth="1"/>
    <col min="9224" max="9224" width="14.5" style="24" bestFit="1" customWidth="1"/>
    <col min="9225" max="9225" width="12.375" style="24" bestFit="1" customWidth="1"/>
    <col min="9226" max="9226" width="9.125" style="24" bestFit="1" customWidth="1"/>
    <col min="9227" max="9472" width="9" style="24"/>
    <col min="9473" max="9473" width="9.125" style="24" bestFit="1" customWidth="1"/>
    <col min="9474" max="9474" width="20" style="24" customWidth="1"/>
    <col min="9475" max="9476" width="9" style="24"/>
    <col min="9477" max="9477" width="13.125" style="24" bestFit="1" customWidth="1"/>
    <col min="9478" max="9478" width="9" style="24"/>
    <col min="9479" max="9479" width="13.125" style="24" bestFit="1" customWidth="1"/>
    <col min="9480" max="9480" width="14.5" style="24" bestFit="1" customWidth="1"/>
    <col min="9481" max="9481" width="12.375" style="24" bestFit="1" customWidth="1"/>
    <col min="9482" max="9482" width="9.125" style="24" bestFit="1" customWidth="1"/>
    <col min="9483" max="9728" width="9" style="24"/>
    <col min="9729" max="9729" width="9.125" style="24" bestFit="1" customWidth="1"/>
    <col min="9730" max="9730" width="20" style="24" customWidth="1"/>
    <col min="9731" max="9732" width="9" style="24"/>
    <col min="9733" max="9733" width="13.125" style="24" bestFit="1" customWidth="1"/>
    <col min="9734" max="9734" width="9" style="24"/>
    <col min="9735" max="9735" width="13.125" style="24" bestFit="1" customWidth="1"/>
    <col min="9736" max="9736" width="14.5" style="24" bestFit="1" customWidth="1"/>
    <col min="9737" max="9737" width="12.375" style="24" bestFit="1" customWidth="1"/>
    <col min="9738" max="9738" width="9.125" style="24" bestFit="1" customWidth="1"/>
    <col min="9739" max="9984" width="9" style="24"/>
    <col min="9985" max="9985" width="9.125" style="24" bestFit="1" customWidth="1"/>
    <col min="9986" max="9986" width="20" style="24" customWidth="1"/>
    <col min="9987" max="9988" width="9" style="24"/>
    <col min="9989" max="9989" width="13.125" style="24" bestFit="1" customWidth="1"/>
    <col min="9990" max="9990" width="9" style="24"/>
    <col min="9991" max="9991" width="13.125" style="24" bestFit="1" customWidth="1"/>
    <col min="9992" max="9992" width="14.5" style="24" bestFit="1" customWidth="1"/>
    <col min="9993" max="9993" width="12.375" style="24" bestFit="1" customWidth="1"/>
    <col min="9994" max="9994" width="9.125" style="24" bestFit="1" customWidth="1"/>
    <col min="9995" max="10240" width="9" style="24"/>
    <col min="10241" max="10241" width="9.125" style="24" bestFit="1" customWidth="1"/>
    <col min="10242" max="10242" width="20" style="24" customWidth="1"/>
    <col min="10243" max="10244" width="9" style="24"/>
    <col min="10245" max="10245" width="13.125" style="24" bestFit="1" customWidth="1"/>
    <col min="10246" max="10246" width="9" style="24"/>
    <col min="10247" max="10247" width="13.125" style="24" bestFit="1" customWidth="1"/>
    <col min="10248" max="10248" width="14.5" style="24" bestFit="1" customWidth="1"/>
    <col min="10249" max="10249" width="12.375" style="24" bestFit="1" customWidth="1"/>
    <col min="10250" max="10250" width="9.125" style="24" bestFit="1" customWidth="1"/>
    <col min="10251" max="10496" width="9" style="24"/>
    <col min="10497" max="10497" width="9.125" style="24" bestFit="1" customWidth="1"/>
    <col min="10498" max="10498" width="20" style="24" customWidth="1"/>
    <col min="10499" max="10500" width="9" style="24"/>
    <col min="10501" max="10501" width="13.125" style="24" bestFit="1" customWidth="1"/>
    <col min="10502" max="10502" width="9" style="24"/>
    <col min="10503" max="10503" width="13.125" style="24" bestFit="1" customWidth="1"/>
    <col min="10504" max="10504" width="14.5" style="24" bestFit="1" customWidth="1"/>
    <col min="10505" max="10505" width="12.375" style="24" bestFit="1" customWidth="1"/>
    <col min="10506" max="10506" width="9.125" style="24" bestFit="1" customWidth="1"/>
    <col min="10507" max="10752" width="9" style="24"/>
    <col min="10753" max="10753" width="9.125" style="24" bestFit="1" customWidth="1"/>
    <col min="10754" max="10754" width="20" style="24" customWidth="1"/>
    <col min="10755" max="10756" width="9" style="24"/>
    <col min="10757" max="10757" width="13.125" style="24" bestFit="1" customWidth="1"/>
    <col min="10758" max="10758" width="9" style="24"/>
    <col min="10759" max="10759" width="13.125" style="24" bestFit="1" customWidth="1"/>
    <col min="10760" max="10760" width="14.5" style="24" bestFit="1" customWidth="1"/>
    <col min="10761" max="10761" width="12.375" style="24" bestFit="1" customWidth="1"/>
    <col min="10762" max="10762" width="9.125" style="24" bestFit="1" customWidth="1"/>
    <col min="10763" max="11008" width="9" style="24"/>
    <col min="11009" max="11009" width="9.125" style="24" bestFit="1" customWidth="1"/>
    <col min="11010" max="11010" width="20" style="24" customWidth="1"/>
    <col min="11011" max="11012" width="9" style="24"/>
    <col min="11013" max="11013" width="13.125" style="24" bestFit="1" customWidth="1"/>
    <col min="11014" max="11014" width="9" style="24"/>
    <col min="11015" max="11015" width="13.125" style="24" bestFit="1" customWidth="1"/>
    <col min="11016" max="11016" width="14.5" style="24" bestFit="1" customWidth="1"/>
    <col min="11017" max="11017" width="12.375" style="24" bestFit="1" customWidth="1"/>
    <col min="11018" max="11018" width="9.125" style="24" bestFit="1" customWidth="1"/>
    <col min="11019" max="11264" width="9" style="24"/>
    <col min="11265" max="11265" width="9.125" style="24" bestFit="1" customWidth="1"/>
    <col min="11266" max="11266" width="20" style="24" customWidth="1"/>
    <col min="11267" max="11268" width="9" style="24"/>
    <col min="11269" max="11269" width="13.125" style="24" bestFit="1" customWidth="1"/>
    <col min="11270" max="11270" width="9" style="24"/>
    <col min="11271" max="11271" width="13.125" style="24" bestFit="1" customWidth="1"/>
    <col min="11272" max="11272" width="14.5" style="24" bestFit="1" customWidth="1"/>
    <col min="11273" max="11273" width="12.375" style="24" bestFit="1" customWidth="1"/>
    <col min="11274" max="11274" width="9.125" style="24" bestFit="1" customWidth="1"/>
    <col min="11275" max="11520" width="9" style="24"/>
    <col min="11521" max="11521" width="9.125" style="24" bestFit="1" customWidth="1"/>
    <col min="11522" max="11522" width="20" style="24" customWidth="1"/>
    <col min="11523" max="11524" width="9" style="24"/>
    <col min="11525" max="11525" width="13.125" style="24" bestFit="1" customWidth="1"/>
    <col min="11526" max="11526" width="9" style="24"/>
    <col min="11527" max="11527" width="13.125" style="24" bestFit="1" customWidth="1"/>
    <col min="11528" max="11528" width="14.5" style="24" bestFit="1" customWidth="1"/>
    <col min="11529" max="11529" width="12.375" style="24" bestFit="1" customWidth="1"/>
    <col min="11530" max="11530" width="9.125" style="24" bestFit="1" customWidth="1"/>
    <col min="11531" max="11776" width="9" style="24"/>
    <col min="11777" max="11777" width="9.125" style="24" bestFit="1" customWidth="1"/>
    <col min="11778" max="11778" width="20" style="24" customWidth="1"/>
    <col min="11779" max="11780" width="9" style="24"/>
    <col min="11781" max="11781" width="13.125" style="24" bestFit="1" customWidth="1"/>
    <col min="11782" max="11782" width="9" style="24"/>
    <col min="11783" max="11783" width="13.125" style="24" bestFit="1" customWidth="1"/>
    <col min="11784" max="11784" width="14.5" style="24" bestFit="1" customWidth="1"/>
    <col min="11785" max="11785" width="12.375" style="24" bestFit="1" customWidth="1"/>
    <col min="11786" max="11786" width="9.125" style="24" bestFit="1" customWidth="1"/>
    <col min="11787" max="12032" width="9" style="24"/>
    <col min="12033" max="12033" width="9.125" style="24" bestFit="1" customWidth="1"/>
    <col min="12034" max="12034" width="20" style="24" customWidth="1"/>
    <col min="12035" max="12036" width="9" style="24"/>
    <col min="12037" max="12037" width="13.125" style="24" bestFit="1" customWidth="1"/>
    <col min="12038" max="12038" width="9" style="24"/>
    <col min="12039" max="12039" width="13.125" style="24" bestFit="1" customWidth="1"/>
    <col min="12040" max="12040" width="14.5" style="24" bestFit="1" customWidth="1"/>
    <col min="12041" max="12041" width="12.375" style="24" bestFit="1" customWidth="1"/>
    <col min="12042" max="12042" width="9.125" style="24" bestFit="1" customWidth="1"/>
    <col min="12043" max="12288" width="9" style="24"/>
    <col min="12289" max="12289" width="9.125" style="24" bestFit="1" customWidth="1"/>
    <col min="12290" max="12290" width="20" style="24" customWidth="1"/>
    <col min="12291" max="12292" width="9" style="24"/>
    <col min="12293" max="12293" width="13.125" style="24" bestFit="1" customWidth="1"/>
    <col min="12294" max="12294" width="9" style="24"/>
    <col min="12295" max="12295" width="13.125" style="24" bestFit="1" customWidth="1"/>
    <col min="12296" max="12296" width="14.5" style="24" bestFit="1" customWidth="1"/>
    <col min="12297" max="12297" width="12.375" style="24" bestFit="1" customWidth="1"/>
    <col min="12298" max="12298" width="9.125" style="24" bestFit="1" customWidth="1"/>
    <col min="12299" max="12544" width="9" style="24"/>
    <col min="12545" max="12545" width="9.125" style="24" bestFit="1" customWidth="1"/>
    <col min="12546" max="12546" width="20" style="24" customWidth="1"/>
    <col min="12547" max="12548" width="9" style="24"/>
    <col min="12549" max="12549" width="13.125" style="24" bestFit="1" customWidth="1"/>
    <col min="12550" max="12550" width="9" style="24"/>
    <col min="12551" max="12551" width="13.125" style="24" bestFit="1" customWidth="1"/>
    <col min="12552" max="12552" width="14.5" style="24" bestFit="1" customWidth="1"/>
    <col min="12553" max="12553" width="12.375" style="24" bestFit="1" customWidth="1"/>
    <col min="12554" max="12554" width="9.125" style="24" bestFit="1" customWidth="1"/>
    <col min="12555" max="12800" width="9" style="24"/>
    <col min="12801" max="12801" width="9.125" style="24" bestFit="1" customWidth="1"/>
    <col min="12802" max="12802" width="20" style="24" customWidth="1"/>
    <col min="12803" max="12804" width="9" style="24"/>
    <col min="12805" max="12805" width="13.125" style="24" bestFit="1" customWidth="1"/>
    <col min="12806" max="12806" width="9" style="24"/>
    <col min="12807" max="12807" width="13.125" style="24" bestFit="1" customWidth="1"/>
    <col min="12808" max="12808" width="14.5" style="24" bestFit="1" customWidth="1"/>
    <col min="12809" max="12809" width="12.375" style="24" bestFit="1" customWidth="1"/>
    <col min="12810" max="12810" width="9.125" style="24" bestFit="1" customWidth="1"/>
    <col min="12811" max="13056" width="9" style="24"/>
    <col min="13057" max="13057" width="9.125" style="24" bestFit="1" customWidth="1"/>
    <col min="13058" max="13058" width="20" style="24" customWidth="1"/>
    <col min="13059" max="13060" width="9" style="24"/>
    <col min="13061" max="13061" width="13.125" style="24" bestFit="1" customWidth="1"/>
    <col min="13062" max="13062" width="9" style="24"/>
    <col min="13063" max="13063" width="13.125" style="24" bestFit="1" customWidth="1"/>
    <col min="13064" max="13064" width="14.5" style="24" bestFit="1" customWidth="1"/>
    <col min="13065" max="13065" width="12.375" style="24" bestFit="1" customWidth="1"/>
    <col min="13066" max="13066" width="9.125" style="24" bestFit="1" customWidth="1"/>
    <col min="13067" max="13312" width="9" style="24"/>
    <col min="13313" max="13313" width="9.125" style="24" bestFit="1" customWidth="1"/>
    <col min="13314" max="13314" width="20" style="24" customWidth="1"/>
    <col min="13315" max="13316" width="9" style="24"/>
    <col min="13317" max="13317" width="13.125" style="24" bestFit="1" customWidth="1"/>
    <col min="13318" max="13318" width="9" style="24"/>
    <col min="13319" max="13319" width="13.125" style="24" bestFit="1" customWidth="1"/>
    <col min="13320" max="13320" width="14.5" style="24" bestFit="1" customWidth="1"/>
    <col min="13321" max="13321" width="12.375" style="24" bestFit="1" customWidth="1"/>
    <col min="13322" max="13322" width="9.125" style="24" bestFit="1" customWidth="1"/>
    <col min="13323" max="13568" width="9" style="24"/>
    <col min="13569" max="13569" width="9.125" style="24" bestFit="1" customWidth="1"/>
    <col min="13570" max="13570" width="20" style="24" customWidth="1"/>
    <col min="13571" max="13572" width="9" style="24"/>
    <col min="13573" max="13573" width="13.125" style="24" bestFit="1" customWidth="1"/>
    <col min="13574" max="13574" width="9" style="24"/>
    <col min="13575" max="13575" width="13.125" style="24" bestFit="1" customWidth="1"/>
    <col min="13576" max="13576" width="14.5" style="24" bestFit="1" customWidth="1"/>
    <col min="13577" max="13577" width="12.375" style="24" bestFit="1" customWidth="1"/>
    <col min="13578" max="13578" width="9.125" style="24" bestFit="1" customWidth="1"/>
    <col min="13579" max="13824" width="9" style="24"/>
    <col min="13825" max="13825" width="9.125" style="24" bestFit="1" customWidth="1"/>
    <col min="13826" max="13826" width="20" style="24" customWidth="1"/>
    <col min="13827" max="13828" width="9" style="24"/>
    <col min="13829" max="13829" width="13.125" style="24" bestFit="1" customWidth="1"/>
    <col min="13830" max="13830" width="9" style="24"/>
    <col min="13831" max="13831" width="13.125" style="24" bestFit="1" customWidth="1"/>
    <col min="13832" max="13832" width="14.5" style="24" bestFit="1" customWidth="1"/>
    <col min="13833" max="13833" width="12.375" style="24" bestFit="1" customWidth="1"/>
    <col min="13834" max="13834" width="9.125" style="24" bestFit="1" customWidth="1"/>
    <col min="13835" max="14080" width="9" style="24"/>
    <col min="14081" max="14081" width="9.125" style="24" bestFit="1" customWidth="1"/>
    <col min="14082" max="14082" width="20" style="24" customWidth="1"/>
    <col min="14083" max="14084" width="9" style="24"/>
    <col min="14085" max="14085" width="13.125" style="24" bestFit="1" customWidth="1"/>
    <col min="14086" max="14086" width="9" style="24"/>
    <col min="14087" max="14087" width="13.125" style="24" bestFit="1" customWidth="1"/>
    <col min="14088" max="14088" width="14.5" style="24" bestFit="1" customWidth="1"/>
    <col min="14089" max="14089" width="12.375" style="24" bestFit="1" customWidth="1"/>
    <col min="14090" max="14090" width="9.125" style="24" bestFit="1" customWidth="1"/>
    <col min="14091" max="14336" width="9" style="24"/>
    <col min="14337" max="14337" width="9.125" style="24" bestFit="1" customWidth="1"/>
    <col min="14338" max="14338" width="20" style="24" customWidth="1"/>
    <col min="14339" max="14340" width="9" style="24"/>
    <col min="14341" max="14341" width="13.125" style="24" bestFit="1" customWidth="1"/>
    <col min="14342" max="14342" width="9" style="24"/>
    <col min="14343" max="14343" width="13.125" style="24" bestFit="1" customWidth="1"/>
    <col min="14344" max="14344" width="14.5" style="24" bestFit="1" customWidth="1"/>
    <col min="14345" max="14345" width="12.375" style="24" bestFit="1" customWidth="1"/>
    <col min="14346" max="14346" width="9.125" style="24" bestFit="1" customWidth="1"/>
    <col min="14347" max="14592" width="9" style="24"/>
    <col min="14593" max="14593" width="9.125" style="24" bestFit="1" customWidth="1"/>
    <col min="14594" max="14594" width="20" style="24" customWidth="1"/>
    <col min="14595" max="14596" width="9" style="24"/>
    <col min="14597" max="14597" width="13.125" style="24" bestFit="1" customWidth="1"/>
    <col min="14598" max="14598" width="9" style="24"/>
    <col min="14599" max="14599" width="13.125" style="24" bestFit="1" customWidth="1"/>
    <col min="14600" max="14600" width="14.5" style="24" bestFit="1" customWidth="1"/>
    <col min="14601" max="14601" width="12.375" style="24" bestFit="1" customWidth="1"/>
    <col min="14602" max="14602" width="9.125" style="24" bestFit="1" customWidth="1"/>
    <col min="14603" max="14848" width="9" style="24"/>
    <col min="14849" max="14849" width="9.125" style="24" bestFit="1" customWidth="1"/>
    <col min="14850" max="14850" width="20" style="24" customWidth="1"/>
    <col min="14851" max="14852" width="9" style="24"/>
    <col min="14853" max="14853" width="13.125" style="24" bestFit="1" customWidth="1"/>
    <col min="14854" max="14854" width="9" style="24"/>
    <col min="14855" max="14855" width="13.125" style="24" bestFit="1" customWidth="1"/>
    <col min="14856" max="14856" width="14.5" style="24" bestFit="1" customWidth="1"/>
    <col min="14857" max="14857" width="12.375" style="24" bestFit="1" customWidth="1"/>
    <col min="14858" max="14858" width="9.125" style="24" bestFit="1" customWidth="1"/>
    <col min="14859" max="15104" width="9" style="24"/>
    <col min="15105" max="15105" width="9.125" style="24" bestFit="1" customWidth="1"/>
    <col min="15106" max="15106" width="20" style="24" customWidth="1"/>
    <col min="15107" max="15108" width="9" style="24"/>
    <col min="15109" max="15109" width="13.125" style="24" bestFit="1" customWidth="1"/>
    <col min="15110" max="15110" width="9" style="24"/>
    <col min="15111" max="15111" width="13.125" style="24" bestFit="1" customWidth="1"/>
    <col min="15112" max="15112" width="14.5" style="24" bestFit="1" customWidth="1"/>
    <col min="15113" max="15113" width="12.375" style="24" bestFit="1" customWidth="1"/>
    <col min="15114" max="15114" width="9.125" style="24" bestFit="1" customWidth="1"/>
    <col min="15115" max="15360" width="9" style="24"/>
    <col min="15361" max="15361" width="9.125" style="24" bestFit="1" customWidth="1"/>
    <col min="15362" max="15362" width="20" style="24" customWidth="1"/>
    <col min="15363" max="15364" width="9" style="24"/>
    <col min="15365" max="15365" width="13.125" style="24" bestFit="1" customWidth="1"/>
    <col min="15366" max="15366" width="9" style="24"/>
    <col min="15367" max="15367" width="13.125" style="24" bestFit="1" customWidth="1"/>
    <col min="15368" max="15368" width="14.5" style="24" bestFit="1" customWidth="1"/>
    <col min="15369" max="15369" width="12.375" style="24" bestFit="1" customWidth="1"/>
    <col min="15370" max="15370" width="9.125" style="24" bestFit="1" customWidth="1"/>
    <col min="15371" max="15616" width="9" style="24"/>
    <col min="15617" max="15617" width="9.125" style="24" bestFit="1" customWidth="1"/>
    <col min="15618" max="15618" width="20" style="24" customWidth="1"/>
    <col min="15619" max="15620" width="9" style="24"/>
    <col min="15621" max="15621" width="13.125" style="24" bestFit="1" customWidth="1"/>
    <col min="15622" max="15622" width="9" style="24"/>
    <col min="15623" max="15623" width="13.125" style="24" bestFit="1" customWidth="1"/>
    <col min="15624" max="15624" width="14.5" style="24" bestFit="1" customWidth="1"/>
    <col min="15625" max="15625" width="12.375" style="24" bestFit="1" customWidth="1"/>
    <col min="15626" max="15626" width="9.125" style="24" bestFit="1" customWidth="1"/>
    <col min="15627" max="15872" width="9" style="24"/>
    <col min="15873" max="15873" width="9.125" style="24" bestFit="1" customWidth="1"/>
    <col min="15874" max="15874" width="20" style="24" customWidth="1"/>
    <col min="15875" max="15876" width="9" style="24"/>
    <col min="15877" max="15877" width="13.125" style="24" bestFit="1" customWidth="1"/>
    <col min="15878" max="15878" width="9" style="24"/>
    <col min="15879" max="15879" width="13.125" style="24" bestFit="1" customWidth="1"/>
    <col min="15880" max="15880" width="14.5" style="24" bestFit="1" customWidth="1"/>
    <col min="15881" max="15881" width="12.375" style="24" bestFit="1" customWidth="1"/>
    <col min="15882" max="15882" width="9.125" style="24" bestFit="1" customWidth="1"/>
    <col min="15883" max="16128" width="9" style="24"/>
    <col min="16129" max="16129" width="9.125" style="24" bestFit="1" customWidth="1"/>
    <col min="16130" max="16130" width="20" style="24" customWidth="1"/>
    <col min="16131" max="16132" width="9" style="24"/>
    <col min="16133" max="16133" width="13.125" style="24" bestFit="1" customWidth="1"/>
    <col min="16134" max="16134" width="9" style="24"/>
    <col min="16135" max="16135" width="13.125" style="24" bestFit="1" customWidth="1"/>
    <col min="16136" max="16136" width="14.5" style="24" bestFit="1" customWidth="1"/>
    <col min="16137" max="16137" width="12.375" style="24" bestFit="1" customWidth="1"/>
    <col min="16138" max="16138" width="9.125" style="24" bestFit="1" customWidth="1"/>
    <col min="16139" max="16384" width="9" style="24"/>
  </cols>
  <sheetData>
    <row r="1" spans="1:10">
      <c r="A1" s="24" t="s">
        <v>0</v>
      </c>
      <c r="B1" s="75" t="str">
        <f>[11]合計!C3</f>
        <v>新潟県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1541384122</v>
      </c>
      <c r="I5" s="111">
        <f>SUM(I6:I65)</f>
        <v>55275712</v>
      </c>
      <c r="J5" s="47">
        <f>H5/I5</f>
        <v>27.885377975773519</v>
      </c>
    </row>
    <row r="6" spans="1:10" ht="14.25" thickTop="1">
      <c r="A6" s="24">
        <v>1</v>
      </c>
      <c r="B6" s="107" t="s">
        <v>2293</v>
      </c>
      <c r="C6" s="107" t="s">
        <v>668</v>
      </c>
      <c r="D6" s="107" t="s">
        <v>137</v>
      </c>
      <c r="E6" s="112">
        <v>1</v>
      </c>
      <c r="F6" s="62" t="s">
        <v>116</v>
      </c>
      <c r="G6" s="66" t="s">
        <v>117</v>
      </c>
      <c r="H6" s="140">
        <v>87752000</v>
      </c>
      <c r="I6" s="140">
        <v>8775200</v>
      </c>
      <c r="J6" s="41">
        <f t="shared" ref="J6:J65" si="0">H6/I6</f>
        <v>10</v>
      </c>
    </row>
    <row r="7" spans="1:10">
      <c r="A7" s="24">
        <v>2</v>
      </c>
      <c r="B7" s="107" t="s">
        <v>2294</v>
      </c>
      <c r="C7" s="107" t="s">
        <v>668</v>
      </c>
      <c r="D7" s="107" t="s">
        <v>137</v>
      </c>
      <c r="E7" s="112">
        <v>1</v>
      </c>
      <c r="F7" s="62" t="s">
        <v>116</v>
      </c>
      <c r="G7" s="66" t="s">
        <v>117</v>
      </c>
      <c r="H7" s="140">
        <v>63245000</v>
      </c>
      <c r="I7" s="140">
        <v>6324500</v>
      </c>
      <c r="J7" s="41">
        <f t="shared" si="0"/>
        <v>10</v>
      </c>
    </row>
    <row r="8" spans="1:10">
      <c r="A8" s="24">
        <v>3</v>
      </c>
      <c r="B8" s="107" t="s">
        <v>2295</v>
      </c>
      <c r="C8" s="107" t="s">
        <v>668</v>
      </c>
      <c r="D8" s="107" t="s">
        <v>137</v>
      </c>
      <c r="E8" s="112">
        <v>1</v>
      </c>
      <c r="F8" s="62" t="s">
        <v>116</v>
      </c>
      <c r="G8" s="66" t="s">
        <v>117</v>
      </c>
      <c r="H8" s="140">
        <v>7544074</v>
      </c>
      <c r="I8" s="140">
        <v>999216</v>
      </c>
      <c r="J8" s="41">
        <f t="shared" si="0"/>
        <v>7.5499931946646175</v>
      </c>
    </row>
    <row r="9" spans="1:10">
      <c r="A9" s="24">
        <v>4</v>
      </c>
      <c r="B9" s="107" t="s">
        <v>2296</v>
      </c>
      <c r="C9" s="107" t="s">
        <v>668</v>
      </c>
      <c r="D9" s="107" t="s">
        <v>137</v>
      </c>
      <c r="E9" s="62">
        <v>1</v>
      </c>
      <c r="F9" s="62" t="s">
        <v>116</v>
      </c>
      <c r="G9" s="66" t="s">
        <v>117</v>
      </c>
      <c r="H9" s="122">
        <v>40463120</v>
      </c>
      <c r="I9" s="122">
        <v>1395280</v>
      </c>
      <c r="J9" s="41">
        <f t="shared" si="0"/>
        <v>29</v>
      </c>
    </row>
    <row r="10" spans="1:10">
      <c r="A10" s="24">
        <v>5</v>
      </c>
      <c r="B10" s="107" t="s">
        <v>2297</v>
      </c>
      <c r="C10" s="107" t="s">
        <v>2290</v>
      </c>
      <c r="D10" s="107" t="s">
        <v>115</v>
      </c>
      <c r="E10" s="62">
        <v>1</v>
      </c>
      <c r="F10" s="62" t="s">
        <v>116</v>
      </c>
      <c r="G10" s="66" t="s">
        <v>117</v>
      </c>
      <c r="H10" s="122">
        <v>174621071</v>
      </c>
      <c r="I10" s="122">
        <v>7745000</v>
      </c>
      <c r="J10" s="41">
        <f t="shared" si="0"/>
        <v>22.546297094899934</v>
      </c>
    </row>
    <row r="11" spans="1:10">
      <c r="A11" s="65">
        <v>6</v>
      </c>
      <c r="B11" s="440" t="s">
        <v>2298</v>
      </c>
      <c r="C11" s="107" t="s">
        <v>2290</v>
      </c>
      <c r="D11" s="107" t="s">
        <v>115</v>
      </c>
      <c r="E11" s="62">
        <v>1</v>
      </c>
      <c r="F11" s="62" t="s">
        <v>116</v>
      </c>
      <c r="G11" s="66" t="s">
        <v>117</v>
      </c>
      <c r="H11" s="122">
        <v>960345659</v>
      </c>
      <c r="I11" s="122">
        <v>24274658</v>
      </c>
      <c r="J11" s="41">
        <f t="shared" si="0"/>
        <v>39.561655575126949</v>
      </c>
    </row>
    <row r="12" spans="1:10">
      <c r="A12" s="65">
        <v>7</v>
      </c>
      <c r="B12" s="440" t="s">
        <v>2299</v>
      </c>
      <c r="C12" s="107" t="s">
        <v>2290</v>
      </c>
      <c r="D12" s="107" t="s">
        <v>115</v>
      </c>
      <c r="E12" s="62">
        <v>1</v>
      </c>
      <c r="F12" s="62" t="s">
        <v>116</v>
      </c>
      <c r="G12" s="66" t="s">
        <v>117</v>
      </c>
      <c r="H12" s="122">
        <v>207391104</v>
      </c>
      <c r="I12" s="122">
        <v>5760864</v>
      </c>
      <c r="J12" s="41">
        <f t="shared" si="0"/>
        <v>36</v>
      </c>
    </row>
    <row r="13" spans="1:10">
      <c r="A13" s="24">
        <v>8</v>
      </c>
      <c r="B13" s="107" t="s">
        <v>2300</v>
      </c>
      <c r="C13" s="107" t="s">
        <v>2290</v>
      </c>
      <c r="D13" s="107" t="s">
        <v>115</v>
      </c>
      <c r="E13" s="62">
        <v>1</v>
      </c>
      <c r="F13" s="62" t="s">
        <v>116</v>
      </c>
      <c r="G13" s="66" t="s">
        <v>117</v>
      </c>
      <c r="H13" s="122">
        <v>22094</v>
      </c>
      <c r="I13" s="122">
        <v>994</v>
      </c>
      <c r="J13" s="41">
        <f t="shared" si="0"/>
        <v>22.227364185110662</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E14" sqref="E1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[12]合計!C3</f>
        <v>富山県</v>
      </c>
      <c r="I1" s="24" t="s">
        <v>70</v>
      </c>
      <c r="K1" s="27" t="s">
        <v>71</v>
      </c>
    </row>
    <row r="2" spans="1:13" ht="54" customHeight="1">
      <c r="B2" s="28"/>
      <c r="E2" s="856" t="s">
        <v>72</v>
      </c>
      <c r="F2" s="856"/>
      <c r="G2" s="856"/>
      <c r="H2" s="29">
        <f>SUMIF(E8:E357,"PPS",H8:H357)</f>
        <v>0</v>
      </c>
      <c r="I2" s="30"/>
      <c r="J2" s="27"/>
    </row>
    <row r="3" spans="1:13" ht="57" customHeight="1">
      <c r="B3" s="26"/>
      <c r="E3" s="856" t="s">
        <v>73</v>
      </c>
      <c r="F3" s="856"/>
      <c r="G3" s="856"/>
      <c r="H3" s="29">
        <f>M7</f>
        <v>0</v>
      </c>
      <c r="I3" s="30"/>
      <c r="J3" s="31"/>
    </row>
    <row r="4" spans="1:13" s="31" customFormat="1" ht="55.5" customHeight="1">
      <c r="B4" s="32"/>
      <c r="E4" s="856" t="s">
        <v>815</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0</v>
      </c>
      <c r="I7" s="48">
        <f>SUM(I8:I357)</f>
        <v>0</v>
      </c>
      <c r="J7" s="49" t="e">
        <f>H7/I7</f>
        <v>#DIV/0!</v>
      </c>
      <c r="K7" s="50">
        <f>SUM(K8:K357)</f>
        <v>0</v>
      </c>
      <c r="L7" s="51">
        <f>SUM(L8:L357)</f>
        <v>0</v>
      </c>
      <c r="M7" s="52">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E14" sqref="E1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[12]合計!C3</f>
        <v>富山県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816</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F15" sqref="F15"/>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[2]合計!C3</f>
        <v>青森県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576</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E14" sqref="E1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[12]合計!C3</f>
        <v>富山県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E14" sqref="E1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4.375" style="24" customWidth="1"/>
    <col min="9" max="9" width="13.625" style="24"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4.375" style="24" customWidth="1"/>
    <col min="265" max="265" width="13.625" style="24"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4.375" style="24" customWidth="1"/>
    <col min="521" max="521" width="13.625" style="24"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4.375" style="24" customWidth="1"/>
    <col min="777" max="777" width="13.625" style="24"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4.375" style="24" customWidth="1"/>
    <col min="1033" max="1033" width="13.625" style="24"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4.375" style="24" customWidth="1"/>
    <col min="1289" max="1289" width="13.625" style="24"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4.375" style="24" customWidth="1"/>
    <col min="1545" max="1545" width="13.625" style="24"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4.375" style="24" customWidth="1"/>
    <col min="1801" max="1801" width="13.625" style="24"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4.375" style="24" customWidth="1"/>
    <col min="2057" max="2057" width="13.625" style="24"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4.375" style="24" customWidth="1"/>
    <col min="2313" max="2313" width="13.625" style="24"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4.375" style="24" customWidth="1"/>
    <col min="2569" max="2569" width="13.625" style="24"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4.375" style="24" customWidth="1"/>
    <col min="2825" max="2825" width="13.625" style="24"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4.375" style="24" customWidth="1"/>
    <col min="3081" max="3081" width="13.625" style="24"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4.375" style="24" customWidth="1"/>
    <col min="3337" max="3337" width="13.625" style="24"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4.375" style="24" customWidth="1"/>
    <col min="3593" max="3593" width="13.625" style="24"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4.375" style="24" customWidth="1"/>
    <col min="3849" max="3849" width="13.625" style="24"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4.375" style="24" customWidth="1"/>
    <col min="4105" max="4105" width="13.625" style="24"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4.375" style="24" customWidth="1"/>
    <col min="4361" max="4361" width="13.625" style="24"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4.375" style="24" customWidth="1"/>
    <col min="4617" max="4617" width="13.625" style="24"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4.375" style="24" customWidth="1"/>
    <col min="4873" max="4873" width="13.625" style="24"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4.375" style="24" customWidth="1"/>
    <col min="5129" max="5129" width="13.625" style="24"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4.375" style="24" customWidth="1"/>
    <col min="5385" max="5385" width="13.625" style="24"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4.375" style="24" customWidth="1"/>
    <col min="5641" max="5641" width="13.625" style="24"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4.375" style="24" customWidth="1"/>
    <col min="5897" max="5897" width="13.625" style="24"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4.375" style="24" customWidth="1"/>
    <col min="6153" max="6153" width="13.625" style="24"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4.375" style="24" customWidth="1"/>
    <col min="6409" max="6409" width="13.625" style="24"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4.375" style="24" customWidth="1"/>
    <col min="6665" max="6665" width="13.625" style="24"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4.375" style="24" customWidth="1"/>
    <col min="6921" max="6921" width="13.625" style="24"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4.375" style="24" customWidth="1"/>
    <col min="7177" max="7177" width="13.625" style="24"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4.375" style="24" customWidth="1"/>
    <col min="7433" max="7433" width="13.625" style="24"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4.375" style="24" customWidth="1"/>
    <col min="7689" max="7689" width="13.625" style="24"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4.375" style="24" customWidth="1"/>
    <col min="7945" max="7945" width="13.625" style="24"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4.375" style="24" customWidth="1"/>
    <col min="8201" max="8201" width="13.625" style="24"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4.375" style="24" customWidth="1"/>
    <col min="8457" max="8457" width="13.625" style="24"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4.375" style="24" customWidth="1"/>
    <col min="8713" max="8713" width="13.625" style="24"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4.375" style="24" customWidth="1"/>
    <col min="8969" max="8969" width="13.625" style="24"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4.375" style="24" customWidth="1"/>
    <col min="9225" max="9225" width="13.625" style="24"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4.375" style="24" customWidth="1"/>
    <col min="9481" max="9481" width="13.625" style="24"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4.375" style="24" customWidth="1"/>
    <col min="9737" max="9737" width="13.625" style="24"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4.375" style="24" customWidth="1"/>
    <col min="9993" max="9993" width="13.625" style="24"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4.375" style="24" customWidth="1"/>
    <col min="10249" max="10249" width="13.625" style="24"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4.375" style="24" customWidth="1"/>
    <col min="10505" max="10505" width="13.625" style="24"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4.375" style="24" customWidth="1"/>
    <col min="10761" max="10761" width="13.625" style="24"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4.375" style="24" customWidth="1"/>
    <col min="11017" max="11017" width="13.625" style="24"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4.375" style="24" customWidth="1"/>
    <col min="11273" max="11273" width="13.625" style="24"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4.375" style="24" customWidth="1"/>
    <col min="11529" max="11529" width="13.625" style="24"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4.375" style="24" customWidth="1"/>
    <col min="11785" max="11785" width="13.625" style="24"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4.375" style="24" customWidth="1"/>
    <col min="12041" max="12041" width="13.625" style="24"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4.375" style="24" customWidth="1"/>
    <col min="12297" max="12297" width="13.625" style="24"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4.375" style="24" customWidth="1"/>
    <col min="12553" max="12553" width="13.625" style="24"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4.375" style="24" customWidth="1"/>
    <col min="12809" max="12809" width="13.625" style="24"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4.375" style="24" customWidth="1"/>
    <col min="13065" max="13065" width="13.625" style="24"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4.375" style="24" customWidth="1"/>
    <col min="13321" max="13321" width="13.625" style="24"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4.375" style="24" customWidth="1"/>
    <col min="13577" max="13577" width="13.625" style="24"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4.375" style="24" customWidth="1"/>
    <col min="13833" max="13833" width="13.625" style="24"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4.375" style="24" customWidth="1"/>
    <col min="14089" max="14089" width="13.625" style="24"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4.375" style="24" customWidth="1"/>
    <col min="14345" max="14345" width="13.625" style="24"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4.375" style="24" customWidth="1"/>
    <col min="14601" max="14601" width="13.625" style="24"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4.375" style="24" customWidth="1"/>
    <col min="14857" max="14857" width="13.625" style="24"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4.375" style="24" customWidth="1"/>
    <col min="15113" max="15113" width="13.625" style="24"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4.375" style="24" customWidth="1"/>
    <col min="15369" max="15369" width="13.625" style="24"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4.375" style="24" customWidth="1"/>
    <col min="15625" max="15625" width="13.625" style="24"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4.375" style="24" customWidth="1"/>
    <col min="15881" max="15881" width="13.625" style="24"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4.375" style="24" customWidth="1"/>
    <col min="16137" max="16137" width="13.625" style="24" customWidth="1"/>
    <col min="16138" max="16384" width="9" style="24"/>
  </cols>
  <sheetData>
    <row r="1" spans="1:10">
      <c r="A1" s="24" t="s">
        <v>0</v>
      </c>
      <c r="B1" s="75" t="str">
        <f>[12]合計!C3</f>
        <v>富山県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4724729502</v>
      </c>
      <c r="I5" s="111">
        <f>SUM(I6:I65)</f>
        <v>577160529</v>
      </c>
      <c r="J5" s="47">
        <f>H5/I5</f>
        <v>8.186161846836896</v>
      </c>
    </row>
    <row r="6" spans="1:10" ht="14.25" thickTop="1">
      <c r="A6" s="24">
        <v>1</v>
      </c>
      <c r="B6" s="62" t="s">
        <v>817</v>
      </c>
      <c r="C6" s="117" t="s">
        <v>818</v>
      </c>
      <c r="D6" s="62" t="s">
        <v>137</v>
      </c>
      <c r="E6" s="112">
        <v>1</v>
      </c>
      <c r="F6" s="367" t="s">
        <v>819</v>
      </c>
      <c r="G6" s="66" t="s">
        <v>117</v>
      </c>
      <c r="H6" s="140">
        <v>4628645022</v>
      </c>
      <c r="I6" s="140">
        <v>574758417</v>
      </c>
      <c r="J6" s="41">
        <f t="shared" ref="J6:J65" si="0">H6/I6</f>
        <v>8.0532009364205628</v>
      </c>
    </row>
    <row r="7" spans="1:10">
      <c r="A7" s="24">
        <v>2</v>
      </c>
      <c r="B7" s="55" t="s">
        <v>820</v>
      </c>
      <c r="C7" s="107" t="s">
        <v>821</v>
      </c>
      <c r="D7" s="62" t="s">
        <v>137</v>
      </c>
      <c r="E7" s="112">
        <v>1</v>
      </c>
      <c r="F7" s="107" t="s">
        <v>819</v>
      </c>
      <c r="G7" s="66" t="s">
        <v>117</v>
      </c>
      <c r="H7" s="140">
        <v>96084480</v>
      </c>
      <c r="I7" s="140">
        <v>2402112</v>
      </c>
      <c r="J7" s="41">
        <f t="shared" si="0"/>
        <v>40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H19" sqref="H19"/>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1" width="9" style="27" customWidth="1"/>
    <col min="12" max="12" width="10.875" style="27" customWidth="1"/>
    <col min="13" max="13" width="14.5" style="24" customWidth="1"/>
    <col min="14" max="14" width="7.25" style="24" bestFit="1" customWidth="1"/>
    <col min="15"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ustomWidth="1"/>
    <col min="268" max="268" width="10.875" style="24" customWidth="1"/>
    <col min="269" max="269" width="14.5" style="24" customWidth="1"/>
    <col min="270" max="270" width="7.25" style="24" bestFit="1" customWidth="1"/>
    <col min="271"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ustomWidth="1"/>
    <col min="524" max="524" width="10.875" style="24" customWidth="1"/>
    <col min="525" max="525" width="14.5" style="24" customWidth="1"/>
    <col min="526" max="526" width="7.25" style="24" bestFit="1" customWidth="1"/>
    <col min="527"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ustomWidth="1"/>
    <col min="780" max="780" width="10.875" style="24" customWidth="1"/>
    <col min="781" max="781" width="14.5" style="24" customWidth="1"/>
    <col min="782" max="782" width="7.25" style="24" bestFit="1" customWidth="1"/>
    <col min="783"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ustomWidth="1"/>
    <col min="1036" max="1036" width="10.875" style="24" customWidth="1"/>
    <col min="1037" max="1037" width="14.5" style="24" customWidth="1"/>
    <col min="1038" max="1038" width="7.25" style="24" bestFit="1" customWidth="1"/>
    <col min="1039"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ustomWidth="1"/>
    <col min="1292" max="1292" width="10.875" style="24" customWidth="1"/>
    <col min="1293" max="1293" width="14.5" style="24" customWidth="1"/>
    <col min="1294" max="1294" width="7.25" style="24" bestFit="1" customWidth="1"/>
    <col min="1295"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ustomWidth="1"/>
    <col min="1548" max="1548" width="10.875" style="24" customWidth="1"/>
    <col min="1549" max="1549" width="14.5" style="24" customWidth="1"/>
    <col min="1550" max="1550" width="7.25" style="24" bestFit="1" customWidth="1"/>
    <col min="1551"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ustomWidth="1"/>
    <col min="1804" max="1804" width="10.875" style="24" customWidth="1"/>
    <col min="1805" max="1805" width="14.5" style="24" customWidth="1"/>
    <col min="1806" max="1806" width="7.25" style="24" bestFit="1" customWidth="1"/>
    <col min="1807"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ustomWidth="1"/>
    <col min="2060" max="2060" width="10.875" style="24" customWidth="1"/>
    <col min="2061" max="2061" width="14.5" style="24" customWidth="1"/>
    <col min="2062" max="2062" width="7.25" style="24" bestFit="1" customWidth="1"/>
    <col min="2063"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ustomWidth="1"/>
    <col min="2316" max="2316" width="10.875" style="24" customWidth="1"/>
    <col min="2317" max="2317" width="14.5" style="24" customWidth="1"/>
    <col min="2318" max="2318" width="7.25" style="24" bestFit="1" customWidth="1"/>
    <col min="2319"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ustomWidth="1"/>
    <col min="2572" max="2572" width="10.875" style="24" customWidth="1"/>
    <col min="2573" max="2573" width="14.5" style="24" customWidth="1"/>
    <col min="2574" max="2574" width="7.25" style="24" bestFit="1" customWidth="1"/>
    <col min="2575"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ustomWidth="1"/>
    <col min="2828" max="2828" width="10.875" style="24" customWidth="1"/>
    <col min="2829" max="2829" width="14.5" style="24" customWidth="1"/>
    <col min="2830" max="2830" width="7.25" style="24" bestFit="1" customWidth="1"/>
    <col min="2831"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ustomWidth="1"/>
    <col min="3084" max="3084" width="10.875" style="24" customWidth="1"/>
    <col min="3085" max="3085" width="14.5" style="24" customWidth="1"/>
    <col min="3086" max="3086" width="7.25" style="24" bestFit="1" customWidth="1"/>
    <col min="3087"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ustomWidth="1"/>
    <col min="3340" max="3340" width="10.875" style="24" customWidth="1"/>
    <col min="3341" max="3341" width="14.5" style="24" customWidth="1"/>
    <col min="3342" max="3342" width="7.25" style="24" bestFit="1" customWidth="1"/>
    <col min="3343"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ustomWidth="1"/>
    <col min="3596" max="3596" width="10.875" style="24" customWidth="1"/>
    <col min="3597" max="3597" width="14.5" style="24" customWidth="1"/>
    <col min="3598" max="3598" width="7.25" style="24" bestFit="1" customWidth="1"/>
    <col min="3599"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ustomWidth="1"/>
    <col min="3852" max="3852" width="10.875" style="24" customWidth="1"/>
    <col min="3853" max="3853" width="14.5" style="24" customWidth="1"/>
    <col min="3854" max="3854" width="7.25" style="24" bestFit="1" customWidth="1"/>
    <col min="3855"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ustomWidth="1"/>
    <col min="4108" max="4108" width="10.875" style="24" customWidth="1"/>
    <col min="4109" max="4109" width="14.5" style="24" customWidth="1"/>
    <col min="4110" max="4110" width="7.25" style="24" bestFit="1" customWidth="1"/>
    <col min="4111"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ustomWidth="1"/>
    <col min="4364" max="4364" width="10.875" style="24" customWidth="1"/>
    <col min="4365" max="4365" width="14.5" style="24" customWidth="1"/>
    <col min="4366" max="4366" width="7.25" style="24" bestFit="1" customWidth="1"/>
    <col min="4367"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ustomWidth="1"/>
    <col min="4620" max="4620" width="10.875" style="24" customWidth="1"/>
    <col min="4621" max="4621" width="14.5" style="24" customWidth="1"/>
    <col min="4622" max="4622" width="7.25" style="24" bestFit="1" customWidth="1"/>
    <col min="4623"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ustomWidth="1"/>
    <col min="4876" max="4876" width="10.875" style="24" customWidth="1"/>
    <col min="4877" max="4877" width="14.5" style="24" customWidth="1"/>
    <col min="4878" max="4878" width="7.25" style="24" bestFit="1" customWidth="1"/>
    <col min="4879"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ustomWidth="1"/>
    <col min="5132" max="5132" width="10.875" style="24" customWidth="1"/>
    <col min="5133" max="5133" width="14.5" style="24" customWidth="1"/>
    <col min="5134" max="5134" width="7.25" style="24" bestFit="1" customWidth="1"/>
    <col min="5135"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ustomWidth="1"/>
    <col min="5388" max="5388" width="10.875" style="24" customWidth="1"/>
    <col min="5389" max="5389" width="14.5" style="24" customWidth="1"/>
    <col min="5390" max="5390" width="7.25" style="24" bestFit="1" customWidth="1"/>
    <col min="5391"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ustomWidth="1"/>
    <col min="5644" max="5644" width="10.875" style="24" customWidth="1"/>
    <col min="5645" max="5645" width="14.5" style="24" customWidth="1"/>
    <col min="5646" max="5646" width="7.25" style="24" bestFit="1" customWidth="1"/>
    <col min="5647"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ustomWidth="1"/>
    <col min="5900" max="5900" width="10.875" style="24" customWidth="1"/>
    <col min="5901" max="5901" width="14.5" style="24" customWidth="1"/>
    <col min="5902" max="5902" width="7.25" style="24" bestFit="1" customWidth="1"/>
    <col min="5903"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ustomWidth="1"/>
    <col min="6156" max="6156" width="10.875" style="24" customWidth="1"/>
    <col min="6157" max="6157" width="14.5" style="24" customWidth="1"/>
    <col min="6158" max="6158" width="7.25" style="24" bestFit="1" customWidth="1"/>
    <col min="6159"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ustomWidth="1"/>
    <col min="6412" max="6412" width="10.875" style="24" customWidth="1"/>
    <col min="6413" max="6413" width="14.5" style="24" customWidth="1"/>
    <col min="6414" max="6414" width="7.25" style="24" bestFit="1" customWidth="1"/>
    <col min="6415"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ustomWidth="1"/>
    <col min="6668" max="6668" width="10.875" style="24" customWidth="1"/>
    <col min="6669" max="6669" width="14.5" style="24" customWidth="1"/>
    <col min="6670" max="6670" width="7.25" style="24" bestFit="1" customWidth="1"/>
    <col min="6671"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ustomWidth="1"/>
    <col min="6924" max="6924" width="10.875" style="24" customWidth="1"/>
    <col min="6925" max="6925" width="14.5" style="24" customWidth="1"/>
    <col min="6926" max="6926" width="7.25" style="24" bestFit="1" customWidth="1"/>
    <col min="6927"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ustomWidth="1"/>
    <col min="7180" max="7180" width="10.875" style="24" customWidth="1"/>
    <col min="7181" max="7181" width="14.5" style="24" customWidth="1"/>
    <col min="7182" max="7182" width="7.25" style="24" bestFit="1" customWidth="1"/>
    <col min="7183"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ustomWidth="1"/>
    <col min="7436" max="7436" width="10.875" style="24" customWidth="1"/>
    <col min="7437" max="7437" width="14.5" style="24" customWidth="1"/>
    <col min="7438" max="7438" width="7.25" style="24" bestFit="1" customWidth="1"/>
    <col min="7439"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ustomWidth="1"/>
    <col min="7692" max="7692" width="10.875" style="24" customWidth="1"/>
    <col min="7693" max="7693" width="14.5" style="24" customWidth="1"/>
    <col min="7694" max="7694" width="7.25" style="24" bestFit="1" customWidth="1"/>
    <col min="7695"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ustomWidth="1"/>
    <col min="7948" max="7948" width="10.875" style="24" customWidth="1"/>
    <col min="7949" max="7949" width="14.5" style="24" customWidth="1"/>
    <col min="7950" max="7950" width="7.25" style="24" bestFit="1" customWidth="1"/>
    <col min="7951"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ustomWidth="1"/>
    <col min="8204" max="8204" width="10.875" style="24" customWidth="1"/>
    <col min="8205" max="8205" width="14.5" style="24" customWidth="1"/>
    <col min="8206" max="8206" width="7.25" style="24" bestFit="1" customWidth="1"/>
    <col min="8207"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ustomWidth="1"/>
    <col min="8460" max="8460" width="10.875" style="24" customWidth="1"/>
    <col min="8461" max="8461" width="14.5" style="24" customWidth="1"/>
    <col min="8462" max="8462" width="7.25" style="24" bestFit="1" customWidth="1"/>
    <col min="8463"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ustomWidth="1"/>
    <col min="8716" max="8716" width="10.875" style="24" customWidth="1"/>
    <col min="8717" max="8717" width="14.5" style="24" customWidth="1"/>
    <col min="8718" max="8718" width="7.25" style="24" bestFit="1" customWidth="1"/>
    <col min="8719"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ustomWidth="1"/>
    <col min="8972" max="8972" width="10.875" style="24" customWidth="1"/>
    <col min="8973" max="8973" width="14.5" style="24" customWidth="1"/>
    <col min="8974" max="8974" width="7.25" style="24" bestFit="1" customWidth="1"/>
    <col min="8975"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ustomWidth="1"/>
    <col min="9228" max="9228" width="10.875" style="24" customWidth="1"/>
    <col min="9229" max="9229" width="14.5" style="24" customWidth="1"/>
    <col min="9230" max="9230" width="7.25" style="24" bestFit="1" customWidth="1"/>
    <col min="9231"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ustomWidth="1"/>
    <col min="9484" max="9484" width="10.875" style="24" customWidth="1"/>
    <col min="9485" max="9485" width="14.5" style="24" customWidth="1"/>
    <col min="9486" max="9486" width="7.25" style="24" bestFit="1" customWidth="1"/>
    <col min="9487"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ustomWidth="1"/>
    <col min="9740" max="9740" width="10.875" style="24" customWidth="1"/>
    <col min="9741" max="9741" width="14.5" style="24" customWidth="1"/>
    <col min="9742" max="9742" width="7.25" style="24" bestFit="1" customWidth="1"/>
    <col min="9743"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ustomWidth="1"/>
    <col min="9996" max="9996" width="10.875" style="24" customWidth="1"/>
    <col min="9997" max="9997" width="14.5" style="24" customWidth="1"/>
    <col min="9998" max="9998" width="7.25" style="24" bestFit="1" customWidth="1"/>
    <col min="9999"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ustomWidth="1"/>
    <col min="10252" max="10252" width="10.875" style="24" customWidth="1"/>
    <col min="10253" max="10253" width="14.5" style="24" customWidth="1"/>
    <col min="10254" max="10254" width="7.25" style="24" bestFit="1" customWidth="1"/>
    <col min="10255"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ustomWidth="1"/>
    <col min="10508" max="10508" width="10.875" style="24" customWidth="1"/>
    <col min="10509" max="10509" width="14.5" style="24" customWidth="1"/>
    <col min="10510" max="10510" width="7.25" style="24" bestFit="1" customWidth="1"/>
    <col min="10511"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ustomWidth="1"/>
    <col min="10764" max="10764" width="10.875" style="24" customWidth="1"/>
    <col min="10765" max="10765" width="14.5" style="24" customWidth="1"/>
    <col min="10766" max="10766" width="7.25" style="24" bestFit="1" customWidth="1"/>
    <col min="10767"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ustomWidth="1"/>
    <col min="11020" max="11020" width="10.875" style="24" customWidth="1"/>
    <col min="11021" max="11021" width="14.5" style="24" customWidth="1"/>
    <col min="11022" max="11022" width="7.25" style="24" bestFit="1" customWidth="1"/>
    <col min="11023"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ustomWidth="1"/>
    <col min="11276" max="11276" width="10.875" style="24" customWidth="1"/>
    <col min="11277" max="11277" width="14.5" style="24" customWidth="1"/>
    <col min="11278" max="11278" width="7.25" style="24" bestFit="1" customWidth="1"/>
    <col min="11279"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ustomWidth="1"/>
    <col min="11532" max="11532" width="10.875" style="24" customWidth="1"/>
    <col min="11533" max="11533" width="14.5" style="24" customWidth="1"/>
    <col min="11534" max="11534" width="7.25" style="24" bestFit="1" customWidth="1"/>
    <col min="11535"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ustomWidth="1"/>
    <col min="11788" max="11788" width="10.875" style="24" customWidth="1"/>
    <col min="11789" max="11789" width="14.5" style="24" customWidth="1"/>
    <col min="11790" max="11790" width="7.25" style="24" bestFit="1" customWidth="1"/>
    <col min="11791"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ustomWidth="1"/>
    <col min="12044" max="12044" width="10.875" style="24" customWidth="1"/>
    <col min="12045" max="12045" width="14.5" style="24" customWidth="1"/>
    <col min="12046" max="12046" width="7.25" style="24" bestFit="1" customWidth="1"/>
    <col min="12047"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ustomWidth="1"/>
    <col min="12300" max="12300" width="10.875" style="24" customWidth="1"/>
    <col min="12301" max="12301" width="14.5" style="24" customWidth="1"/>
    <col min="12302" max="12302" width="7.25" style="24" bestFit="1" customWidth="1"/>
    <col min="12303"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ustomWidth="1"/>
    <col min="12556" max="12556" width="10.875" style="24" customWidth="1"/>
    <col min="12557" max="12557" width="14.5" style="24" customWidth="1"/>
    <col min="12558" max="12558" width="7.25" style="24" bestFit="1" customWidth="1"/>
    <col min="12559"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ustomWidth="1"/>
    <col min="12812" max="12812" width="10.875" style="24" customWidth="1"/>
    <col min="12813" max="12813" width="14.5" style="24" customWidth="1"/>
    <col min="12814" max="12814" width="7.25" style="24" bestFit="1" customWidth="1"/>
    <col min="12815"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ustomWidth="1"/>
    <col min="13068" max="13068" width="10.875" style="24" customWidth="1"/>
    <col min="13069" max="13069" width="14.5" style="24" customWidth="1"/>
    <col min="13070" max="13070" width="7.25" style="24" bestFit="1" customWidth="1"/>
    <col min="13071"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ustomWidth="1"/>
    <col min="13324" max="13324" width="10.875" style="24" customWidth="1"/>
    <col min="13325" max="13325" width="14.5" style="24" customWidth="1"/>
    <col min="13326" max="13326" width="7.25" style="24" bestFit="1" customWidth="1"/>
    <col min="13327"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ustomWidth="1"/>
    <col min="13580" max="13580" width="10.875" style="24" customWidth="1"/>
    <col min="13581" max="13581" width="14.5" style="24" customWidth="1"/>
    <col min="13582" max="13582" width="7.25" style="24" bestFit="1" customWidth="1"/>
    <col min="13583"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ustomWidth="1"/>
    <col min="13836" max="13836" width="10.875" style="24" customWidth="1"/>
    <col min="13837" max="13837" width="14.5" style="24" customWidth="1"/>
    <col min="13838" max="13838" width="7.25" style="24" bestFit="1" customWidth="1"/>
    <col min="13839"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ustomWidth="1"/>
    <col min="14092" max="14092" width="10.875" style="24" customWidth="1"/>
    <col min="14093" max="14093" width="14.5" style="24" customWidth="1"/>
    <col min="14094" max="14094" width="7.25" style="24" bestFit="1" customWidth="1"/>
    <col min="14095"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ustomWidth="1"/>
    <col min="14348" max="14348" width="10.875" style="24" customWidth="1"/>
    <col min="14349" max="14349" width="14.5" style="24" customWidth="1"/>
    <col min="14350" max="14350" width="7.25" style="24" bestFit="1" customWidth="1"/>
    <col min="14351"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ustomWidth="1"/>
    <col min="14604" max="14604" width="10.875" style="24" customWidth="1"/>
    <col min="14605" max="14605" width="14.5" style="24" customWidth="1"/>
    <col min="14606" max="14606" width="7.25" style="24" bestFit="1" customWidth="1"/>
    <col min="14607"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ustomWidth="1"/>
    <col min="14860" max="14860" width="10.875" style="24" customWidth="1"/>
    <col min="14861" max="14861" width="14.5" style="24" customWidth="1"/>
    <col min="14862" max="14862" width="7.25" style="24" bestFit="1" customWidth="1"/>
    <col min="14863"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ustomWidth="1"/>
    <col min="15116" max="15116" width="10.875" style="24" customWidth="1"/>
    <col min="15117" max="15117" width="14.5" style="24" customWidth="1"/>
    <col min="15118" max="15118" width="7.25" style="24" bestFit="1" customWidth="1"/>
    <col min="15119"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ustomWidth="1"/>
    <col min="15372" max="15372" width="10.875" style="24" customWidth="1"/>
    <col min="15373" max="15373" width="14.5" style="24" customWidth="1"/>
    <col min="15374" max="15374" width="7.25" style="24" bestFit="1" customWidth="1"/>
    <col min="15375"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ustomWidth="1"/>
    <col min="15628" max="15628" width="10.875" style="24" customWidth="1"/>
    <col min="15629" max="15629" width="14.5" style="24" customWidth="1"/>
    <col min="15630" max="15630" width="7.25" style="24" bestFit="1" customWidth="1"/>
    <col min="15631"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ustomWidth="1"/>
    <col min="15884" max="15884" width="10.875" style="24" customWidth="1"/>
    <col min="15885" max="15885" width="14.5" style="24" customWidth="1"/>
    <col min="15886" max="15886" width="7.25" style="24" bestFit="1" customWidth="1"/>
    <col min="15887"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[13]合計!C3</f>
        <v>石川県</v>
      </c>
      <c r="I1" s="24" t="s">
        <v>70</v>
      </c>
      <c r="K1" s="27" t="s">
        <v>71</v>
      </c>
    </row>
    <row r="2" spans="1:13" ht="54" customHeight="1">
      <c r="B2" s="28"/>
      <c r="E2" s="856" t="s">
        <v>72</v>
      </c>
      <c r="F2" s="856"/>
      <c r="G2" s="856"/>
      <c r="H2" s="29">
        <f>SUMIF(E8:E357,"PPS",H8:H357)</f>
        <v>0</v>
      </c>
      <c r="I2" s="30"/>
      <c r="J2" s="27"/>
    </row>
    <row r="3" spans="1:13" ht="57" customHeight="1">
      <c r="B3" s="26"/>
      <c r="E3" s="856" t="s">
        <v>73</v>
      </c>
      <c r="F3" s="856"/>
      <c r="G3" s="856"/>
      <c r="H3" s="29">
        <f>M7</f>
        <v>0</v>
      </c>
      <c r="I3" s="30"/>
      <c r="J3" s="31"/>
    </row>
    <row r="4" spans="1:13" s="31" customFormat="1" ht="55.5" customHeight="1">
      <c r="B4" s="32"/>
      <c r="E4" s="856" t="s">
        <v>74</v>
      </c>
      <c r="F4" s="856"/>
      <c r="G4" s="856"/>
      <c r="H4" s="33" t="e">
        <f>H3/I7</f>
        <v>#DIV/0!</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25" customFormat="1" ht="14.25" thickBot="1">
      <c r="B7" s="126" t="s">
        <v>88</v>
      </c>
      <c r="C7" s="126"/>
      <c r="D7" s="126"/>
      <c r="E7" s="126"/>
      <c r="F7" s="126"/>
      <c r="G7" s="126"/>
      <c r="H7" s="127">
        <f>SUM(H8:H357)</f>
        <v>0</v>
      </c>
      <c r="I7" s="127">
        <f>SUM(I8:I357)</f>
        <v>0</v>
      </c>
      <c r="J7" s="128" t="e">
        <f>H7/I7</f>
        <v>#DIV/0!</v>
      </c>
      <c r="K7" s="129">
        <f>SUM(K8:K357)</f>
        <v>0</v>
      </c>
      <c r="L7" s="130">
        <f>SUM(L8:L357)</f>
        <v>0</v>
      </c>
      <c r="M7" s="131">
        <f>SUM(M8:M357)</f>
        <v>0</v>
      </c>
    </row>
    <row r="8" spans="1:13" ht="14.25" thickTop="1">
      <c r="A8" s="24">
        <v>1</v>
      </c>
      <c r="B8" s="53"/>
      <c r="C8" s="54"/>
      <c r="D8" s="55"/>
      <c r="E8" s="55"/>
      <c r="F8" s="54"/>
      <c r="G8" s="56"/>
      <c r="H8" s="57"/>
      <c r="I8" s="58"/>
      <c r="J8" s="59" t="e">
        <f t="shared" ref="J8:J71" si="0">H8/I8</f>
        <v>#DIV/0!</v>
      </c>
      <c r="K8" s="58"/>
      <c r="L8" s="58"/>
      <c r="M8" s="60"/>
    </row>
    <row r="9" spans="1:13">
      <c r="A9" s="24">
        <v>2</v>
      </c>
      <c r="B9" s="61"/>
      <c r="C9" s="54"/>
      <c r="D9" s="62"/>
      <c r="E9" s="55"/>
      <c r="F9" s="54"/>
      <c r="G9" s="56"/>
      <c r="H9" s="57"/>
      <c r="I9" s="58"/>
      <c r="J9" s="33" t="e">
        <f t="shared" si="0"/>
        <v>#DIV/0!</v>
      </c>
      <c r="K9" s="58"/>
      <c r="L9" s="58"/>
      <c r="M9" s="63"/>
    </row>
    <row r="10" spans="1:13">
      <c r="A10" s="24">
        <v>3</v>
      </c>
      <c r="B10" s="61"/>
      <c r="C10" s="64"/>
      <c r="D10" s="55"/>
      <c r="E10" s="55"/>
      <c r="F10" s="54"/>
      <c r="G10" s="56"/>
      <c r="H10" s="57"/>
      <c r="I10" s="58"/>
      <c r="J10" s="33" t="e">
        <f t="shared" si="0"/>
        <v>#DIV/0!</v>
      </c>
      <c r="K10" s="58"/>
      <c r="L10" s="58"/>
      <c r="M10" s="63"/>
    </row>
    <row r="11" spans="1:13">
      <c r="A11" s="24">
        <v>4</v>
      </c>
      <c r="B11" s="61"/>
      <c r="C11" s="54"/>
      <c r="D11" s="55"/>
      <c r="E11" s="55"/>
      <c r="F11" s="54"/>
      <c r="G11" s="56"/>
      <c r="H11" s="57"/>
      <c r="I11" s="58"/>
      <c r="J11" s="33" t="e">
        <f t="shared" si="0"/>
        <v>#DIV/0!</v>
      </c>
      <c r="K11" s="58"/>
      <c r="L11" s="58"/>
      <c r="M11" s="63"/>
    </row>
    <row r="12" spans="1:13">
      <c r="A12" s="24">
        <v>5</v>
      </c>
      <c r="B12" s="61"/>
      <c r="C12" s="54"/>
      <c r="D12" s="55"/>
      <c r="E12" s="55"/>
      <c r="F12" s="54"/>
      <c r="G12" s="56"/>
      <c r="H12" s="57"/>
      <c r="I12" s="58"/>
      <c r="J12" s="33" t="e">
        <f t="shared" si="0"/>
        <v>#DIV/0!</v>
      </c>
      <c r="K12" s="58"/>
      <c r="L12" s="58"/>
      <c r="M12" s="63"/>
    </row>
    <row r="13" spans="1:13" s="65" customFormat="1">
      <c r="A13" s="65">
        <v>6</v>
      </c>
      <c r="B13" s="61"/>
      <c r="C13" s="54"/>
      <c r="D13" s="55"/>
      <c r="E13" s="55"/>
      <c r="F13" s="54"/>
      <c r="G13" s="56"/>
      <c r="H13" s="57"/>
      <c r="I13" s="58"/>
      <c r="J13" s="59" t="e">
        <f t="shared" si="0"/>
        <v>#DIV/0!</v>
      </c>
      <c r="K13" s="58"/>
      <c r="L13" s="58"/>
      <c r="M13" s="63"/>
    </row>
    <row r="14" spans="1:13" s="65" customFormat="1">
      <c r="A14" s="65">
        <v>7</v>
      </c>
      <c r="B14" s="61"/>
      <c r="C14" s="54"/>
      <c r="D14" s="64"/>
      <c r="E14" s="55"/>
      <c r="F14" s="54"/>
      <c r="G14" s="56"/>
      <c r="H14" s="57"/>
      <c r="I14" s="58"/>
      <c r="J14" s="59" t="e">
        <f t="shared" si="0"/>
        <v>#DIV/0!</v>
      </c>
      <c r="K14" s="58"/>
      <c r="L14" s="58"/>
      <c r="M14" s="63"/>
    </row>
    <row r="15" spans="1:13">
      <c r="A15" s="24">
        <v>8</v>
      </c>
      <c r="B15" s="61"/>
      <c r="C15" s="54"/>
      <c r="D15" s="64"/>
      <c r="E15" s="55"/>
      <c r="F15" s="54"/>
      <c r="G15" s="56"/>
      <c r="H15" s="57"/>
      <c r="I15" s="58"/>
      <c r="J15" s="33" t="e">
        <f t="shared" si="0"/>
        <v>#DIV/0!</v>
      </c>
      <c r="K15" s="58"/>
      <c r="L15" s="58"/>
      <c r="M15" s="63"/>
    </row>
    <row r="16" spans="1:13">
      <c r="A16" s="24">
        <v>9</v>
      </c>
      <c r="B16" s="62"/>
      <c r="C16" s="62"/>
      <c r="D16" s="62"/>
      <c r="E16" s="66"/>
      <c r="F16" s="66"/>
      <c r="G16" s="67"/>
      <c r="H16" s="68"/>
      <c r="I16" s="69"/>
      <c r="J16" s="59" t="e">
        <f t="shared" si="0"/>
        <v>#DIV/0!</v>
      </c>
      <c r="K16" s="58"/>
      <c r="L16" s="58"/>
      <c r="M16" s="63"/>
    </row>
    <row r="17" spans="1:13">
      <c r="A17" s="24">
        <v>10</v>
      </c>
      <c r="B17" s="62"/>
      <c r="C17" s="62"/>
      <c r="D17" s="62"/>
      <c r="E17" s="66"/>
      <c r="F17" s="66"/>
      <c r="G17" s="67"/>
      <c r="H17" s="68"/>
      <c r="I17" s="69"/>
      <c r="J17" s="59" t="e">
        <f t="shared" si="0"/>
        <v>#DIV/0!</v>
      </c>
      <c r="K17" s="58"/>
      <c r="L17" s="58"/>
      <c r="M17" s="63"/>
    </row>
    <row r="18" spans="1:13">
      <c r="A18" s="24">
        <v>11</v>
      </c>
      <c r="B18" s="62"/>
      <c r="C18" s="62"/>
      <c r="D18" s="62"/>
      <c r="E18" s="66"/>
      <c r="F18" s="66"/>
      <c r="G18" s="67"/>
      <c r="H18" s="68"/>
      <c r="I18" s="69"/>
      <c r="J18" s="33" t="e">
        <f t="shared" si="0"/>
        <v>#DIV/0!</v>
      </c>
      <c r="K18" s="58"/>
      <c r="L18" s="58"/>
      <c r="M18" s="63"/>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8" orientation="landscape" blackAndWhite="1"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H19" sqref="H19"/>
    </sheetView>
  </sheetViews>
  <sheetFormatPr defaultColWidth="9" defaultRowHeight="13.5"/>
  <cols>
    <col min="1" max="1" width="9" style="24" customWidth="1"/>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ustomWidth="1"/>
    <col min="11" max="12" width="9" style="27" customWidth="1"/>
    <col min="13" max="14" width="9" style="24" customWidth="1"/>
    <col min="15" max="15" width="11.125" style="24" customWidth="1"/>
    <col min="16" max="256" width="9" style="24"/>
    <col min="257" max="257" width="9" style="24" customWidth="1"/>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ustomWidth="1"/>
    <col min="271" max="271" width="11.125" style="24" customWidth="1"/>
    <col min="272" max="512" width="9" style="24"/>
    <col min="513" max="513" width="9" style="24" customWidth="1"/>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ustomWidth="1"/>
    <col min="527" max="527" width="11.125" style="24" customWidth="1"/>
    <col min="528" max="768" width="9" style="24"/>
    <col min="769" max="769" width="9" style="24" customWidth="1"/>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ustomWidth="1"/>
    <col min="783" max="783" width="11.125" style="24" customWidth="1"/>
    <col min="784" max="1024" width="9" style="24"/>
    <col min="1025" max="1025" width="9" style="24" customWidth="1"/>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ustomWidth="1"/>
    <col min="1039" max="1039" width="11.125" style="24" customWidth="1"/>
    <col min="1040" max="1280" width="9" style="24"/>
    <col min="1281" max="1281" width="9" style="24" customWidth="1"/>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ustomWidth="1"/>
    <col min="1295" max="1295" width="11.125" style="24" customWidth="1"/>
    <col min="1296" max="1536" width="9" style="24"/>
    <col min="1537" max="1537" width="9" style="24" customWidth="1"/>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ustomWidth="1"/>
    <col min="1551" max="1551" width="11.125" style="24" customWidth="1"/>
    <col min="1552" max="1792" width="9" style="24"/>
    <col min="1793" max="1793" width="9" style="24" customWidth="1"/>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ustomWidth="1"/>
    <col min="1807" max="1807" width="11.125" style="24" customWidth="1"/>
    <col min="1808" max="2048" width="9" style="24"/>
    <col min="2049" max="2049" width="9" style="24" customWidth="1"/>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ustomWidth="1"/>
    <col min="2063" max="2063" width="11.125" style="24" customWidth="1"/>
    <col min="2064" max="2304" width="9" style="24"/>
    <col min="2305" max="2305" width="9" style="24" customWidth="1"/>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ustomWidth="1"/>
    <col min="2319" max="2319" width="11.125" style="24" customWidth="1"/>
    <col min="2320" max="2560" width="9" style="24"/>
    <col min="2561" max="2561" width="9" style="24" customWidth="1"/>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ustomWidth="1"/>
    <col min="2575" max="2575" width="11.125" style="24" customWidth="1"/>
    <col min="2576" max="2816" width="9" style="24"/>
    <col min="2817" max="2817" width="9" style="24" customWidth="1"/>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ustomWidth="1"/>
    <col min="2831" max="2831" width="11.125" style="24" customWidth="1"/>
    <col min="2832" max="3072" width="9" style="24"/>
    <col min="3073" max="3073" width="9" style="24" customWidth="1"/>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ustomWidth="1"/>
    <col min="3087" max="3087" width="11.125" style="24" customWidth="1"/>
    <col min="3088" max="3328" width="9" style="24"/>
    <col min="3329" max="3329" width="9" style="24" customWidth="1"/>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ustomWidth="1"/>
    <col min="3343" max="3343" width="11.125" style="24" customWidth="1"/>
    <col min="3344" max="3584" width="9" style="24"/>
    <col min="3585" max="3585" width="9" style="24" customWidth="1"/>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ustomWidth="1"/>
    <col min="3599" max="3599" width="11.125" style="24" customWidth="1"/>
    <col min="3600" max="3840" width="9" style="24"/>
    <col min="3841" max="3841" width="9" style="24" customWidth="1"/>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ustomWidth="1"/>
    <col min="3855" max="3855" width="11.125" style="24" customWidth="1"/>
    <col min="3856" max="4096" width="9" style="24"/>
    <col min="4097" max="4097" width="9" style="24" customWidth="1"/>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ustomWidth="1"/>
    <col min="4111" max="4111" width="11.125" style="24" customWidth="1"/>
    <col min="4112" max="4352" width="9" style="24"/>
    <col min="4353" max="4353" width="9" style="24" customWidth="1"/>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ustomWidth="1"/>
    <col min="4367" max="4367" width="11.125" style="24" customWidth="1"/>
    <col min="4368" max="4608" width="9" style="24"/>
    <col min="4609" max="4609" width="9" style="24" customWidth="1"/>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ustomWidth="1"/>
    <col min="4623" max="4623" width="11.125" style="24" customWidth="1"/>
    <col min="4624" max="4864" width="9" style="24"/>
    <col min="4865" max="4865" width="9" style="24" customWidth="1"/>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ustomWidth="1"/>
    <col min="4879" max="4879" width="11.125" style="24" customWidth="1"/>
    <col min="4880" max="5120" width="9" style="24"/>
    <col min="5121" max="5121" width="9" style="24" customWidth="1"/>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ustomWidth="1"/>
    <col min="5135" max="5135" width="11.125" style="24" customWidth="1"/>
    <col min="5136" max="5376" width="9" style="24"/>
    <col min="5377" max="5377" width="9" style="24" customWidth="1"/>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ustomWidth="1"/>
    <col min="5391" max="5391" width="11.125" style="24" customWidth="1"/>
    <col min="5392" max="5632" width="9" style="24"/>
    <col min="5633" max="5633" width="9" style="24" customWidth="1"/>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ustomWidth="1"/>
    <col min="5647" max="5647" width="11.125" style="24" customWidth="1"/>
    <col min="5648" max="5888" width="9" style="24"/>
    <col min="5889" max="5889" width="9" style="24" customWidth="1"/>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ustomWidth="1"/>
    <col min="5903" max="5903" width="11.125" style="24" customWidth="1"/>
    <col min="5904" max="6144" width="9" style="24"/>
    <col min="6145" max="6145" width="9" style="24" customWidth="1"/>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ustomWidth="1"/>
    <col min="6159" max="6159" width="11.125" style="24" customWidth="1"/>
    <col min="6160" max="6400" width="9" style="24"/>
    <col min="6401" max="6401" width="9" style="24" customWidth="1"/>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ustomWidth="1"/>
    <col min="6415" max="6415" width="11.125" style="24" customWidth="1"/>
    <col min="6416" max="6656" width="9" style="24"/>
    <col min="6657" max="6657" width="9" style="24" customWidth="1"/>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ustomWidth="1"/>
    <col min="6671" max="6671" width="11.125" style="24" customWidth="1"/>
    <col min="6672" max="6912" width="9" style="24"/>
    <col min="6913" max="6913" width="9" style="24" customWidth="1"/>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ustomWidth="1"/>
    <col min="6927" max="6927" width="11.125" style="24" customWidth="1"/>
    <col min="6928" max="7168" width="9" style="24"/>
    <col min="7169" max="7169" width="9" style="24" customWidth="1"/>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ustomWidth="1"/>
    <col min="7183" max="7183" width="11.125" style="24" customWidth="1"/>
    <col min="7184" max="7424" width="9" style="24"/>
    <col min="7425" max="7425" width="9" style="24" customWidth="1"/>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ustomWidth="1"/>
    <col min="7439" max="7439" width="11.125" style="24" customWidth="1"/>
    <col min="7440" max="7680" width="9" style="24"/>
    <col min="7681" max="7681" width="9" style="24" customWidth="1"/>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ustomWidth="1"/>
    <col min="7695" max="7695" width="11.125" style="24" customWidth="1"/>
    <col min="7696" max="7936" width="9" style="24"/>
    <col min="7937" max="7937" width="9" style="24" customWidth="1"/>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ustomWidth="1"/>
    <col min="7951" max="7951" width="11.125" style="24" customWidth="1"/>
    <col min="7952" max="8192" width="9" style="24"/>
    <col min="8193" max="8193" width="9" style="24" customWidth="1"/>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ustomWidth="1"/>
    <col min="8207" max="8207" width="11.125" style="24" customWidth="1"/>
    <col min="8208" max="8448" width="9" style="24"/>
    <col min="8449" max="8449" width="9" style="24" customWidth="1"/>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ustomWidth="1"/>
    <col min="8463" max="8463" width="11.125" style="24" customWidth="1"/>
    <col min="8464" max="8704" width="9" style="24"/>
    <col min="8705" max="8705" width="9" style="24" customWidth="1"/>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ustomWidth="1"/>
    <col min="8719" max="8719" width="11.125" style="24" customWidth="1"/>
    <col min="8720" max="8960" width="9" style="24"/>
    <col min="8961" max="8961" width="9" style="24" customWidth="1"/>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ustomWidth="1"/>
    <col min="8975" max="8975" width="11.125" style="24" customWidth="1"/>
    <col min="8976" max="9216" width="9" style="24"/>
    <col min="9217" max="9217" width="9" style="24" customWidth="1"/>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ustomWidth="1"/>
    <col min="9231" max="9231" width="11.125" style="24" customWidth="1"/>
    <col min="9232" max="9472" width="9" style="24"/>
    <col min="9473" max="9473" width="9" style="24" customWidth="1"/>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ustomWidth="1"/>
    <col min="9487" max="9487" width="11.125" style="24" customWidth="1"/>
    <col min="9488" max="9728" width="9" style="24"/>
    <col min="9729" max="9729" width="9" style="24" customWidth="1"/>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ustomWidth="1"/>
    <col min="9743" max="9743" width="11.125" style="24" customWidth="1"/>
    <col min="9744" max="9984" width="9" style="24"/>
    <col min="9985" max="9985" width="9" style="24" customWidth="1"/>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ustomWidth="1"/>
    <col min="9999" max="9999" width="11.125" style="24" customWidth="1"/>
    <col min="10000" max="10240" width="9" style="24"/>
    <col min="10241" max="10241" width="9" style="24" customWidth="1"/>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ustomWidth="1"/>
    <col min="10255" max="10255" width="11.125" style="24" customWidth="1"/>
    <col min="10256" max="10496" width="9" style="24"/>
    <col min="10497" max="10497" width="9" style="24" customWidth="1"/>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ustomWidth="1"/>
    <col min="10511" max="10511" width="11.125" style="24" customWidth="1"/>
    <col min="10512" max="10752" width="9" style="24"/>
    <col min="10753" max="10753" width="9" style="24" customWidth="1"/>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ustomWidth="1"/>
    <col min="10767" max="10767" width="11.125" style="24" customWidth="1"/>
    <col min="10768" max="11008" width="9" style="24"/>
    <col min="11009" max="11009" width="9" style="24" customWidth="1"/>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ustomWidth="1"/>
    <col min="11023" max="11023" width="11.125" style="24" customWidth="1"/>
    <col min="11024" max="11264" width="9" style="24"/>
    <col min="11265" max="11265" width="9" style="24" customWidth="1"/>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ustomWidth="1"/>
    <col min="11279" max="11279" width="11.125" style="24" customWidth="1"/>
    <col min="11280" max="11520" width="9" style="24"/>
    <col min="11521" max="11521" width="9" style="24" customWidth="1"/>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ustomWidth="1"/>
    <col min="11535" max="11535" width="11.125" style="24" customWidth="1"/>
    <col min="11536" max="11776" width="9" style="24"/>
    <col min="11777" max="11777" width="9" style="24" customWidth="1"/>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ustomWidth="1"/>
    <col min="11791" max="11791" width="11.125" style="24" customWidth="1"/>
    <col min="11792" max="12032" width="9" style="24"/>
    <col min="12033" max="12033" width="9" style="24" customWidth="1"/>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ustomWidth="1"/>
    <col min="12047" max="12047" width="11.125" style="24" customWidth="1"/>
    <col min="12048" max="12288" width="9" style="24"/>
    <col min="12289" max="12289" width="9" style="24" customWidth="1"/>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ustomWidth="1"/>
    <col min="12303" max="12303" width="11.125" style="24" customWidth="1"/>
    <col min="12304" max="12544" width="9" style="24"/>
    <col min="12545" max="12545" width="9" style="24" customWidth="1"/>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ustomWidth="1"/>
    <col min="12559" max="12559" width="11.125" style="24" customWidth="1"/>
    <col min="12560" max="12800" width="9" style="24"/>
    <col min="12801" max="12801" width="9" style="24" customWidth="1"/>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ustomWidth="1"/>
    <col min="12815" max="12815" width="11.125" style="24" customWidth="1"/>
    <col min="12816" max="13056" width="9" style="24"/>
    <col min="13057" max="13057" width="9" style="24" customWidth="1"/>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ustomWidth="1"/>
    <col min="13071" max="13071" width="11.125" style="24" customWidth="1"/>
    <col min="13072" max="13312" width="9" style="24"/>
    <col min="13313" max="13313" width="9" style="24" customWidth="1"/>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ustomWidth="1"/>
    <col min="13327" max="13327" width="11.125" style="24" customWidth="1"/>
    <col min="13328" max="13568" width="9" style="24"/>
    <col min="13569" max="13569" width="9" style="24" customWidth="1"/>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ustomWidth="1"/>
    <col min="13583" max="13583" width="11.125" style="24" customWidth="1"/>
    <col min="13584" max="13824" width="9" style="24"/>
    <col min="13825" max="13825" width="9" style="24" customWidth="1"/>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ustomWidth="1"/>
    <col min="13839" max="13839" width="11.125" style="24" customWidth="1"/>
    <col min="13840" max="14080" width="9" style="24"/>
    <col min="14081" max="14081" width="9" style="24" customWidth="1"/>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ustomWidth="1"/>
    <col min="14095" max="14095" width="11.125" style="24" customWidth="1"/>
    <col min="14096" max="14336" width="9" style="24"/>
    <col min="14337" max="14337" width="9" style="24" customWidth="1"/>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ustomWidth="1"/>
    <col min="14351" max="14351" width="11.125" style="24" customWidth="1"/>
    <col min="14352" max="14592" width="9" style="24"/>
    <col min="14593" max="14593" width="9" style="24" customWidth="1"/>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ustomWidth="1"/>
    <col min="14607" max="14607" width="11.125" style="24" customWidth="1"/>
    <col min="14608" max="14848" width="9" style="24"/>
    <col min="14849" max="14849" width="9" style="24" customWidth="1"/>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ustomWidth="1"/>
    <col min="14863" max="14863" width="11.125" style="24" customWidth="1"/>
    <col min="14864" max="15104" width="9" style="24"/>
    <col min="15105" max="15105" width="9" style="24" customWidth="1"/>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ustomWidth="1"/>
    <col min="15119" max="15119" width="11.125" style="24" customWidth="1"/>
    <col min="15120" max="15360" width="9" style="24"/>
    <col min="15361" max="15361" width="9" style="24" customWidth="1"/>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ustomWidth="1"/>
    <col min="15375" max="15375" width="11.125" style="24" customWidth="1"/>
    <col min="15376" max="15616" width="9" style="24"/>
    <col min="15617" max="15617" width="9" style="24" customWidth="1"/>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ustomWidth="1"/>
    <col min="15631" max="15631" width="11.125" style="24" customWidth="1"/>
    <col min="15632" max="15872" width="9" style="24"/>
    <col min="15873" max="15873" width="9" style="24" customWidth="1"/>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ustomWidth="1"/>
    <col min="15887" max="15887" width="11.125" style="24" customWidth="1"/>
    <col min="15888" max="16128" width="9" style="24"/>
    <col min="16129" max="16129" width="9" style="24" customWidth="1"/>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ustomWidth="1"/>
    <col min="16143" max="16143" width="11.125" style="24" customWidth="1"/>
    <col min="16144" max="16384" width="9" style="24"/>
  </cols>
  <sheetData>
    <row r="1" spans="1:15">
      <c r="A1" s="24" t="s">
        <v>0</v>
      </c>
      <c r="B1" s="75" t="str">
        <f>[13]合計!C3</f>
        <v>石川県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25" customFormat="1" ht="14.25" thickBot="1">
      <c r="B7" s="126" t="s">
        <v>88</v>
      </c>
      <c r="C7" s="126"/>
      <c r="D7" s="126"/>
      <c r="E7" s="126"/>
      <c r="F7" s="126"/>
      <c r="G7" s="126"/>
      <c r="H7" s="127">
        <f>SUM(H8:H357)</f>
        <v>0</v>
      </c>
      <c r="I7" s="127">
        <f>SUM(I8:I357)</f>
        <v>0</v>
      </c>
      <c r="J7" s="128" t="e">
        <f>H7/I7</f>
        <v>#DIV/0!</v>
      </c>
      <c r="K7" s="136"/>
      <c r="L7" s="136"/>
      <c r="M7" s="126"/>
      <c r="N7" s="126"/>
      <c r="O7" s="137">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rintOptions horizontalCentered="1" verticalCentered="1"/>
  <pageMargins left="0.78700000000000003" right="0.78700000000000003" top="0.59" bottom="0.55000000000000004" header="0.51200000000000001" footer="0.51200000000000001"/>
  <pageSetup paperSize="9" scale="72" orientation="landscape"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19" sqref="H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1.375" style="24" bestFit="1" customWidth="1"/>
    <col min="9" max="9" width="10.25"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1.375" style="24" bestFit="1" customWidth="1"/>
    <col min="265" max="265" width="10.25"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1.375" style="24" bestFit="1" customWidth="1"/>
    <col min="521" max="521" width="10.25"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1.375" style="24" bestFit="1" customWidth="1"/>
    <col min="777" max="777" width="10.25"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1.375" style="24" bestFit="1" customWidth="1"/>
    <col min="1033" max="1033" width="10.25"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1.375" style="24" bestFit="1" customWidth="1"/>
    <col min="1289" max="1289" width="10.25"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1.375" style="24" bestFit="1" customWidth="1"/>
    <col min="1545" max="1545" width="10.25"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1.375" style="24" bestFit="1" customWidth="1"/>
    <col min="1801" max="1801" width="10.25"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1.375" style="24" bestFit="1" customWidth="1"/>
    <col min="2057" max="2057" width="10.25"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1.375" style="24" bestFit="1" customWidth="1"/>
    <col min="2313" max="2313" width="10.25"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1.375" style="24" bestFit="1" customWidth="1"/>
    <col min="2569" max="2569" width="10.25"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1.375" style="24" bestFit="1" customWidth="1"/>
    <col min="2825" max="2825" width="10.25"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1.375" style="24" bestFit="1" customWidth="1"/>
    <col min="3081" max="3081" width="10.25"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1.375" style="24" bestFit="1" customWidth="1"/>
    <col min="3337" max="3337" width="10.25"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1.375" style="24" bestFit="1" customWidth="1"/>
    <col min="3593" max="3593" width="10.25"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1.375" style="24" bestFit="1" customWidth="1"/>
    <col min="3849" max="3849" width="10.25"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1.375" style="24" bestFit="1" customWidth="1"/>
    <col min="4105" max="4105" width="10.25"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1.375" style="24" bestFit="1" customWidth="1"/>
    <col min="4361" max="4361" width="10.25"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1.375" style="24" bestFit="1" customWidth="1"/>
    <col min="4617" max="4617" width="10.25"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1.375" style="24" bestFit="1" customWidth="1"/>
    <col min="4873" max="4873" width="10.25"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1.375" style="24" bestFit="1" customWidth="1"/>
    <col min="5129" max="5129" width="10.25"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1.375" style="24" bestFit="1" customWidth="1"/>
    <col min="5385" max="5385" width="10.25"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1.375" style="24" bestFit="1" customWidth="1"/>
    <col min="5641" max="5641" width="10.25"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1.375" style="24" bestFit="1" customWidth="1"/>
    <col min="5897" max="5897" width="10.25"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1.375" style="24" bestFit="1" customWidth="1"/>
    <col min="6153" max="6153" width="10.25"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1.375" style="24" bestFit="1" customWidth="1"/>
    <col min="6409" max="6409" width="10.25"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1.375" style="24" bestFit="1" customWidth="1"/>
    <col min="6665" max="6665" width="10.25"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1.375" style="24" bestFit="1" customWidth="1"/>
    <col min="6921" max="6921" width="10.25"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1.375" style="24" bestFit="1" customWidth="1"/>
    <col min="7177" max="7177" width="10.25"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1.375" style="24" bestFit="1" customWidth="1"/>
    <col min="7433" max="7433" width="10.25"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1.375" style="24" bestFit="1" customWidth="1"/>
    <col min="7689" max="7689" width="10.25"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1.375" style="24" bestFit="1" customWidth="1"/>
    <col min="7945" max="7945" width="10.25"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1.375" style="24" bestFit="1" customWidth="1"/>
    <col min="8201" max="8201" width="10.25"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1.375" style="24" bestFit="1" customWidth="1"/>
    <col min="8457" max="8457" width="10.25"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1.375" style="24" bestFit="1" customWidth="1"/>
    <col min="8713" max="8713" width="10.25"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1.375" style="24" bestFit="1" customWidth="1"/>
    <col min="8969" max="8969" width="10.25"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1.375" style="24" bestFit="1" customWidth="1"/>
    <col min="9225" max="9225" width="10.25"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1.375" style="24" bestFit="1" customWidth="1"/>
    <col min="9481" max="9481" width="10.25"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1.375" style="24" bestFit="1" customWidth="1"/>
    <col min="9737" max="9737" width="10.25"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1.375" style="24" bestFit="1" customWidth="1"/>
    <col min="9993" max="9993" width="10.25"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1.375" style="24" bestFit="1" customWidth="1"/>
    <col min="10249" max="10249" width="10.25"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1.375" style="24" bestFit="1" customWidth="1"/>
    <col min="10505" max="10505" width="10.25"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1.375" style="24" bestFit="1" customWidth="1"/>
    <col min="10761" max="10761" width="10.25"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1.375" style="24" bestFit="1" customWidth="1"/>
    <col min="11017" max="11017" width="10.25"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1.375" style="24" bestFit="1" customWidth="1"/>
    <col min="11273" max="11273" width="10.25"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1.375" style="24" bestFit="1" customWidth="1"/>
    <col min="11529" max="11529" width="10.25"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1.375" style="24" bestFit="1" customWidth="1"/>
    <col min="11785" max="11785" width="10.25"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1.375" style="24" bestFit="1" customWidth="1"/>
    <col min="12041" max="12041" width="10.25"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1.375" style="24" bestFit="1" customWidth="1"/>
    <col min="12297" max="12297" width="10.25"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1.375" style="24" bestFit="1" customWidth="1"/>
    <col min="12553" max="12553" width="10.25"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1.375" style="24" bestFit="1" customWidth="1"/>
    <col min="12809" max="12809" width="10.25"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1.375" style="24" bestFit="1" customWidth="1"/>
    <col min="13065" max="13065" width="10.25"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1.375" style="24" bestFit="1" customWidth="1"/>
    <col min="13321" max="13321" width="10.25"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1.375" style="24" bestFit="1" customWidth="1"/>
    <col min="13577" max="13577" width="10.25"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1.375" style="24" bestFit="1" customWidth="1"/>
    <col min="13833" max="13833" width="10.25"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1.375" style="24" bestFit="1" customWidth="1"/>
    <col min="14089" max="14089" width="10.25"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1.375" style="24" bestFit="1" customWidth="1"/>
    <col min="14345" max="14345" width="10.25"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1.375" style="24" bestFit="1" customWidth="1"/>
    <col min="14601" max="14601" width="10.25"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1.375" style="24" bestFit="1" customWidth="1"/>
    <col min="14857" max="14857" width="10.25"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1.375" style="24" bestFit="1" customWidth="1"/>
    <col min="15113" max="15113" width="10.25"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1.375" style="24" bestFit="1" customWidth="1"/>
    <col min="15369" max="15369" width="10.25"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1.375" style="24" bestFit="1" customWidth="1"/>
    <col min="15625" max="15625" width="10.25"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1.375" style="24" bestFit="1" customWidth="1"/>
    <col min="15881" max="15881" width="10.25"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[13]合計!C3</f>
        <v>石川県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125" customFormat="1" ht="14.25" thickBot="1">
      <c r="B5" s="126" t="s">
        <v>88</v>
      </c>
      <c r="C5" s="126"/>
      <c r="D5" s="126"/>
      <c r="E5" s="126"/>
      <c r="F5" s="126"/>
      <c r="G5" s="126"/>
      <c r="H5" s="138">
        <f>SUM(H6:H65)</f>
        <v>0</v>
      </c>
      <c r="I5" s="138">
        <f>SUM(I6:I65)</f>
        <v>0</v>
      </c>
      <c r="J5" s="126"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pageMargins left="0.78740157480314965" right="0.78740157480314965" top="0.62992125984251968" bottom="0.59055118110236227" header="0.51181102362204722" footer="0.51181102362204722"/>
  <pageSetup paperSize="9" scale="77"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H19" sqref="H19"/>
    </sheetView>
  </sheetViews>
  <sheetFormatPr defaultColWidth="9" defaultRowHeight="13.5"/>
  <cols>
    <col min="1" max="1" width="9" style="24" customWidth="1"/>
    <col min="2" max="2" width="20" style="24" customWidth="1"/>
    <col min="3" max="4" width="9" style="24" customWidth="1"/>
    <col min="5" max="5" width="13" style="24" bestFit="1" customWidth="1"/>
    <col min="6" max="6" width="9" style="24" customWidth="1"/>
    <col min="7" max="7" width="13.125" style="24" bestFit="1" customWidth="1"/>
    <col min="8" max="8" width="12.125" style="24" bestFit="1" customWidth="1"/>
    <col min="9" max="9" width="11" style="24" bestFit="1" customWidth="1"/>
    <col min="10" max="256" width="9" style="24"/>
    <col min="257" max="257" width="9" style="24" customWidth="1"/>
    <col min="258" max="258" width="20" style="24" customWidth="1"/>
    <col min="259" max="260" width="9" style="24" customWidth="1"/>
    <col min="261" max="261" width="13" style="24" bestFit="1" customWidth="1"/>
    <col min="262" max="262" width="9" style="24" customWidth="1"/>
    <col min="263" max="263" width="13.125" style="24" bestFit="1" customWidth="1"/>
    <col min="264" max="264" width="12.125" style="24" bestFit="1" customWidth="1"/>
    <col min="265" max="265" width="11" style="24" bestFit="1" customWidth="1"/>
    <col min="266" max="512" width="9" style="24"/>
    <col min="513" max="513" width="9" style="24" customWidth="1"/>
    <col min="514" max="514" width="20" style="24" customWidth="1"/>
    <col min="515" max="516" width="9" style="24" customWidth="1"/>
    <col min="517" max="517" width="13" style="24" bestFit="1" customWidth="1"/>
    <col min="518" max="518" width="9" style="24" customWidth="1"/>
    <col min="519" max="519" width="13.125" style="24" bestFit="1" customWidth="1"/>
    <col min="520" max="520" width="12.125" style="24" bestFit="1" customWidth="1"/>
    <col min="521" max="521" width="11" style="24" bestFit="1" customWidth="1"/>
    <col min="522" max="768" width="9" style="24"/>
    <col min="769" max="769" width="9" style="24" customWidth="1"/>
    <col min="770" max="770" width="20" style="24" customWidth="1"/>
    <col min="771" max="772" width="9" style="24" customWidth="1"/>
    <col min="773" max="773" width="13" style="24" bestFit="1" customWidth="1"/>
    <col min="774" max="774" width="9" style="24" customWidth="1"/>
    <col min="775" max="775" width="13.125" style="24" bestFit="1" customWidth="1"/>
    <col min="776" max="776" width="12.125" style="24" bestFit="1" customWidth="1"/>
    <col min="777" max="777" width="11" style="24" bestFit="1" customWidth="1"/>
    <col min="778" max="1024" width="9" style="24"/>
    <col min="1025" max="1025" width="9" style="24" customWidth="1"/>
    <col min="1026" max="1026" width="20" style="24" customWidth="1"/>
    <col min="1027" max="1028" width="9" style="24" customWidth="1"/>
    <col min="1029" max="1029" width="13" style="24" bestFit="1" customWidth="1"/>
    <col min="1030" max="1030" width="9" style="24" customWidth="1"/>
    <col min="1031" max="1031" width="13.125" style="24" bestFit="1" customWidth="1"/>
    <col min="1032" max="1032" width="12.125" style="24" bestFit="1" customWidth="1"/>
    <col min="1033" max="1033" width="11" style="24" bestFit="1" customWidth="1"/>
    <col min="1034" max="1280" width="9" style="24"/>
    <col min="1281" max="1281" width="9" style="24" customWidth="1"/>
    <col min="1282" max="1282" width="20" style="24" customWidth="1"/>
    <col min="1283" max="1284" width="9" style="24" customWidth="1"/>
    <col min="1285" max="1285" width="13" style="24" bestFit="1" customWidth="1"/>
    <col min="1286" max="1286" width="9" style="24" customWidth="1"/>
    <col min="1287" max="1287" width="13.125" style="24" bestFit="1" customWidth="1"/>
    <col min="1288" max="1288" width="12.125" style="24" bestFit="1" customWidth="1"/>
    <col min="1289" max="1289" width="11" style="24" bestFit="1" customWidth="1"/>
    <col min="1290" max="1536" width="9" style="24"/>
    <col min="1537" max="1537" width="9" style="24" customWidth="1"/>
    <col min="1538" max="1538" width="20" style="24" customWidth="1"/>
    <col min="1539" max="1540" width="9" style="24" customWidth="1"/>
    <col min="1541" max="1541" width="13" style="24" bestFit="1" customWidth="1"/>
    <col min="1542" max="1542" width="9" style="24" customWidth="1"/>
    <col min="1543" max="1543" width="13.125" style="24" bestFit="1" customWidth="1"/>
    <col min="1544" max="1544" width="12.125" style="24" bestFit="1" customWidth="1"/>
    <col min="1545" max="1545" width="11" style="24" bestFit="1" customWidth="1"/>
    <col min="1546" max="1792" width="9" style="24"/>
    <col min="1793" max="1793" width="9" style="24" customWidth="1"/>
    <col min="1794" max="1794" width="20" style="24" customWidth="1"/>
    <col min="1795" max="1796" width="9" style="24" customWidth="1"/>
    <col min="1797" max="1797" width="13" style="24" bestFit="1" customWidth="1"/>
    <col min="1798" max="1798" width="9" style="24" customWidth="1"/>
    <col min="1799" max="1799" width="13.125" style="24" bestFit="1" customWidth="1"/>
    <col min="1800" max="1800" width="12.125" style="24" bestFit="1" customWidth="1"/>
    <col min="1801" max="1801" width="11" style="24" bestFit="1" customWidth="1"/>
    <col min="1802" max="2048" width="9" style="24"/>
    <col min="2049" max="2049" width="9" style="24" customWidth="1"/>
    <col min="2050" max="2050" width="20" style="24" customWidth="1"/>
    <col min="2051" max="2052" width="9" style="24" customWidth="1"/>
    <col min="2053" max="2053" width="13" style="24" bestFit="1" customWidth="1"/>
    <col min="2054" max="2054" width="9" style="24" customWidth="1"/>
    <col min="2055" max="2055" width="13.125" style="24" bestFit="1" customWidth="1"/>
    <col min="2056" max="2056" width="12.125" style="24" bestFit="1" customWidth="1"/>
    <col min="2057" max="2057" width="11" style="24" bestFit="1" customWidth="1"/>
    <col min="2058" max="2304" width="9" style="24"/>
    <col min="2305" max="2305" width="9" style="24" customWidth="1"/>
    <col min="2306" max="2306" width="20" style="24" customWidth="1"/>
    <col min="2307" max="2308" width="9" style="24" customWidth="1"/>
    <col min="2309" max="2309" width="13" style="24" bestFit="1" customWidth="1"/>
    <col min="2310" max="2310" width="9" style="24" customWidth="1"/>
    <col min="2311" max="2311" width="13.125" style="24" bestFit="1" customWidth="1"/>
    <col min="2312" max="2312" width="12.125" style="24" bestFit="1" customWidth="1"/>
    <col min="2313" max="2313" width="11" style="24" bestFit="1" customWidth="1"/>
    <col min="2314" max="2560" width="9" style="24"/>
    <col min="2561" max="2561" width="9" style="24" customWidth="1"/>
    <col min="2562" max="2562" width="20" style="24" customWidth="1"/>
    <col min="2563" max="2564" width="9" style="24" customWidth="1"/>
    <col min="2565" max="2565" width="13" style="24" bestFit="1" customWidth="1"/>
    <col min="2566" max="2566" width="9" style="24" customWidth="1"/>
    <col min="2567" max="2567" width="13.125" style="24" bestFit="1" customWidth="1"/>
    <col min="2568" max="2568" width="12.125" style="24" bestFit="1" customWidth="1"/>
    <col min="2569" max="2569" width="11" style="24" bestFit="1" customWidth="1"/>
    <col min="2570" max="2816" width="9" style="24"/>
    <col min="2817" max="2817" width="9" style="24" customWidth="1"/>
    <col min="2818" max="2818" width="20" style="24" customWidth="1"/>
    <col min="2819" max="2820" width="9" style="24" customWidth="1"/>
    <col min="2821" max="2821" width="13" style="24" bestFit="1" customWidth="1"/>
    <col min="2822" max="2822" width="9" style="24" customWidth="1"/>
    <col min="2823" max="2823" width="13.125" style="24" bestFit="1" customWidth="1"/>
    <col min="2824" max="2824" width="12.125" style="24" bestFit="1" customWidth="1"/>
    <col min="2825" max="2825" width="11" style="24" bestFit="1" customWidth="1"/>
    <col min="2826" max="3072" width="9" style="24"/>
    <col min="3073" max="3073" width="9" style="24" customWidth="1"/>
    <col min="3074" max="3074" width="20" style="24" customWidth="1"/>
    <col min="3075" max="3076" width="9" style="24" customWidth="1"/>
    <col min="3077" max="3077" width="13" style="24" bestFit="1" customWidth="1"/>
    <col min="3078" max="3078" width="9" style="24" customWidth="1"/>
    <col min="3079" max="3079" width="13.125" style="24" bestFit="1" customWidth="1"/>
    <col min="3080" max="3080" width="12.125" style="24" bestFit="1" customWidth="1"/>
    <col min="3081" max="3081" width="11" style="24" bestFit="1" customWidth="1"/>
    <col min="3082" max="3328" width="9" style="24"/>
    <col min="3329" max="3329" width="9" style="24" customWidth="1"/>
    <col min="3330" max="3330" width="20" style="24" customWidth="1"/>
    <col min="3331" max="3332" width="9" style="24" customWidth="1"/>
    <col min="3333" max="3333" width="13" style="24" bestFit="1" customWidth="1"/>
    <col min="3334" max="3334" width="9" style="24" customWidth="1"/>
    <col min="3335" max="3335" width="13.125" style="24" bestFit="1" customWidth="1"/>
    <col min="3336" max="3336" width="12.125" style="24" bestFit="1" customWidth="1"/>
    <col min="3337" max="3337" width="11" style="24" bestFit="1" customWidth="1"/>
    <col min="3338" max="3584" width="9" style="24"/>
    <col min="3585" max="3585" width="9" style="24" customWidth="1"/>
    <col min="3586" max="3586" width="20" style="24" customWidth="1"/>
    <col min="3587" max="3588" width="9" style="24" customWidth="1"/>
    <col min="3589" max="3589" width="13" style="24" bestFit="1" customWidth="1"/>
    <col min="3590" max="3590" width="9" style="24" customWidth="1"/>
    <col min="3591" max="3591" width="13.125" style="24" bestFit="1" customWidth="1"/>
    <col min="3592" max="3592" width="12.125" style="24" bestFit="1" customWidth="1"/>
    <col min="3593" max="3593" width="11" style="24" bestFit="1" customWidth="1"/>
    <col min="3594" max="3840" width="9" style="24"/>
    <col min="3841" max="3841" width="9" style="24" customWidth="1"/>
    <col min="3842" max="3842" width="20" style="24" customWidth="1"/>
    <col min="3843" max="3844" width="9" style="24" customWidth="1"/>
    <col min="3845" max="3845" width="13" style="24" bestFit="1" customWidth="1"/>
    <col min="3846" max="3846" width="9" style="24" customWidth="1"/>
    <col min="3847" max="3847" width="13.125" style="24" bestFit="1" customWidth="1"/>
    <col min="3848" max="3848" width="12.125" style="24" bestFit="1" customWidth="1"/>
    <col min="3849" max="3849" width="11" style="24" bestFit="1" customWidth="1"/>
    <col min="3850" max="4096" width="9" style="24"/>
    <col min="4097" max="4097" width="9" style="24" customWidth="1"/>
    <col min="4098" max="4098" width="20" style="24" customWidth="1"/>
    <col min="4099" max="4100" width="9" style="24" customWidth="1"/>
    <col min="4101" max="4101" width="13" style="24" bestFit="1" customWidth="1"/>
    <col min="4102" max="4102" width="9" style="24" customWidth="1"/>
    <col min="4103" max="4103" width="13.125" style="24" bestFit="1" customWidth="1"/>
    <col min="4104" max="4104" width="12.125" style="24" bestFit="1" customWidth="1"/>
    <col min="4105" max="4105" width="11" style="24" bestFit="1" customWidth="1"/>
    <col min="4106" max="4352" width="9" style="24"/>
    <col min="4353" max="4353" width="9" style="24" customWidth="1"/>
    <col min="4354" max="4354" width="20" style="24" customWidth="1"/>
    <col min="4355" max="4356" width="9" style="24" customWidth="1"/>
    <col min="4357" max="4357" width="13" style="24" bestFit="1" customWidth="1"/>
    <col min="4358" max="4358" width="9" style="24" customWidth="1"/>
    <col min="4359" max="4359" width="13.125" style="24" bestFit="1" customWidth="1"/>
    <col min="4360" max="4360" width="12.125" style="24" bestFit="1" customWidth="1"/>
    <col min="4361" max="4361" width="11" style="24" bestFit="1" customWidth="1"/>
    <col min="4362" max="4608" width="9" style="24"/>
    <col min="4609" max="4609" width="9" style="24" customWidth="1"/>
    <col min="4610" max="4610" width="20" style="24" customWidth="1"/>
    <col min="4611" max="4612" width="9" style="24" customWidth="1"/>
    <col min="4613" max="4613" width="13" style="24" bestFit="1" customWidth="1"/>
    <col min="4614" max="4614" width="9" style="24" customWidth="1"/>
    <col min="4615" max="4615" width="13.125" style="24" bestFit="1" customWidth="1"/>
    <col min="4616" max="4616" width="12.125" style="24" bestFit="1" customWidth="1"/>
    <col min="4617" max="4617" width="11" style="24" bestFit="1" customWidth="1"/>
    <col min="4618" max="4864" width="9" style="24"/>
    <col min="4865" max="4865" width="9" style="24" customWidth="1"/>
    <col min="4866" max="4866" width="20" style="24" customWidth="1"/>
    <col min="4867" max="4868" width="9" style="24" customWidth="1"/>
    <col min="4869" max="4869" width="13" style="24" bestFit="1" customWidth="1"/>
    <col min="4870" max="4870" width="9" style="24" customWidth="1"/>
    <col min="4871" max="4871" width="13.125" style="24" bestFit="1" customWidth="1"/>
    <col min="4872" max="4872" width="12.125" style="24" bestFit="1" customWidth="1"/>
    <col min="4873" max="4873" width="11" style="24" bestFit="1" customWidth="1"/>
    <col min="4874" max="5120" width="9" style="24"/>
    <col min="5121" max="5121" width="9" style="24" customWidth="1"/>
    <col min="5122" max="5122" width="20" style="24" customWidth="1"/>
    <col min="5123" max="5124" width="9" style="24" customWidth="1"/>
    <col min="5125" max="5125" width="13" style="24" bestFit="1" customWidth="1"/>
    <col min="5126" max="5126" width="9" style="24" customWidth="1"/>
    <col min="5127" max="5127" width="13.125" style="24" bestFit="1" customWidth="1"/>
    <col min="5128" max="5128" width="12.125" style="24" bestFit="1" customWidth="1"/>
    <col min="5129" max="5129" width="11" style="24" bestFit="1" customWidth="1"/>
    <col min="5130" max="5376" width="9" style="24"/>
    <col min="5377" max="5377" width="9" style="24" customWidth="1"/>
    <col min="5378" max="5378" width="20" style="24" customWidth="1"/>
    <col min="5379" max="5380" width="9" style="24" customWidth="1"/>
    <col min="5381" max="5381" width="13" style="24" bestFit="1" customWidth="1"/>
    <col min="5382" max="5382" width="9" style="24" customWidth="1"/>
    <col min="5383" max="5383" width="13.125" style="24" bestFit="1" customWidth="1"/>
    <col min="5384" max="5384" width="12.125" style="24" bestFit="1" customWidth="1"/>
    <col min="5385" max="5385" width="11" style="24" bestFit="1" customWidth="1"/>
    <col min="5386" max="5632" width="9" style="24"/>
    <col min="5633" max="5633" width="9" style="24" customWidth="1"/>
    <col min="5634" max="5634" width="20" style="24" customWidth="1"/>
    <col min="5635" max="5636" width="9" style="24" customWidth="1"/>
    <col min="5637" max="5637" width="13" style="24" bestFit="1" customWidth="1"/>
    <col min="5638" max="5638" width="9" style="24" customWidth="1"/>
    <col min="5639" max="5639" width="13.125" style="24" bestFit="1" customWidth="1"/>
    <col min="5640" max="5640" width="12.125" style="24" bestFit="1" customWidth="1"/>
    <col min="5641" max="5641" width="11" style="24" bestFit="1" customWidth="1"/>
    <col min="5642" max="5888" width="9" style="24"/>
    <col min="5889" max="5889" width="9" style="24" customWidth="1"/>
    <col min="5890" max="5890" width="20" style="24" customWidth="1"/>
    <col min="5891" max="5892" width="9" style="24" customWidth="1"/>
    <col min="5893" max="5893" width="13" style="24" bestFit="1" customWidth="1"/>
    <col min="5894" max="5894" width="9" style="24" customWidth="1"/>
    <col min="5895" max="5895" width="13.125" style="24" bestFit="1" customWidth="1"/>
    <col min="5896" max="5896" width="12.125" style="24" bestFit="1" customWidth="1"/>
    <col min="5897" max="5897" width="11" style="24" bestFit="1" customWidth="1"/>
    <col min="5898" max="6144" width="9" style="24"/>
    <col min="6145" max="6145" width="9" style="24" customWidth="1"/>
    <col min="6146" max="6146" width="20" style="24" customWidth="1"/>
    <col min="6147" max="6148" width="9" style="24" customWidth="1"/>
    <col min="6149" max="6149" width="13" style="24" bestFit="1" customWidth="1"/>
    <col min="6150" max="6150" width="9" style="24" customWidth="1"/>
    <col min="6151" max="6151" width="13.125" style="24" bestFit="1" customWidth="1"/>
    <col min="6152" max="6152" width="12.125" style="24" bestFit="1" customWidth="1"/>
    <col min="6153" max="6153" width="11" style="24" bestFit="1" customWidth="1"/>
    <col min="6154" max="6400" width="9" style="24"/>
    <col min="6401" max="6401" width="9" style="24" customWidth="1"/>
    <col min="6402" max="6402" width="20" style="24" customWidth="1"/>
    <col min="6403" max="6404" width="9" style="24" customWidth="1"/>
    <col min="6405" max="6405" width="13" style="24" bestFit="1" customWidth="1"/>
    <col min="6406" max="6406" width="9" style="24" customWidth="1"/>
    <col min="6407" max="6407" width="13.125" style="24" bestFit="1" customWidth="1"/>
    <col min="6408" max="6408" width="12.125" style="24" bestFit="1" customWidth="1"/>
    <col min="6409" max="6409" width="11" style="24" bestFit="1" customWidth="1"/>
    <col min="6410" max="6656" width="9" style="24"/>
    <col min="6657" max="6657" width="9" style="24" customWidth="1"/>
    <col min="6658" max="6658" width="20" style="24" customWidth="1"/>
    <col min="6659" max="6660" width="9" style="24" customWidth="1"/>
    <col min="6661" max="6661" width="13" style="24" bestFit="1" customWidth="1"/>
    <col min="6662" max="6662" width="9" style="24" customWidth="1"/>
    <col min="6663" max="6663" width="13.125" style="24" bestFit="1" customWidth="1"/>
    <col min="6664" max="6664" width="12.125" style="24" bestFit="1" customWidth="1"/>
    <col min="6665" max="6665" width="11" style="24" bestFit="1" customWidth="1"/>
    <col min="6666" max="6912" width="9" style="24"/>
    <col min="6913" max="6913" width="9" style="24" customWidth="1"/>
    <col min="6914" max="6914" width="20" style="24" customWidth="1"/>
    <col min="6915" max="6916" width="9" style="24" customWidth="1"/>
    <col min="6917" max="6917" width="13" style="24" bestFit="1" customWidth="1"/>
    <col min="6918" max="6918" width="9" style="24" customWidth="1"/>
    <col min="6919" max="6919" width="13.125" style="24" bestFit="1" customWidth="1"/>
    <col min="6920" max="6920" width="12.125" style="24" bestFit="1" customWidth="1"/>
    <col min="6921" max="6921" width="11" style="24" bestFit="1" customWidth="1"/>
    <col min="6922" max="7168" width="9" style="24"/>
    <col min="7169" max="7169" width="9" style="24" customWidth="1"/>
    <col min="7170" max="7170" width="20" style="24" customWidth="1"/>
    <col min="7171" max="7172" width="9" style="24" customWidth="1"/>
    <col min="7173" max="7173" width="13" style="24" bestFit="1" customWidth="1"/>
    <col min="7174" max="7174" width="9" style="24" customWidth="1"/>
    <col min="7175" max="7175" width="13.125" style="24" bestFit="1" customWidth="1"/>
    <col min="7176" max="7176" width="12.125" style="24" bestFit="1" customWidth="1"/>
    <col min="7177" max="7177" width="11" style="24" bestFit="1" customWidth="1"/>
    <col min="7178" max="7424" width="9" style="24"/>
    <col min="7425" max="7425" width="9" style="24" customWidth="1"/>
    <col min="7426" max="7426" width="20" style="24" customWidth="1"/>
    <col min="7427" max="7428" width="9" style="24" customWidth="1"/>
    <col min="7429" max="7429" width="13" style="24" bestFit="1" customWidth="1"/>
    <col min="7430" max="7430" width="9" style="24" customWidth="1"/>
    <col min="7431" max="7431" width="13.125" style="24" bestFit="1" customWidth="1"/>
    <col min="7432" max="7432" width="12.125" style="24" bestFit="1" customWidth="1"/>
    <col min="7433" max="7433" width="11" style="24" bestFit="1" customWidth="1"/>
    <col min="7434" max="7680" width="9" style="24"/>
    <col min="7681" max="7681" width="9" style="24" customWidth="1"/>
    <col min="7682" max="7682" width="20" style="24" customWidth="1"/>
    <col min="7683" max="7684" width="9" style="24" customWidth="1"/>
    <col min="7685" max="7685" width="13" style="24" bestFit="1" customWidth="1"/>
    <col min="7686" max="7686" width="9" style="24" customWidth="1"/>
    <col min="7687" max="7687" width="13.125" style="24" bestFit="1" customWidth="1"/>
    <col min="7688" max="7688" width="12.125" style="24" bestFit="1" customWidth="1"/>
    <col min="7689" max="7689" width="11" style="24" bestFit="1" customWidth="1"/>
    <col min="7690" max="7936" width="9" style="24"/>
    <col min="7937" max="7937" width="9" style="24" customWidth="1"/>
    <col min="7938" max="7938" width="20" style="24" customWidth="1"/>
    <col min="7939" max="7940" width="9" style="24" customWidth="1"/>
    <col min="7941" max="7941" width="13" style="24" bestFit="1" customWidth="1"/>
    <col min="7942" max="7942" width="9" style="24" customWidth="1"/>
    <col min="7943" max="7943" width="13.125" style="24" bestFit="1" customWidth="1"/>
    <col min="7944" max="7944" width="12.125" style="24" bestFit="1" customWidth="1"/>
    <col min="7945" max="7945" width="11" style="24" bestFit="1" customWidth="1"/>
    <col min="7946" max="8192" width="9" style="24"/>
    <col min="8193" max="8193" width="9" style="24" customWidth="1"/>
    <col min="8194" max="8194" width="20" style="24" customWidth="1"/>
    <col min="8195" max="8196" width="9" style="24" customWidth="1"/>
    <col min="8197" max="8197" width="13" style="24" bestFit="1" customWidth="1"/>
    <col min="8198" max="8198" width="9" style="24" customWidth="1"/>
    <col min="8199" max="8199" width="13.125" style="24" bestFit="1" customWidth="1"/>
    <col min="8200" max="8200" width="12.125" style="24" bestFit="1" customWidth="1"/>
    <col min="8201" max="8201" width="11" style="24" bestFit="1" customWidth="1"/>
    <col min="8202" max="8448" width="9" style="24"/>
    <col min="8449" max="8449" width="9" style="24" customWidth="1"/>
    <col min="8450" max="8450" width="20" style="24" customWidth="1"/>
    <col min="8451" max="8452" width="9" style="24" customWidth="1"/>
    <col min="8453" max="8453" width="13" style="24" bestFit="1" customWidth="1"/>
    <col min="8454" max="8454" width="9" style="24" customWidth="1"/>
    <col min="8455" max="8455" width="13.125" style="24" bestFit="1" customWidth="1"/>
    <col min="8456" max="8456" width="12.125" style="24" bestFit="1" customWidth="1"/>
    <col min="8457" max="8457" width="11" style="24" bestFit="1" customWidth="1"/>
    <col min="8458" max="8704" width="9" style="24"/>
    <col min="8705" max="8705" width="9" style="24" customWidth="1"/>
    <col min="8706" max="8706" width="20" style="24" customWidth="1"/>
    <col min="8707" max="8708" width="9" style="24" customWidth="1"/>
    <col min="8709" max="8709" width="13" style="24" bestFit="1" customWidth="1"/>
    <col min="8710" max="8710" width="9" style="24" customWidth="1"/>
    <col min="8711" max="8711" width="13.125" style="24" bestFit="1" customWidth="1"/>
    <col min="8712" max="8712" width="12.125" style="24" bestFit="1" customWidth="1"/>
    <col min="8713" max="8713" width="11" style="24" bestFit="1" customWidth="1"/>
    <col min="8714" max="8960" width="9" style="24"/>
    <col min="8961" max="8961" width="9" style="24" customWidth="1"/>
    <col min="8962" max="8962" width="20" style="24" customWidth="1"/>
    <col min="8963" max="8964" width="9" style="24" customWidth="1"/>
    <col min="8965" max="8965" width="13" style="24" bestFit="1" customWidth="1"/>
    <col min="8966" max="8966" width="9" style="24" customWidth="1"/>
    <col min="8967" max="8967" width="13.125" style="24" bestFit="1" customWidth="1"/>
    <col min="8968" max="8968" width="12.125" style="24" bestFit="1" customWidth="1"/>
    <col min="8969" max="8969" width="11" style="24" bestFit="1" customWidth="1"/>
    <col min="8970" max="9216" width="9" style="24"/>
    <col min="9217" max="9217" width="9" style="24" customWidth="1"/>
    <col min="9218" max="9218" width="20" style="24" customWidth="1"/>
    <col min="9219" max="9220" width="9" style="24" customWidth="1"/>
    <col min="9221" max="9221" width="13" style="24" bestFit="1" customWidth="1"/>
    <col min="9222" max="9222" width="9" style="24" customWidth="1"/>
    <col min="9223" max="9223" width="13.125" style="24" bestFit="1" customWidth="1"/>
    <col min="9224" max="9224" width="12.125" style="24" bestFit="1" customWidth="1"/>
    <col min="9225" max="9225" width="11" style="24" bestFit="1" customWidth="1"/>
    <col min="9226" max="9472" width="9" style="24"/>
    <col min="9473" max="9473" width="9" style="24" customWidth="1"/>
    <col min="9474" max="9474" width="20" style="24" customWidth="1"/>
    <col min="9475" max="9476" width="9" style="24" customWidth="1"/>
    <col min="9477" max="9477" width="13" style="24" bestFit="1" customWidth="1"/>
    <col min="9478" max="9478" width="9" style="24" customWidth="1"/>
    <col min="9479" max="9479" width="13.125" style="24" bestFit="1" customWidth="1"/>
    <col min="9480" max="9480" width="12.125" style="24" bestFit="1" customWidth="1"/>
    <col min="9481" max="9481" width="11" style="24" bestFit="1" customWidth="1"/>
    <col min="9482" max="9728" width="9" style="24"/>
    <col min="9729" max="9729" width="9" style="24" customWidth="1"/>
    <col min="9730" max="9730" width="20" style="24" customWidth="1"/>
    <col min="9731" max="9732" width="9" style="24" customWidth="1"/>
    <col min="9733" max="9733" width="13" style="24" bestFit="1" customWidth="1"/>
    <col min="9734" max="9734" width="9" style="24" customWidth="1"/>
    <col min="9735" max="9735" width="13.125" style="24" bestFit="1" customWidth="1"/>
    <col min="9736" max="9736" width="12.125" style="24" bestFit="1" customWidth="1"/>
    <col min="9737" max="9737" width="11" style="24" bestFit="1" customWidth="1"/>
    <col min="9738" max="9984" width="9" style="24"/>
    <col min="9985" max="9985" width="9" style="24" customWidth="1"/>
    <col min="9986" max="9986" width="20" style="24" customWidth="1"/>
    <col min="9987" max="9988" width="9" style="24" customWidth="1"/>
    <col min="9989" max="9989" width="13" style="24" bestFit="1" customWidth="1"/>
    <col min="9990" max="9990" width="9" style="24" customWidth="1"/>
    <col min="9991" max="9991" width="13.125" style="24" bestFit="1" customWidth="1"/>
    <col min="9992" max="9992" width="12.125" style="24" bestFit="1" customWidth="1"/>
    <col min="9993" max="9993" width="11" style="24" bestFit="1" customWidth="1"/>
    <col min="9994" max="10240" width="9" style="24"/>
    <col min="10241" max="10241" width="9" style="24" customWidth="1"/>
    <col min="10242" max="10242" width="20" style="24" customWidth="1"/>
    <col min="10243" max="10244" width="9" style="24" customWidth="1"/>
    <col min="10245" max="10245" width="13" style="24" bestFit="1" customWidth="1"/>
    <col min="10246" max="10246" width="9" style="24" customWidth="1"/>
    <col min="10247" max="10247" width="13.125" style="24" bestFit="1" customWidth="1"/>
    <col min="10248" max="10248" width="12.125" style="24" bestFit="1" customWidth="1"/>
    <col min="10249" max="10249" width="11" style="24" bestFit="1" customWidth="1"/>
    <col min="10250" max="10496" width="9" style="24"/>
    <col min="10497" max="10497" width="9" style="24" customWidth="1"/>
    <col min="10498" max="10498" width="20" style="24" customWidth="1"/>
    <col min="10499" max="10500" width="9" style="24" customWidth="1"/>
    <col min="10501" max="10501" width="13" style="24" bestFit="1" customWidth="1"/>
    <col min="10502" max="10502" width="9" style="24" customWidth="1"/>
    <col min="10503" max="10503" width="13.125" style="24" bestFit="1" customWidth="1"/>
    <col min="10504" max="10504" width="12.125" style="24" bestFit="1" customWidth="1"/>
    <col min="10505" max="10505" width="11" style="24" bestFit="1" customWidth="1"/>
    <col min="10506" max="10752" width="9" style="24"/>
    <col min="10753" max="10753" width="9" style="24" customWidth="1"/>
    <col min="10754" max="10754" width="20" style="24" customWidth="1"/>
    <col min="10755" max="10756" width="9" style="24" customWidth="1"/>
    <col min="10757" max="10757" width="13" style="24" bestFit="1" customWidth="1"/>
    <col min="10758" max="10758" width="9" style="24" customWidth="1"/>
    <col min="10759" max="10759" width="13.125" style="24" bestFit="1" customWidth="1"/>
    <col min="10760" max="10760" width="12.125" style="24" bestFit="1" customWidth="1"/>
    <col min="10761" max="10761" width="11" style="24" bestFit="1" customWidth="1"/>
    <col min="10762" max="11008" width="9" style="24"/>
    <col min="11009" max="11009" width="9" style="24" customWidth="1"/>
    <col min="11010" max="11010" width="20" style="24" customWidth="1"/>
    <col min="11011" max="11012" width="9" style="24" customWidth="1"/>
    <col min="11013" max="11013" width="13" style="24" bestFit="1" customWidth="1"/>
    <col min="11014" max="11014" width="9" style="24" customWidth="1"/>
    <col min="11015" max="11015" width="13.125" style="24" bestFit="1" customWidth="1"/>
    <col min="11016" max="11016" width="12.125" style="24" bestFit="1" customWidth="1"/>
    <col min="11017" max="11017" width="11" style="24" bestFit="1" customWidth="1"/>
    <col min="11018" max="11264" width="9" style="24"/>
    <col min="11265" max="11265" width="9" style="24" customWidth="1"/>
    <col min="11266" max="11266" width="20" style="24" customWidth="1"/>
    <col min="11267" max="11268" width="9" style="24" customWidth="1"/>
    <col min="11269" max="11269" width="13" style="24" bestFit="1" customWidth="1"/>
    <col min="11270" max="11270" width="9" style="24" customWidth="1"/>
    <col min="11271" max="11271" width="13.125" style="24" bestFit="1" customWidth="1"/>
    <col min="11272" max="11272" width="12.125" style="24" bestFit="1" customWidth="1"/>
    <col min="11273" max="11273" width="11" style="24" bestFit="1" customWidth="1"/>
    <col min="11274" max="11520" width="9" style="24"/>
    <col min="11521" max="11521" width="9" style="24" customWidth="1"/>
    <col min="11522" max="11522" width="20" style="24" customWidth="1"/>
    <col min="11523" max="11524" width="9" style="24" customWidth="1"/>
    <col min="11525" max="11525" width="13" style="24" bestFit="1" customWidth="1"/>
    <col min="11526" max="11526" width="9" style="24" customWidth="1"/>
    <col min="11527" max="11527" width="13.125" style="24" bestFit="1" customWidth="1"/>
    <col min="11528" max="11528" width="12.125" style="24" bestFit="1" customWidth="1"/>
    <col min="11529" max="11529" width="11" style="24" bestFit="1" customWidth="1"/>
    <col min="11530" max="11776" width="9" style="24"/>
    <col min="11777" max="11777" width="9" style="24" customWidth="1"/>
    <col min="11778" max="11778" width="20" style="24" customWidth="1"/>
    <col min="11779" max="11780" width="9" style="24" customWidth="1"/>
    <col min="11781" max="11781" width="13" style="24" bestFit="1" customWidth="1"/>
    <col min="11782" max="11782" width="9" style="24" customWidth="1"/>
    <col min="11783" max="11783" width="13.125" style="24" bestFit="1" customWidth="1"/>
    <col min="11784" max="11784" width="12.125" style="24" bestFit="1" customWidth="1"/>
    <col min="11785" max="11785" width="11" style="24" bestFit="1" customWidth="1"/>
    <col min="11786" max="12032" width="9" style="24"/>
    <col min="12033" max="12033" width="9" style="24" customWidth="1"/>
    <col min="12034" max="12034" width="20" style="24" customWidth="1"/>
    <col min="12035" max="12036" width="9" style="24" customWidth="1"/>
    <col min="12037" max="12037" width="13" style="24" bestFit="1" customWidth="1"/>
    <col min="12038" max="12038" width="9" style="24" customWidth="1"/>
    <col min="12039" max="12039" width="13.125" style="24" bestFit="1" customWidth="1"/>
    <col min="12040" max="12040" width="12.125" style="24" bestFit="1" customWidth="1"/>
    <col min="12041" max="12041" width="11" style="24" bestFit="1" customWidth="1"/>
    <col min="12042" max="12288" width="9" style="24"/>
    <col min="12289" max="12289" width="9" style="24" customWidth="1"/>
    <col min="12290" max="12290" width="20" style="24" customWidth="1"/>
    <col min="12291" max="12292" width="9" style="24" customWidth="1"/>
    <col min="12293" max="12293" width="13" style="24" bestFit="1" customWidth="1"/>
    <col min="12294" max="12294" width="9" style="24" customWidth="1"/>
    <col min="12295" max="12295" width="13.125" style="24" bestFit="1" customWidth="1"/>
    <col min="12296" max="12296" width="12.125" style="24" bestFit="1" customWidth="1"/>
    <col min="12297" max="12297" width="11" style="24" bestFit="1" customWidth="1"/>
    <col min="12298" max="12544" width="9" style="24"/>
    <col min="12545" max="12545" width="9" style="24" customWidth="1"/>
    <col min="12546" max="12546" width="20" style="24" customWidth="1"/>
    <col min="12547" max="12548" width="9" style="24" customWidth="1"/>
    <col min="12549" max="12549" width="13" style="24" bestFit="1" customWidth="1"/>
    <col min="12550" max="12550" width="9" style="24" customWidth="1"/>
    <col min="12551" max="12551" width="13.125" style="24" bestFit="1" customWidth="1"/>
    <col min="12552" max="12552" width="12.125" style="24" bestFit="1" customWidth="1"/>
    <col min="12553" max="12553" width="11" style="24" bestFit="1" customWidth="1"/>
    <col min="12554" max="12800" width="9" style="24"/>
    <col min="12801" max="12801" width="9" style="24" customWidth="1"/>
    <col min="12802" max="12802" width="20" style="24" customWidth="1"/>
    <col min="12803" max="12804" width="9" style="24" customWidth="1"/>
    <col min="12805" max="12805" width="13" style="24" bestFit="1" customWidth="1"/>
    <col min="12806" max="12806" width="9" style="24" customWidth="1"/>
    <col min="12807" max="12807" width="13.125" style="24" bestFit="1" customWidth="1"/>
    <col min="12808" max="12808" width="12.125" style="24" bestFit="1" customWidth="1"/>
    <col min="12809" max="12809" width="11" style="24" bestFit="1" customWidth="1"/>
    <col min="12810" max="13056" width="9" style="24"/>
    <col min="13057" max="13057" width="9" style="24" customWidth="1"/>
    <col min="13058" max="13058" width="20" style="24" customWidth="1"/>
    <col min="13059" max="13060" width="9" style="24" customWidth="1"/>
    <col min="13061" max="13061" width="13" style="24" bestFit="1" customWidth="1"/>
    <col min="13062" max="13062" width="9" style="24" customWidth="1"/>
    <col min="13063" max="13063" width="13.125" style="24" bestFit="1" customWidth="1"/>
    <col min="13064" max="13064" width="12.125" style="24" bestFit="1" customWidth="1"/>
    <col min="13065" max="13065" width="11" style="24" bestFit="1" customWidth="1"/>
    <col min="13066" max="13312" width="9" style="24"/>
    <col min="13313" max="13313" width="9" style="24" customWidth="1"/>
    <col min="13314" max="13314" width="20" style="24" customWidth="1"/>
    <col min="13315" max="13316" width="9" style="24" customWidth="1"/>
    <col min="13317" max="13317" width="13" style="24" bestFit="1" customWidth="1"/>
    <col min="13318" max="13318" width="9" style="24" customWidth="1"/>
    <col min="13319" max="13319" width="13.125" style="24" bestFit="1" customWidth="1"/>
    <col min="13320" max="13320" width="12.125" style="24" bestFit="1" customWidth="1"/>
    <col min="13321" max="13321" width="11" style="24" bestFit="1" customWidth="1"/>
    <col min="13322" max="13568" width="9" style="24"/>
    <col min="13569" max="13569" width="9" style="24" customWidth="1"/>
    <col min="13570" max="13570" width="20" style="24" customWidth="1"/>
    <col min="13571" max="13572" width="9" style="24" customWidth="1"/>
    <col min="13573" max="13573" width="13" style="24" bestFit="1" customWidth="1"/>
    <col min="13574" max="13574" width="9" style="24" customWidth="1"/>
    <col min="13575" max="13575" width="13.125" style="24" bestFit="1" customWidth="1"/>
    <col min="13576" max="13576" width="12.125" style="24" bestFit="1" customWidth="1"/>
    <col min="13577" max="13577" width="11" style="24" bestFit="1" customWidth="1"/>
    <col min="13578" max="13824" width="9" style="24"/>
    <col min="13825" max="13825" width="9" style="24" customWidth="1"/>
    <col min="13826" max="13826" width="20" style="24" customWidth="1"/>
    <col min="13827" max="13828" width="9" style="24" customWidth="1"/>
    <col min="13829" max="13829" width="13" style="24" bestFit="1" customWidth="1"/>
    <col min="13830" max="13830" width="9" style="24" customWidth="1"/>
    <col min="13831" max="13831" width="13.125" style="24" bestFit="1" customWidth="1"/>
    <col min="13832" max="13832" width="12.125" style="24" bestFit="1" customWidth="1"/>
    <col min="13833" max="13833" width="11" style="24" bestFit="1" customWidth="1"/>
    <col min="13834" max="14080" width="9" style="24"/>
    <col min="14081" max="14081" width="9" style="24" customWidth="1"/>
    <col min="14082" max="14082" width="20" style="24" customWidth="1"/>
    <col min="14083" max="14084" width="9" style="24" customWidth="1"/>
    <col min="14085" max="14085" width="13" style="24" bestFit="1" customWidth="1"/>
    <col min="14086" max="14086" width="9" style="24" customWidth="1"/>
    <col min="14087" max="14087" width="13.125" style="24" bestFit="1" customWidth="1"/>
    <col min="14088" max="14088" width="12.125" style="24" bestFit="1" customWidth="1"/>
    <col min="14089" max="14089" width="11" style="24" bestFit="1" customWidth="1"/>
    <col min="14090" max="14336" width="9" style="24"/>
    <col min="14337" max="14337" width="9" style="24" customWidth="1"/>
    <col min="14338" max="14338" width="20" style="24" customWidth="1"/>
    <col min="14339" max="14340" width="9" style="24" customWidth="1"/>
    <col min="14341" max="14341" width="13" style="24" bestFit="1" customWidth="1"/>
    <col min="14342" max="14342" width="9" style="24" customWidth="1"/>
    <col min="14343" max="14343" width="13.125" style="24" bestFit="1" customWidth="1"/>
    <col min="14344" max="14344" width="12.125" style="24" bestFit="1" customWidth="1"/>
    <col min="14345" max="14345" width="11" style="24" bestFit="1" customWidth="1"/>
    <col min="14346" max="14592" width="9" style="24"/>
    <col min="14593" max="14593" width="9" style="24" customWidth="1"/>
    <col min="14594" max="14594" width="20" style="24" customWidth="1"/>
    <col min="14595" max="14596" width="9" style="24" customWidth="1"/>
    <col min="14597" max="14597" width="13" style="24" bestFit="1" customWidth="1"/>
    <col min="14598" max="14598" width="9" style="24" customWidth="1"/>
    <col min="14599" max="14599" width="13.125" style="24" bestFit="1" customWidth="1"/>
    <col min="14600" max="14600" width="12.125" style="24" bestFit="1" customWidth="1"/>
    <col min="14601" max="14601" width="11" style="24" bestFit="1" customWidth="1"/>
    <col min="14602" max="14848" width="9" style="24"/>
    <col min="14849" max="14849" width="9" style="24" customWidth="1"/>
    <col min="14850" max="14850" width="20" style="24" customWidth="1"/>
    <col min="14851" max="14852" width="9" style="24" customWidth="1"/>
    <col min="14853" max="14853" width="13" style="24" bestFit="1" customWidth="1"/>
    <col min="14854" max="14854" width="9" style="24" customWidth="1"/>
    <col min="14855" max="14855" width="13.125" style="24" bestFit="1" customWidth="1"/>
    <col min="14856" max="14856" width="12.125" style="24" bestFit="1" customWidth="1"/>
    <col min="14857" max="14857" width="11" style="24" bestFit="1" customWidth="1"/>
    <col min="14858" max="15104" width="9" style="24"/>
    <col min="15105" max="15105" width="9" style="24" customWidth="1"/>
    <col min="15106" max="15106" width="20" style="24" customWidth="1"/>
    <col min="15107" max="15108" width="9" style="24" customWidth="1"/>
    <col min="15109" max="15109" width="13" style="24" bestFit="1" customWidth="1"/>
    <col min="15110" max="15110" width="9" style="24" customWidth="1"/>
    <col min="15111" max="15111" width="13.125" style="24" bestFit="1" customWidth="1"/>
    <col min="15112" max="15112" width="12.125" style="24" bestFit="1" customWidth="1"/>
    <col min="15113" max="15113" width="11" style="24" bestFit="1" customWidth="1"/>
    <col min="15114" max="15360" width="9" style="24"/>
    <col min="15361" max="15361" width="9" style="24" customWidth="1"/>
    <col min="15362" max="15362" width="20" style="24" customWidth="1"/>
    <col min="15363" max="15364" width="9" style="24" customWidth="1"/>
    <col min="15365" max="15365" width="13" style="24" bestFit="1" customWidth="1"/>
    <col min="15366" max="15366" width="9" style="24" customWidth="1"/>
    <col min="15367" max="15367" width="13.125" style="24" bestFit="1" customWidth="1"/>
    <col min="15368" max="15368" width="12.125" style="24" bestFit="1" customWidth="1"/>
    <col min="15369" max="15369" width="11" style="24" bestFit="1" customWidth="1"/>
    <col min="15370" max="15616" width="9" style="24"/>
    <col min="15617" max="15617" width="9" style="24" customWidth="1"/>
    <col min="15618" max="15618" width="20" style="24" customWidth="1"/>
    <col min="15619" max="15620" width="9" style="24" customWidth="1"/>
    <col min="15621" max="15621" width="13" style="24" bestFit="1" customWidth="1"/>
    <col min="15622" max="15622" width="9" style="24" customWidth="1"/>
    <col min="15623" max="15623" width="13.125" style="24" bestFit="1" customWidth="1"/>
    <col min="15624" max="15624" width="12.125" style="24" bestFit="1" customWidth="1"/>
    <col min="15625" max="15625" width="11" style="24" bestFit="1" customWidth="1"/>
    <col min="15626" max="15872" width="9" style="24"/>
    <col min="15873" max="15873" width="9" style="24" customWidth="1"/>
    <col min="15874" max="15874" width="20" style="24" customWidth="1"/>
    <col min="15875" max="15876" width="9" style="24" customWidth="1"/>
    <col min="15877" max="15877" width="13" style="24" bestFit="1" customWidth="1"/>
    <col min="15878" max="15878" width="9" style="24" customWidth="1"/>
    <col min="15879" max="15879" width="13.125" style="24" bestFit="1" customWidth="1"/>
    <col min="15880" max="15880" width="12.125" style="24" bestFit="1" customWidth="1"/>
    <col min="15881" max="15881" width="11" style="24" bestFit="1" customWidth="1"/>
    <col min="15882" max="16128" width="9" style="24"/>
    <col min="16129" max="16129" width="9" style="24" customWidth="1"/>
    <col min="16130" max="16130" width="20" style="24" customWidth="1"/>
    <col min="16131" max="16132" width="9" style="24" customWidth="1"/>
    <col min="16133" max="16133" width="13" style="24" bestFit="1" customWidth="1"/>
    <col min="16134" max="16134" width="9"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[13]合計!C3</f>
        <v>石川県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125" customFormat="1" ht="14.25" thickBot="1">
      <c r="B5" s="126" t="s">
        <v>88</v>
      </c>
      <c r="C5" s="126"/>
      <c r="D5" s="126"/>
      <c r="E5" s="126"/>
      <c r="F5" s="126"/>
      <c r="G5" s="126"/>
      <c r="H5" s="138">
        <f>SUM(H6:H65)</f>
        <v>141295498</v>
      </c>
      <c r="I5" s="138">
        <f>SUM(I6:I65)</f>
        <v>4308259</v>
      </c>
      <c r="J5" s="126">
        <f>H5/I5</f>
        <v>32.79642612015666</v>
      </c>
    </row>
    <row r="6" spans="1:10" ht="27.75" thickTop="1">
      <c r="A6" s="24">
        <v>1</v>
      </c>
      <c r="B6" s="8" t="s">
        <v>667</v>
      </c>
      <c r="C6" s="62" t="s">
        <v>668</v>
      </c>
      <c r="D6" s="8" t="s">
        <v>669</v>
      </c>
      <c r="E6" s="62">
        <v>1</v>
      </c>
      <c r="F6" s="8" t="s">
        <v>670</v>
      </c>
      <c r="G6" s="346" t="s">
        <v>117</v>
      </c>
      <c r="H6" s="140">
        <v>9216070</v>
      </c>
      <c r="I6" s="140">
        <v>921606.99999999988</v>
      </c>
      <c r="J6" s="41">
        <f>H6/I6</f>
        <v>10.000000000000002</v>
      </c>
    </row>
    <row r="7" spans="1:10" ht="40.5">
      <c r="A7" s="24">
        <v>2</v>
      </c>
      <c r="B7" s="42" t="s">
        <v>671</v>
      </c>
      <c r="C7" s="347" t="s">
        <v>133</v>
      </c>
      <c r="D7" s="44" t="s">
        <v>115</v>
      </c>
      <c r="E7" s="347">
        <v>1</v>
      </c>
      <c r="F7" s="348" t="s">
        <v>670</v>
      </c>
      <c r="G7" s="346" t="s">
        <v>117</v>
      </c>
      <c r="H7" s="140">
        <v>93454686</v>
      </c>
      <c r="I7" s="140">
        <v>2396274</v>
      </c>
      <c r="J7" s="41">
        <f>H7/I7</f>
        <v>39</v>
      </c>
    </row>
    <row r="8" spans="1:10" ht="40.5">
      <c r="A8" s="24">
        <v>3</v>
      </c>
      <c r="B8" s="42" t="s">
        <v>672</v>
      </c>
      <c r="C8" s="347" t="s">
        <v>133</v>
      </c>
      <c r="D8" s="44" t="s">
        <v>115</v>
      </c>
      <c r="E8" s="347">
        <v>1</v>
      </c>
      <c r="F8" s="348" t="s">
        <v>670</v>
      </c>
      <c r="G8" s="346" t="s">
        <v>117</v>
      </c>
      <c r="H8" s="140">
        <v>38624742</v>
      </c>
      <c r="I8" s="140">
        <v>990378</v>
      </c>
      <c r="J8" s="41">
        <f>H8/I8</f>
        <v>39</v>
      </c>
    </row>
    <row r="9" spans="1:10">
      <c r="A9" s="24">
        <v>4</v>
      </c>
      <c r="B9" s="62"/>
      <c r="C9" s="62"/>
      <c r="D9" s="62"/>
      <c r="E9" s="62"/>
      <c r="F9" s="62"/>
      <c r="G9" s="66"/>
      <c r="H9" s="122"/>
      <c r="I9" s="122"/>
      <c r="J9" s="41" t="e">
        <f t="shared" ref="J9:J65" si="0">H9/I9</f>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rintOptions horizontalCentered="1"/>
  <pageMargins left="0.78740157480314965" right="0.78740157480314965" top="0.62992125984251968" bottom="0.59055118110236227" header="0.51181102362204722" footer="0.51181102362204722"/>
  <pageSetup paperSize="9" scale="76" orientation="portrait" blackAndWhite="1"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E1" sqref="E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[14]合計!C3</f>
        <v>山梨県</v>
      </c>
      <c r="I1" s="24" t="s">
        <v>70</v>
      </c>
      <c r="K1" s="27" t="s">
        <v>71</v>
      </c>
    </row>
    <row r="2" spans="1:13" ht="54" customHeight="1">
      <c r="B2" s="141"/>
      <c r="E2" s="856" t="s">
        <v>72</v>
      </c>
      <c r="F2" s="856"/>
      <c r="G2" s="856"/>
      <c r="H2" s="142">
        <f>SUMIF(E8:E357,"PPS",H8:H357)</f>
        <v>2013</v>
      </c>
      <c r="I2" s="143"/>
      <c r="J2" s="27"/>
    </row>
    <row r="3" spans="1:13" ht="57" customHeight="1">
      <c r="B3" s="26"/>
      <c r="E3" s="856" t="s">
        <v>73</v>
      </c>
      <c r="F3" s="856"/>
      <c r="G3" s="856"/>
      <c r="H3" s="142">
        <f>M7</f>
        <v>724498</v>
      </c>
      <c r="I3" s="143"/>
      <c r="J3" s="31"/>
    </row>
    <row r="4" spans="1:13" s="31" customFormat="1" ht="55.5" customHeight="1">
      <c r="B4" s="144"/>
      <c r="E4" s="856" t="s">
        <v>74</v>
      </c>
      <c r="F4" s="856"/>
      <c r="G4" s="856"/>
      <c r="H4" s="145">
        <f>H3/I7</f>
        <v>1</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726510</v>
      </c>
      <c r="I7" s="150">
        <f>SUM(I8:I357)</f>
        <v>724498</v>
      </c>
      <c r="J7" s="151">
        <f t="shared" ref="J7:J70" si="0">H7/I7</f>
        <v>1.0027770953128925</v>
      </c>
      <c r="K7" s="152">
        <f>SUM(K8:K357)</f>
        <v>16547</v>
      </c>
      <c r="L7" s="153">
        <f>SUM(L8:L357)</f>
        <v>41270189</v>
      </c>
      <c r="M7" s="154">
        <f>SUM(M8:M357)</f>
        <v>724498</v>
      </c>
    </row>
    <row r="8" spans="1:13" ht="27.75" thickTop="1">
      <c r="A8" s="24">
        <v>1</v>
      </c>
      <c r="B8" s="360" t="s">
        <v>711</v>
      </c>
      <c r="C8" s="62" t="s">
        <v>712</v>
      </c>
      <c r="D8" s="8" t="s">
        <v>713</v>
      </c>
      <c r="E8" s="66" t="s">
        <v>602</v>
      </c>
      <c r="F8" s="66" t="s">
        <v>124</v>
      </c>
      <c r="G8" s="67">
        <v>4</v>
      </c>
      <c r="H8" s="95">
        <f>210763*12/24</f>
        <v>105381.5</v>
      </c>
      <c r="I8" s="96">
        <v>105382</v>
      </c>
      <c r="J8" s="145">
        <f t="shared" si="0"/>
        <v>0.99999525535670231</v>
      </c>
      <c r="K8" s="8">
        <v>2400</v>
      </c>
      <c r="L8" s="99">
        <f>6603112</f>
        <v>6603112</v>
      </c>
      <c r="M8" s="60">
        <v>105382</v>
      </c>
    </row>
    <row r="9" spans="1:13" ht="27">
      <c r="A9" s="24">
        <v>2</v>
      </c>
      <c r="B9" s="8" t="s">
        <v>714</v>
      </c>
      <c r="C9" s="62" t="s">
        <v>712</v>
      </c>
      <c r="D9" s="8" t="s">
        <v>713</v>
      </c>
      <c r="E9" s="66" t="s">
        <v>602</v>
      </c>
      <c r="F9" s="66" t="s">
        <v>124</v>
      </c>
      <c r="G9" s="67">
        <v>5</v>
      </c>
      <c r="H9" s="102">
        <f>60382*12/24</f>
        <v>30191</v>
      </c>
      <c r="I9" s="96">
        <v>30191</v>
      </c>
      <c r="J9" s="145">
        <f t="shared" si="0"/>
        <v>1</v>
      </c>
      <c r="K9" s="8">
        <v>630</v>
      </c>
      <c r="L9" s="109">
        <v>1675463</v>
      </c>
      <c r="M9" s="63">
        <v>30191</v>
      </c>
    </row>
    <row r="10" spans="1:13" ht="40.5">
      <c r="A10" s="24">
        <v>3</v>
      </c>
      <c r="B10" s="8" t="s">
        <v>715</v>
      </c>
      <c r="C10" s="62" t="s">
        <v>712</v>
      </c>
      <c r="D10" s="8" t="s">
        <v>713</v>
      </c>
      <c r="E10" s="66" t="s">
        <v>602</v>
      </c>
      <c r="F10" s="66" t="s">
        <v>124</v>
      </c>
      <c r="G10" s="67">
        <v>4</v>
      </c>
      <c r="H10" s="95">
        <f>476732*12/24</f>
        <v>238366</v>
      </c>
      <c r="I10" s="96">
        <v>238366</v>
      </c>
      <c r="J10" s="145">
        <f t="shared" si="0"/>
        <v>1</v>
      </c>
      <c r="K10" s="8">
        <v>6797</v>
      </c>
      <c r="L10" s="109">
        <v>12787830</v>
      </c>
      <c r="M10" s="63">
        <v>238366</v>
      </c>
    </row>
    <row r="11" spans="1:13" ht="40.5">
      <c r="A11" s="24">
        <v>4</v>
      </c>
      <c r="B11" s="8" t="s">
        <v>716</v>
      </c>
      <c r="C11" s="62" t="s">
        <v>712</v>
      </c>
      <c r="D11" s="8" t="s">
        <v>713</v>
      </c>
      <c r="E11" s="66" t="s">
        <v>602</v>
      </c>
      <c r="F11" s="66" t="s">
        <v>124</v>
      </c>
      <c r="G11" s="67">
        <v>4</v>
      </c>
      <c r="H11" s="102">
        <f>701117*12/24</f>
        <v>350558.5</v>
      </c>
      <c r="I11" s="96">
        <v>350559</v>
      </c>
      <c r="J11" s="145">
        <f t="shared" si="0"/>
        <v>0.99999857370656575</v>
      </c>
      <c r="K11" s="8">
        <v>6637</v>
      </c>
      <c r="L11" s="109">
        <v>19998824</v>
      </c>
      <c r="M11" s="63">
        <v>350559</v>
      </c>
    </row>
    <row r="12" spans="1:13" ht="40.5">
      <c r="A12" s="24">
        <v>5</v>
      </c>
      <c r="B12" s="8" t="s">
        <v>717</v>
      </c>
      <c r="C12" s="62" t="s">
        <v>712</v>
      </c>
      <c r="D12" s="8" t="s">
        <v>718</v>
      </c>
      <c r="E12" s="66" t="s">
        <v>163</v>
      </c>
      <c r="F12" s="66" t="s">
        <v>124</v>
      </c>
      <c r="G12" s="67">
        <v>2</v>
      </c>
      <c r="H12" s="102">
        <f>4026*6/12</f>
        <v>2013</v>
      </c>
      <c r="I12" s="96"/>
      <c r="J12" s="145" t="e">
        <f t="shared" si="0"/>
        <v>#DIV/0!</v>
      </c>
      <c r="K12" s="8">
        <v>83</v>
      </c>
      <c r="L12" s="109">
        <v>204960</v>
      </c>
      <c r="M12" s="63"/>
    </row>
    <row r="13" spans="1:13" s="65" customFormat="1">
      <c r="A13" s="65">
        <v>6</v>
      </c>
      <c r="B13" s="159"/>
      <c r="C13" s="54"/>
      <c r="D13" s="55"/>
      <c r="E13" s="55"/>
      <c r="F13" s="54"/>
      <c r="G13" s="156"/>
      <c r="H13" s="157"/>
      <c r="I13" s="58"/>
      <c r="J13" s="158" t="e">
        <f t="shared" si="0"/>
        <v>#DIV/0!</v>
      </c>
      <c r="K13" s="58"/>
      <c r="L13" s="58"/>
      <c r="M13" s="63"/>
    </row>
    <row r="14" spans="1:13" s="65" customFormat="1">
      <c r="A14" s="65">
        <v>7</v>
      </c>
      <c r="B14" s="159"/>
      <c r="C14" s="54"/>
      <c r="D14" s="64"/>
      <c r="E14" s="55"/>
      <c r="F14" s="54"/>
      <c r="G14" s="156"/>
      <c r="H14" s="157"/>
      <c r="I14" s="58"/>
      <c r="J14" s="158" t="e">
        <f t="shared" si="0"/>
        <v>#DIV/0!</v>
      </c>
      <c r="K14" s="58"/>
      <c r="L14" s="58"/>
      <c r="M14" s="63"/>
    </row>
    <row r="15" spans="1:13">
      <c r="A15" s="24">
        <v>8</v>
      </c>
      <c r="B15" s="159"/>
      <c r="C15" s="54"/>
      <c r="D15" s="64"/>
      <c r="E15" s="55"/>
      <c r="F15" s="54"/>
      <c r="G15" s="156"/>
      <c r="H15" s="157"/>
      <c r="I15" s="58"/>
      <c r="J15" s="145" t="e">
        <f t="shared" si="0"/>
        <v>#DIV/0!</v>
      </c>
      <c r="K15" s="58"/>
      <c r="L15" s="58"/>
      <c r="M15" s="63"/>
    </row>
    <row r="16" spans="1:13">
      <c r="A16" s="24">
        <v>9</v>
      </c>
      <c r="B16" s="62"/>
      <c r="C16" s="62"/>
      <c r="D16" s="62"/>
      <c r="E16" s="66"/>
      <c r="F16" s="66"/>
      <c r="G16" s="67"/>
      <c r="H16" s="68"/>
      <c r="I16" s="69"/>
      <c r="J16" s="158" t="e">
        <f t="shared" si="0"/>
        <v>#DIV/0!</v>
      </c>
      <c r="K16" s="58"/>
      <c r="L16" s="58"/>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ref="J71:J134" si="1">H71/I71</f>
        <v>#DIV/0!</v>
      </c>
      <c r="K71" s="42"/>
      <c r="L71" s="42"/>
      <c r="M71" s="41"/>
    </row>
    <row r="72" spans="1:13">
      <c r="A72" s="24">
        <v>65</v>
      </c>
      <c r="B72" s="41"/>
      <c r="C72" s="41"/>
      <c r="D72" s="41"/>
      <c r="E72" s="70"/>
      <c r="F72" s="70"/>
      <c r="G72" s="43"/>
      <c r="H72" s="71"/>
      <c r="I72" s="72"/>
      <c r="J72" s="145" t="e">
        <f t="shared" si="1"/>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ref="J135:J198" si="2">H135/I135</f>
        <v>#DIV/0!</v>
      </c>
      <c r="K135" s="42"/>
      <c r="L135" s="42"/>
      <c r="M135" s="41"/>
    </row>
    <row r="136" spans="1:13">
      <c r="A136" s="24">
        <v>129</v>
      </c>
      <c r="B136" s="41"/>
      <c r="C136" s="41"/>
      <c r="D136" s="41"/>
      <c r="E136" s="70"/>
      <c r="F136" s="70"/>
      <c r="G136" s="43"/>
      <c r="H136" s="71"/>
      <c r="I136" s="72"/>
      <c r="J136" s="145" t="e">
        <f t="shared" si="2"/>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ref="J199:J262" si="3">H199/I199</f>
        <v>#DIV/0!</v>
      </c>
      <c r="K199" s="42"/>
      <c r="L199" s="42"/>
      <c r="M199" s="41"/>
    </row>
    <row r="200" spans="1:13">
      <c r="A200" s="24">
        <v>193</v>
      </c>
      <c r="B200" s="41"/>
      <c r="C200" s="41"/>
      <c r="D200" s="41"/>
      <c r="E200" s="70"/>
      <c r="F200" s="70"/>
      <c r="G200" s="43"/>
      <c r="H200" s="71"/>
      <c r="I200" s="72"/>
      <c r="J200" s="145" t="e">
        <f t="shared" si="3"/>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ref="J263:J326" si="4">H263/I263</f>
        <v>#DIV/0!</v>
      </c>
      <c r="K263" s="42"/>
      <c r="L263" s="42"/>
      <c r="M263" s="41"/>
    </row>
    <row r="264" spans="1:13">
      <c r="A264" s="65">
        <v>257</v>
      </c>
      <c r="B264" s="41"/>
      <c r="C264" s="41"/>
      <c r="D264" s="41"/>
      <c r="E264" s="70"/>
      <c r="F264" s="70"/>
      <c r="G264" s="43"/>
      <c r="H264" s="71"/>
      <c r="I264" s="72"/>
      <c r="J264" s="145" t="e">
        <f t="shared" si="4"/>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ref="J327:J357" si="5">H327/I327</f>
        <v>#DIV/0!</v>
      </c>
      <c r="K327" s="42"/>
      <c r="L327" s="42"/>
      <c r="M327" s="41"/>
    </row>
    <row r="328" spans="1:13">
      <c r="A328" s="24">
        <v>321</v>
      </c>
      <c r="B328" s="41"/>
      <c r="C328" s="41"/>
      <c r="D328" s="41"/>
      <c r="E328" s="70"/>
      <c r="F328" s="70"/>
      <c r="G328" s="43"/>
      <c r="H328" s="71"/>
      <c r="I328" s="72"/>
      <c r="J328" s="158" t="e">
        <f t="shared" si="5"/>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E1" sqref="E1"/>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[14]合計!C3</f>
        <v>山梨県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576</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E1" sqref="E1"/>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[14]合計!C3</f>
        <v>山梨県</v>
      </c>
      <c r="C1" s="65"/>
      <c r="D1" s="65"/>
      <c r="E1" s="65"/>
      <c r="F1" s="65"/>
      <c r="G1" s="65"/>
      <c r="I1" s="24" t="s">
        <v>101</v>
      </c>
    </row>
    <row r="2" spans="1:10" ht="49.5" customHeight="1">
      <c r="B2" s="76"/>
      <c r="C2" s="65"/>
      <c r="D2" s="65"/>
      <c r="E2" s="857" t="s">
        <v>102</v>
      </c>
      <c r="F2" s="856"/>
      <c r="G2" s="856"/>
      <c r="H2" s="142">
        <f>SUMIF(G6:G356,"PPS",H6:H356)</f>
        <v>2200420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2200420</v>
      </c>
      <c r="I5" s="170">
        <f>SUM(I6:I65)</f>
        <v>59632</v>
      </c>
      <c r="J5" s="149">
        <f>H5/I5</f>
        <v>36.899986584384223</v>
      </c>
    </row>
    <row r="6" spans="1:10" ht="14.25" thickTop="1">
      <c r="A6" s="24">
        <v>1</v>
      </c>
      <c r="B6" s="361" t="s">
        <v>719</v>
      </c>
      <c r="C6" s="362" t="s">
        <v>720</v>
      </c>
      <c r="D6" s="362" t="s">
        <v>134</v>
      </c>
      <c r="E6" s="362">
        <v>1</v>
      </c>
      <c r="F6" s="361" t="s">
        <v>721</v>
      </c>
      <c r="G6" s="362" t="s">
        <v>722</v>
      </c>
      <c r="H6" s="60">
        <v>2200420</v>
      </c>
      <c r="I6" s="60">
        <v>59632</v>
      </c>
      <c r="J6" s="362">
        <f>H6/I6</f>
        <v>36.899986584384223</v>
      </c>
    </row>
    <row r="7" spans="1:10">
      <c r="A7" s="24">
        <v>2</v>
      </c>
      <c r="B7" s="62"/>
      <c r="C7" s="62"/>
      <c r="D7" s="62"/>
      <c r="E7" s="112"/>
      <c r="F7" s="62"/>
      <c r="G7" s="66"/>
      <c r="H7" s="142"/>
      <c r="I7" s="142"/>
      <c r="J7" s="41" t="e">
        <f t="shared" ref="J7:J65" si="0">H7/I7</f>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E1" sqref="E1"/>
    </sheetView>
  </sheetViews>
  <sheetFormatPr defaultColWidth="9" defaultRowHeight="13.5"/>
  <cols>
    <col min="1" max="1" width="9" style="24"/>
    <col min="2" max="2" width="23.125" style="24" customWidth="1"/>
    <col min="3" max="3" width="15.875" style="24" customWidth="1"/>
    <col min="4" max="4" width="9" style="24"/>
    <col min="5" max="5" width="10.75" style="24" customWidth="1"/>
    <col min="6" max="6" width="13.375" style="24" customWidth="1"/>
    <col min="7" max="7" width="13.125" style="24" bestFit="1" customWidth="1"/>
    <col min="8" max="8" width="14" style="24" customWidth="1"/>
    <col min="9" max="9" width="14.125" style="24" customWidth="1"/>
    <col min="10" max="257" width="9" style="24"/>
    <col min="258" max="258" width="23.125" style="24" customWidth="1"/>
    <col min="259" max="259" width="15.875" style="24" customWidth="1"/>
    <col min="260" max="260" width="9" style="24"/>
    <col min="261" max="261" width="10.75" style="24" customWidth="1"/>
    <col min="262" max="262" width="13.375" style="24" customWidth="1"/>
    <col min="263" max="263" width="13.125" style="24" bestFit="1" customWidth="1"/>
    <col min="264" max="264" width="14" style="24" customWidth="1"/>
    <col min="265" max="265" width="14.125" style="24" customWidth="1"/>
    <col min="266" max="513" width="9" style="24"/>
    <col min="514" max="514" width="23.125" style="24" customWidth="1"/>
    <col min="515" max="515" width="15.875" style="24" customWidth="1"/>
    <col min="516" max="516" width="9" style="24"/>
    <col min="517" max="517" width="10.75" style="24" customWidth="1"/>
    <col min="518" max="518" width="13.375" style="24" customWidth="1"/>
    <col min="519" max="519" width="13.125" style="24" bestFit="1" customWidth="1"/>
    <col min="520" max="520" width="14" style="24" customWidth="1"/>
    <col min="521" max="521" width="14.125" style="24" customWidth="1"/>
    <col min="522" max="769" width="9" style="24"/>
    <col min="770" max="770" width="23.125" style="24" customWidth="1"/>
    <col min="771" max="771" width="15.875" style="24" customWidth="1"/>
    <col min="772" max="772" width="9" style="24"/>
    <col min="773" max="773" width="10.75" style="24" customWidth="1"/>
    <col min="774" max="774" width="13.375" style="24" customWidth="1"/>
    <col min="775" max="775" width="13.125" style="24" bestFit="1" customWidth="1"/>
    <col min="776" max="776" width="14" style="24" customWidth="1"/>
    <col min="777" max="777" width="14.125" style="24" customWidth="1"/>
    <col min="778" max="1025" width="9" style="24"/>
    <col min="1026" max="1026" width="23.125" style="24" customWidth="1"/>
    <col min="1027" max="1027" width="15.875" style="24" customWidth="1"/>
    <col min="1028" max="1028" width="9" style="24"/>
    <col min="1029" max="1029" width="10.75" style="24" customWidth="1"/>
    <col min="1030" max="1030" width="13.375" style="24" customWidth="1"/>
    <col min="1031" max="1031" width="13.125" style="24" bestFit="1" customWidth="1"/>
    <col min="1032" max="1032" width="14" style="24" customWidth="1"/>
    <col min="1033" max="1033" width="14.125" style="24" customWidth="1"/>
    <col min="1034" max="1281" width="9" style="24"/>
    <col min="1282" max="1282" width="23.125" style="24" customWidth="1"/>
    <col min="1283" max="1283" width="15.875" style="24" customWidth="1"/>
    <col min="1284" max="1284" width="9" style="24"/>
    <col min="1285" max="1285" width="10.75" style="24" customWidth="1"/>
    <col min="1286" max="1286" width="13.375" style="24" customWidth="1"/>
    <col min="1287" max="1287" width="13.125" style="24" bestFit="1" customWidth="1"/>
    <col min="1288" max="1288" width="14" style="24" customWidth="1"/>
    <col min="1289" max="1289" width="14.125" style="24" customWidth="1"/>
    <col min="1290" max="1537" width="9" style="24"/>
    <col min="1538" max="1538" width="23.125" style="24" customWidth="1"/>
    <col min="1539" max="1539" width="15.875" style="24" customWidth="1"/>
    <col min="1540" max="1540" width="9" style="24"/>
    <col min="1541" max="1541" width="10.75" style="24" customWidth="1"/>
    <col min="1542" max="1542" width="13.375" style="24" customWidth="1"/>
    <col min="1543" max="1543" width="13.125" style="24" bestFit="1" customWidth="1"/>
    <col min="1544" max="1544" width="14" style="24" customWidth="1"/>
    <col min="1545" max="1545" width="14.125" style="24" customWidth="1"/>
    <col min="1546" max="1793" width="9" style="24"/>
    <col min="1794" max="1794" width="23.125" style="24" customWidth="1"/>
    <col min="1795" max="1795" width="15.875" style="24" customWidth="1"/>
    <col min="1796" max="1796" width="9" style="24"/>
    <col min="1797" max="1797" width="10.75" style="24" customWidth="1"/>
    <col min="1798" max="1798" width="13.375" style="24" customWidth="1"/>
    <col min="1799" max="1799" width="13.125" style="24" bestFit="1" customWidth="1"/>
    <col min="1800" max="1800" width="14" style="24" customWidth="1"/>
    <col min="1801" max="1801" width="14.125" style="24" customWidth="1"/>
    <col min="1802" max="2049" width="9" style="24"/>
    <col min="2050" max="2050" width="23.125" style="24" customWidth="1"/>
    <col min="2051" max="2051" width="15.875" style="24" customWidth="1"/>
    <col min="2052" max="2052" width="9" style="24"/>
    <col min="2053" max="2053" width="10.75" style="24" customWidth="1"/>
    <col min="2054" max="2054" width="13.375" style="24" customWidth="1"/>
    <col min="2055" max="2055" width="13.125" style="24" bestFit="1" customWidth="1"/>
    <col min="2056" max="2056" width="14" style="24" customWidth="1"/>
    <col min="2057" max="2057" width="14.125" style="24" customWidth="1"/>
    <col min="2058" max="2305" width="9" style="24"/>
    <col min="2306" max="2306" width="23.125" style="24" customWidth="1"/>
    <col min="2307" max="2307" width="15.875" style="24" customWidth="1"/>
    <col min="2308" max="2308" width="9" style="24"/>
    <col min="2309" max="2309" width="10.75" style="24" customWidth="1"/>
    <col min="2310" max="2310" width="13.375" style="24" customWidth="1"/>
    <col min="2311" max="2311" width="13.125" style="24" bestFit="1" customWidth="1"/>
    <col min="2312" max="2312" width="14" style="24" customWidth="1"/>
    <col min="2313" max="2313" width="14.125" style="24" customWidth="1"/>
    <col min="2314" max="2561" width="9" style="24"/>
    <col min="2562" max="2562" width="23.125" style="24" customWidth="1"/>
    <col min="2563" max="2563" width="15.875" style="24" customWidth="1"/>
    <col min="2564" max="2564" width="9" style="24"/>
    <col min="2565" max="2565" width="10.75" style="24" customWidth="1"/>
    <col min="2566" max="2566" width="13.375" style="24" customWidth="1"/>
    <col min="2567" max="2567" width="13.125" style="24" bestFit="1" customWidth="1"/>
    <col min="2568" max="2568" width="14" style="24" customWidth="1"/>
    <col min="2569" max="2569" width="14.125" style="24" customWidth="1"/>
    <col min="2570" max="2817" width="9" style="24"/>
    <col min="2818" max="2818" width="23.125" style="24" customWidth="1"/>
    <col min="2819" max="2819" width="15.875" style="24" customWidth="1"/>
    <col min="2820" max="2820" width="9" style="24"/>
    <col min="2821" max="2821" width="10.75" style="24" customWidth="1"/>
    <col min="2822" max="2822" width="13.375" style="24" customWidth="1"/>
    <col min="2823" max="2823" width="13.125" style="24" bestFit="1" customWidth="1"/>
    <col min="2824" max="2824" width="14" style="24" customWidth="1"/>
    <col min="2825" max="2825" width="14.125" style="24" customWidth="1"/>
    <col min="2826" max="3073" width="9" style="24"/>
    <col min="3074" max="3074" width="23.125" style="24" customWidth="1"/>
    <col min="3075" max="3075" width="15.875" style="24" customWidth="1"/>
    <col min="3076" max="3076" width="9" style="24"/>
    <col min="3077" max="3077" width="10.75" style="24" customWidth="1"/>
    <col min="3078" max="3078" width="13.375" style="24" customWidth="1"/>
    <col min="3079" max="3079" width="13.125" style="24" bestFit="1" customWidth="1"/>
    <col min="3080" max="3080" width="14" style="24" customWidth="1"/>
    <col min="3081" max="3081" width="14.125" style="24" customWidth="1"/>
    <col min="3082" max="3329" width="9" style="24"/>
    <col min="3330" max="3330" width="23.125" style="24" customWidth="1"/>
    <col min="3331" max="3331" width="15.875" style="24" customWidth="1"/>
    <col min="3332" max="3332" width="9" style="24"/>
    <col min="3333" max="3333" width="10.75" style="24" customWidth="1"/>
    <col min="3334" max="3334" width="13.375" style="24" customWidth="1"/>
    <col min="3335" max="3335" width="13.125" style="24" bestFit="1" customWidth="1"/>
    <col min="3336" max="3336" width="14" style="24" customWidth="1"/>
    <col min="3337" max="3337" width="14.125" style="24" customWidth="1"/>
    <col min="3338" max="3585" width="9" style="24"/>
    <col min="3586" max="3586" width="23.125" style="24" customWidth="1"/>
    <col min="3587" max="3587" width="15.875" style="24" customWidth="1"/>
    <col min="3588" max="3588" width="9" style="24"/>
    <col min="3589" max="3589" width="10.75" style="24" customWidth="1"/>
    <col min="3590" max="3590" width="13.375" style="24" customWidth="1"/>
    <col min="3591" max="3591" width="13.125" style="24" bestFit="1" customWidth="1"/>
    <col min="3592" max="3592" width="14" style="24" customWidth="1"/>
    <col min="3593" max="3593" width="14.125" style="24" customWidth="1"/>
    <col min="3594" max="3841" width="9" style="24"/>
    <col min="3842" max="3842" width="23.125" style="24" customWidth="1"/>
    <col min="3843" max="3843" width="15.875" style="24" customWidth="1"/>
    <col min="3844" max="3844" width="9" style="24"/>
    <col min="3845" max="3845" width="10.75" style="24" customWidth="1"/>
    <col min="3846" max="3846" width="13.375" style="24" customWidth="1"/>
    <col min="3847" max="3847" width="13.125" style="24" bestFit="1" customWidth="1"/>
    <col min="3848" max="3848" width="14" style="24" customWidth="1"/>
    <col min="3849" max="3849" width="14.125" style="24" customWidth="1"/>
    <col min="3850" max="4097" width="9" style="24"/>
    <col min="4098" max="4098" width="23.125" style="24" customWidth="1"/>
    <col min="4099" max="4099" width="15.875" style="24" customWidth="1"/>
    <col min="4100" max="4100" width="9" style="24"/>
    <col min="4101" max="4101" width="10.75" style="24" customWidth="1"/>
    <col min="4102" max="4102" width="13.375" style="24" customWidth="1"/>
    <col min="4103" max="4103" width="13.125" style="24" bestFit="1" customWidth="1"/>
    <col min="4104" max="4104" width="14" style="24" customWidth="1"/>
    <col min="4105" max="4105" width="14.125" style="24" customWidth="1"/>
    <col min="4106" max="4353" width="9" style="24"/>
    <col min="4354" max="4354" width="23.125" style="24" customWidth="1"/>
    <col min="4355" max="4355" width="15.875" style="24" customWidth="1"/>
    <col min="4356" max="4356" width="9" style="24"/>
    <col min="4357" max="4357" width="10.75" style="24" customWidth="1"/>
    <col min="4358" max="4358" width="13.375" style="24" customWidth="1"/>
    <col min="4359" max="4359" width="13.125" style="24" bestFit="1" customWidth="1"/>
    <col min="4360" max="4360" width="14" style="24" customWidth="1"/>
    <col min="4361" max="4361" width="14.125" style="24" customWidth="1"/>
    <col min="4362" max="4609" width="9" style="24"/>
    <col min="4610" max="4610" width="23.125" style="24" customWidth="1"/>
    <col min="4611" max="4611" width="15.875" style="24" customWidth="1"/>
    <col min="4612" max="4612" width="9" style="24"/>
    <col min="4613" max="4613" width="10.75" style="24" customWidth="1"/>
    <col min="4614" max="4614" width="13.375" style="24" customWidth="1"/>
    <col min="4615" max="4615" width="13.125" style="24" bestFit="1" customWidth="1"/>
    <col min="4616" max="4616" width="14" style="24" customWidth="1"/>
    <col min="4617" max="4617" width="14.125" style="24" customWidth="1"/>
    <col min="4618" max="4865" width="9" style="24"/>
    <col min="4866" max="4866" width="23.125" style="24" customWidth="1"/>
    <col min="4867" max="4867" width="15.875" style="24" customWidth="1"/>
    <col min="4868" max="4868" width="9" style="24"/>
    <col min="4869" max="4869" width="10.75" style="24" customWidth="1"/>
    <col min="4870" max="4870" width="13.375" style="24" customWidth="1"/>
    <col min="4871" max="4871" width="13.125" style="24" bestFit="1" customWidth="1"/>
    <col min="4872" max="4872" width="14" style="24" customWidth="1"/>
    <col min="4873" max="4873" width="14.125" style="24" customWidth="1"/>
    <col min="4874" max="5121" width="9" style="24"/>
    <col min="5122" max="5122" width="23.125" style="24" customWidth="1"/>
    <col min="5123" max="5123" width="15.875" style="24" customWidth="1"/>
    <col min="5124" max="5124" width="9" style="24"/>
    <col min="5125" max="5125" width="10.75" style="24" customWidth="1"/>
    <col min="5126" max="5126" width="13.375" style="24" customWidth="1"/>
    <col min="5127" max="5127" width="13.125" style="24" bestFit="1" customWidth="1"/>
    <col min="5128" max="5128" width="14" style="24" customWidth="1"/>
    <col min="5129" max="5129" width="14.125" style="24" customWidth="1"/>
    <col min="5130" max="5377" width="9" style="24"/>
    <col min="5378" max="5378" width="23.125" style="24" customWidth="1"/>
    <col min="5379" max="5379" width="15.875" style="24" customWidth="1"/>
    <col min="5380" max="5380" width="9" style="24"/>
    <col min="5381" max="5381" width="10.75" style="24" customWidth="1"/>
    <col min="5382" max="5382" width="13.375" style="24" customWidth="1"/>
    <col min="5383" max="5383" width="13.125" style="24" bestFit="1" customWidth="1"/>
    <col min="5384" max="5384" width="14" style="24" customWidth="1"/>
    <col min="5385" max="5385" width="14.125" style="24" customWidth="1"/>
    <col min="5386" max="5633" width="9" style="24"/>
    <col min="5634" max="5634" width="23.125" style="24" customWidth="1"/>
    <col min="5635" max="5635" width="15.875" style="24" customWidth="1"/>
    <col min="5636" max="5636" width="9" style="24"/>
    <col min="5637" max="5637" width="10.75" style="24" customWidth="1"/>
    <col min="5638" max="5638" width="13.375" style="24" customWidth="1"/>
    <col min="5639" max="5639" width="13.125" style="24" bestFit="1" customWidth="1"/>
    <col min="5640" max="5640" width="14" style="24" customWidth="1"/>
    <col min="5641" max="5641" width="14.125" style="24" customWidth="1"/>
    <col min="5642" max="5889" width="9" style="24"/>
    <col min="5890" max="5890" width="23.125" style="24" customWidth="1"/>
    <col min="5891" max="5891" width="15.875" style="24" customWidth="1"/>
    <col min="5892" max="5892" width="9" style="24"/>
    <col min="5893" max="5893" width="10.75" style="24" customWidth="1"/>
    <col min="5894" max="5894" width="13.375" style="24" customWidth="1"/>
    <col min="5895" max="5895" width="13.125" style="24" bestFit="1" customWidth="1"/>
    <col min="5896" max="5896" width="14" style="24" customWidth="1"/>
    <col min="5897" max="5897" width="14.125" style="24" customWidth="1"/>
    <col min="5898" max="6145" width="9" style="24"/>
    <col min="6146" max="6146" width="23.125" style="24" customWidth="1"/>
    <col min="6147" max="6147" width="15.875" style="24" customWidth="1"/>
    <col min="6148" max="6148" width="9" style="24"/>
    <col min="6149" max="6149" width="10.75" style="24" customWidth="1"/>
    <col min="6150" max="6150" width="13.375" style="24" customWidth="1"/>
    <col min="6151" max="6151" width="13.125" style="24" bestFit="1" customWidth="1"/>
    <col min="6152" max="6152" width="14" style="24" customWidth="1"/>
    <col min="6153" max="6153" width="14.125" style="24" customWidth="1"/>
    <col min="6154" max="6401" width="9" style="24"/>
    <col min="6402" max="6402" width="23.125" style="24" customWidth="1"/>
    <col min="6403" max="6403" width="15.875" style="24" customWidth="1"/>
    <col min="6404" max="6404" width="9" style="24"/>
    <col min="6405" max="6405" width="10.75" style="24" customWidth="1"/>
    <col min="6406" max="6406" width="13.375" style="24" customWidth="1"/>
    <col min="6407" max="6407" width="13.125" style="24" bestFit="1" customWidth="1"/>
    <col min="6408" max="6408" width="14" style="24" customWidth="1"/>
    <col min="6409" max="6409" width="14.125" style="24" customWidth="1"/>
    <col min="6410" max="6657" width="9" style="24"/>
    <col min="6658" max="6658" width="23.125" style="24" customWidth="1"/>
    <col min="6659" max="6659" width="15.875" style="24" customWidth="1"/>
    <col min="6660" max="6660" width="9" style="24"/>
    <col min="6661" max="6661" width="10.75" style="24" customWidth="1"/>
    <col min="6662" max="6662" width="13.375" style="24" customWidth="1"/>
    <col min="6663" max="6663" width="13.125" style="24" bestFit="1" customWidth="1"/>
    <col min="6664" max="6664" width="14" style="24" customWidth="1"/>
    <col min="6665" max="6665" width="14.125" style="24" customWidth="1"/>
    <col min="6666" max="6913" width="9" style="24"/>
    <col min="6914" max="6914" width="23.125" style="24" customWidth="1"/>
    <col min="6915" max="6915" width="15.875" style="24" customWidth="1"/>
    <col min="6916" max="6916" width="9" style="24"/>
    <col min="6917" max="6917" width="10.75" style="24" customWidth="1"/>
    <col min="6918" max="6918" width="13.375" style="24" customWidth="1"/>
    <col min="6919" max="6919" width="13.125" style="24" bestFit="1" customWidth="1"/>
    <col min="6920" max="6920" width="14" style="24" customWidth="1"/>
    <col min="6921" max="6921" width="14.125" style="24" customWidth="1"/>
    <col min="6922" max="7169" width="9" style="24"/>
    <col min="7170" max="7170" width="23.125" style="24" customWidth="1"/>
    <col min="7171" max="7171" width="15.875" style="24" customWidth="1"/>
    <col min="7172" max="7172" width="9" style="24"/>
    <col min="7173" max="7173" width="10.75" style="24" customWidth="1"/>
    <col min="7174" max="7174" width="13.375" style="24" customWidth="1"/>
    <col min="7175" max="7175" width="13.125" style="24" bestFit="1" customWidth="1"/>
    <col min="7176" max="7176" width="14" style="24" customWidth="1"/>
    <col min="7177" max="7177" width="14.125" style="24" customWidth="1"/>
    <col min="7178" max="7425" width="9" style="24"/>
    <col min="7426" max="7426" width="23.125" style="24" customWidth="1"/>
    <col min="7427" max="7427" width="15.875" style="24" customWidth="1"/>
    <col min="7428" max="7428" width="9" style="24"/>
    <col min="7429" max="7429" width="10.75" style="24" customWidth="1"/>
    <col min="7430" max="7430" width="13.375" style="24" customWidth="1"/>
    <col min="7431" max="7431" width="13.125" style="24" bestFit="1" customWidth="1"/>
    <col min="7432" max="7432" width="14" style="24" customWidth="1"/>
    <col min="7433" max="7433" width="14.125" style="24" customWidth="1"/>
    <col min="7434" max="7681" width="9" style="24"/>
    <col min="7682" max="7682" width="23.125" style="24" customWidth="1"/>
    <col min="7683" max="7683" width="15.875" style="24" customWidth="1"/>
    <col min="7684" max="7684" width="9" style="24"/>
    <col min="7685" max="7685" width="10.75" style="24" customWidth="1"/>
    <col min="7686" max="7686" width="13.375" style="24" customWidth="1"/>
    <col min="7687" max="7687" width="13.125" style="24" bestFit="1" customWidth="1"/>
    <col min="7688" max="7688" width="14" style="24" customWidth="1"/>
    <col min="7689" max="7689" width="14.125" style="24" customWidth="1"/>
    <col min="7690" max="7937" width="9" style="24"/>
    <col min="7938" max="7938" width="23.125" style="24" customWidth="1"/>
    <col min="7939" max="7939" width="15.875" style="24" customWidth="1"/>
    <col min="7940" max="7940" width="9" style="24"/>
    <col min="7941" max="7941" width="10.75" style="24" customWidth="1"/>
    <col min="7942" max="7942" width="13.375" style="24" customWidth="1"/>
    <col min="7943" max="7943" width="13.125" style="24" bestFit="1" customWidth="1"/>
    <col min="7944" max="7944" width="14" style="24" customWidth="1"/>
    <col min="7945" max="7945" width="14.125" style="24" customWidth="1"/>
    <col min="7946" max="8193" width="9" style="24"/>
    <col min="8194" max="8194" width="23.125" style="24" customWidth="1"/>
    <col min="8195" max="8195" width="15.875" style="24" customWidth="1"/>
    <col min="8196" max="8196" width="9" style="24"/>
    <col min="8197" max="8197" width="10.75" style="24" customWidth="1"/>
    <col min="8198" max="8198" width="13.375" style="24" customWidth="1"/>
    <col min="8199" max="8199" width="13.125" style="24" bestFit="1" customWidth="1"/>
    <col min="8200" max="8200" width="14" style="24" customWidth="1"/>
    <col min="8201" max="8201" width="14.125" style="24" customWidth="1"/>
    <col min="8202" max="8449" width="9" style="24"/>
    <col min="8450" max="8450" width="23.125" style="24" customWidth="1"/>
    <col min="8451" max="8451" width="15.875" style="24" customWidth="1"/>
    <col min="8452" max="8452" width="9" style="24"/>
    <col min="8453" max="8453" width="10.75" style="24" customWidth="1"/>
    <col min="8454" max="8454" width="13.375" style="24" customWidth="1"/>
    <col min="8455" max="8455" width="13.125" style="24" bestFit="1" customWidth="1"/>
    <col min="8456" max="8456" width="14" style="24" customWidth="1"/>
    <col min="8457" max="8457" width="14.125" style="24" customWidth="1"/>
    <col min="8458" max="8705" width="9" style="24"/>
    <col min="8706" max="8706" width="23.125" style="24" customWidth="1"/>
    <col min="8707" max="8707" width="15.875" style="24" customWidth="1"/>
    <col min="8708" max="8708" width="9" style="24"/>
    <col min="8709" max="8709" width="10.75" style="24" customWidth="1"/>
    <col min="8710" max="8710" width="13.375" style="24" customWidth="1"/>
    <col min="8711" max="8711" width="13.125" style="24" bestFit="1" customWidth="1"/>
    <col min="8712" max="8712" width="14" style="24" customWidth="1"/>
    <col min="8713" max="8713" width="14.125" style="24" customWidth="1"/>
    <col min="8714" max="8961" width="9" style="24"/>
    <col min="8962" max="8962" width="23.125" style="24" customWidth="1"/>
    <col min="8963" max="8963" width="15.875" style="24" customWidth="1"/>
    <col min="8964" max="8964" width="9" style="24"/>
    <col min="8965" max="8965" width="10.75" style="24" customWidth="1"/>
    <col min="8966" max="8966" width="13.375" style="24" customWidth="1"/>
    <col min="8967" max="8967" width="13.125" style="24" bestFit="1" customWidth="1"/>
    <col min="8968" max="8968" width="14" style="24" customWidth="1"/>
    <col min="8969" max="8969" width="14.125" style="24" customWidth="1"/>
    <col min="8970" max="9217" width="9" style="24"/>
    <col min="9218" max="9218" width="23.125" style="24" customWidth="1"/>
    <col min="9219" max="9219" width="15.875" style="24" customWidth="1"/>
    <col min="9220" max="9220" width="9" style="24"/>
    <col min="9221" max="9221" width="10.75" style="24" customWidth="1"/>
    <col min="9222" max="9222" width="13.375" style="24" customWidth="1"/>
    <col min="9223" max="9223" width="13.125" style="24" bestFit="1" customWidth="1"/>
    <col min="9224" max="9224" width="14" style="24" customWidth="1"/>
    <col min="9225" max="9225" width="14.125" style="24" customWidth="1"/>
    <col min="9226" max="9473" width="9" style="24"/>
    <col min="9474" max="9474" width="23.125" style="24" customWidth="1"/>
    <col min="9475" max="9475" width="15.875" style="24" customWidth="1"/>
    <col min="9476" max="9476" width="9" style="24"/>
    <col min="9477" max="9477" width="10.75" style="24" customWidth="1"/>
    <col min="9478" max="9478" width="13.375" style="24" customWidth="1"/>
    <col min="9479" max="9479" width="13.125" style="24" bestFit="1" customWidth="1"/>
    <col min="9480" max="9480" width="14" style="24" customWidth="1"/>
    <col min="9481" max="9481" width="14.125" style="24" customWidth="1"/>
    <col min="9482" max="9729" width="9" style="24"/>
    <col min="9730" max="9730" width="23.125" style="24" customWidth="1"/>
    <col min="9731" max="9731" width="15.875" style="24" customWidth="1"/>
    <col min="9732" max="9732" width="9" style="24"/>
    <col min="9733" max="9733" width="10.75" style="24" customWidth="1"/>
    <col min="9734" max="9734" width="13.375" style="24" customWidth="1"/>
    <col min="9735" max="9735" width="13.125" style="24" bestFit="1" customWidth="1"/>
    <col min="9736" max="9736" width="14" style="24" customWidth="1"/>
    <col min="9737" max="9737" width="14.125" style="24" customWidth="1"/>
    <col min="9738" max="9985" width="9" style="24"/>
    <col min="9986" max="9986" width="23.125" style="24" customWidth="1"/>
    <col min="9987" max="9987" width="15.875" style="24" customWidth="1"/>
    <col min="9988" max="9988" width="9" style="24"/>
    <col min="9989" max="9989" width="10.75" style="24" customWidth="1"/>
    <col min="9990" max="9990" width="13.375" style="24" customWidth="1"/>
    <col min="9991" max="9991" width="13.125" style="24" bestFit="1" customWidth="1"/>
    <col min="9992" max="9992" width="14" style="24" customWidth="1"/>
    <col min="9993" max="9993" width="14.125" style="24" customWidth="1"/>
    <col min="9994" max="10241" width="9" style="24"/>
    <col min="10242" max="10242" width="23.125" style="24" customWidth="1"/>
    <col min="10243" max="10243" width="15.875" style="24" customWidth="1"/>
    <col min="10244" max="10244" width="9" style="24"/>
    <col min="10245" max="10245" width="10.75" style="24" customWidth="1"/>
    <col min="10246" max="10246" width="13.375" style="24" customWidth="1"/>
    <col min="10247" max="10247" width="13.125" style="24" bestFit="1" customWidth="1"/>
    <col min="10248" max="10248" width="14" style="24" customWidth="1"/>
    <col min="10249" max="10249" width="14.125" style="24" customWidth="1"/>
    <col min="10250" max="10497" width="9" style="24"/>
    <col min="10498" max="10498" width="23.125" style="24" customWidth="1"/>
    <col min="10499" max="10499" width="15.875" style="24" customWidth="1"/>
    <col min="10500" max="10500" width="9" style="24"/>
    <col min="10501" max="10501" width="10.75" style="24" customWidth="1"/>
    <col min="10502" max="10502" width="13.375" style="24" customWidth="1"/>
    <col min="10503" max="10503" width="13.125" style="24" bestFit="1" customWidth="1"/>
    <col min="10504" max="10504" width="14" style="24" customWidth="1"/>
    <col min="10505" max="10505" width="14.125" style="24" customWidth="1"/>
    <col min="10506" max="10753" width="9" style="24"/>
    <col min="10754" max="10754" width="23.125" style="24" customWidth="1"/>
    <col min="10755" max="10755" width="15.875" style="24" customWidth="1"/>
    <col min="10756" max="10756" width="9" style="24"/>
    <col min="10757" max="10757" width="10.75" style="24" customWidth="1"/>
    <col min="10758" max="10758" width="13.375" style="24" customWidth="1"/>
    <col min="10759" max="10759" width="13.125" style="24" bestFit="1" customWidth="1"/>
    <col min="10760" max="10760" width="14" style="24" customWidth="1"/>
    <col min="10761" max="10761" width="14.125" style="24" customWidth="1"/>
    <col min="10762" max="11009" width="9" style="24"/>
    <col min="11010" max="11010" width="23.125" style="24" customWidth="1"/>
    <col min="11011" max="11011" width="15.875" style="24" customWidth="1"/>
    <col min="11012" max="11012" width="9" style="24"/>
    <col min="11013" max="11013" width="10.75" style="24" customWidth="1"/>
    <col min="11014" max="11014" width="13.375" style="24" customWidth="1"/>
    <col min="11015" max="11015" width="13.125" style="24" bestFit="1" customWidth="1"/>
    <col min="11016" max="11016" width="14" style="24" customWidth="1"/>
    <col min="11017" max="11017" width="14.125" style="24" customWidth="1"/>
    <col min="11018" max="11265" width="9" style="24"/>
    <col min="11266" max="11266" width="23.125" style="24" customWidth="1"/>
    <col min="11267" max="11267" width="15.875" style="24" customWidth="1"/>
    <col min="11268" max="11268" width="9" style="24"/>
    <col min="11269" max="11269" width="10.75" style="24" customWidth="1"/>
    <col min="11270" max="11270" width="13.375" style="24" customWidth="1"/>
    <col min="11271" max="11271" width="13.125" style="24" bestFit="1" customWidth="1"/>
    <col min="11272" max="11272" width="14" style="24" customWidth="1"/>
    <col min="11273" max="11273" width="14.125" style="24" customWidth="1"/>
    <col min="11274" max="11521" width="9" style="24"/>
    <col min="11522" max="11522" width="23.125" style="24" customWidth="1"/>
    <col min="11523" max="11523" width="15.875" style="24" customWidth="1"/>
    <col min="11524" max="11524" width="9" style="24"/>
    <col min="11525" max="11525" width="10.75" style="24" customWidth="1"/>
    <col min="11526" max="11526" width="13.375" style="24" customWidth="1"/>
    <col min="11527" max="11527" width="13.125" style="24" bestFit="1" customWidth="1"/>
    <col min="11528" max="11528" width="14" style="24" customWidth="1"/>
    <col min="11529" max="11529" width="14.125" style="24" customWidth="1"/>
    <col min="11530" max="11777" width="9" style="24"/>
    <col min="11778" max="11778" width="23.125" style="24" customWidth="1"/>
    <col min="11779" max="11779" width="15.875" style="24" customWidth="1"/>
    <col min="11780" max="11780" width="9" style="24"/>
    <col min="11781" max="11781" width="10.75" style="24" customWidth="1"/>
    <col min="11782" max="11782" width="13.375" style="24" customWidth="1"/>
    <col min="11783" max="11783" width="13.125" style="24" bestFit="1" customWidth="1"/>
    <col min="11784" max="11784" width="14" style="24" customWidth="1"/>
    <col min="11785" max="11785" width="14.125" style="24" customWidth="1"/>
    <col min="11786" max="12033" width="9" style="24"/>
    <col min="12034" max="12034" width="23.125" style="24" customWidth="1"/>
    <col min="12035" max="12035" width="15.875" style="24" customWidth="1"/>
    <col min="12036" max="12036" width="9" style="24"/>
    <col min="12037" max="12037" width="10.75" style="24" customWidth="1"/>
    <col min="12038" max="12038" width="13.375" style="24" customWidth="1"/>
    <col min="12039" max="12039" width="13.125" style="24" bestFit="1" customWidth="1"/>
    <col min="12040" max="12040" width="14" style="24" customWidth="1"/>
    <col min="12041" max="12041" width="14.125" style="24" customWidth="1"/>
    <col min="12042" max="12289" width="9" style="24"/>
    <col min="12290" max="12290" width="23.125" style="24" customWidth="1"/>
    <col min="12291" max="12291" width="15.875" style="24" customWidth="1"/>
    <col min="12292" max="12292" width="9" style="24"/>
    <col min="12293" max="12293" width="10.75" style="24" customWidth="1"/>
    <col min="12294" max="12294" width="13.375" style="24" customWidth="1"/>
    <col min="12295" max="12295" width="13.125" style="24" bestFit="1" customWidth="1"/>
    <col min="12296" max="12296" width="14" style="24" customWidth="1"/>
    <col min="12297" max="12297" width="14.125" style="24" customWidth="1"/>
    <col min="12298" max="12545" width="9" style="24"/>
    <col min="12546" max="12546" width="23.125" style="24" customWidth="1"/>
    <col min="12547" max="12547" width="15.875" style="24" customWidth="1"/>
    <col min="12548" max="12548" width="9" style="24"/>
    <col min="12549" max="12549" width="10.75" style="24" customWidth="1"/>
    <col min="12550" max="12550" width="13.375" style="24" customWidth="1"/>
    <col min="12551" max="12551" width="13.125" style="24" bestFit="1" customWidth="1"/>
    <col min="12552" max="12552" width="14" style="24" customWidth="1"/>
    <col min="12553" max="12553" width="14.125" style="24" customWidth="1"/>
    <col min="12554" max="12801" width="9" style="24"/>
    <col min="12802" max="12802" width="23.125" style="24" customWidth="1"/>
    <col min="12803" max="12803" width="15.875" style="24" customWidth="1"/>
    <col min="12804" max="12804" width="9" style="24"/>
    <col min="12805" max="12805" width="10.75" style="24" customWidth="1"/>
    <col min="12806" max="12806" width="13.375" style="24" customWidth="1"/>
    <col min="12807" max="12807" width="13.125" style="24" bestFit="1" customWidth="1"/>
    <col min="12808" max="12808" width="14" style="24" customWidth="1"/>
    <col min="12809" max="12809" width="14.125" style="24" customWidth="1"/>
    <col min="12810" max="13057" width="9" style="24"/>
    <col min="13058" max="13058" width="23.125" style="24" customWidth="1"/>
    <col min="13059" max="13059" width="15.875" style="24" customWidth="1"/>
    <col min="13060" max="13060" width="9" style="24"/>
    <col min="13061" max="13061" width="10.75" style="24" customWidth="1"/>
    <col min="13062" max="13062" width="13.375" style="24" customWidth="1"/>
    <col min="13063" max="13063" width="13.125" style="24" bestFit="1" customWidth="1"/>
    <col min="13064" max="13064" width="14" style="24" customWidth="1"/>
    <col min="13065" max="13065" width="14.125" style="24" customWidth="1"/>
    <col min="13066" max="13313" width="9" style="24"/>
    <col min="13314" max="13314" width="23.125" style="24" customWidth="1"/>
    <col min="13315" max="13315" width="15.875" style="24" customWidth="1"/>
    <col min="13316" max="13316" width="9" style="24"/>
    <col min="13317" max="13317" width="10.75" style="24" customWidth="1"/>
    <col min="13318" max="13318" width="13.375" style="24" customWidth="1"/>
    <col min="13319" max="13319" width="13.125" style="24" bestFit="1" customWidth="1"/>
    <col min="13320" max="13320" width="14" style="24" customWidth="1"/>
    <col min="13321" max="13321" width="14.125" style="24" customWidth="1"/>
    <col min="13322" max="13569" width="9" style="24"/>
    <col min="13570" max="13570" width="23.125" style="24" customWidth="1"/>
    <col min="13571" max="13571" width="15.875" style="24" customWidth="1"/>
    <col min="13572" max="13572" width="9" style="24"/>
    <col min="13573" max="13573" width="10.75" style="24" customWidth="1"/>
    <col min="13574" max="13574" width="13.375" style="24" customWidth="1"/>
    <col min="13575" max="13575" width="13.125" style="24" bestFit="1" customWidth="1"/>
    <col min="13576" max="13576" width="14" style="24" customWidth="1"/>
    <col min="13577" max="13577" width="14.125" style="24" customWidth="1"/>
    <col min="13578" max="13825" width="9" style="24"/>
    <col min="13826" max="13826" width="23.125" style="24" customWidth="1"/>
    <col min="13827" max="13827" width="15.875" style="24" customWidth="1"/>
    <col min="13828" max="13828" width="9" style="24"/>
    <col min="13829" max="13829" width="10.75" style="24" customWidth="1"/>
    <col min="13830" max="13830" width="13.375" style="24" customWidth="1"/>
    <col min="13831" max="13831" width="13.125" style="24" bestFit="1" customWidth="1"/>
    <col min="13832" max="13832" width="14" style="24" customWidth="1"/>
    <col min="13833" max="13833" width="14.125" style="24" customWidth="1"/>
    <col min="13834" max="14081" width="9" style="24"/>
    <col min="14082" max="14082" width="23.125" style="24" customWidth="1"/>
    <col min="14083" max="14083" width="15.875" style="24" customWidth="1"/>
    <col min="14084" max="14084" width="9" style="24"/>
    <col min="14085" max="14085" width="10.75" style="24" customWidth="1"/>
    <col min="14086" max="14086" width="13.375" style="24" customWidth="1"/>
    <col min="14087" max="14087" width="13.125" style="24" bestFit="1" customWidth="1"/>
    <col min="14088" max="14088" width="14" style="24" customWidth="1"/>
    <col min="14089" max="14089" width="14.125" style="24" customWidth="1"/>
    <col min="14090" max="14337" width="9" style="24"/>
    <col min="14338" max="14338" width="23.125" style="24" customWidth="1"/>
    <col min="14339" max="14339" width="15.875" style="24" customWidth="1"/>
    <col min="14340" max="14340" width="9" style="24"/>
    <col min="14341" max="14341" width="10.75" style="24" customWidth="1"/>
    <col min="14342" max="14342" width="13.375" style="24" customWidth="1"/>
    <col min="14343" max="14343" width="13.125" style="24" bestFit="1" customWidth="1"/>
    <col min="14344" max="14344" width="14" style="24" customWidth="1"/>
    <col min="14345" max="14345" width="14.125" style="24" customWidth="1"/>
    <col min="14346" max="14593" width="9" style="24"/>
    <col min="14594" max="14594" width="23.125" style="24" customWidth="1"/>
    <col min="14595" max="14595" width="15.875" style="24" customWidth="1"/>
    <col min="14596" max="14596" width="9" style="24"/>
    <col min="14597" max="14597" width="10.75" style="24" customWidth="1"/>
    <col min="14598" max="14598" width="13.375" style="24" customWidth="1"/>
    <col min="14599" max="14599" width="13.125" style="24" bestFit="1" customWidth="1"/>
    <col min="14600" max="14600" width="14" style="24" customWidth="1"/>
    <col min="14601" max="14601" width="14.125" style="24" customWidth="1"/>
    <col min="14602" max="14849" width="9" style="24"/>
    <col min="14850" max="14850" width="23.125" style="24" customWidth="1"/>
    <col min="14851" max="14851" width="15.875" style="24" customWidth="1"/>
    <col min="14852" max="14852" width="9" style="24"/>
    <col min="14853" max="14853" width="10.75" style="24" customWidth="1"/>
    <col min="14854" max="14854" width="13.375" style="24" customWidth="1"/>
    <col min="14855" max="14855" width="13.125" style="24" bestFit="1" customWidth="1"/>
    <col min="14856" max="14856" width="14" style="24" customWidth="1"/>
    <col min="14857" max="14857" width="14.125" style="24" customWidth="1"/>
    <col min="14858" max="15105" width="9" style="24"/>
    <col min="15106" max="15106" width="23.125" style="24" customWidth="1"/>
    <col min="15107" max="15107" width="15.875" style="24" customWidth="1"/>
    <col min="15108" max="15108" width="9" style="24"/>
    <col min="15109" max="15109" width="10.75" style="24" customWidth="1"/>
    <col min="15110" max="15110" width="13.375" style="24" customWidth="1"/>
    <col min="15111" max="15111" width="13.125" style="24" bestFit="1" customWidth="1"/>
    <col min="15112" max="15112" width="14" style="24" customWidth="1"/>
    <col min="15113" max="15113" width="14.125" style="24" customWidth="1"/>
    <col min="15114" max="15361" width="9" style="24"/>
    <col min="15362" max="15362" width="23.125" style="24" customWidth="1"/>
    <col min="15363" max="15363" width="15.875" style="24" customWidth="1"/>
    <col min="15364" max="15364" width="9" style="24"/>
    <col min="15365" max="15365" width="10.75" style="24" customWidth="1"/>
    <col min="15366" max="15366" width="13.375" style="24" customWidth="1"/>
    <col min="15367" max="15367" width="13.125" style="24" bestFit="1" customWidth="1"/>
    <col min="15368" max="15368" width="14" style="24" customWidth="1"/>
    <col min="15369" max="15369" width="14.125" style="24" customWidth="1"/>
    <col min="15370" max="15617" width="9" style="24"/>
    <col min="15618" max="15618" width="23.125" style="24" customWidth="1"/>
    <col min="15619" max="15619" width="15.875" style="24" customWidth="1"/>
    <col min="15620" max="15620" width="9" style="24"/>
    <col min="15621" max="15621" width="10.75" style="24" customWidth="1"/>
    <col min="15622" max="15622" width="13.375" style="24" customWidth="1"/>
    <col min="15623" max="15623" width="13.125" style="24" bestFit="1" customWidth="1"/>
    <col min="15624" max="15624" width="14" style="24" customWidth="1"/>
    <col min="15625" max="15625" width="14.125" style="24" customWidth="1"/>
    <col min="15626" max="15873" width="9" style="24"/>
    <col min="15874" max="15874" width="23.125" style="24" customWidth="1"/>
    <col min="15875" max="15875" width="15.875" style="24" customWidth="1"/>
    <col min="15876" max="15876" width="9" style="24"/>
    <col min="15877" max="15877" width="10.75" style="24" customWidth="1"/>
    <col min="15878" max="15878" width="13.375" style="24" customWidth="1"/>
    <col min="15879" max="15879" width="13.125" style="24" bestFit="1" customWidth="1"/>
    <col min="15880" max="15880" width="14" style="24" customWidth="1"/>
    <col min="15881" max="15881" width="14.125" style="24" customWidth="1"/>
    <col min="15882" max="16129" width="9" style="24"/>
    <col min="16130" max="16130" width="23.125" style="24" customWidth="1"/>
    <col min="16131" max="16131" width="15.875" style="24" customWidth="1"/>
    <col min="16132" max="16132" width="9" style="24"/>
    <col min="16133" max="16133" width="10.75" style="24" customWidth="1"/>
    <col min="16134" max="16134" width="13.375" style="24" customWidth="1"/>
    <col min="16135" max="16135" width="13.125" style="24" bestFit="1" customWidth="1"/>
    <col min="16136" max="16136" width="14" style="24" customWidth="1"/>
    <col min="16137" max="16137" width="14.125" style="24" customWidth="1"/>
    <col min="16138" max="16384" width="9" style="24"/>
  </cols>
  <sheetData>
    <row r="1" spans="1:10">
      <c r="A1" s="24" t="s">
        <v>0</v>
      </c>
      <c r="B1" s="75" t="str">
        <f>[14]合計!C3</f>
        <v>山梨県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3759136482</v>
      </c>
      <c r="I5" s="170">
        <f>SUM(I6:I65)</f>
        <v>414505876</v>
      </c>
      <c r="J5" s="149">
        <f t="shared" ref="J5:J65" si="0">H5/I5</f>
        <v>9.0689582456003599</v>
      </c>
    </row>
    <row r="6" spans="1:10" ht="41.25" thickTop="1">
      <c r="A6" s="24">
        <v>1</v>
      </c>
      <c r="B6" s="8" t="s">
        <v>723</v>
      </c>
      <c r="C6" s="8" t="s">
        <v>724</v>
      </c>
      <c r="D6" s="62" t="s">
        <v>137</v>
      </c>
      <c r="E6" s="62">
        <v>1</v>
      </c>
      <c r="F6" s="8" t="s">
        <v>713</v>
      </c>
      <c r="G6" s="62" t="s">
        <v>602</v>
      </c>
      <c r="H6" s="142">
        <v>1834812</v>
      </c>
      <c r="I6" s="142">
        <v>50967</v>
      </c>
      <c r="J6" s="62">
        <f t="shared" si="0"/>
        <v>36</v>
      </c>
    </row>
    <row r="7" spans="1:10" ht="40.5">
      <c r="A7" s="24">
        <v>2</v>
      </c>
      <c r="B7" s="8" t="s">
        <v>725</v>
      </c>
      <c r="C7" s="8" t="s">
        <v>726</v>
      </c>
      <c r="D7" s="62" t="s">
        <v>137</v>
      </c>
      <c r="E7" s="62">
        <v>1</v>
      </c>
      <c r="F7" s="8" t="s">
        <v>713</v>
      </c>
      <c r="G7" s="62" t="s">
        <v>602</v>
      </c>
      <c r="H7" s="142">
        <v>19469079</v>
      </c>
      <c r="I7" s="142">
        <v>1870229</v>
      </c>
      <c r="J7" s="62">
        <f t="shared" si="0"/>
        <v>10.409997385346928</v>
      </c>
    </row>
    <row r="8" spans="1:10" ht="40.5">
      <c r="A8" s="24">
        <v>3</v>
      </c>
      <c r="B8" s="8" t="s">
        <v>727</v>
      </c>
      <c r="C8" s="8" t="s">
        <v>728</v>
      </c>
      <c r="D8" s="62" t="s">
        <v>137</v>
      </c>
      <c r="E8" s="62">
        <v>1</v>
      </c>
      <c r="F8" s="8" t="s">
        <v>713</v>
      </c>
      <c r="G8" s="62" t="s">
        <v>602</v>
      </c>
      <c r="H8" s="142">
        <v>2420747</v>
      </c>
      <c r="I8" s="142">
        <v>232541</v>
      </c>
      <c r="J8" s="62">
        <f t="shared" si="0"/>
        <v>10.409979315475551</v>
      </c>
    </row>
    <row r="9" spans="1:10" ht="40.5">
      <c r="A9" s="24">
        <v>4</v>
      </c>
      <c r="B9" s="363" t="s">
        <v>729</v>
      </c>
      <c r="C9" s="8" t="s">
        <v>720</v>
      </c>
      <c r="D9" s="62" t="s">
        <v>137</v>
      </c>
      <c r="E9" s="62">
        <v>1</v>
      </c>
      <c r="F9" s="8" t="s">
        <v>713</v>
      </c>
      <c r="G9" s="107" t="s">
        <v>589</v>
      </c>
      <c r="H9" s="63">
        <v>3676054610</v>
      </c>
      <c r="I9" s="63">
        <v>410846848</v>
      </c>
      <c r="J9" s="62">
        <f t="shared" si="0"/>
        <v>8.9475059329163944</v>
      </c>
    </row>
    <row r="10" spans="1:10" ht="40.5">
      <c r="A10" s="24">
        <v>5</v>
      </c>
      <c r="B10" s="363" t="s">
        <v>730</v>
      </c>
      <c r="C10" s="8" t="s">
        <v>720</v>
      </c>
      <c r="D10" s="62" t="s">
        <v>137</v>
      </c>
      <c r="E10" s="62">
        <v>1</v>
      </c>
      <c r="F10" s="8" t="s">
        <v>713</v>
      </c>
      <c r="G10" s="107" t="s">
        <v>589</v>
      </c>
      <c r="H10" s="63">
        <v>4841634</v>
      </c>
      <c r="I10" s="63">
        <v>142401</v>
      </c>
      <c r="J10" s="62">
        <f t="shared" si="0"/>
        <v>34</v>
      </c>
    </row>
    <row r="11" spans="1:10" ht="40.5">
      <c r="A11" s="65">
        <v>6</v>
      </c>
      <c r="B11" s="363" t="s">
        <v>731</v>
      </c>
      <c r="C11" s="8" t="s">
        <v>720</v>
      </c>
      <c r="D11" s="62" t="s">
        <v>137</v>
      </c>
      <c r="E11" s="62">
        <v>1</v>
      </c>
      <c r="F11" s="8" t="s">
        <v>713</v>
      </c>
      <c r="G11" s="107" t="s">
        <v>589</v>
      </c>
      <c r="H11" s="63">
        <v>54515600</v>
      </c>
      <c r="I11" s="63">
        <v>1362890</v>
      </c>
      <c r="J11" s="62">
        <f t="shared" si="0"/>
        <v>40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F15" sqref="F15"/>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[2]合計!C3</f>
        <v>青森県</v>
      </c>
      <c r="C1" s="65"/>
      <c r="D1" s="65"/>
      <c r="E1" s="65"/>
      <c r="F1" s="65"/>
      <c r="G1" s="65"/>
      <c r="I1" s="24" t="s">
        <v>101</v>
      </c>
    </row>
    <row r="2" spans="1:10" ht="49.5" customHeight="1">
      <c r="B2" s="76"/>
      <c r="C2" s="65"/>
      <c r="D2" s="65"/>
      <c r="E2" s="857" t="s">
        <v>102</v>
      </c>
      <c r="F2" s="856"/>
      <c r="G2" s="856"/>
      <c r="H2" s="29">
        <f>SUMIF(G6:G356,"PPS",H6:H356)</f>
        <v>241373556</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241373556</v>
      </c>
      <c r="I5" s="111">
        <f>SUM(I6:I65)</f>
        <v>8959672</v>
      </c>
      <c r="J5" s="47">
        <f>H5/I5</f>
        <v>26.939999142825766</v>
      </c>
    </row>
    <row r="6" spans="1:10" ht="14.25" thickTop="1">
      <c r="A6" s="24">
        <v>1</v>
      </c>
      <c r="B6" s="62" t="s">
        <v>611</v>
      </c>
      <c r="C6" s="62" t="s">
        <v>184</v>
      </c>
      <c r="D6" s="62" t="s">
        <v>124</v>
      </c>
      <c r="E6" s="112">
        <v>5</v>
      </c>
      <c r="F6" s="62" t="s">
        <v>612</v>
      </c>
      <c r="G6" s="66" t="s">
        <v>128</v>
      </c>
      <c r="H6" s="29">
        <v>241373556</v>
      </c>
      <c r="I6" s="29">
        <v>8959672</v>
      </c>
      <c r="J6" s="41">
        <f t="shared" ref="J6:J65" si="0">H6/I6</f>
        <v>26.939999142825766</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M134"/>
  <sheetViews>
    <sheetView topLeftCell="A4" zoomScaleNormal="100" workbookViewId="0">
      <pane xSplit="1" ySplit="4" topLeftCell="B8" activePane="bottomRight" state="frozen"/>
      <selection activeCell="B8" sqref="B8"/>
      <selection pane="topRight" activeCell="B8" sqref="B8"/>
      <selection pane="bottomLeft" activeCell="B8" sqref="B8"/>
      <selection pane="bottomRight" activeCell="B8" sqref="B8"/>
    </sheetView>
  </sheetViews>
  <sheetFormatPr defaultColWidth="9" defaultRowHeight="13.5"/>
  <cols>
    <col min="1" max="1" width="9" style="24"/>
    <col min="2" max="2" width="20" style="467"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451"/>
    <col min="12" max="12" width="10.875" style="451" customWidth="1"/>
    <col min="13" max="13" width="14.5" style="452"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450" t="str">
        <f>[15]合計!C3</f>
        <v>岐阜県</v>
      </c>
      <c r="I1" s="24" t="s">
        <v>70</v>
      </c>
      <c r="K1" s="451" t="s">
        <v>71</v>
      </c>
    </row>
    <row r="2" spans="1:13" ht="54" customHeight="1">
      <c r="B2" s="453"/>
      <c r="E2" s="856" t="s">
        <v>72</v>
      </c>
      <c r="F2" s="856"/>
      <c r="G2" s="856"/>
      <c r="H2" s="29">
        <f>SUMIF(E8:E132,"PPS",H8:H132)</f>
        <v>970678</v>
      </c>
      <c r="I2" s="30"/>
      <c r="J2" s="27"/>
    </row>
    <row r="3" spans="1:13" ht="57" customHeight="1">
      <c r="B3" s="454"/>
      <c r="E3" s="856" t="s">
        <v>73</v>
      </c>
      <c r="F3" s="856"/>
      <c r="G3" s="856"/>
      <c r="H3" s="29">
        <f>M7</f>
        <v>813931</v>
      </c>
      <c r="I3" s="30"/>
      <c r="J3" s="31"/>
    </row>
    <row r="4" spans="1:13" s="31" customFormat="1" ht="55.5" customHeight="1">
      <c r="B4" s="455"/>
      <c r="E4" s="856" t="s">
        <v>1234</v>
      </c>
      <c r="F4" s="856"/>
      <c r="G4" s="856"/>
      <c r="H4" s="33">
        <f>H3/I7</f>
        <v>0.94377674888888119</v>
      </c>
      <c r="I4" s="30"/>
      <c r="K4" s="456"/>
      <c r="L4" s="456"/>
      <c r="M4" s="457"/>
    </row>
    <row r="5" spans="1:13" s="26" customFormat="1" ht="17.25" customHeight="1">
      <c r="B5" s="458"/>
      <c r="E5" s="36"/>
      <c r="F5" s="36"/>
      <c r="G5" s="36"/>
      <c r="H5" s="37"/>
      <c r="I5" s="38"/>
      <c r="J5" s="35"/>
      <c r="K5" s="459"/>
      <c r="L5" s="459"/>
      <c r="M5" s="460"/>
    </row>
    <row r="6" spans="1:13" ht="54">
      <c r="A6" s="40" t="s">
        <v>75</v>
      </c>
      <c r="B6" s="461" t="s">
        <v>76</v>
      </c>
      <c r="C6" s="41" t="s">
        <v>77</v>
      </c>
      <c r="D6" s="41" t="s">
        <v>78</v>
      </c>
      <c r="E6" s="42" t="s">
        <v>79</v>
      </c>
      <c r="F6" s="41" t="s">
        <v>80</v>
      </c>
      <c r="G6" s="43" t="s">
        <v>81</v>
      </c>
      <c r="H6" s="44" t="s">
        <v>82</v>
      </c>
      <c r="I6" s="44" t="s">
        <v>83</v>
      </c>
      <c r="J6" s="42" t="s">
        <v>84</v>
      </c>
      <c r="K6" s="462" t="s">
        <v>85</v>
      </c>
      <c r="L6" s="462" t="s">
        <v>86</v>
      </c>
      <c r="M6" s="463" t="s">
        <v>87</v>
      </c>
    </row>
    <row r="7" spans="1:13" s="46" customFormat="1" ht="14.25" thickBot="1">
      <c r="B7" s="464" t="s">
        <v>88</v>
      </c>
      <c r="C7" s="47"/>
      <c r="D7" s="47"/>
      <c r="E7" s="47"/>
      <c r="F7" s="47"/>
      <c r="G7" s="47"/>
      <c r="H7" s="48">
        <f>SUM(H8:H132)</f>
        <v>1364876</v>
      </c>
      <c r="I7" s="48">
        <f>SUM(I8:I132)</f>
        <v>862419</v>
      </c>
      <c r="J7" s="49">
        <f>H7/I7</f>
        <v>1.5826135555918874</v>
      </c>
      <c r="K7" s="465">
        <f>SUM(K8:K132)</f>
        <v>31634.46</v>
      </c>
      <c r="L7" s="465">
        <f>SUM(L8:L132)</f>
        <v>101326433</v>
      </c>
      <c r="M7" s="466">
        <f>SUM(M8:M132)</f>
        <v>813931</v>
      </c>
    </row>
    <row r="8" spans="1:13" s="467" customFormat="1" ht="14.25" thickTop="1">
      <c r="A8" s="467">
        <v>1</v>
      </c>
      <c r="B8" s="55" t="s">
        <v>1402</v>
      </c>
      <c r="C8" s="468" t="s">
        <v>148</v>
      </c>
      <c r="D8" s="469" t="s">
        <v>1403</v>
      </c>
      <c r="E8" s="470" t="s">
        <v>128</v>
      </c>
      <c r="F8" s="470" t="s">
        <v>134</v>
      </c>
      <c r="G8" s="471">
        <v>8</v>
      </c>
      <c r="H8" s="472">
        <v>42896</v>
      </c>
      <c r="I8" s="473"/>
      <c r="J8" s="316" t="e">
        <f t="shared" ref="J8:J71" si="0">H8/I8</f>
        <v>#DIV/0!</v>
      </c>
      <c r="K8" s="474">
        <v>1800</v>
      </c>
      <c r="L8" s="474">
        <v>3330000</v>
      </c>
      <c r="M8" s="475"/>
    </row>
    <row r="9" spans="1:13" s="467" customFormat="1">
      <c r="A9" s="467">
        <v>2</v>
      </c>
      <c r="B9" s="55" t="s">
        <v>1404</v>
      </c>
      <c r="C9" s="54" t="s">
        <v>148</v>
      </c>
      <c r="D9" s="55" t="s">
        <v>1405</v>
      </c>
      <c r="E9" s="267" t="s">
        <v>128</v>
      </c>
      <c r="F9" s="267" t="s">
        <v>134</v>
      </c>
      <c r="G9" s="268">
        <v>2</v>
      </c>
      <c r="H9" s="476">
        <v>6931</v>
      </c>
      <c r="I9" s="378">
        <v>7744</v>
      </c>
      <c r="J9" s="316">
        <f t="shared" si="0"/>
        <v>0.89501549586776863</v>
      </c>
      <c r="K9" s="477">
        <v>199</v>
      </c>
      <c r="L9" s="477">
        <v>384312</v>
      </c>
      <c r="M9" s="475">
        <v>6931</v>
      </c>
    </row>
    <row r="10" spans="1:13" s="467" customFormat="1">
      <c r="A10" s="467">
        <v>3</v>
      </c>
      <c r="B10" s="478" t="s">
        <v>1406</v>
      </c>
      <c r="C10" s="890" t="s">
        <v>148</v>
      </c>
      <c r="D10" s="892" t="s">
        <v>1195</v>
      </c>
      <c r="E10" s="892" t="s">
        <v>128</v>
      </c>
      <c r="F10" s="890" t="s">
        <v>134</v>
      </c>
      <c r="G10" s="894">
        <v>2</v>
      </c>
      <c r="H10" s="894">
        <v>19799</v>
      </c>
      <c r="I10" s="896"/>
      <c r="J10" s="479" t="e">
        <f t="shared" si="0"/>
        <v>#DIV/0!</v>
      </c>
      <c r="K10" s="477">
        <v>407</v>
      </c>
      <c r="L10" s="477">
        <v>956176</v>
      </c>
      <c r="M10" s="474"/>
    </row>
    <row r="11" spans="1:13" s="467" customFormat="1">
      <c r="A11" s="467">
        <v>4</v>
      </c>
      <c r="B11" s="478" t="s">
        <v>1407</v>
      </c>
      <c r="C11" s="891"/>
      <c r="D11" s="893"/>
      <c r="E11" s="893"/>
      <c r="F11" s="891"/>
      <c r="G11" s="895"/>
      <c r="H11" s="895"/>
      <c r="I11" s="897"/>
      <c r="J11" s="479" t="e">
        <f t="shared" si="0"/>
        <v>#DIV/0!</v>
      </c>
      <c r="K11" s="477">
        <v>172</v>
      </c>
      <c r="L11" s="477">
        <v>334380</v>
      </c>
      <c r="M11" s="474"/>
    </row>
    <row r="12" spans="1:13" s="467" customFormat="1">
      <c r="A12" s="467">
        <v>5</v>
      </c>
      <c r="B12" s="478" t="s">
        <v>1408</v>
      </c>
      <c r="C12" s="898" t="s">
        <v>148</v>
      </c>
      <c r="D12" s="899" t="s">
        <v>1409</v>
      </c>
      <c r="E12" s="898" t="s">
        <v>128</v>
      </c>
      <c r="F12" s="899" t="s">
        <v>134</v>
      </c>
      <c r="G12" s="900">
        <v>1</v>
      </c>
      <c r="H12" s="903">
        <v>20466</v>
      </c>
      <c r="I12" s="904"/>
      <c r="J12" s="479" t="e">
        <f t="shared" si="0"/>
        <v>#DIV/0!</v>
      </c>
      <c r="K12" s="477">
        <v>331</v>
      </c>
      <c r="L12" s="477">
        <v>701000</v>
      </c>
      <c r="M12" s="474"/>
    </row>
    <row r="13" spans="1:13" s="467" customFormat="1">
      <c r="A13" s="467">
        <v>6</v>
      </c>
      <c r="B13" s="478" t="s">
        <v>1410</v>
      </c>
      <c r="C13" s="890"/>
      <c r="D13" s="892"/>
      <c r="E13" s="890"/>
      <c r="F13" s="892"/>
      <c r="G13" s="901"/>
      <c r="H13" s="894"/>
      <c r="I13" s="896"/>
      <c r="J13" s="479" t="e">
        <f t="shared" si="0"/>
        <v>#DIV/0!</v>
      </c>
      <c r="K13" s="477">
        <v>151</v>
      </c>
      <c r="L13" s="477">
        <v>320300</v>
      </c>
      <c r="M13" s="474"/>
    </row>
    <row r="14" spans="1:13" s="481" customFormat="1">
      <c r="A14" s="467">
        <v>7</v>
      </c>
      <c r="B14" s="480" t="s">
        <v>1411</v>
      </c>
      <c r="C14" s="891"/>
      <c r="D14" s="893"/>
      <c r="E14" s="891"/>
      <c r="F14" s="893"/>
      <c r="G14" s="902"/>
      <c r="H14" s="895"/>
      <c r="I14" s="897"/>
      <c r="J14" s="316" t="e">
        <f t="shared" si="0"/>
        <v>#DIV/0!</v>
      </c>
      <c r="K14" s="477">
        <v>183</v>
      </c>
      <c r="L14" s="477">
        <v>302600</v>
      </c>
      <c r="M14" s="474"/>
    </row>
    <row r="15" spans="1:13" s="481" customFormat="1">
      <c r="A15" s="467">
        <v>8</v>
      </c>
      <c r="B15" s="478" t="s">
        <v>1412</v>
      </c>
      <c r="C15" s="890" t="s">
        <v>148</v>
      </c>
      <c r="D15" s="907" t="s">
        <v>1409</v>
      </c>
      <c r="E15" s="907" t="s">
        <v>128</v>
      </c>
      <c r="F15" s="909" t="s">
        <v>134</v>
      </c>
      <c r="G15" s="911">
        <v>1</v>
      </c>
      <c r="H15" s="911">
        <v>10895</v>
      </c>
      <c r="I15" s="905"/>
      <c r="J15" s="316" t="e">
        <f t="shared" si="0"/>
        <v>#DIV/0!</v>
      </c>
      <c r="K15" s="477">
        <v>192</v>
      </c>
      <c r="L15" s="477">
        <v>339300</v>
      </c>
      <c r="M15" s="474"/>
    </row>
    <row r="16" spans="1:13" s="467" customFormat="1">
      <c r="A16" s="467">
        <v>9</v>
      </c>
      <c r="B16" s="478" t="s">
        <v>1413</v>
      </c>
      <c r="C16" s="891"/>
      <c r="D16" s="908"/>
      <c r="E16" s="908"/>
      <c r="F16" s="910"/>
      <c r="G16" s="912"/>
      <c r="H16" s="912"/>
      <c r="I16" s="906"/>
      <c r="J16" s="479" t="e">
        <f t="shared" si="0"/>
        <v>#DIV/0!</v>
      </c>
      <c r="K16" s="477">
        <v>210</v>
      </c>
      <c r="L16" s="477">
        <v>404300</v>
      </c>
      <c r="M16" s="474"/>
    </row>
    <row r="17" spans="1:13" s="467" customFormat="1">
      <c r="A17" s="467">
        <v>10</v>
      </c>
      <c r="B17" s="478" t="s">
        <v>1414</v>
      </c>
      <c r="C17" s="898" t="s">
        <v>148</v>
      </c>
      <c r="D17" s="899" t="s">
        <v>1195</v>
      </c>
      <c r="E17" s="899" t="s">
        <v>128</v>
      </c>
      <c r="F17" s="898" t="s">
        <v>134</v>
      </c>
      <c r="G17" s="903">
        <v>1</v>
      </c>
      <c r="H17" s="903">
        <v>10461</v>
      </c>
      <c r="I17" s="904"/>
      <c r="J17" s="316" t="e">
        <f t="shared" si="0"/>
        <v>#DIV/0!</v>
      </c>
      <c r="K17" s="477">
        <v>243</v>
      </c>
      <c r="L17" s="477">
        <v>490000</v>
      </c>
      <c r="M17" s="474"/>
    </row>
    <row r="18" spans="1:13" s="467" customFormat="1">
      <c r="A18" s="467">
        <v>11</v>
      </c>
      <c r="B18" s="478" t="s">
        <v>1415</v>
      </c>
      <c r="C18" s="891"/>
      <c r="D18" s="893"/>
      <c r="E18" s="893"/>
      <c r="F18" s="891"/>
      <c r="G18" s="895"/>
      <c r="H18" s="895"/>
      <c r="I18" s="897"/>
      <c r="J18" s="316" t="e">
        <f t="shared" si="0"/>
        <v>#DIV/0!</v>
      </c>
      <c r="K18" s="477">
        <v>146</v>
      </c>
      <c r="L18" s="477">
        <v>336000</v>
      </c>
      <c r="M18" s="474"/>
    </row>
    <row r="19" spans="1:13" s="467" customFormat="1">
      <c r="A19" s="467">
        <v>12</v>
      </c>
      <c r="B19" s="55" t="s">
        <v>1416</v>
      </c>
      <c r="C19" s="54" t="s">
        <v>148</v>
      </c>
      <c r="D19" s="55" t="s">
        <v>1417</v>
      </c>
      <c r="E19" s="267" t="s">
        <v>128</v>
      </c>
      <c r="F19" s="482" t="s">
        <v>134</v>
      </c>
      <c r="G19" s="384">
        <v>2</v>
      </c>
      <c r="H19" s="483">
        <v>1435</v>
      </c>
      <c r="I19" s="484"/>
      <c r="J19" s="479" t="e">
        <f t="shared" si="0"/>
        <v>#DIV/0!</v>
      </c>
      <c r="K19" s="477">
        <v>115</v>
      </c>
      <c r="L19" s="477">
        <v>86000</v>
      </c>
      <c r="M19" s="474"/>
    </row>
    <row r="20" spans="1:13">
      <c r="A20" s="467">
        <v>13</v>
      </c>
      <c r="B20" s="55" t="s">
        <v>1418</v>
      </c>
      <c r="C20" s="54" t="s">
        <v>1419</v>
      </c>
      <c r="D20" s="55" t="s">
        <v>1420</v>
      </c>
      <c r="E20" s="267" t="s">
        <v>128</v>
      </c>
      <c r="F20" s="482" t="s">
        <v>134</v>
      </c>
      <c r="G20" s="384">
        <v>5</v>
      </c>
      <c r="H20" s="483">
        <v>2210</v>
      </c>
      <c r="I20" s="485"/>
      <c r="J20" s="33" t="e">
        <f t="shared" si="0"/>
        <v>#DIV/0!</v>
      </c>
      <c r="K20" s="477">
        <v>148</v>
      </c>
      <c r="L20" s="477">
        <v>164400</v>
      </c>
      <c r="M20" s="486"/>
    </row>
    <row r="21" spans="1:13" s="467" customFormat="1">
      <c r="A21" s="467">
        <v>14</v>
      </c>
      <c r="B21" s="55" t="s">
        <v>1421</v>
      </c>
      <c r="C21" s="54" t="s">
        <v>1422</v>
      </c>
      <c r="D21" s="55" t="s">
        <v>1195</v>
      </c>
      <c r="E21" s="267" t="s">
        <v>128</v>
      </c>
      <c r="F21" s="482" t="s">
        <v>134</v>
      </c>
      <c r="G21" s="384">
        <v>3</v>
      </c>
      <c r="H21" s="483">
        <v>17353</v>
      </c>
      <c r="I21" s="484"/>
      <c r="J21" s="33" t="e">
        <f t="shared" si="0"/>
        <v>#DIV/0!</v>
      </c>
      <c r="K21" s="477">
        <v>750</v>
      </c>
      <c r="L21" s="477">
        <v>1259637</v>
      </c>
      <c r="M21" s="474"/>
    </row>
    <row r="22" spans="1:13" s="467" customFormat="1">
      <c r="A22" s="467">
        <v>15</v>
      </c>
      <c r="B22" s="55" t="s">
        <v>1423</v>
      </c>
      <c r="C22" s="54" t="s">
        <v>1422</v>
      </c>
      <c r="D22" s="286" t="s">
        <v>1424</v>
      </c>
      <c r="E22" s="272" t="s">
        <v>128</v>
      </c>
      <c r="F22" s="272" t="s">
        <v>134</v>
      </c>
      <c r="G22" s="268">
        <v>4</v>
      </c>
      <c r="H22" s="487">
        <v>25467</v>
      </c>
      <c r="I22" s="488">
        <v>26701</v>
      </c>
      <c r="J22" s="33">
        <f t="shared" si="0"/>
        <v>0.95378450245309165</v>
      </c>
      <c r="K22" s="477">
        <v>473</v>
      </c>
      <c r="L22" s="477">
        <v>2177364</v>
      </c>
      <c r="M22" s="474"/>
    </row>
    <row r="23" spans="1:13" s="467" customFormat="1">
      <c r="A23" s="467">
        <v>16</v>
      </c>
      <c r="B23" s="55" t="s">
        <v>1425</v>
      </c>
      <c r="C23" s="54" t="s">
        <v>976</v>
      </c>
      <c r="D23" s="286" t="s">
        <v>1409</v>
      </c>
      <c r="E23" s="272" t="s">
        <v>128</v>
      </c>
      <c r="F23" s="272" t="s">
        <v>134</v>
      </c>
      <c r="G23" s="268">
        <v>2</v>
      </c>
      <c r="H23" s="487">
        <v>30490</v>
      </c>
      <c r="I23" s="488"/>
      <c r="J23" s="479" t="e">
        <f t="shared" si="0"/>
        <v>#DIV/0!</v>
      </c>
      <c r="K23" s="477">
        <v>560</v>
      </c>
      <c r="L23" s="477">
        <v>2418000</v>
      </c>
      <c r="M23" s="474"/>
    </row>
    <row r="24" spans="1:13" s="467" customFormat="1">
      <c r="A24" s="467">
        <v>17</v>
      </c>
      <c r="B24" s="55" t="s">
        <v>1426</v>
      </c>
      <c r="C24" s="54" t="s">
        <v>976</v>
      </c>
      <c r="D24" s="286" t="s">
        <v>1427</v>
      </c>
      <c r="E24" s="272" t="s">
        <v>128</v>
      </c>
      <c r="F24" s="272" t="s">
        <v>134</v>
      </c>
      <c r="G24" s="268">
        <v>4</v>
      </c>
      <c r="H24" s="487">
        <v>924</v>
      </c>
      <c r="I24" s="488">
        <v>1195</v>
      </c>
      <c r="J24" s="479">
        <f t="shared" si="0"/>
        <v>0.77322175732217568</v>
      </c>
      <c r="K24" s="477">
        <v>60</v>
      </c>
      <c r="L24" s="477">
        <v>53600</v>
      </c>
      <c r="M24" s="474"/>
    </row>
    <row r="25" spans="1:13" s="467" customFormat="1">
      <c r="A25" s="467">
        <v>18</v>
      </c>
      <c r="B25" s="55" t="s">
        <v>1428</v>
      </c>
      <c r="C25" s="54" t="s">
        <v>976</v>
      </c>
      <c r="D25" s="286" t="s">
        <v>1429</v>
      </c>
      <c r="E25" s="272" t="s">
        <v>128</v>
      </c>
      <c r="F25" s="272" t="s">
        <v>134</v>
      </c>
      <c r="G25" s="268">
        <v>2</v>
      </c>
      <c r="H25" s="487">
        <v>1192</v>
      </c>
      <c r="I25" s="488"/>
      <c r="J25" s="316" t="e">
        <f t="shared" si="0"/>
        <v>#DIV/0!</v>
      </c>
      <c r="K25" s="477">
        <v>31</v>
      </c>
      <c r="L25" s="477">
        <v>99400</v>
      </c>
      <c r="M25" s="474"/>
    </row>
    <row r="26" spans="1:13" s="467" customFormat="1">
      <c r="A26" s="467">
        <v>19</v>
      </c>
      <c r="B26" s="55" t="s">
        <v>1430</v>
      </c>
      <c r="C26" s="54" t="s">
        <v>976</v>
      </c>
      <c r="D26" s="286" t="s">
        <v>579</v>
      </c>
      <c r="E26" s="272" t="s">
        <v>117</v>
      </c>
      <c r="F26" s="272" t="s">
        <v>134</v>
      </c>
      <c r="G26" s="268">
        <v>1</v>
      </c>
      <c r="H26" s="487">
        <v>2470</v>
      </c>
      <c r="I26" s="488">
        <v>2470</v>
      </c>
      <c r="J26" s="316">
        <f t="shared" si="0"/>
        <v>1</v>
      </c>
      <c r="K26" s="477">
        <v>81</v>
      </c>
      <c r="L26" s="477">
        <v>99919</v>
      </c>
      <c r="M26" s="474">
        <v>2470</v>
      </c>
    </row>
    <row r="27" spans="1:13" s="481" customFormat="1">
      <c r="A27" s="467">
        <v>20</v>
      </c>
      <c r="B27" s="286" t="s">
        <v>1431</v>
      </c>
      <c r="C27" s="268" t="s">
        <v>976</v>
      </c>
      <c r="D27" s="286" t="s">
        <v>1432</v>
      </c>
      <c r="E27" s="272" t="s">
        <v>1433</v>
      </c>
      <c r="F27" s="272" t="s">
        <v>134</v>
      </c>
      <c r="G27" s="268">
        <v>1</v>
      </c>
      <c r="H27" s="487">
        <v>700</v>
      </c>
      <c r="I27" s="488"/>
      <c r="J27" s="316" t="e">
        <f>H27/I27</f>
        <v>#DIV/0!</v>
      </c>
      <c r="K27" s="477">
        <v>32</v>
      </c>
      <c r="L27" s="477">
        <v>34500</v>
      </c>
      <c r="M27" s="477"/>
    </row>
    <row r="28" spans="1:13" s="467" customFormat="1">
      <c r="A28" s="467">
        <v>21</v>
      </c>
      <c r="B28" s="55" t="s">
        <v>1434</v>
      </c>
      <c r="C28" s="54" t="s">
        <v>976</v>
      </c>
      <c r="D28" s="55" t="s">
        <v>1435</v>
      </c>
      <c r="E28" s="267" t="s">
        <v>128</v>
      </c>
      <c r="F28" s="482" t="s">
        <v>134</v>
      </c>
      <c r="G28" s="384">
        <v>5</v>
      </c>
      <c r="H28" s="483">
        <v>1212</v>
      </c>
      <c r="I28" s="484">
        <v>1512</v>
      </c>
      <c r="J28" s="316">
        <f>H28/I28</f>
        <v>0.80158730158730163</v>
      </c>
      <c r="K28" s="477">
        <v>38</v>
      </c>
      <c r="L28" s="477">
        <v>80963</v>
      </c>
      <c r="M28" s="474">
        <v>1212</v>
      </c>
    </row>
    <row r="29" spans="1:13" s="467" customFormat="1">
      <c r="A29" s="467">
        <v>22</v>
      </c>
      <c r="B29" s="55" t="s">
        <v>1436</v>
      </c>
      <c r="C29" s="54" t="s">
        <v>976</v>
      </c>
      <c r="D29" s="55" t="s">
        <v>1437</v>
      </c>
      <c r="E29" s="267" t="s">
        <v>128</v>
      </c>
      <c r="F29" s="482" t="s">
        <v>134</v>
      </c>
      <c r="G29" s="384">
        <v>4</v>
      </c>
      <c r="H29" s="483">
        <v>1337</v>
      </c>
      <c r="I29" s="484"/>
      <c r="J29" s="316" t="e">
        <f t="shared" si="0"/>
        <v>#DIV/0!</v>
      </c>
      <c r="K29" s="477">
        <v>67</v>
      </c>
      <c r="L29" s="477">
        <v>97200</v>
      </c>
      <c r="M29" s="474"/>
    </row>
    <row r="30" spans="1:13" s="467" customFormat="1">
      <c r="A30" s="467">
        <v>23</v>
      </c>
      <c r="B30" s="55" t="s">
        <v>1438</v>
      </c>
      <c r="C30" s="54" t="s">
        <v>1105</v>
      </c>
      <c r="D30" s="55" t="s">
        <v>579</v>
      </c>
      <c r="E30" s="267" t="s">
        <v>117</v>
      </c>
      <c r="F30" s="482" t="s">
        <v>134</v>
      </c>
      <c r="G30" s="384">
        <v>1</v>
      </c>
      <c r="H30" s="483">
        <v>2351</v>
      </c>
      <c r="I30" s="484">
        <v>2351</v>
      </c>
      <c r="J30" s="316">
        <f t="shared" si="0"/>
        <v>1</v>
      </c>
      <c r="K30" s="477">
        <v>93</v>
      </c>
      <c r="L30" s="477">
        <v>96600</v>
      </c>
      <c r="M30" s="474">
        <v>2351</v>
      </c>
    </row>
    <row r="31" spans="1:13" s="467" customFormat="1">
      <c r="A31" s="467">
        <v>24</v>
      </c>
      <c r="B31" s="55" t="s">
        <v>1439</v>
      </c>
      <c r="C31" s="54" t="s">
        <v>1105</v>
      </c>
      <c r="D31" s="55" t="s">
        <v>1437</v>
      </c>
      <c r="E31" s="267" t="s">
        <v>128</v>
      </c>
      <c r="F31" s="482" t="s">
        <v>134</v>
      </c>
      <c r="G31" s="384">
        <v>4</v>
      </c>
      <c r="H31" s="483">
        <v>6844</v>
      </c>
      <c r="I31" s="484"/>
      <c r="J31" s="316" t="e">
        <f t="shared" si="0"/>
        <v>#DIV/0!</v>
      </c>
      <c r="K31" s="477">
        <v>221</v>
      </c>
      <c r="L31" s="477">
        <v>563800</v>
      </c>
      <c r="M31" s="474"/>
    </row>
    <row r="32" spans="1:13" s="467" customFormat="1">
      <c r="A32" s="467">
        <v>25</v>
      </c>
      <c r="B32" s="55" t="s">
        <v>1440</v>
      </c>
      <c r="C32" s="54" t="s">
        <v>1105</v>
      </c>
      <c r="D32" s="55" t="s">
        <v>1437</v>
      </c>
      <c r="E32" s="267" t="s">
        <v>1441</v>
      </c>
      <c r="F32" s="482" t="s">
        <v>134</v>
      </c>
      <c r="G32" s="384">
        <v>4</v>
      </c>
      <c r="H32" s="483">
        <v>2352</v>
      </c>
      <c r="I32" s="484"/>
      <c r="J32" s="479" t="e">
        <f t="shared" si="0"/>
        <v>#DIV/0!</v>
      </c>
      <c r="K32" s="477">
        <v>59</v>
      </c>
      <c r="L32" s="477">
        <v>164049</v>
      </c>
      <c r="M32" s="474"/>
    </row>
    <row r="33" spans="1:13" s="467" customFormat="1">
      <c r="A33" s="467">
        <v>26</v>
      </c>
      <c r="B33" s="55" t="s">
        <v>1442</v>
      </c>
      <c r="C33" s="54" t="s">
        <v>1105</v>
      </c>
      <c r="D33" s="55" t="s">
        <v>1443</v>
      </c>
      <c r="E33" s="267" t="s">
        <v>128</v>
      </c>
      <c r="F33" s="482" t="s">
        <v>134</v>
      </c>
      <c r="G33" s="384">
        <v>4</v>
      </c>
      <c r="H33" s="483">
        <v>2773</v>
      </c>
      <c r="I33" s="484">
        <v>3054</v>
      </c>
      <c r="J33" s="479">
        <f t="shared" si="0"/>
        <v>0.9079895219384414</v>
      </c>
      <c r="K33" s="477">
        <v>69</v>
      </c>
      <c r="L33" s="477">
        <v>209800</v>
      </c>
      <c r="M33" s="474">
        <v>2773</v>
      </c>
    </row>
    <row r="34" spans="1:13" s="467" customFormat="1">
      <c r="A34" s="467">
        <v>27</v>
      </c>
      <c r="B34" s="55" t="s">
        <v>1444</v>
      </c>
      <c r="C34" s="54" t="s">
        <v>1105</v>
      </c>
      <c r="D34" s="55" t="s">
        <v>1427</v>
      </c>
      <c r="E34" s="267" t="s">
        <v>128</v>
      </c>
      <c r="F34" s="482" t="s">
        <v>134</v>
      </c>
      <c r="G34" s="384">
        <v>3</v>
      </c>
      <c r="H34" s="483">
        <v>9731</v>
      </c>
      <c r="I34" s="484"/>
      <c r="J34" s="479" t="e">
        <f t="shared" si="0"/>
        <v>#DIV/0!</v>
      </c>
      <c r="K34" s="477">
        <v>293</v>
      </c>
      <c r="L34" s="477">
        <v>723800</v>
      </c>
      <c r="M34" s="474"/>
    </row>
    <row r="35" spans="1:13" s="467" customFormat="1">
      <c r="A35" s="467">
        <v>28</v>
      </c>
      <c r="B35" s="55" t="s">
        <v>921</v>
      </c>
      <c r="C35" s="54" t="s">
        <v>1445</v>
      </c>
      <c r="D35" s="55" t="s">
        <v>1446</v>
      </c>
      <c r="E35" s="267" t="s">
        <v>128</v>
      </c>
      <c r="F35" s="482" t="s">
        <v>134</v>
      </c>
      <c r="G35" s="384">
        <v>3</v>
      </c>
      <c r="H35" s="483">
        <v>5582</v>
      </c>
      <c r="I35" s="484"/>
      <c r="J35" s="479" t="e">
        <f t="shared" si="0"/>
        <v>#DIV/0!</v>
      </c>
      <c r="K35" s="477">
        <v>154</v>
      </c>
      <c r="L35" s="477">
        <v>445200</v>
      </c>
      <c r="M35" s="474"/>
    </row>
    <row r="36" spans="1:13" s="467" customFormat="1">
      <c r="A36" s="467">
        <v>29</v>
      </c>
      <c r="B36" s="55" t="s">
        <v>1447</v>
      </c>
      <c r="C36" s="54" t="s">
        <v>1445</v>
      </c>
      <c r="D36" s="55" t="s">
        <v>1427</v>
      </c>
      <c r="E36" s="267" t="s">
        <v>128</v>
      </c>
      <c r="F36" s="482" t="s">
        <v>134</v>
      </c>
      <c r="G36" s="384">
        <v>4</v>
      </c>
      <c r="H36" s="483">
        <v>6687</v>
      </c>
      <c r="I36" s="484">
        <v>7421</v>
      </c>
      <c r="J36" s="479">
        <f t="shared" si="0"/>
        <v>0.90109149710281633</v>
      </c>
      <c r="K36" s="477">
        <v>140</v>
      </c>
      <c r="L36" s="477">
        <v>575200</v>
      </c>
      <c r="M36" s="474">
        <v>6687</v>
      </c>
    </row>
    <row r="37" spans="1:13" s="467" customFormat="1">
      <c r="A37" s="467">
        <v>30</v>
      </c>
      <c r="B37" s="55" t="s">
        <v>1448</v>
      </c>
      <c r="C37" s="54" t="s">
        <v>1445</v>
      </c>
      <c r="D37" s="55" t="s">
        <v>1446</v>
      </c>
      <c r="E37" s="267" t="s">
        <v>128</v>
      </c>
      <c r="F37" s="482" t="s">
        <v>134</v>
      </c>
      <c r="G37" s="384">
        <v>2</v>
      </c>
      <c r="H37" s="483">
        <v>960</v>
      </c>
      <c r="I37" s="484">
        <v>966</v>
      </c>
      <c r="J37" s="479">
        <f t="shared" si="0"/>
        <v>0.99378881987577639</v>
      </c>
      <c r="K37" s="477">
        <v>24</v>
      </c>
      <c r="L37" s="477">
        <v>64300</v>
      </c>
      <c r="M37" s="474">
        <v>960</v>
      </c>
    </row>
    <row r="38" spans="1:13" s="467" customFormat="1">
      <c r="A38" s="467">
        <v>31</v>
      </c>
      <c r="B38" s="489" t="s">
        <v>1449</v>
      </c>
      <c r="C38" s="54" t="s">
        <v>1445</v>
      </c>
      <c r="D38" s="55" t="s">
        <v>1427</v>
      </c>
      <c r="E38" s="267" t="s">
        <v>128</v>
      </c>
      <c r="F38" s="482" t="s">
        <v>134</v>
      </c>
      <c r="G38" s="384">
        <v>3</v>
      </c>
      <c r="H38" s="483">
        <v>5637</v>
      </c>
      <c r="I38" s="490">
        <v>7565</v>
      </c>
      <c r="J38" s="316">
        <f t="shared" si="0"/>
        <v>0.74514210178453399</v>
      </c>
      <c r="K38" s="477">
        <v>159</v>
      </c>
      <c r="L38" s="477">
        <v>549200</v>
      </c>
      <c r="M38" s="474">
        <v>5637</v>
      </c>
    </row>
    <row r="39" spans="1:13" s="467" customFormat="1">
      <c r="A39" s="467">
        <v>32</v>
      </c>
      <c r="B39" s="491" t="s">
        <v>1450</v>
      </c>
      <c r="C39" s="890" t="s">
        <v>1451</v>
      </c>
      <c r="D39" s="892" t="s">
        <v>1452</v>
      </c>
      <c r="E39" s="892" t="s">
        <v>128</v>
      </c>
      <c r="F39" s="890" t="s">
        <v>134</v>
      </c>
      <c r="G39" s="894">
        <v>1</v>
      </c>
      <c r="H39" s="894">
        <v>5374</v>
      </c>
      <c r="I39" s="896"/>
      <c r="J39" s="316" t="e">
        <f t="shared" si="0"/>
        <v>#DIV/0!</v>
      </c>
      <c r="K39" s="477">
        <v>66</v>
      </c>
      <c r="L39" s="477">
        <v>207800</v>
      </c>
      <c r="M39" s="474"/>
    </row>
    <row r="40" spans="1:13" s="467" customFormat="1">
      <c r="A40" s="467">
        <v>33</v>
      </c>
      <c r="B40" s="478" t="s">
        <v>480</v>
      </c>
      <c r="C40" s="891"/>
      <c r="D40" s="893"/>
      <c r="E40" s="893"/>
      <c r="F40" s="891"/>
      <c r="G40" s="895"/>
      <c r="H40" s="895"/>
      <c r="I40" s="897"/>
      <c r="J40" s="479" t="e">
        <f t="shared" si="0"/>
        <v>#DIV/0!</v>
      </c>
      <c r="K40" s="477">
        <v>110</v>
      </c>
      <c r="L40" s="477">
        <v>245900</v>
      </c>
      <c r="M40" s="474"/>
    </row>
    <row r="41" spans="1:13" s="467" customFormat="1">
      <c r="A41" s="467">
        <v>34</v>
      </c>
      <c r="B41" s="478" t="s">
        <v>1453</v>
      </c>
      <c r="C41" s="492" t="s">
        <v>184</v>
      </c>
      <c r="D41" s="493" t="s">
        <v>1454</v>
      </c>
      <c r="E41" s="494" t="s">
        <v>128</v>
      </c>
      <c r="F41" s="495" t="s">
        <v>134</v>
      </c>
      <c r="G41" s="496">
        <v>3</v>
      </c>
      <c r="H41" s="497">
        <v>1558</v>
      </c>
      <c r="I41" s="484"/>
      <c r="J41" s="316" t="e">
        <f t="shared" si="0"/>
        <v>#DIV/0!</v>
      </c>
      <c r="K41" s="477">
        <v>42</v>
      </c>
      <c r="L41" s="477">
        <v>87700</v>
      </c>
      <c r="M41" s="474"/>
    </row>
    <row r="42" spans="1:13" s="467" customFormat="1">
      <c r="A42" s="467">
        <v>35</v>
      </c>
      <c r="B42" s="899" t="s">
        <v>1455</v>
      </c>
      <c r="C42" s="913" t="s">
        <v>1456</v>
      </c>
      <c r="D42" s="286" t="s">
        <v>579</v>
      </c>
      <c r="E42" s="272" t="s">
        <v>117</v>
      </c>
      <c r="F42" s="272" t="s">
        <v>134</v>
      </c>
      <c r="G42" s="268">
        <v>2</v>
      </c>
      <c r="H42" s="487">
        <v>215500</v>
      </c>
      <c r="I42" s="488">
        <v>215500</v>
      </c>
      <c r="J42" s="316">
        <f t="shared" si="0"/>
        <v>1</v>
      </c>
      <c r="K42" s="477">
        <v>2800</v>
      </c>
      <c r="L42" s="477">
        <v>18983404</v>
      </c>
      <c r="M42" s="474">
        <v>215500</v>
      </c>
    </row>
    <row r="43" spans="1:13" s="467" customFormat="1">
      <c r="B43" s="892"/>
      <c r="C43" s="865"/>
      <c r="D43" s="286" t="s">
        <v>1457</v>
      </c>
      <c r="E43" s="272" t="s">
        <v>128</v>
      </c>
      <c r="F43" s="272" t="s">
        <v>134</v>
      </c>
      <c r="G43" s="268">
        <v>2</v>
      </c>
      <c r="H43" s="487">
        <v>257547</v>
      </c>
      <c r="I43" s="488">
        <v>260459</v>
      </c>
      <c r="J43" s="316">
        <f t="shared" si="0"/>
        <v>0.98881973746347795</v>
      </c>
      <c r="K43" s="477">
        <v>2950</v>
      </c>
      <c r="L43" s="477">
        <v>19342112</v>
      </c>
      <c r="M43" s="474">
        <v>257547</v>
      </c>
    </row>
    <row r="44" spans="1:13" s="467" customFormat="1">
      <c r="B44" s="893"/>
      <c r="C44" s="866"/>
      <c r="D44" s="286" t="s">
        <v>579</v>
      </c>
      <c r="E44" s="272" t="s">
        <v>117</v>
      </c>
      <c r="F44" s="272" t="s">
        <v>134</v>
      </c>
      <c r="G44" s="268">
        <v>1</v>
      </c>
      <c r="H44" s="487">
        <v>19975</v>
      </c>
      <c r="I44" s="488">
        <v>19975</v>
      </c>
      <c r="J44" s="316">
        <f t="shared" si="0"/>
        <v>1</v>
      </c>
      <c r="K44" s="477">
        <v>399</v>
      </c>
      <c r="L44" s="477">
        <v>1287919</v>
      </c>
      <c r="M44" s="474">
        <v>19975</v>
      </c>
    </row>
    <row r="45" spans="1:13" s="481" customFormat="1" ht="27">
      <c r="A45" s="481">
        <v>36</v>
      </c>
      <c r="B45" s="498" t="s">
        <v>1458</v>
      </c>
      <c r="C45" s="268" t="s">
        <v>1456</v>
      </c>
      <c r="D45" s="286" t="s">
        <v>1459</v>
      </c>
      <c r="E45" s="272" t="s">
        <v>128</v>
      </c>
      <c r="F45" s="272" t="s">
        <v>134</v>
      </c>
      <c r="G45" s="268">
        <v>4</v>
      </c>
      <c r="H45" s="487">
        <v>129250</v>
      </c>
      <c r="I45" s="488">
        <v>140483</v>
      </c>
      <c r="J45" s="316">
        <f t="shared" si="0"/>
        <v>0.92004014720642358</v>
      </c>
      <c r="K45" s="477">
        <v>1850</v>
      </c>
      <c r="L45" s="477">
        <v>9003200</v>
      </c>
      <c r="M45" s="477">
        <v>129250</v>
      </c>
    </row>
    <row r="46" spans="1:13" s="481" customFormat="1" ht="40.5">
      <c r="A46" s="481">
        <v>37</v>
      </c>
      <c r="B46" s="498" t="s">
        <v>1460</v>
      </c>
      <c r="C46" s="268" t="s">
        <v>1456</v>
      </c>
      <c r="D46" s="286" t="s">
        <v>579</v>
      </c>
      <c r="E46" s="272" t="s">
        <v>117</v>
      </c>
      <c r="F46" s="272" t="s">
        <v>134</v>
      </c>
      <c r="G46" s="268">
        <v>1</v>
      </c>
      <c r="H46" s="487">
        <v>137412</v>
      </c>
      <c r="I46" s="488">
        <v>137412</v>
      </c>
      <c r="J46" s="316">
        <f t="shared" si="0"/>
        <v>1</v>
      </c>
      <c r="K46" s="477">
        <v>1720</v>
      </c>
      <c r="L46" s="477">
        <v>8168500</v>
      </c>
      <c r="M46" s="477">
        <v>137412</v>
      </c>
    </row>
    <row r="47" spans="1:13" s="467" customFormat="1">
      <c r="A47" s="481">
        <v>38</v>
      </c>
      <c r="B47" s="55" t="s">
        <v>1461</v>
      </c>
      <c r="C47" s="54" t="s">
        <v>1422</v>
      </c>
      <c r="D47" s="55" t="s">
        <v>1427</v>
      </c>
      <c r="E47" s="267" t="s">
        <v>128</v>
      </c>
      <c r="F47" s="482" t="s">
        <v>134</v>
      </c>
      <c r="G47" s="384">
        <v>2</v>
      </c>
      <c r="H47" s="483">
        <v>1184</v>
      </c>
      <c r="I47" s="484"/>
      <c r="J47" s="479" t="e">
        <f t="shared" si="0"/>
        <v>#DIV/0!</v>
      </c>
      <c r="K47" s="477">
        <v>58</v>
      </c>
      <c r="L47" s="477">
        <v>71600</v>
      </c>
      <c r="M47" s="474"/>
    </row>
    <row r="48" spans="1:13" s="467" customFormat="1">
      <c r="A48" s="481">
        <v>39</v>
      </c>
      <c r="B48" s="55" t="s">
        <v>994</v>
      </c>
      <c r="C48" s="54" t="s">
        <v>217</v>
      </c>
      <c r="D48" s="286" t="s">
        <v>1462</v>
      </c>
      <c r="E48" s="272" t="s">
        <v>128</v>
      </c>
      <c r="F48" s="272" t="s">
        <v>134</v>
      </c>
      <c r="G48" s="268">
        <v>2</v>
      </c>
      <c r="H48" s="487">
        <v>2688</v>
      </c>
      <c r="I48" s="488"/>
      <c r="J48" s="316" t="e">
        <f t="shared" si="0"/>
        <v>#DIV/0!</v>
      </c>
      <c r="K48" s="477">
        <v>167</v>
      </c>
      <c r="L48" s="477">
        <v>188400</v>
      </c>
      <c r="M48" s="474"/>
    </row>
    <row r="49" spans="1:13" s="467" customFormat="1">
      <c r="A49" s="481">
        <v>40</v>
      </c>
      <c r="B49" s="55" t="s">
        <v>584</v>
      </c>
      <c r="C49" s="54" t="s">
        <v>420</v>
      </c>
      <c r="D49" s="55" t="s">
        <v>1195</v>
      </c>
      <c r="E49" s="267" t="s">
        <v>128</v>
      </c>
      <c r="F49" s="482" t="s">
        <v>134</v>
      </c>
      <c r="G49" s="384">
        <v>4</v>
      </c>
      <c r="H49" s="483">
        <v>47597</v>
      </c>
      <c r="I49" s="484"/>
      <c r="J49" s="316" t="e">
        <f t="shared" si="0"/>
        <v>#DIV/0!</v>
      </c>
      <c r="K49" s="477">
        <v>1200</v>
      </c>
      <c r="L49" s="477">
        <v>2671000</v>
      </c>
      <c r="M49" s="474"/>
    </row>
    <row r="50" spans="1:13">
      <c r="A50" s="481">
        <v>41</v>
      </c>
      <c r="B50" s="55" t="s">
        <v>1463</v>
      </c>
      <c r="C50" s="54" t="s">
        <v>420</v>
      </c>
      <c r="D50" s="55" t="s">
        <v>579</v>
      </c>
      <c r="E50" s="267" t="s">
        <v>117</v>
      </c>
      <c r="F50" s="482" t="s">
        <v>134</v>
      </c>
      <c r="G50" s="384">
        <v>1</v>
      </c>
      <c r="H50" s="483">
        <v>2482</v>
      </c>
      <c r="I50" s="484">
        <v>2482</v>
      </c>
      <c r="J50" s="316">
        <f t="shared" si="0"/>
        <v>1</v>
      </c>
      <c r="K50" s="477">
        <v>44</v>
      </c>
      <c r="L50" s="477">
        <v>124200</v>
      </c>
      <c r="M50" s="486">
        <v>2482</v>
      </c>
    </row>
    <row r="51" spans="1:13" s="467" customFormat="1">
      <c r="A51" s="481">
        <v>42</v>
      </c>
      <c r="B51" s="55" t="s">
        <v>995</v>
      </c>
      <c r="C51" s="54" t="s">
        <v>420</v>
      </c>
      <c r="D51" s="55" t="s">
        <v>1432</v>
      </c>
      <c r="E51" s="267" t="s">
        <v>128</v>
      </c>
      <c r="F51" s="482" t="s">
        <v>134</v>
      </c>
      <c r="G51" s="384">
        <v>2</v>
      </c>
      <c r="H51" s="483">
        <v>2934</v>
      </c>
      <c r="I51" s="484">
        <v>3968</v>
      </c>
      <c r="J51" s="316">
        <f t="shared" si="0"/>
        <v>0.73941532258064513</v>
      </c>
      <c r="K51" s="477">
        <v>124</v>
      </c>
      <c r="L51" s="477">
        <v>140000</v>
      </c>
      <c r="M51" s="474">
        <v>2934</v>
      </c>
    </row>
    <row r="52" spans="1:13" s="467" customFormat="1">
      <c r="A52" s="481">
        <v>43</v>
      </c>
      <c r="B52" s="55" t="s">
        <v>1464</v>
      </c>
      <c r="C52" s="54" t="s">
        <v>420</v>
      </c>
      <c r="D52" s="55" t="s">
        <v>579</v>
      </c>
      <c r="E52" s="267" t="s">
        <v>117</v>
      </c>
      <c r="F52" s="482" t="s">
        <v>134</v>
      </c>
      <c r="G52" s="384">
        <v>1</v>
      </c>
      <c r="H52" s="483">
        <v>1468</v>
      </c>
      <c r="I52" s="484">
        <v>1468</v>
      </c>
      <c r="J52" s="316">
        <f t="shared" si="0"/>
        <v>1</v>
      </c>
      <c r="K52" s="477">
        <v>47</v>
      </c>
      <c r="L52" s="477">
        <v>51000</v>
      </c>
      <c r="M52" s="474">
        <v>1468</v>
      </c>
    </row>
    <row r="53" spans="1:13" s="467" customFormat="1">
      <c r="A53" s="481">
        <v>44</v>
      </c>
      <c r="B53" s="55" t="s">
        <v>1465</v>
      </c>
      <c r="C53" s="54" t="s">
        <v>420</v>
      </c>
      <c r="D53" s="55" t="s">
        <v>1427</v>
      </c>
      <c r="E53" s="267" t="s">
        <v>128</v>
      </c>
      <c r="F53" s="482" t="s">
        <v>134</v>
      </c>
      <c r="G53" s="384">
        <v>2</v>
      </c>
      <c r="H53" s="483">
        <v>4329</v>
      </c>
      <c r="I53" s="484"/>
      <c r="J53" s="316" t="e">
        <f t="shared" si="0"/>
        <v>#DIV/0!</v>
      </c>
      <c r="K53" s="477">
        <v>71</v>
      </c>
      <c r="L53" s="477">
        <v>239000</v>
      </c>
      <c r="M53" s="474"/>
    </row>
    <row r="54" spans="1:13" s="467" customFormat="1">
      <c r="A54" s="481">
        <v>45</v>
      </c>
      <c r="B54" s="55" t="s">
        <v>1466</v>
      </c>
      <c r="C54" s="54" t="s">
        <v>217</v>
      </c>
      <c r="D54" s="55" t="s">
        <v>1427</v>
      </c>
      <c r="E54" s="267" t="s">
        <v>128</v>
      </c>
      <c r="F54" s="267" t="s">
        <v>134</v>
      </c>
      <c r="G54" s="268">
        <v>2</v>
      </c>
      <c r="H54" s="476">
        <v>5094</v>
      </c>
      <c r="I54" s="84"/>
      <c r="J54" s="479" t="e">
        <f t="shared" si="0"/>
        <v>#DIV/0!</v>
      </c>
      <c r="K54" s="477">
        <v>187</v>
      </c>
      <c r="L54" s="477">
        <v>402000</v>
      </c>
      <c r="M54" s="474"/>
    </row>
    <row r="55" spans="1:13" s="467" customFormat="1">
      <c r="A55" s="481">
        <v>46</v>
      </c>
      <c r="B55" s="55" t="s">
        <v>1467</v>
      </c>
      <c r="C55" s="54" t="s">
        <v>217</v>
      </c>
      <c r="D55" s="55" t="s">
        <v>1462</v>
      </c>
      <c r="E55" s="267" t="s">
        <v>128</v>
      </c>
      <c r="F55" s="267" t="s">
        <v>134</v>
      </c>
      <c r="G55" s="268">
        <v>5</v>
      </c>
      <c r="H55" s="476">
        <v>3523</v>
      </c>
      <c r="I55" s="84"/>
      <c r="J55" s="316" t="e">
        <f t="shared" si="0"/>
        <v>#DIV/0!</v>
      </c>
      <c r="K55" s="477">
        <v>175</v>
      </c>
      <c r="L55" s="477">
        <v>278500</v>
      </c>
      <c r="M55" s="474"/>
    </row>
    <row r="56" spans="1:13" s="467" customFormat="1">
      <c r="A56" s="481">
        <v>47</v>
      </c>
      <c r="B56" s="55" t="s">
        <v>1468</v>
      </c>
      <c r="C56" s="54" t="s">
        <v>217</v>
      </c>
      <c r="D56" s="55" t="s">
        <v>1427</v>
      </c>
      <c r="E56" s="267" t="s">
        <v>128</v>
      </c>
      <c r="F56" s="267" t="s">
        <v>134</v>
      </c>
      <c r="G56" s="268">
        <v>8</v>
      </c>
      <c r="H56" s="476">
        <v>3253</v>
      </c>
      <c r="I56" s="84"/>
      <c r="J56" s="316" t="e">
        <f t="shared" si="0"/>
        <v>#DIV/0!</v>
      </c>
      <c r="K56" s="477">
        <v>134</v>
      </c>
      <c r="L56" s="477">
        <v>250400</v>
      </c>
      <c r="M56" s="474"/>
    </row>
    <row r="57" spans="1:13" s="467" customFormat="1">
      <c r="A57" s="481">
        <v>48</v>
      </c>
      <c r="B57" s="55" t="s">
        <v>1469</v>
      </c>
      <c r="C57" s="54" t="s">
        <v>217</v>
      </c>
      <c r="D57" s="55" t="s">
        <v>1432</v>
      </c>
      <c r="E57" s="267" t="s">
        <v>128</v>
      </c>
      <c r="F57" s="267" t="s">
        <v>134</v>
      </c>
      <c r="G57" s="268">
        <v>7</v>
      </c>
      <c r="H57" s="476">
        <v>3610</v>
      </c>
      <c r="I57" s="84"/>
      <c r="J57" s="479" t="e">
        <f t="shared" si="0"/>
        <v>#DIV/0!</v>
      </c>
      <c r="K57" s="477">
        <v>152</v>
      </c>
      <c r="L57" s="477">
        <v>282200</v>
      </c>
      <c r="M57" s="474"/>
    </row>
    <row r="58" spans="1:13" s="467" customFormat="1">
      <c r="A58" s="481">
        <v>49</v>
      </c>
      <c r="B58" s="55" t="s">
        <v>1470</v>
      </c>
      <c r="C58" s="54" t="s">
        <v>217</v>
      </c>
      <c r="D58" s="55" t="s">
        <v>1427</v>
      </c>
      <c r="E58" s="267" t="s">
        <v>128</v>
      </c>
      <c r="F58" s="272" t="s">
        <v>134</v>
      </c>
      <c r="G58" s="268">
        <v>5</v>
      </c>
      <c r="H58" s="487">
        <v>3899</v>
      </c>
      <c r="I58" s="488"/>
      <c r="J58" s="479" t="e">
        <f t="shared" si="0"/>
        <v>#DIV/0!</v>
      </c>
      <c r="K58" s="477">
        <v>184</v>
      </c>
      <c r="L58" s="477">
        <v>296400</v>
      </c>
      <c r="M58" s="474"/>
    </row>
    <row r="59" spans="1:13" s="467" customFormat="1">
      <c r="A59" s="481">
        <v>50</v>
      </c>
      <c r="B59" s="55" t="s">
        <v>1471</v>
      </c>
      <c r="C59" s="54" t="s">
        <v>217</v>
      </c>
      <c r="D59" s="286" t="s">
        <v>1432</v>
      </c>
      <c r="E59" s="272" t="s">
        <v>128</v>
      </c>
      <c r="F59" s="272" t="s">
        <v>134</v>
      </c>
      <c r="G59" s="268">
        <v>5</v>
      </c>
      <c r="H59" s="487">
        <v>3732</v>
      </c>
      <c r="I59" s="488"/>
      <c r="J59" s="479" t="e">
        <f t="shared" si="0"/>
        <v>#DIV/0!</v>
      </c>
      <c r="K59" s="477">
        <v>124</v>
      </c>
      <c r="L59" s="477">
        <v>284600</v>
      </c>
      <c r="M59" s="474"/>
    </row>
    <row r="60" spans="1:13" s="467" customFormat="1">
      <c r="A60" s="481">
        <v>51</v>
      </c>
      <c r="B60" s="55" t="s">
        <v>1472</v>
      </c>
      <c r="C60" s="54" t="s">
        <v>217</v>
      </c>
      <c r="D60" s="55" t="s">
        <v>1427</v>
      </c>
      <c r="E60" s="267" t="s">
        <v>128</v>
      </c>
      <c r="F60" s="482" t="s">
        <v>134</v>
      </c>
      <c r="G60" s="384">
        <v>7</v>
      </c>
      <c r="H60" s="483">
        <v>5802</v>
      </c>
      <c r="I60" s="484">
        <v>7153</v>
      </c>
      <c r="J60" s="479">
        <f t="shared" si="0"/>
        <v>0.81112819795889834</v>
      </c>
      <c r="K60" s="5">
        <v>208</v>
      </c>
      <c r="L60" s="5">
        <v>477700</v>
      </c>
      <c r="M60" s="474">
        <v>5802</v>
      </c>
    </row>
    <row r="61" spans="1:13" s="467" customFormat="1">
      <c r="A61" s="481">
        <v>52</v>
      </c>
      <c r="B61" s="55" t="s">
        <v>1473</v>
      </c>
      <c r="C61" s="54" t="s">
        <v>217</v>
      </c>
      <c r="D61" s="55" t="s">
        <v>1474</v>
      </c>
      <c r="E61" s="267" t="s">
        <v>128</v>
      </c>
      <c r="F61" s="267" t="s">
        <v>134</v>
      </c>
      <c r="G61" s="268">
        <v>9</v>
      </c>
      <c r="H61" s="476">
        <v>3703</v>
      </c>
      <c r="I61" s="84"/>
      <c r="J61" s="316" t="e">
        <f t="shared" si="0"/>
        <v>#DIV/0!</v>
      </c>
      <c r="K61" s="5">
        <v>146</v>
      </c>
      <c r="L61" s="5">
        <v>287800</v>
      </c>
      <c r="M61" s="474"/>
    </row>
    <row r="62" spans="1:13" s="467" customFormat="1">
      <c r="A62" s="481">
        <v>53</v>
      </c>
      <c r="B62" s="55" t="s">
        <v>1475</v>
      </c>
      <c r="C62" s="54" t="s">
        <v>217</v>
      </c>
      <c r="D62" s="55" t="s">
        <v>1427</v>
      </c>
      <c r="E62" s="267" t="s">
        <v>128</v>
      </c>
      <c r="F62" s="267" t="s">
        <v>134</v>
      </c>
      <c r="G62" s="268">
        <v>5</v>
      </c>
      <c r="H62" s="476">
        <v>10856</v>
      </c>
      <c r="I62" s="84"/>
      <c r="J62" s="316" t="e">
        <f t="shared" si="0"/>
        <v>#DIV/0!</v>
      </c>
      <c r="K62" s="5">
        <v>328</v>
      </c>
      <c r="L62" s="5">
        <v>690300</v>
      </c>
      <c r="M62" s="474"/>
    </row>
    <row r="63" spans="1:13" s="467" customFormat="1">
      <c r="A63" s="481">
        <v>54</v>
      </c>
      <c r="B63" s="55" t="s">
        <v>1476</v>
      </c>
      <c r="C63" s="54" t="s">
        <v>217</v>
      </c>
      <c r="D63" s="55" t="s">
        <v>1427</v>
      </c>
      <c r="E63" s="267" t="s">
        <v>128</v>
      </c>
      <c r="F63" s="267" t="s">
        <v>134</v>
      </c>
      <c r="G63" s="268">
        <v>3</v>
      </c>
      <c r="H63" s="476">
        <v>4866</v>
      </c>
      <c r="I63" s="84"/>
      <c r="J63" s="479" t="e">
        <f t="shared" si="0"/>
        <v>#DIV/0!</v>
      </c>
      <c r="K63" s="5">
        <v>186</v>
      </c>
      <c r="L63" s="5">
        <v>380400</v>
      </c>
      <c r="M63" s="474"/>
    </row>
    <row r="64" spans="1:13" s="467" customFormat="1">
      <c r="A64" s="481">
        <v>55</v>
      </c>
      <c r="B64" s="55" t="s">
        <v>1477</v>
      </c>
      <c r="C64" s="54" t="s">
        <v>217</v>
      </c>
      <c r="D64" s="55" t="s">
        <v>1437</v>
      </c>
      <c r="E64" s="267" t="s">
        <v>128</v>
      </c>
      <c r="F64" s="272" t="s">
        <v>134</v>
      </c>
      <c r="G64" s="268">
        <v>5</v>
      </c>
      <c r="H64" s="487">
        <v>4004</v>
      </c>
      <c r="I64" s="488"/>
      <c r="J64" s="316" t="e">
        <f t="shared" si="0"/>
        <v>#DIV/0!</v>
      </c>
      <c r="K64" s="5">
        <v>183</v>
      </c>
      <c r="L64" s="5">
        <v>303800</v>
      </c>
      <c r="M64" s="474"/>
    </row>
    <row r="65" spans="1:13" s="467" customFormat="1">
      <c r="A65" s="481">
        <v>56</v>
      </c>
      <c r="B65" s="55" t="s">
        <v>1478</v>
      </c>
      <c r="C65" s="54" t="s">
        <v>217</v>
      </c>
      <c r="D65" s="55" t="s">
        <v>1427</v>
      </c>
      <c r="E65" s="267" t="s">
        <v>128</v>
      </c>
      <c r="F65" s="267" t="s">
        <v>134</v>
      </c>
      <c r="G65" s="268">
        <v>4</v>
      </c>
      <c r="H65" s="476">
        <v>3621</v>
      </c>
      <c r="I65" s="84"/>
      <c r="J65" s="316" t="e">
        <f t="shared" si="0"/>
        <v>#DIV/0!</v>
      </c>
      <c r="K65" s="5">
        <v>209</v>
      </c>
      <c r="L65" s="5">
        <v>258600</v>
      </c>
      <c r="M65" s="474"/>
    </row>
    <row r="66" spans="1:13" s="467" customFormat="1">
      <c r="A66" s="481">
        <v>57</v>
      </c>
      <c r="B66" s="55" t="s">
        <v>1479</v>
      </c>
      <c r="C66" s="54" t="s">
        <v>217</v>
      </c>
      <c r="D66" s="55" t="s">
        <v>1427</v>
      </c>
      <c r="E66" s="267" t="s">
        <v>128</v>
      </c>
      <c r="F66" s="267" t="s">
        <v>134</v>
      </c>
      <c r="G66" s="268">
        <v>7</v>
      </c>
      <c r="H66" s="476">
        <v>3919</v>
      </c>
      <c r="I66" s="84"/>
      <c r="J66" s="479" t="e">
        <f t="shared" si="0"/>
        <v>#DIV/0!</v>
      </c>
      <c r="K66" s="5">
        <v>201</v>
      </c>
      <c r="L66" s="5">
        <v>288700</v>
      </c>
      <c r="M66" s="474"/>
    </row>
    <row r="67" spans="1:13" s="467" customFormat="1">
      <c r="A67" s="481">
        <v>58</v>
      </c>
      <c r="B67" s="55" t="s">
        <v>1480</v>
      </c>
      <c r="C67" s="54" t="s">
        <v>217</v>
      </c>
      <c r="D67" s="55" t="s">
        <v>1437</v>
      </c>
      <c r="E67" s="267" t="s">
        <v>128</v>
      </c>
      <c r="F67" s="272" t="s">
        <v>134</v>
      </c>
      <c r="G67" s="268">
        <v>4</v>
      </c>
      <c r="H67" s="487">
        <v>6050</v>
      </c>
      <c r="I67" s="488"/>
      <c r="J67" s="479" t="e">
        <f t="shared" si="0"/>
        <v>#DIV/0!</v>
      </c>
      <c r="K67" s="5">
        <v>128</v>
      </c>
      <c r="L67" s="5">
        <v>364100</v>
      </c>
      <c r="M67" s="474"/>
    </row>
    <row r="68" spans="1:13" s="467" customFormat="1">
      <c r="A68" s="481">
        <v>59</v>
      </c>
      <c r="B68" s="55" t="s">
        <v>1481</v>
      </c>
      <c r="C68" s="54" t="s">
        <v>217</v>
      </c>
      <c r="D68" s="55" t="s">
        <v>1452</v>
      </c>
      <c r="E68" s="267" t="s">
        <v>128</v>
      </c>
      <c r="F68" s="267" t="s">
        <v>134</v>
      </c>
      <c r="G68" s="268">
        <v>4</v>
      </c>
      <c r="H68" s="476">
        <v>3718</v>
      </c>
      <c r="I68" s="84"/>
      <c r="J68" s="479" t="e">
        <f t="shared" si="0"/>
        <v>#DIV/0!</v>
      </c>
      <c r="K68" s="5">
        <v>127</v>
      </c>
      <c r="L68" s="5">
        <v>306100</v>
      </c>
      <c r="M68" s="474"/>
    </row>
    <row r="69" spans="1:13" s="467" customFormat="1">
      <c r="A69" s="481">
        <v>60</v>
      </c>
      <c r="B69" s="55" t="s">
        <v>1482</v>
      </c>
      <c r="C69" s="54" t="s">
        <v>217</v>
      </c>
      <c r="D69" s="286" t="s">
        <v>579</v>
      </c>
      <c r="E69" s="272" t="s">
        <v>117</v>
      </c>
      <c r="F69" s="272" t="s">
        <v>134</v>
      </c>
      <c r="G69" s="268">
        <v>1</v>
      </c>
      <c r="H69" s="487">
        <v>12540</v>
      </c>
      <c r="I69" s="488">
        <v>12540</v>
      </c>
      <c r="J69" s="479">
        <f t="shared" si="0"/>
        <v>1</v>
      </c>
      <c r="K69" s="5">
        <v>1636.46</v>
      </c>
      <c r="L69" s="5">
        <v>872100</v>
      </c>
      <c r="M69" s="474">
        <v>12540</v>
      </c>
    </row>
    <row r="70" spans="1:13" s="467" customFormat="1">
      <c r="A70" s="481">
        <v>61</v>
      </c>
      <c r="B70" s="55" t="s">
        <v>1483</v>
      </c>
      <c r="C70" s="54" t="s">
        <v>217</v>
      </c>
      <c r="D70" s="55" t="s">
        <v>1484</v>
      </c>
      <c r="E70" s="267" t="s">
        <v>128</v>
      </c>
      <c r="F70" s="267" t="s">
        <v>134</v>
      </c>
      <c r="G70" s="268">
        <v>6</v>
      </c>
      <c r="H70" s="476">
        <v>2040</v>
      </c>
      <c r="I70" s="84"/>
      <c r="J70" s="316" t="e">
        <f t="shared" si="0"/>
        <v>#DIV/0!</v>
      </c>
      <c r="K70" s="5">
        <v>94</v>
      </c>
      <c r="L70" s="5">
        <v>148900</v>
      </c>
      <c r="M70" s="474"/>
    </row>
    <row r="71" spans="1:13" s="467" customFormat="1">
      <c r="A71" s="481">
        <v>62</v>
      </c>
      <c r="B71" s="55" t="s">
        <v>1485</v>
      </c>
      <c r="C71" s="54" t="s">
        <v>217</v>
      </c>
      <c r="D71" s="55" t="s">
        <v>1427</v>
      </c>
      <c r="E71" s="267" t="s">
        <v>128</v>
      </c>
      <c r="F71" s="267" t="s">
        <v>134</v>
      </c>
      <c r="G71" s="268">
        <v>6</v>
      </c>
      <c r="H71" s="476">
        <v>2629</v>
      </c>
      <c r="I71" s="84"/>
      <c r="J71" s="316" t="e">
        <f t="shared" si="0"/>
        <v>#DIV/0!</v>
      </c>
      <c r="K71" s="5">
        <v>113</v>
      </c>
      <c r="L71" s="5">
        <v>199500</v>
      </c>
      <c r="M71" s="474"/>
    </row>
    <row r="72" spans="1:13" s="467" customFormat="1">
      <c r="A72" s="481">
        <v>63</v>
      </c>
      <c r="B72" s="55" t="s">
        <v>1486</v>
      </c>
      <c r="C72" s="54" t="s">
        <v>217</v>
      </c>
      <c r="D72" s="55" t="s">
        <v>1427</v>
      </c>
      <c r="E72" s="267" t="s">
        <v>128</v>
      </c>
      <c r="F72" s="272" t="s">
        <v>134</v>
      </c>
      <c r="G72" s="268">
        <v>3</v>
      </c>
      <c r="H72" s="487">
        <v>8818</v>
      </c>
      <c r="I72" s="488"/>
      <c r="J72" s="479" t="e">
        <f t="shared" ref="J72:J132" si="1">H72/I72</f>
        <v>#DIV/0!</v>
      </c>
      <c r="K72" s="5">
        <v>386</v>
      </c>
      <c r="L72" s="5">
        <v>671300</v>
      </c>
      <c r="M72" s="474"/>
    </row>
    <row r="73" spans="1:13" s="467" customFormat="1">
      <c r="A73" s="481">
        <v>64</v>
      </c>
      <c r="B73" s="55" t="s">
        <v>1487</v>
      </c>
      <c r="C73" s="54" t="s">
        <v>217</v>
      </c>
      <c r="D73" s="914" t="s">
        <v>1427</v>
      </c>
      <c r="E73" s="916" t="s">
        <v>128</v>
      </c>
      <c r="F73" s="917" t="s">
        <v>134</v>
      </c>
      <c r="G73" s="917">
        <v>4</v>
      </c>
      <c r="H73" s="918">
        <v>6356</v>
      </c>
      <c r="I73" s="919"/>
      <c r="J73" s="316" t="e">
        <f t="shared" si="1"/>
        <v>#DIV/0!</v>
      </c>
      <c r="K73" s="5">
        <v>91</v>
      </c>
      <c r="L73" s="5">
        <v>198700</v>
      </c>
      <c r="M73" s="474"/>
    </row>
    <row r="74" spans="1:13" s="467" customFormat="1">
      <c r="A74" s="481">
        <v>65</v>
      </c>
      <c r="B74" s="55" t="s">
        <v>1488</v>
      </c>
      <c r="C74" s="54" t="s">
        <v>217</v>
      </c>
      <c r="D74" s="915"/>
      <c r="E74" s="915"/>
      <c r="F74" s="915"/>
      <c r="G74" s="915"/>
      <c r="H74" s="915"/>
      <c r="I74" s="915"/>
      <c r="J74" s="316" t="e">
        <f t="shared" si="1"/>
        <v>#DIV/0!</v>
      </c>
      <c r="K74" s="5">
        <v>93</v>
      </c>
      <c r="L74" s="5">
        <v>195800</v>
      </c>
      <c r="M74" s="474"/>
    </row>
    <row r="75" spans="1:13" s="467" customFormat="1">
      <c r="A75" s="481">
        <v>66</v>
      </c>
      <c r="B75" s="55" t="s">
        <v>1489</v>
      </c>
      <c r="C75" s="54" t="s">
        <v>217</v>
      </c>
      <c r="D75" s="55" t="s">
        <v>1427</v>
      </c>
      <c r="E75" s="267" t="s">
        <v>128</v>
      </c>
      <c r="F75" s="267" t="s">
        <v>134</v>
      </c>
      <c r="G75" s="268">
        <v>6</v>
      </c>
      <c r="H75" s="476">
        <v>4218</v>
      </c>
      <c r="I75" s="84"/>
      <c r="J75" s="479" t="e">
        <f t="shared" si="1"/>
        <v>#DIV/0!</v>
      </c>
      <c r="K75" s="5">
        <v>168</v>
      </c>
      <c r="L75" s="5">
        <v>331900</v>
      </c>
      <c r="M75" s="474"/>
    </row>
    <row r="76" spans="1:13" s="467" customFormat="1">
      <c r="A76" s="481">
        <v>67</v>
      </c>
      <c r="B76" s="55" t="s">
        <v>1490</v>
      </c>
      <c r="C76" s="54" t="s">
        <v>217</v>
      </c>
      <c r="D76" s="55" t="s">
        <v>1491</v>
      </c>
      <c r="E76" s="267" t="s">
        <v>128</v>
      </c>
      <c r="F76" s="272" t="s">
        <v>134</v>
      </c>
      <c r="G76" s="268">
        <v>5</v>
      </c>
      <c r="H76" s="487">
        <v>3701</v>
      </c>
      <c r="I76" s="488"/>
      <c r="J76" s="479" t="e">
        <f t="shared" si="1"/>
        <v>#DIV/0!</v>
      </c>
      <c r="K76" s="5">
        <v>133</v>
      </c>
      <c r="L76" s="5">
        <v>286200</v>
      </c>
      <c r="M76" s="474"/>
    </row>
    <row r="77" spans="1:13" s="467" customFormat="1">
      <c r="A77" s="481">
        <v>68</v>
      </c>
      <c r="B77" s="55" t="s">
        <v>1492</v>
      </c>
      <c r="C77" s="54" t="s">
        <v>217</v>
      </c>
      <c r="D77" s="55" t="s">
        <v>1427</v>
      </c>
      <c r="E77" s="267" t="s">
        <v>128</v>
      </c>
      <c r="F77" s="267" t="s">
        <v>134</v>
      </c>
      <c r="G77" s="268">
        <v>6</v>
      </c>
      <c r="H77" s="476">
        <v>3269</v>
      </c>
      <c r="I77" s="84"/>
      <c r="J77" s="479" t="e">
        <f t="shared" si="1"/>
        <v>#DIV/0!</v>
      </c>
      <c r="K77" s="5">
        <v>164</v>
      </c>
      <c r="L77" s="5">
        <v>245300</v>
      </c>
      <c r="M77" s="474"/>
    </row>
    <row r="78" spans="1:13" s="467" customFormat="1">
      <c r="A78" s="481">
        <v>69</v>
      </c>
      <c r="B78" s="55" t="s">
        <v>1493</v>
      </c>
      <c r="C78" s="54" t="s">
        <v>217</v>
      </c>
      <c r="D78" s="55" t="s">
        <v>1491</v>
      </c>
      <c r="E78" s="267" t="s">
        <v>128</v>
      </c>
      <c r="F78" s="267" t="s">
        <v>134</v>
      </c>
      <c r="G78" s="268">
        <v>4</v>
      </c>
      <c r="H78" s="476">
        <v>2772</v>
      </c>
      <c r="I78" s="84"/>
      <c r="J78" s="479" t="e">
        <f t="shared" si="1"/>
        <v>#DIV/0!</v>
      </c>
      <c r="K78" s="5">
        <v>124</v>
      </c>
      <c r="L78" s="5">
        <v>218900</v>
      </c>
      <c r="M78" s="474"/>
    </row>
    <row r="79" spans="1:13" s="467" customFormat="1">
      <c r="A79" s="481">
        <v>70</v>
      </c>
      <c r="B79" s="55" t="s">
        <v>1494</v>
      </c>
      <c r="C79" s="54" t="s">
        <v>217</v>
      </c>
      <c r="D79" s="55" t="s">
        <v>1491</v>
      </c>
      <c r="E79" s="267" t="s">
        <v>128</v>
      </c>
      <c r="F79" s="272" t="s">
        <v>134</v>
      </c>
      <c r="G79" s="268">
        <v>3</v>
      </c>
      <c r="H79" s="487">
        <v>7554</v>
      </c>
      <c r="I79" s="488"/>
      <c r="J79" s="316" t="e">
        <f t="shared" si="1"/>
        <v>#DIV/0!</v>
      </c>
      <c r="K79" s="5">
        <v>201</v>
      </c>
      <c r="L79" s="5">
        <v>643900</v>
      </c>
      <c r="M79" s="474"/>
    </row>
    <row r="80" spans="1:13" s="467" customFormat="1">
      <c r="A80" s="481">
        <v>71</v>
      </c>
      <c r="B80" s="55" t="s">
        <v>1495</v>
      </c>
      <c r="C80" s="54" t="s">
        <v>217</v>
      </c>
      <c r="D80" s="55" t="s">
        <v>1491</v>
      </c>
      <c r="E80" s="267" t="s">
        <v>128</v>
      </c>
      <c r="F80" s="482" t="s">
        <v>134</v>
      </c>
      <c r="G80" s="384">
        <v>6</v>
      </c>
      <c r="H80" s="483">
        <v>5878</v>
      </c>
      <c r="I80" s="484"/>
      <c r="J80" s="316" t="e">
        <f t="shared" si="1"/>
        <v>#DIV/0!</v>
      </c>
      <c r="K80" s="5">
        <v>231</v>
      </c>
      <c r="L80" s="5">
        <v>481700</v>
      </c>
      <c r="M80" s="474"/>
    </row>
    <row r="81" spans="1:13" s="467" customFormat="1">
      <c r="A81" s="481">
        <v>72</v>
      </c>
      <c r="B81" s="286" t="s">
        <v>1496</v>
      </c>
      <c r="C81" s="268" t="s">
        <v>217</v>
      </c>
      <c r="D81" s="286" t="s">
        <v>1427</v>
      </c>
      <c r="E81" s="272" t="s">
        <v>128</v>
      </c>
      <c r="F81" s="272" t="s">
        <v>134</v>
      </c>
      <c r="G81" s="268">
        <v>6</v>
      </c>
      <c r="H81" s="487">
        <v>6744</v>
      </c>
      <c r="I81" s="488"/>
      <c r="J81" s="479" t="e">
        <f t="shared" si="1"/>
        <v>#DIV/0!</v>
      </c>
      <c r="K81" s="5">
        <v>289</v>
      </c>
      <c r="L81" s="5">
        <v>516800</v>
      </c>
      <c r="M81" s="474"/>
    </row>
    <row r="82" spans="1:13" s="467" customFormat="1">
      <c r="A82" s="481">
        <v>73</v>
      </c>
      <c r="B82" s="55" t="s">
        <v>1497</v>
      </c>
      <c r="C82" s="54" t="s">
        <v>217</v>
      </c>
      <c r="D82" s="286" t="s">
        <v>1491</v>
      </c>
      <c r="E82" s="272" t="s">
        <v>128</v>
      </c>
      <c r="F82" s="272" t="s">
        <v>134</v>
      </c>
      <c r="G82" s="268">
        <v>3</v>
      </c>
      <c r="H82" s="487">
        <v>3516</v>
      </c>
      <c r="I82" s="488"/>
      <c r="J82" s="316" t="e">
        <f t="shared" si="1"/>
        <v>#DIV/0!</v>
      </c>
      <c r="K82" s="5">
        <v>129</v>
      </c>
      <c r="L82" s="5">
        <v>291100</v>
      </c>
      <c r="M82" s="474"/>
    </row>
    <row r="83" spans="1:13" s="467" customFormat="1">
      <c r="A83" s="481">
        <v>74</v>
      </c>
      <c r="B83" s="55" t="s">
        <v>1498</v>
      </c>
      <c r="C83" s="54" t="s">
        <v>217</v>
      </c>
      <c r="D83" s="286" t="s">
        <v>1499</v>
      </c>
      <c r="E83" s="272" t="s">
        <v>128</v>
      </c>
      <c r="F83" s="272" t="s">
        <v>134</v>
      </c>
      <c r="G83" s="268">
        <v>6</v>
      </c>
      <c r="H83" s="487">
        <v>2350</v>
      </c>
      <c r="I83" s="488"/>
      <c r="J83" s="316" t="e">
        <f t="shared" si="1"/>
        <v>#DIV/0!</v>
      </c>
      <c r="K83" s="5">
        <v>88</v>
      </c>
      <c r="L83" s="5">
        <v>180600</v>
      </c>
      <c r="M83" s="474"/>
    </row>
    <row r="84" spans="1:13" s="467" customFormat="1">
      <c r="A84" s="481">
        <v>75</v>
      </c>
      <c r="B84" s="55" t="s">
        <v>1500</v>
      </c>
      <c r="C84" s="54" t="s">
        <v>217</v>
      </c>
      <c r="D84" s="286" t="s">
        <v>1429</v>
      </c>
      <c r="E84" s="272" t="s">
        <v>128</v>
      </c>
      <c r="F84" s="272" t="s">
        <v>134</v>
      </c>
      <c r="G84" s="268">
        <v>5</v>
      </c>
      <c r="H84" s="487">
        <v>3153</v>
      </c>
      <c r="I84" s="488"/>
      <c r="J84" s="479" t="e">
        <f t="shared" si="1"/>
        <v>#DIV/0!</v>
      </c>
      <c r="K84" s="5">
        <v>114</v>
      </c>
      <c r="L84" s="5">
        <v>237500</v>
      </c>
      <c r="M84" s="474"/>
    </row>
    <row r="85" spans="1:13" s="467" customFormat="1">
      <c r="A85" s="481">
        <v>76</v>
      </c>
      <c r="B85" s="55" t="s">
        <v>1501</v>
      </c>
      <c r="C85" s="54" t="s">
        <v>217</v>
      </c>
      <c r="D85" s="286" t="s">
        <v>1499</v>
      </c>
      <c r="E85" s="272" t="s">
        <v>1502</v>
      </c>
      <c r="F85" s="272" t="s">
        <v>134</v>
      </c>
      <c r="G85" s="268">
        <v>4</v>
      </c>
      <c r="H85" s="487">
        <v>1941</v>
      </c>
      <c r="I85" s="488"/>
      <c r="J85" s="479" t="e">
        <f t="shared" si="1"/>
        <v>#DIV/0!</v>
      </c>
      <c r="K85" s="5">
        <v>65</v>
      </c>
      <c r="L85" s="5">
        <v>155200</v>
      </c>
      <c r="M85" s="474"/>
    </row>
    <row r="86" spans="1:13" s="467" customFormat="1">
      <c r="A86" s="481">
        <v>77</v>
      </c>
      <c r="B86" s="55" t="s">
        <v>1503</v>
      </c>
      <c r="C86" s="54" t="s">
        <v>217</v>
      </c>
      <c r="D86" s="286" t="s">
        <v>1427</v>
      </c>
      <c r="E86" s="272" t="s">
        <v>128</v>
      </c>
      <c r="F86" s="272" t="s">
        <v>134</v>
      </c>
      <c r="G86" s="268">
        <v>2</v>
      </c>
      <c r="H86" s="487">
        <v>5151</v>
      </c>
      <c r="I86" s="488"/>
      <c r="J86" s="479" t="e">
        <f t="shared" si="1"/>
        <v>#DIV/0!</v>
      </c>
      <c r="K86" s="5">
        <v>166</v>
      </c>
      <c r="L86" s="5">
        <v>414498</v>
      </c>
      <c r="M86" s="474"/>
    </row>
    <row r="87" spans="1:13" s="467" customFormat="1">
      <c r="A87" s="481">
        <v>78</v>
      </c>
      <c r="B87" s="55" t="s">
        <v>1504</v>
      </c>
      <c r="C87" s="54" t="s">
        <v>217</v>
      </c>
      <c r="D87" s="286" t="s">
        <v>1427</v>
      </c>
      <c r="E87" s="272" t="s">
        <v>128</v>
      </c>
      <c r="F87" s="272" t="s">
        <v>134</v>
      </c>
      <c r="G87" s="268">
        <v>3</v>
      </c>
      <c r="H87" s="487">
        <v>3342</v>
      </c>
      <c r="I87" s="488"/>
      <c r="J87" s="479" t="e">
        <f t="shared" si="1"/>
        <v>#DIV/0!</v>
      </c>
      <c r="K87" s="5">
        <v>113</v>
      </c>
      <c r="L87" s="5">
        <v>265900</v>
      </c>
      <c r="M87" s="474"/>
    </row>
    <row r="88" spans="1:13" s="467" customFormat="1">
      <c r="A88" s="481">
        <v>79</v>
      </c>
      <c r="B88" s="55" t="s">
        <v>1505</v>
      </c>
      <c r="C88" s="54" t="s">
        <v>217</v>
      </c>
      <c r="D88" s="286" t="s">
        <v>1427</v>
      </c>
      <c r="E88" s="272" t="s">
        <v>128</v>
      </c>
      <c r="F88" s="272" t="s">
        <v>134</v>
      </c>
      <c r="G88" s="268">
        <v>5</v>
      </c>
      <c r="H88" s="487">
        <v>2302</v>
      </c>
      <c r="I88" s="488"/>
      <c r="J88" s="316" t="e">
        <f t="shared" si="1"/>
        <v>#DIV/0!</v>
      </c>
      <c r="K88" s="5">
        <v>95</v>
      </c>
      <c r="L88" s="5">
        <v>174800</v>
      </c>
      <c r="M88" s="474"/>
    </row>
    <row r="89" spans="1:13" s="467" customFormat="1">
      <c r="A89" s="481">
        <v>80</v>
      </c>
      <c r="B89" s="286" t="s">
        <v>1506</v>
      </c>
      <c r="C89" s="268" t="s">
        <v>217</v>
      </c>
      <c r="D89" s="286" t="s">
        <v>1427</v>
      </c>
      <c r="E89" s="272" t="s">
        <v>1502</v>
      </c>
      <c r="F89" s="272" t="s">
        <v>134</v>
      </c>
      <c r="G89" s="268">
        <v>6</v>
      </c>
      <c r="H89" s="487">
        <v>3121</v>
      </c>
      <c r="I89" s="488"/>
      <c r="J89" s="316" t="e">
        <f t="shared" si="1"/>
        <v>#DIV/0!</v>
      </c>
      <c r="K89" s="5">
        <v>141</v>
      </c>
      <c r="L89" s="5">
        <v>235600</v>
      </c>
      <c r="M89" s="474"/>
    </row>
    <row r="90" spans="1:13" s="467" customFormat="1">
      <c r="A90" s="481">
        <v>81</v>
      </c>
      <c r="B90" s="55" t="s">
        <v>1507</v>
      </c>
      <c r="C90" s="54" t="s">
        <v>217</v>
      </c>
      <c r="D90" s="286" t="s">
        <v>1427</v>
      </c>
      <c r="E90" s="272" t="s">
        <v>1502</v>
      </c>
      <c r="F90" s="272" t="s">
        <v>134</v>
      </c>
      <c r="G90" s="268">
        <v>1</v>
      </c>
      <c r="H90" s="487">
        <v>4211</v>
      </c>
      <c r="I90" s="488"/>
      <c r="J90" s="479" t="e">
        <f t="shared" si="1"/>
        <v>#DIV/0!</v>
      </c>
      <c r="K90" s="5">
        <v>184</v>
      </c>
      <c r="L90" s="5">
        <v>321200</v>
      </c>
      <c r="M90" s="474"/>
    </row>
    <row r="91" spans="1:13" s="467" customFormat="1">
      <c r="A91" s="481">
        <v>82</v>
      </c>
      <c r="B91" s="55" t="s">
        <v>1508</v>
      </c>
      <c r="C91" s="54" t="s">
        <v>217</v>
      </c>
      <c r="D91" s="286" t="s">
        <v>1491</v>
      </c>
      <c r="E91" s="272" t="s">
        <v>128</v>
      </c>
      <c r="F91" s="272" t="s">
        <v>134</v>
      </c>
      <c r="G91" s="268">
        <v>3</v>
      </c>
      <c r="H91" s="487">
        <v>5640</v>
      </c>
      <c r="I91" s="488"/>
      <c r="J91" s="316" t="e">
        <f t="shared" si="1"/>
        <v>#DIV/0!</v>
      </c>
      <c r="K91" s="5">
        <v>174</v>
      </c>
      <c r="L91" s="5">
        <v>474100</v>
      </c>
      <c r="M91" s="474"/>
    </row>
    <row r="92" spans="1:13" s="467" customFormat="1">
      <c r="A92" s="481">
        <v>83</v>
      </c>
      <c r="B92" s="55" t="s">
        <v>1509</v>
      </c>
      <c r="C92" s="54" t="s">
        <v>217</v>
      </c>
      <c r="D92" s="286" t="s">
        <v>1499</v>
      </c>
      <c r="E92" s="272" t="s">
        <v>128</v>
      </c>
      <c r="F92" s="272" t="s">
        <v>134</v>
      </c>
      <c r="G92" s="268">
        <v>5</v>
      </c>
      <c r="H92" s="487">
        <v>1430</v>
      </c>
      <c r="I92" s="488"/>
      <c r="J92" s="316" t="e">
        <f t="shared" si="1"/>
        <v>#DIV/0!</v>
      </c>
      <c r="K92" s="5">
        <v>65</v>
      </c>
      <c r="L92" s="5">
        <v>105800</v>
      </c>
      <c r="M92" s="474"/>
    </row>
    <row r="93" spans="1:13" s="467" customFormat="1">
      <c r="A93" s="481">
        <v>84</v>
      </c>
      <c r="B93" s="286" t="s">
        <v>1510</v>
      </c>
      <c r="C93" s="268" t="s">
        <v>217</v>
      </c>
      <c r="D93" s="286" t="s">
        <v>1427</v>
      </c>
      <c r="E93" s="272" t="s">
        <v>1502</v>
      </c>
      <c r="F93" s="272" t="s">
        <v>134</v>
      </c>
      <c r="G93" s="268">
        <v>4</v>
      </c>
      <c r="H93" s="487">
        <v>1996</v>
      </c>
      <c r="I93" s="488"/>
      <c r="J93" s="479" t="e">
        <f t="shared" si="1"/>
        <v>#DIV/0!</v>
      </c>
      <c r="K93" s="5">
        <v>68</v>
      </c>
      <c r="L93" s="5">
        <v>152200</v>
      </c>
      <c r="M93" s="474"/>
    </row>
    <row r="94" spans="1:13" s="467" customFormat="1">
      <c r="A94" s="481">
        <v>85</v>
      </c>
      <c r="B94" s="55" t="s">
        <v>1511</v>
      </c>
      <c r="C94" s="54" t="s">
        <v>217</v>
      </c>
      <c r="D94" s="286" t="s">
        <v>1427</v>
      </c>
      <c r="E94" s="272" t="s">
        <v>128</v>
      </c>
      <c r="F94" s="272" t="s">
        <v>134</v>
      </c>
      <c r="G94" s="268">
        <v>5</v>
      </c>
      <c r="H94" s="487">
        <v>4469</v>
      </c>
      <c r="I94" s="488"/>
      <c r="J94" s="479" t="e">
        <f t="shared" si="1"/>
        <v>#DIV/0!</v>
      </c>
      <c r="K94" s="5">
        <v>201</v>
      </c>
      <c r="L94" s="5">
        <v>343800</v>
      </c>
      <c r="M94" s="474"/>
    </row>
    <row r="95" spans="1:13" s="467" customFormat="1">
      <c r="A95" s="481">
        <v>86</v>
      </c>
      <c r="B95" s="55" t="s">
        <v>1512</v>
      </c>
      <c r="C95" s="54" t="s">
        <v>217</v>
      </c>
      <c r="D95" s="286" t="s">
        <v>1427</v>
      </c>
      <c r="E95" s="272" t="s">
        <v>128</v>
      </c>
      <c r="F95" s="272" t="s">
        <v>134</v>
      </c>
      <c r="G95" s="268">
        <v>4</v>
      </c>
      <c r="H95" s="487">
        <v>3718</v>
      </c>
      <c r="I95" s="488"/>
      <c r="J95" s="479" t="e">
        <f t="shared" si="1"/>
        <v>#DIV/0!</v>
      </c>
      <c r="K95" s="5">
        <v>105</v>
      </c>
      <c r="L95" s="5">
        <v>208200</v>
      </c>
      <c r="M95" s="474"/>
    </row>
    <row r="96" spans="1:13">
      <c r="A96" s="481">
        <v>87</v>
      </c>
      <c r="B96" s="55" t="s">
        <v>1513</v>
      </c>
      <c r="C96" s="54" t="s">
        <v>217</v>
      </c>
      <c r="D96" s="286" t="s">
        <v>1427</v>
      </c>
      <c r="E96" s="272" t="s">
        <v>128</v>
      </c>
      <c r="F96" s="272" t="s">
        <v>134</v>
      </c>
      <c r="G96" s="268">
        <v>4</v>
      </c>
      <c r="H96" s="487">
        <v>4406</v>
      </c>
      <c r="I96" s="499"/>
      <c r="J96" s="33" t="e">
        <f t="shared" si="1"/>
        <v>#DIV/0!</v>
      </c>
      <c r="K96" s="463">
        <v>193</v>
      </c>
      <c r="L96" s="463">
        <v>311800</v>
      </c>
      <c r="M96" s="500"/>
    </row>
    <row r="97" spans="1:13" s="467" customFormat="1">
      <c r="A97" s="481">
        <v>88</v>
      </c>
      <c r="B97" s="55" t="s">
        <v>1514</v>
      </c>
      <c r="C97" s="54" t="s">
        <v>217</v>
      </c>
      <c r="D97" s="55" t="s">
        <v>1427</v>
      </c>
      <c r="E97" s="267" t="s">
        <v>128</v>
      </c>
      <c r="F97" s="267" t="s">
        <v>134</v>
      </c>
      <c r="G97" s="268">
        <v>4</v>
      </c>
      <c r="H97" s="476">
        <v>3835</v>
      </c>
      <c r="I97" s="84"/>
      <c r="J97" s="316" t="e">
        <f t="shared" si="1"/>
        <v>#DIV/0!</v>
      </c>
      <c r="K97" s="5">
        <v>127</v>
      </c>
      <c r="L97" s="5">
        <v>260200</v>
      </c>
      <c r="M97" s="474"/>
    </row>
    <row r="98" spans="1:13" s="467" customFormat="1">
      <c r="A98" s="481">
        <v>89</v>
      </c>
      <c r="B98" s="286" t="s">
        <v>1515</v>
      </c>
      <c r="C98" s="268" t="s">
        <v>217</v>
      </c>
      <c r="D98" s="286" t="s">
        <v>1491</v>
      </c>
      <c r="E98" s="272" t="s">
        <v>1502</v>
      </c>
      <c r="F98" s="272" t="s">
        <v>134</v>
      </c>
      <c r="G98" s="268">
        <v>7</v>
      </c>
      <c r="H98" s="487">
        <v>2923</v>
      </c>
      <c r="I98" s="488"/>
      <c r="J98" s="316" t="e">
        <f t="shared" si="1"/>
        <v>#DIV/0!</v>
      </c>
      <c r="K98" s="5">
        <v>128</v>
      </c>
      <c r="L98" s="5">
        <v>225600</v>
      </c>
      <c r="M98" s="474"/>
    </row>
    <row r="99" spans="1:13" s="467" customFormat="1">
      <c r="A99" s="481">
        <v>90</v>
      </c>
      <c r="B99" s="55" t="s">
        <v>1516</v>
      </c>
      <c r="C99" s="54" t="s">
        <v>217</v>
      </c>
      <c r="D99" s="55" t="s">
        <v>1517</v>
      </c>
      <c r="E99" s="267" t="s">
        <v>128</v>
      </c>
      <c r="F99" s="482" t="s">
        <v>134</v>
      </c>
      <c r="G99" s="384">
        <v>6</v>
      </c>
      <c r="H99" s="483">
        <v>5328</v>
      </c>
      <c r="I99" s="484"/>
      <c r="J99" s="479" t="e">
        <f t="shared" si="1"/>
        <v>#DIV/0!</v>
      </c>
      <c r="K99" s="5">
        <v>158</v>
      </c>
      <c r="L99" s="5">
        <v>351300</v>
      </c>
      <c r="M99" s="474"/>
    </row>
    <row r="100" spans="1:13" s="467" customFormat="1">
      <c r="A100" s="481">
        <v>91</v>
      </c>
      <c r="B100" s="55" t="s">
        <v>1518</v>
      </c>
      <c r="C100" s="54" t="s">
        <v>217</v>
      </c>
      <c r="D100" s="55" t="s">
        <v>1427</v>
      </c>
      <c r="E100" s="267" t="s">
        <v>128</v>
      </c>
      <c r="F100" s="267" t="s">
        <v>134</v>
      </c>
      <c r="G100" s="268">
        <v>4</v>
      </c>
      <c r="H100" s="476">
        <v>3282</v>
      </c>
      <c r="I100" s="84"/>
      <c r="J100" s="316" t="e">
        <f t="shared" si="1"/>
        <v>#DIV/0!</v>
      </c>
      <c r="K100" s="5">
        <v>85</v>
      </c>
      <c r="L100" s="5">
        <v>185100</v>
      </c>
      <c r="M100" s="474"/>
    </row>
    <row r="101" spans="1:13" s="467" customFormat="1">
      <c r="A101" s="481">
        <v>92</v>
      </c>
      <c r="B101" s="55" t="s">
        <v>1519</v>
      </c>
      <c r="C101" s="54" t="s">
        <v>217</v>
      </c>
      <c r="D101" s="55" t="s">
        <v>1491</v>
      </c>
      <c r="E101" s="267" t="s">
        <v>128</v>
      </c>
      <c r="F101" s="267" t="s">
        <v>134</v>
      </c>
      <c r="G101" s="268">
        <v>4</v>
      </c>
      <c r="H101" s="476">
        <v>2449</v>
      </c>
      <c r="I101" s="84"/>
      <c r="J101" s="316" t="e">
        <f t="shared" si="1"/>
        <v>#DIV/0!</v>
      </c>
      <c r="K101" s="5">
        <v>90</v>
      </c>
      <c r="L101" s="5">
        <v>191400</v>
      </c>
      <c r="M101" s="474"/>
    </row>
    <row r="102" spans="1:13" s="467" customFormat="1">
      <c r="A102" s="481">
        <v>93</v>
      </c>
      <c r="B102" s="55" t="s">
        <v>1520</v>
      </c>
      <c r="C102" s="54" t="s">
        <v>217</v>
      </c>
      <c r="D102" s="55" t="s">
        <v>1427</v>
      </c>
      <c r="E102" s="267" t="s">
        <v>128</v>
      </c>
      <c r="F102" s="267" t="s">
        <v>134</v>
      </c>
      <c r="G102" s="268">
        <v>3</v>
      </c>
      <c r="H102" s="476">
        <v>3565</v>
      </c>
      <c r="I102" s="84"/>
      <c r="J102" s="479" t="e">
        <f t="shared" si="1"/>
        <v>#DIV/0!</v>
      </c>
      <c r="K102" s="5">
        <v>145</v>
      </c>
      <c r="L102" s="5">
        <v>275600</v>
      </c>
      <c r="M102" s="474"/>
    </row>
    <row r="103" spans="1:13" s="467" customFormat="1">
      <c r="A103" s="481">
        <v>94</v>
      </c>
      <c r="B103" s="55" t="s">
        <v>1521</v>
      </c>
      <c r="C103" s="54" t="s">
        <v>217</v>
      </c>
      <c r="D103" s="55" t="s">
        <v>1491</v>
      </c>
      <c r="E103" s="267" t="s">
        <v>128</v>
      </c>
      <c r="F103" s="267" t="s">
        <v>134</v>
      </c>
      <c r="G103" s="268">
        <v>6</v>
      </c>
      <c r="H103" s="476">
        <v>2650</v>
      </c>
      <c r="I103" s="84"/>
      <c r="J103" s="479" t="e">
        <f t="shared" si="1"/>
        <v>#DIV/0!</v>
      </c>
      <c r="K103" s="5">
        <v>122</v>
      </c>
      <c r="L103" s="5">
        <v>206400</v>
      </c>
      <c r="M103" s="474"/>
    </row>
    <row r="104" spans="1:13" s="467" customFormat="1">
      <c r="A104" s="481">
        <v>95</v>
      </c>
      <c r="B104" s="286" t="s">
        <v>1522</v>
      </c>
      <c r="C104" s="268" t="s">
        <v>217</v>
      </c>
      <c r="D104" s="286" t="s">
        <v>1491</v>
      </c>
      <c r="E104" s="272" t="s">
        <v>1502</v>
      </c>
      <c r="F104" s="272" t="s">
        <v>134</v>
      </c>
      <c r="G104" s="268">
        <v>3</v>
      </c>
      <c r="H104" s="487">
        <v>3516</v>
      </c>
      <c r="I104" s="488"/>
      <c r="J104" s="479" t="e">
        <f t="shared" si="1"/>
        <v>#DIV/0!</v>
      </c>
      <c r="K104" s="5">
        <v>144</v>
      </c>
      <c r="L104" s="5">
        <v>282800</v>
      </c>
      <c r="M104" s="474"/>
    </row>
    <row r="105" spans="1:13" s="467" customFormat="1">
      <c r="A105" s="481">
        <v>96</v>
      </c>
      <c r="B105" s="286" t="s">
        <v>1523</v>
      </c>
      <c r="C105" s="268" t="s">
        <v>217</v>
      </c>
      <c r="D105" s="286" t="s">
        <v>1491</v>
      </c>
      <c r="E105" s="272" t="s">
        <v>1502</v>
      </c>
      <c r="F105" s="272" t="s">
        <v>134</v>
      </c>
      <c r="G105" s="268">
        <v>4</v>
      </c>
      <c r="H105" s="487">
        <v>2389</v>
      </c>
      <c r="I105" s="488"/>
      <c r="J105" s="479" t="e">
        <f t="shared" si="1"/>
        <v>#DIV/0!</v>
      </c>
      <c r="K105" s="5">
        <v>78</v>
      </c>
      <c r="L105" s="5">
        <v>197700</v>
      </c>
      <c r="M105" s="474"/>
    </row>
    <row r="106" spans="1:13" s="467" customFormat="1">
      <c r="A106" s="481">
        <v>97</v>
      </c>
      <c r="B106" s="286" t="s">
        <v>1524</v>
      </c>
      <c r="C106" s="268" t="s">
        <v>217</v>
      </c>
      <c r="D106" s="286" t="s">
        <v>1491</v>
      </c>
      <c r="E106" s="272" t="s">
        <v>1502</v>
      </c>
      <c r="F106" s="272" t="s">
        <v>134</v>
      </c>
      <c r="G106" s="268">
        <v>5</v>
      </c>
      <c r="H106" s="487">
        <v>3548</v>
      </c>
      <c r="I106" s="488"/>
      <c r="J106" s="316" t="e">
        <f t="shared" si="1"/>
        <v>#DIV/0!</v>
      </c>
      <c r="K106" s="5">
        <v>116</v>
      </c>
      <c r="L106" s="5">
        <v>312500</v>
      </c>
      <c r="M106" s="474"/>
    </row>
    <row r="107" spans="1:13" s="467" customFormat="1">
      <c r="A107" s="481">
        <v>98</v>
      </c>
      <c r="B107" s="286" t="s">
        <v>1525</v>
      </c>
      <c r="C107" s="268" t="s">
        <v>217</v>
      </c>
      <c r="D107" s="286" t="s">
        <v>1429</v>
      </c>
      <c r="E107" s="272" t="s">
        <v>128</v>
      </c>
      <c r="F107" s="272" t="s">
        <v>134</v>
      </c>
      <c r="G107" s="268">
        <v>6</v>
      </c>
      <c r="H107" s="487">
        <v>3896</v>
      </c>
      <c r="I107" s="488"/>
      <c r="J107" s="316" t="e">
        <f t="shared" si="1"/>
        <v>#DIV/0!</v>
      </c>
      <c r="K107" s="5">
        <v>139</v>
      </c>
      <c r="L107" s="5">
        <v>325500</v>
      </c>
      <c r="M107" s="474"/>
    </row>
    <row r="108" spans="1:13" s="467" customFormat="1">
      <c r="A108" s="481">
        <v>99</v>
      </c>
      <c r="B108" s="55" t="s">
        <v>1526</v>
      </c>
      <c r="C108" s="54" t="s">
        <v>217</v>
      </c>
      <c r="D108" s="286" t="s">
        <v>1427</v>
      </c>
      <c r="E108" s="272" t="s">
        <v>128</v>
      </c>
      <c r="F108" s="272" t="s">
        <v>134</v>
      </c>
      <c r="G108" s="268">
        <v>6</v>
      </c>
      <c r="H108" s="487">
        <v>3013</v>
      </c>
      <c r="I108" s="488"/>
      <c r="J108" s="479" t="e">
        <f t="shared" si="1"/>
        <v>#DIV/0!</v>
      </c>
      <c r="K108" s="5">
        <v>101</v>
      </c>
      <c r="L108" s="5">
        <v>203100</v>
      </c>
      <c r="M108" s="474"/>
    </row>
    <row r="109" spans="1:13" s="467" customFormat="1">
      <c r="A109" s="481">
        <v>100</v>
      </c>
      <c r="B109" s="55" t="s">
        <v>1527</v>
      </c>
      <c r="C109" s="54" t="s">
        <v>217</v>
      </c>
      <c r="D109" s="286" t="s">
        <v>1491</v>
      </c>
      <c r="E109" s="272" t="s">
        <v>128</v>
      </c>
      <c r="F109" s="272" t="s">
        <v>134</v>
      </c>
      <c r="G109" s="268">
        <v>4</v>
      </c>
      <c r="H109" s="487">
        <v>3385</v>
      </c>
      <c r="I109" s="488"/>
      <c r="J109" s="316" t="e">
        <f t="shared" si="1"/>
        <v>#DIV/0!</v>
      </c>
      <c r="K109" s="5">
        <v>141</v>
      </c>
      <c r="L109" s="5">
        <v>269200</v>
      </c>
      <c r="M109" s="474"/>
    </row>
    <row r="110" spans="1:13" s="467" customFormat="1">
      <c r="A110" s="481">
        <v>101</v>
      </c>
      <c r="B110" s="55" t="s">
        <v>1528</v>
      </c>
      <c r="C110" s="54" t="s">
        <v>217</v>
      </c>
      <c r="D110" s="286" t="s">
        <v>1429</v>
      </c>
      <c r="E110" s="272" t="s">
        <v>128</v>
      </c>
      <c r="F110" s="272" t="s">
        <v>134</v>
      </c>
      <c r="G110" s="268">
        <v>6</v>
      </c>
      <c r="H110" s="487">
        <v>3385</v>
      </c>
      <c r="I110" s="488"/>
      <c r="J110" s="316" t="e">
        <f t="shared" si="1"/>
        <v>#DIV/0!</v>
      </c>
      <c r="K110" s="5">
        <v>118</v>
      </c>
      <c r="L110" s="5">
        <v>283800</v>
      </c>
      <c r="M110" s="474"/>
    </row>
    <row r="111" spans="1:13" s="467" customFormat="1">
      <c r="A111" s="481">
        <v>102</v>
      </c>
      <c r="B111" s="55" t="s">
        <v>1529</v>
      </c>
      <c r="C111" s="54" t="s">
        <v>217</v>
      </c>
      <c r="D111" s="286" t="s">
        <v>1491</v>
      </c>
      <c r="E111" s="272" t="s">
        <v>128</v>
      </c>
      <c r="F111" s="272" t="s">
        <v>134</v>
      </c>
      <c r="G111" s="268">
        <v>5</v>
      </c>
      <c r="H111" s="487">
        <v>4149</v>
      </c>
      <c r="I111" s="488"/>
      <c r="J111" s="479" t="e">
        <f t="shared" si="1"/>
        <v>#DIV/0!</v>
      </c>
      <c r="K111" s="5">
        <v>134</v>
      </c>
      <c r="L111" s="5">
        <v>356600</v>
      </c>
      <c r="M111" s="474"/>
    </row>
    <row r="112" spans="1:13" s="467" customFormat="1">
      <c r="A112" s="481">
        <v>103</v>
      </c>
      <c r="B112" s="55" t="s">
        <v>1530</v>
      </c>
      <c r="C112" s="54" t="s">
        <v>217</v>
      </c>
      <c r="D112" s="286" t="s">
        <v>1531</v>
      </c>
      <c r="E112" s="272" t="s">
        <v>128</v>
      </c>
      <c r="F112" s="272" t="s">
        <v>134</v>
      </c>
      <c r="G112" s="268">
        <v>5</v>
      </c>
      <c r="H112" s="487">
        <v>3473</v>
      </c>
      <c r="I112" s="488"/>
      <c r="J112" s="479" t="e">
        <f t="shared" si="1"/>
        <v>#DIV/0!</v>
      </c>
      <c r="K112" s="5">
        <v>105</v>
      </c>
      <c r="L112" s="5">
        <v>281700</v>
      </c>
      <c r="M112" s="474"/>
    </row>
    <row r="113" spans="1:13" s="467" customFormat="1">
      <c r="A113" s="481">
        <v>104</v>
      </c>
      <c r="B113" s="55" t="s">
        <v>1532</v>
      </c>
      <c r="C113" s="916" t="s">
        <v>217</v>
      </c>
      <c r="D113" s="914" t="s">
        <v>1491</v>
      </c>
      <c r="E113" s="916" t="s">
        <v>128</v>
      </c>
      <c r="F113" s="916" t="s">
        <v>134</v>
      </c>
      <c r="G113" s="917">
        <v>2</v>
      </c>
      <c r="H113" s="919">
        <v>8567</v>
      </c>
      <c r="I113" s="919"/>
      <c r="J113" s="479" t="e">
        <f t="shared" si="1"/>
        <v>#DIV/0!</v>
      </c>
      <c r="K113" s="5">
        <v>152</v>
      </c>
      <c r="L113" s="5">
        <v>307900</v>
      </c>
      <c r="M113" s="474"/>
    </row>
    <row r="114" spans="1:13" s="467" customFormat="1">
      <c r="A114" s="481">
        <v>105</v>
      </c>
      <c r="B114" s="55" t="s">
        <v>1533</v>
      </c>
      <c r="C114" s="915"/>
      <c r="D114" s="915"/>
      <c r="E114" s="915"/>
      <c r="F114" s="915"/>
      <c r="G114" s="915"/>
      <c r="H114" s="915"/>
      <c r="I114" s="915"/>
      <c r="J114" s="479" t="e">
        <f t="shared" si="1"/>
        <v>#DIV/0!</v>
      </c>
      <c r="K114" s="5">
        <v>125</v>
      </c>
      <c r="L114" s="5">
        <v>409500</v>
      </c>
      <c r="M114" s="474"/>
    </row>
    <row r="115" spans="1:13" s="467" customFormat="1">
      <c r="A115" s="481">
        <v>106</v>
      </c>
      <c r="B115" s="55" t="s">
        <v>1534</v>
      </c>
      <c r="C115" s="54" t="s">
        <v>217</v>
      </c>
      <c r="D115" s="55" t="s">
        <v>1491</v>
      </c>
      <c r="E115" s="267" t="s">
        <v>128</v>
      </c>
      <c r="F115" s="272" t="s">
        <v>134</v>
      </c>
      <c r="G115" s="268">
        <v>8</v>
      </c>
      <c r="H115" s="487">
        <v>4088</v>
      </c>
      <c r="I115" s="488"/>
      <c r="J115" s="316" t="e">
        <f t="shared" si="1"/>
        <v>#DIV/0!</v>
      </c>
      <c r="K115" s="5">
        <v>127</v>
      </c>
      <c r="L115" s="5">
        <v>319800</v>
      </c>
      <c r="M115" s="474"/>
    </row>
    <row r="116" spans="1:13" s="467" customFormat="1">
      <c r="A116" s="481">
        <v>107</v>
      </c>
      <c r="B116" s="55" t="s">
        <v>1535</v>
      </c>
      <c r="C116" s="54" t="s">
        <v>217</v>
      </c>
      <c r="D116" s="55" t="s">
        <v>1427</v>
      </c>
      <c r="E116" s="267" t="s">
        <v>128</v>
      </c>
      <c r="F116" s="267" t="s">
        <v>134</v>
      </c>
      <c r="G116" s="268">
        <v>5</v>
      </c>
      <c r="H116" s="476">
        <v>2490</v>
      </c>
      <c r="I116" s="84"/>
      <c r="J116" s="316" t="e">
        <f t="shared" si="1"/>
        <v>#DIV/0!</v>
      </c>
      <c r="K116" s="5">
        <v>79</v>
      </c>
      <c r="L116" s="5">
        <v>199400</v>
      </c>
      <c r="M116" s="474"/>
    </row>
    <row r="117" spans="1:13" s="467" customFormat="1">
      <c r="A117" s="481">
        <v>108</v>
      </c>
      <c r="B117" s="55" t="s">
        <v>1536</v>
      </c>
      <c r="C117" s="54" t="s">
        <v>217</v>
      </c>
      <c r="D117" s="55" t="s">
        <v>1427</v>
      </c>
      <c r="E117" s="267" t="s">
        <v>128</v>
      </c>
      <c r="F117" s="267" t="s">
        <v>134</v>
      </c>
      <c r="G117" s="268">
        <v>3</v>
      </c>
      <c r="H117" s="476">
        <v>3351</v>
      </c>
      <c r="I117" s="84"/>
      <c r="J117" s="316" t="e">
        <f t="shared" si="1"/>
        <v>#DIV/0!</v>
      </c>
      <c r="K117" s="5">
        <v>108</v>
      </c>
      <c r="L117" s="5">
        <v>266300</v>
      </c>
      <c r="M117" s="474"/>
    </row>
    <row r="118" spans="1:13" s="467" customFormat="1">
      <c r="A118" s="481">
        <v>109</v>
      </c>
      <c r="B118" s="55" t="s">
        <v>1537</v>
      </c>
      <c r="C118" s="54" t="s">
        <v>217</v>
      </c>
      <c r="D118" s="55" t="s">
        <v>1531</v>
      </c>
      <c r="E118" s="267" t="s">
        <v>128</v>
      </c>
      <c r="F118" s="267" t="s">
        <v>134</v>
      </c>
      <c r="G118" s="268">
        <v>7</v>
      </c>
      <c r="H118" s="476">
        <v>3159</v>
      </c>
      <c r="I118" s="84"/>
      <c r="J118" s="316" t="e">
        <f t="shared" si="1"/>
        <v>#DIV/0!</v>
      </c>
      <c r="K118" s="5">
        <v>138</v>
      </c>
      <c r="L118" s="5">
        <v>241200</v>
      </c>
      <c r="M118" s="474"/>
    </row>
    <row r="119" spans="1:13" s="467" customFormat="1">
      <c r="A119" s="481">
        <v>110</v>
      </c>
      <c r="B119" s="55" t="s">
        <v>1538</v>
      </c>
      <c r="C119" s="54" t="s">
        <v>217</v>
      </c>
      <c r="D119" s="55" t="s">
        <v>1539</v>
      </c>
      <c r="E119" s="267" t="s">
        <v>128</v>
      </c>
      <c r="F119" s="267" t="s">
        <v>134</v>
      </c>
      <c r="G119" s="268">
        <v>4</v>
      </c>
      <c r="H119" s="476">
        <v>1510</v>
      </c>
      <c r="I119" s="84"/>
      <c r="J119" s="479" t="e">
        <f t="shared" si="1"/>
        <v>#DIV/0!</v>
      </c>
      <c r="K119" s="5">
        <v>98</v>
      </c>
      <c r="L119" s="5">
        <v>106200</v>
      </c>
      <c r="M119" s="474"/>
    </row>
    <row r="120" spans="1:13" s="467" customFormat="1">
      <c r="A120" s="481">
        <v>111</v>
      </c>
      <c r="B120" s="55" t="s">
        <v>1540</v>
      </c>
      <c r="C120" s="54" t="s">
        <v>217</v>
      </c>
      <c r="D120" s="55" t="s">
        <v>1491</v>
      </c>
      <c r="E120" s="267" t="s">
        <v>128</v>
      </c>
      <c r="F120" s="267" t="s">
        <v>134</v>
      </c>
      <c r="G120" s="268">
        <v>5</v>
      </c>
      <c r="H120" s="476">
        <v>2232</v>
      </c>
      <c r="I120" s="84"/>
      <c r="J120" s="479" t="e">
        <f t="shared" si="1"/>
        <v>#DIV/0!</v>
      </c>
      <c r="K120" s="5">
        <v>82</v>
      </c>
      <c r="L120" s="5">
        <v>179600</v>
      </c>
      <c r="M120" s="474"/>
    </row>
    <row r="121" spans="1:13" s="467" customFormat="1">
      <c r="A121" s="481">
        <v>112</v>
      </c>
      <c r="B121" s="55" t="s">
        <v>1541</v>
      </c>
      <c r="C121" s="54" t="s">
        <v>217</v>
      </c>
      <c r="D121" s="55" t="s">
        <v>1427</v>
      </c>
      <c r="E121" s="267"/>
      <c r="F121" s="476" t="s">
        <v>1542</v>
      </c>
      <c r="G121" s="268"/>
      <c r="H121" s="476"/>
      <c r="I121" s="84"/>
      <c r="J121" s="479" t="e">
        <f t="shared" si="1"/>
        <v>#DIV/0!</v>
      </c>
      <c r="K121" s="5">
        <v>48</v>
      </c>
      <c r="L121" s="5">
        <v>112900</v>
      </c>
      <c r="M121" s="474"/>
    </row>
    <row r="122" spans="1:13" s="467" customFormat="1">
      <c r="A122" s="481">
        <v>113</v>
      </c>
      <c r="B122" s="55" t="s">
        <v>1543</v>
      </c>
      <c r="C122" s="54" t="s">
        <v>217</v>
      </c>
      <c r="D122" s="286" t="s">
        <v>1427</v>
      </c>
      <c r="E122" s="272" t="s">
        <v>1502</v>
      </c>
      <c r="F122" s="272" t="s">
        <v>134</v>
      </c>
      <c r="G122" s="268">
        <v>6</v>
      </c>
      <c r="H122" s="487">
        <v>5761</v>
      </c>
      <c r="I122" s="488"/>
      <c r="J122" s="316" t="e">
        <f t="shared" si="1"/>
        <v>#DIV/0!</v>
      </c>
      <c r="K122" s="5">
        <v>260</v>
      </c>
      <c r="L122" s="5">
        <v>438300</v>
      </c>
      <c r="M122" s="474"/>
    </row>
    <row r="123" spans="1:13" s="467" customFormat="1">
      <c r="A123" s="481">
        <v>114</v>
      </c>
      <c r="B123" s="55" t="s">
        <v>1544</v>
      </c>
      <c r="C123" s="54" t="s">
        <v>217</v>
      </c>
      <c r="D123" s="55" t="s">
        <v>1531</v>
      </c>
      <c r="E123" s="267" t="s">
        <v>128</v>
      </c>
      <c r="F123" s="267" t="s">
        <v>134</v>
      </c>
      <c r="G123" s="268">
        <v>6</v>
      </c>
      <c r="H123" s="476">
        <v>1245</v>
      </c>
      <c r="I123" s="84"/>
      <c r="J123" s="316" t="e">
        <f t="shared" si="1"/>
        <v>#DIV/0!</v>
      </c>
      <c r="K123" s="5">
        <v>51</v>
      </c>
      <c r="L123" s="5">
        <v>93200</v>
      </c>
      <c r="M123" s="474"/>
    </row>
    <row r="124" spans="1:13" s="467" customFormat="1">
      <c r="A124" s="481">
        <v>115</v>
      </c>
      <c r="B124" s="55" t="s">
        <v>1545</v>
      </c>
      <c r="C124" s="54" t="s">
        <v>217</v>
      </c>
      <c r="D124" s="286" t="s">
        <v>1546</v>
      </c>
      <c r="E124" s="272" t="s">
        <v>128</v>
      </c>
      <c r="F124" s="272" t="s">
        <v>134</v>
      </c>
      <c r="G124" s="268">
        <v>5</v>
      </c>
      <c r="H124" s="487">
        <v>737</v>
      </c>
      <c r="I124" s="488"/>
      <c r="J124" s="479" t="e">
        <f t="shared" si="1"/>
        <v>#DIV/0!</v>
      </c>
      <c r="K124" s="5">
        <v>36</v>
      </c>
      <c r="L124" s="5">
        <v>52300</v>
      </c>
      <c r="M124" s="474"/>
    </row>
    <row r="125" spans="1:13" s="467" customFormat="1">
      <c r="A125" s="481">
        <v>116</v>
      </c>
      <c r="B125" s="55" t="s">
        <v>1547</v>
      </c>
      <c r="C125" s="54" t="s">
        <v>217</v>
      </c>
      <c r="D125" s="55" t="s">
        <v>1491</v>
      </c>
      <c r="E125" s="267" t="s">
        <v>128</v>
      </c>
      <c r="F125" s="267" t="s">
        <v>134</v>
      </c>
      <c r="G125" s="268">
        <v>4</v>
      </c>
      <c r="H125" s="476">
        <v>4862</v>
      </c>
      <c r="I125" s="84"/>
      <c r="J125" s="316" t="e">
        <f t="shared" si="1"/>
        <v>#DIV/0!</v>
      </c>
      <c r="K125" s="5">
        <v>217</v>
      </c>
      <c r="L125" s="5">
        <v>371500</v>
      </c>
      <c r="M125" s="474"/>
    </row>
    <row r="126" spans="1:13" s="467" customFormat="1">
      <c r="A126" s="481">
        <v>117</v>
      </c>
      <c r="B126" s="55" t="s">
        <v>1548</v>
      </c>
      <c r="C126" s="54" t="s">
        <v>217</v>
      </c>
      <c r="D126" s="55" t="s">
        <v>1427</v>
      </c>
      <c r="E126" s="267" t="s">
        <v>128</v>
      </c>
      <c r="F126" s="267" t="s">
        <v>134</v>
      </c>
      <c r="G126" s="268">
        <v>5</v>
      </c>
      <c r="H126" s="476">
        <v>2116</v>
      </c>
      <c r="I126" s="84"/>
      <c r="J126" s="316" t="e">
        <f t="shared" si="1"/>
        <v>#DIV/0!</v>
      </c>
      <c r="K126" s="5">
        <v>102</v>
      </c>
      <c r="L126" s="5">
        <v>160700</v>
      </c>
      <c r="M126" s="474"/>
    </row>
    <row r="127" spans="1:13" s="467" customFormat="1">
      <c r="A127" s="481">
        <v>118</v>
      </c>
      <c r="B127" s="55" t="s">
        <v>1549</v>
      </c>
      <c r="C127" s="54" t="s">
        <v>217</v>
      </c>
      <c r="D127" s="55" t="s">
        <v>1427</v>
      </c>
      <c r="E127" s="267" t="s">
        <v>128</v>
      </c>
      <c r="F127" s="267" t="s">
        <v>134</v>
      </c>
      <c r="G127" s="268">
        <v>4</v>
      </c>
      <c r="H127" s="476">
        <v>2758</v>
      </c>
      <c r="I127" s="84"/>
      <c r="J127" s="479" t="e">
        <f t="shared" si="1"/>
        <v>#DIV/0!</v>
      </c>
      <c r="K127" s="5">
        <v>93</v>
      </c>
      <c r="L127" s="5">
        <v>219200</v>
      </c>
      <c r="M127" s="474"/>
    </row>
    <row r="128" spans="1:13" s="467" customFormat="1">
      <c r="A128" s="481">
        <v>119</v>
      </c>
      <c r="B128" s="55" t="s">
        <v>1550</v>
      </c>
      <c r="C128" s="54" t="s">
        <v>217</v>
      </c>
      <c r="D128" s="55" t="s">
        <v>1491</v>
      </c>
      <c r="E128" s="267" t="s">
        <v>128</v>
      </c>
      <c r="F128" s="267" t="s">
        <v>134</v>
      </c>
      <c r="G128" s="268">
        <v>5</v>
      </c>
      <c r="H128" s="476">
        <v>3305</v>
      </c>
      <c r="I128" s="84"/>
      <c r="J128" s="479" t="e">
        <f t="shared" si="1"/>
        <v>#DIV/0!</v>
      </c>
      <c r="K128" s="5">
        <v>108</v>
      </c>
      <c r="L128" s="5">
        <v>270100</v>
      </c>
      <c r="M128" s="474"/>
    </row>
    <row r="129" spans="1:13" s="481" customFormat="1">
      <c r="A129" s="481">
        <v>120</v>
      </c>
      <c r="B129" s="286" t="s">
        <v>1551</v>
      </c>
      <c r="C129" s="268" t="s">
        <v>217</v>
      </c>
      <c r="D129" s="286" t="s">
        <v>1427</v>
      </c>
      <c r="E129" s="272" t="s">
        <v>128</v>
      </c>
      <c r="F129" s="272" t="s">
        <v>134</v>
      </c>
      <c r="G129" s="268">
        <v>6</v>
      </c>
      <c r="H129" s="487">
        <v>3349</v>
      </c>
      <c r="I129" s="488"/>
      <c r="J129" s="316" t="e">
        <f t="shared" si="1"/>
        <v>#DIV/0!</v>
      </c>
      <c r="K129" s="5">
        <v>120</v>
      </c>
      <c r="L129" s="5">
        <v>270900</v>
      </c>
      <c r="M129" s="477"/>
    </row>
    <row r="130" spans="1:13" s="467" customFormat="1">
      <c r="A130" s="481">
        <v>121</v>
      </c>
      <c r="B130" s="55" t="s">
        <v>1552</v>
      </c>
      <c r="C130" s="54" t="s">
        <v>217</v>
      </c>
      <c r="D130" s="55" t="s">
        <v>1484</v>
      </c>
      <c r="E130" s="267" t="s">
        <v>128</v>
      </c>
      <c r="F130" s="267" t="s">
        <v>134</v>
      </c>
      <c r="G130" s="268">
        <v>4</v>
      </c>
      <c r="H130" s="476">
        <v>1443</v>
      </c>
      <c r="I130" s="84"/>
      <c r="J130" s="479" t="e">
        <f t="shared" si="1"/>
        <v>#DIV/0!</v>
      </c>
      <c r="K130" s="5">
        <v>55</v>
      </c>
      <c r="L130" s="5">
        <v>107300</v>
      </c>
      <c r="M130" s="474"/>
    </row>
    <row r="131" spans="1:13" s="467" customFormat="1">
      <c r="A131" s="481">
        <v>122</v>
      </c>
      <c r="B131" s="55" t="s">
        <v>1553</v>
      </c>
      <c r="C131" s="54" t="s">
        <v>217</v>
      </c>
      <c r="D131" s="55" t="s">
        <v>1491</v>
      </c>
      <c r="E131" s="267" t="s">
        <v>128</v>
      </c>
      <c r="F131" s="267" t="s">
        <v>134</v>
      </c>
      <c r="G131" s="268">
        <v>4</v>
      </c>
      <c r="H131" s="476">
        <v>2091</v>
      </c>
      <c r="I131" s="84"/>
      <c r="J131" s="316" t="e">
        <f t="shared" si="1"/>
        <v>#DIV/0!</v>
      </c>
      <c r="K131" s="5">
        <v>77</v>
      </c>
      <c r="L131" s="5">
        <v>161800</v>
      </c>
      <c r="M131" s="474"/>
    </row>
    <row r="132" spans="1:13" s="467" customFormat="1">
      <c r="A132" s="481">
        <v>123</v>
      </c>
      <c r="B132" s="55" t="s">
        <v>1554</v>
      </c>
      <c r="C132" s="54" t="s">
        <v>217</v>
      </c>
      <c r="D132" s="55" t="s">
        <v>1484</v>
      </c>
      <c r="E132" s="267" t="s">
        <v>128</v>
      </c>
      <c r="F132" s="267" t="s">
        <v>134</v>
      </c>
      <c r="G132" s="268">
        <v>5</v>
      </c>
      <c r="H132" s="476">
        <v>1658</v>
      </c>
      <c r="I132" s="84"/>
      <c r="J132" s="316" t="e">
        <f t="shared" si="1"/>
        <v>#DIV/0!</v>
      </c>
      <c r="K132" s="5">
        <v>82</v>
      </c>
      <c r="L132" s="5">
        <v>121900</v>
      </c>
      <c r="M132" s="474"/>
    </row>
    <row r="133" spans="1:13">
      <c r="B133" s="454"/>
      <c r="H133" s="73"/>
      <c r="I133" s="73"/>
      <c r="J133" s="74"/>
    </row>
    <row r="134" spans="1:13">
      <c r="B134" s="454"/>
      <c r="H134" s="73"/>
      <c r="I134" s="73"/>
      <c r="J134" s="74"/>
    </row>
  </sheetData>
  <mergeCells count="53">
    <mergeCell ref="I113:I114"/>
    <mergeCell ref="C113:C114"/>
    <mergeCell ref="D113:D114"/>
    <mergeCell ref="E113:E114"/>
    <mergeCell ref="F113:F114"/>
    <mergeCell ref="G113:G114"/>
    <mergeCell ref="H113:H114"/>
    <mergeCell ref="I39:I40"/>
    <mergeCell ref="B42:B44"/>
    <mergeCell ref="C42:C44"/>
    <mergeCell ref="D73:D74"/>
    <mergeCell ref="E73:E74"/>
    <mergeCell ref="F73:F74"/>
    <mergeCell ref="G73:G74"/>
    <mergeCell ref="H73:H74"/>
    <mergeCell ref="I73:I74"/>
    <mergeCell ref="C39:C40"/>
    <mergeCell ref="D39:D40"/>
    <mergeCell ref="E39:E40"/>
    <mergeCell ref="F39:F40"/>
    <mergeCell ref="G39:G40"/>
    <mergeCell ref="H39:H40"/>
    <mergeCell ref="I15:I16"/>
    <mergeCell ref="C17:C18"/>
    <mergeCell ref="D17:D18"/>
    <mergeCell ref="E17:E18"/>
    <mergeCell ref="F17:F18"/>
    <mergeCell ref="G17:G18"/>
    <mergeCell ref="H17:H18"/>
    <mergeCell ref="I17:I18"/>
    <mergeCell ref="C15:C16"/>
    <mergeCell ref="D15:D16"/>
    <mergeCell ref="E15:E16"/>
    <mergeCell ref="F15:F16"/>
    <mergeCell ref="G15:G16"/>
    <mergeCell ref="H15:H16"/>
    <mergeCell ref="H10:H11"/>
    <mergeCell ref="I10:I11"/>
    <mergeCell ref="C12:C14"/>
    <mergeCell ref="D12:D14"/>
    <mergeCell ref="E12:E14"/>
    <mergeCell ref="F12:F14"/>
    <mergeCell ref="G12:G14"/>
    <mergeCell ref="H12:H14"/>
    <mergeCell ref="I12:I14"/>
    <mergeCell ref="E2:G2"/>
    <mergeCell ref="E3:G3"/>
    <mergeCell ref="E4:G4"/>
    <mergeCell ref="C10:C11"/>
    <mergeCell ref="D10:D11"/>
    <mergeCell ref="E10:E11"/>
    <mergeCell ref="F10:F11"/>
    <mergeCell ref="G10:G11"/>
  </mergeCells>
  <phoneticPr fontId="1"/>
  <pageMargins left="0.78740157480314965" right="0.78740157480314965" top="0.59055118110236227" bottom="0.55118110236220474" header="0.51181102362204722" footer="0.51181102362204722"/>
  <pageSetup paperSize="9" scale="77" fitToHeight="2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"10電力,PPS"</xm:f>
          </x14:formula1>
          <xm:sqref>E75:E113 JA75:JA113 SW75:SW113 ACS75:ACS113 AMO75:AMO113 AWK75:AWK113 BGG75:BGG113 BQC75:BQC113 BZY75:BZY113 CJU75:CJU113 CTQ75:CTQ113 DDM75:DDM113 DNI75:DNI113 DXE75:DXE113 EHA75:EHA113 EQW75:EQW113 FAS75:FAS113 FKO75:FKO113 FUK75:FUK113 GEG75:GEG113 GOC75:GOC113 GXY75:GXY113 HHU75:HHU113 HRQ75:HRQ113 IBM75:IBM113 ILI75:ILI113 IVE75:IVE113 JFA75:JFA113 JOW75:JOW113 JYS75:JYS113 KIO75:KIO113 KSK75:KSK113 LCG75:LCG113 LMC75:LMC113 LVY75:LVY113 MFU75:MFU113 MPQ75:MPQ113 MZM75:MZM113 NJI75:NJI113 NTE75:NTE113 ODA75:ODA113 OMW75:OMW113 OWS75:OWS113 PGO75:PGO113 PQK75:PQK113 QAG75:QAG113 QKC75:QKC113 QTY75:QTY113 RDU75:RDU113 RNQ75:RNQ113 RXM75:RXM113 SHI75:SHI113 SRE75:SRE113 TBA75:TBA113 TKW75:TKW113 TUS75:TUS113 UEO75:UEO113 UOK75:UOK113 UYG75:UYG113 VIC75:VIC113 VRY75:VRY113 WBU75:WBU113 WLQ75:WLQ113 WVM75:WVM113 E65611:E65649 JA65611:JA65649 SW65611:SW65649 ACS65611:ACS65649 AMO65611:AMO65649 AWK65611:AWK65649 BGG65611:BGG65649 BQC65611:BQC65649 BZY65611:BZY65649 CJU65611:CJU65649 CTQ65611:CTQ65649 DDM65611:DDM65649 DNI65611:DNI65649 DXE65611:DXE65649 EHA65611:EHA65649 EQW65611:EQW65649 FAS65611:FAS65649 FKO65611:FKO65649 FUK65611:FUK65649 GEG65611:GEG65649 GOC65611:GOC65649 GXY65611:GXY65649 HHU65611:HHU65649 HRQ65611:HRQ65649 IBM65611:IBM65649 ILI65611:ILI65649 IVE65611:IVE65649 JFA65611:JFA65649 JOW65611:JOW65649 JYS65611:JYS65649 KIO65611:KIO65649 KSK65611:KSK65649 LCG65611:LCG65649 LMC65611:LMC65649 LVY65611:LVY65649 MFU65611:MFU65649 MPQ65611:MPQ65649 MZM65611:MZM65649 NJI65611:NJI65649 NTE65611:NTE65649 ODA65611:ODA65649 OMW65611:OMW65649 OWS65611:OWS65649 PGO65611:PGO65649 PQK65611:PQK65649 QAG65611:QAG65649 QKC65611:QKC65649 QTY65611:QTY65649 RDU65611:RDU65649 RNQ65611:RNQ65649 RXM65611:RXM65649 SHI65611:SHI65649 SRE65611:SRE65649 TBA65611:TBA65649 TKW65611:TKW65649 TUS65611:TUS65649 UEO65611:UEO65649 UOK65611:UOK65649 UYG65611:UYG65649 VIC65611:VIC65649 VRY65611:VRY65649 WBU65611:WBU65649 WLQ65611:WLQ65649 WVM65611:WVM65649 E131147:E131185 JA131147:JA131185 SW131147:SW131185 ACS131147:ACS131185 AMO131147:AMO131185 AWK131147:AWK131185 BGG131147:BGG131185 BQC131147:BQC131185 BZY131147:BZY131185 CJU131147:CJU131185 CTQ131147:CTQ131185 DDM131147:DDM131185 DNI131147:DNI131185 DXE131147:DXE131185 EHA131147:EHA131185 EQW131147:EQW131185 FAS131147:FAS131185 FKO131147:FKO131185 FUK131147:FUK131185 GEG131147:GEG131185 GOC131147:GOC131185 GXY131147:GXY131185 HHU131147:HHU131185 HRQ131147:HRQ131185 IBM131147:IBM131185 ILI131147:ILI131185 IVE131147:IVE131185 JFA131147:JFA131185 JOW131147:JOW131185 JYS131147:JYS131185 KIO131147:KIO131185 KSK131147:KSK131185 LCG131147:LCG131185 LMC131147:LMC131185 LVY131147:LVY131185 MFU131147:MFU131185 MPQ131147:MPQ131185 MZM131147:MZM131185 NJI131147:NJI131185 NTE131147:NTE131185 ODA131147:ODA131185 OMW131147:OMW131185 OWS131147:OWS131185 PGO131147:PGO131185 PQK131147:PQK131185 QAG131147:QAG131185 QKC131147:QKC131185 QTY131147:QTY131185 RDU131147:RDU131185 RNQ131147:RNQ131185 RXM131147:RXM131185 SHI131147:SHI131185 SRE131147:SRE131185 TBA131147:TBA131185 TKW131147:TKW131185 TUS131147:TUS131185 UEO131147:UEO131185 UOK131147:UOK131185 UYG131147:UYG131185 VIC131147:VIC131185 VRY131147:VRY131185 WBU131147:WBU131185 WLQ131147:WLQ131185 WVM131147:WVM131185 E196683:E196721 JA196683:JA196721 SW196683:SW196721 ACS196683:ACS196721 AMO196683:AMO196721 AWK196683:AWK196721 BGG196683:BGG196721 BQC196683:BQC196721 BZY196683:BZY196721 CJU196683:CJU196721 CTQ196683:CTQ196721 DDM196683:DDM196721 DNI196683:DNI196721 DXE196683:DXE196721 EHA196683:EHA196721 EQW196683:EQW196721 FAS196683:FAS196721 FKO196683:FKO196721 FUK196683:FUK196721 GEG196683:GEG196721 GOC196683:GOC196721 GXY196683:GXY196721 HHU196683:HHU196721 HRQ196683:HRQ196721 IBM196683:IBM196721 ILI196683:ILI196721 IVE196683:IVE196721 JFA196683:JFA196721 JOW196683:JOW196721 JYS196683:JYS196721 KIO196683:KIO196721 KSK196683:KSK196721 LCG196683:LCG196721 LMC196683:LMC196721 LVY196683:LVY196721 MFU196683:MFU196721 MPQ196683:MPQ196721 MZM196683:MZM196721 NJI196683:NJI196721 NTE196683:NTE196721 ODA196683:ODA196721 OMW196683:OMW196721 OWS196683:OWS196721 PGO196683:PGO196721 PQK196683:PQK196721 QAG196683:QAG196721 QKC196683:QKC196721 QTY196683:QTY196721 RDU196683:RDU196721 RNQ196683:RNQ196721 RXM196683:RXM196721 SHI196683:SHI196721 SRE196683:SRE196721 TBA196683:TBA196721 TKW196683:TKW196721 TUS196683:TUS196721 UEO196683:UEO196721 UOK196683:UOK196721 UYG196683:UYG196721 VIC196683:VIC196721 VRY196683:VRY196721 WBU196683:WBU196721 WLQ196683:WLQ196721 WVM196683:WVM196721 E262219:E262257 JA262219:JA262257 SW262219:SW262257 ACS262219:ACS262257 AMO262219:AMO262257 AWK262219:AWK262257 BGG262219:BGG262257 BQC262219:BQC262257 BZY262219:BZY262257 CJU262219:CJU262257 CTQ262219:CTQ262257 DDM262219:DDM262257 DNI262219:DNI262257 DXE262219:DXE262257 EHA262219:EHA262257 EQW262219:EQW262257 FAS262219:FAS262257 FKO262219:FKO262257 FUK262219:FUK262257 GEG262219:GEG262257 GOC262219:GOC262257 GXY262219:GXY262257 HHU262219:HHU262257 HRQ262219:HRQ262257 IBM262219:IBM262257 ILI262219:ILI262257 IVE262219:IVE262257 JFA262219:JFA262257 JOW262219:JOW262257 JYS262219:JYS262257 KIO262219:KIO262257 KSK262219:KSK262257 LCG262219:LCG262257 LMC262219:LMC262257 LVY262219:LVY262257 MFU262219:MFU262257 MPQ262219:MPQ262257 MZM262219:MZM262257 NJI262219:NJI262257 NTE262219:NTE262257 ODA262219:ODA262257 OMW262219:OMW262257 OWS262219:OWS262257 PGO262219:PGO262257 PQK262219:PQK262257 QAG262219:QAG262257 QKC262219:QKC262257 QTY262219:QTY262257 RDU262219:RDU262257 RNQ262219:RNQ262257 RXM262219:RXM262257 SHI262219:SHI262257 SRE262219:SRE262257 TBA262219:TBA262257 TKW262219:TKW262257 TUS262219:TUS262257 UEO262219:UEO262257 UOK262219:UOK262257 UYG262219:UYG262257 VIC262219:VIC262257 VRY262219:VRY262257 WBU262219:WBU262257 WLQ262219:WLQ262257 WVM262219:WVM262257 E327755:E327793 JA327755:JA327793 SW327755:SW327793 ACS327755:ACS327793 AMO327755:AMO327793 AWK327755:AWK327793 BGG327755:BGG327793 BQC327755:BQC327793 BZY327755:BZY327793 CJU327755:CJU327793 CTQ327755:CTQ327793 DDM327755:DDM327793 DNI327755:DNI327793 DXE327755:DXE327793 EHA327755:EHA327793 EQW327755:EQW327793 FAS327755:FAS327793 FKO327755:FKO327793 FUK327755:FUK327793 GEG327755:GEG327793 GOC327755:GOC327793 GXY327755:GXY327793 HHU327755:HHU327793 HRQ327755:HRQ327793 IBM327755:IBM327793 ILI327755:ILI327793 IVE327755:IVE327793 JFA327755:JFA327793 JOW327755:JOW327793 JYS327755:JYS327793 KIO327755:KIO327793 KSK327755:KSK327793 LCG327755:LCG327793 LMC327755:LMC327793 LVY327755:LVY327793 MFU327755:MFU327793 MPQ327755:MPQ327793 MZM327755:MZM327793 NJI327755:NJI327793 NTE327755:NTE327793 ODA327755:ODA327793 OMW327755:OMW327793 OWS327755:OWS327793 PGO327755:PGO327793 PQK327755:PQK327793 QAG327755:QAG327793 QKC327755:QKC327793 QTY327755:QTY327793 RDU327755:RDU327793 RNQ327755:RNQ327793 RXM327755:RXM327793 SHI327755:SHI327793 SRE327755:SRE327793 TBA327755:TBA327793 TKW327755:TKW327793 TUS327755:TUS327793 UEO327755:UEO327793 UOK327755:UOK327793 UYG327755:UYG327793 VIC327755:VIC327793 VRY327755:VRY327793 WBU327755:WBU327793 WLQ327755:WLQ327793 WVM327755:WVM327793 E393291:E393329 JA393291:JA393329 SW393291:SW393329 ACS393291:ACS393329 AMO393291:AMO393329 AWK393291:AWK393329 BGG393291:BGG393329 BQC393291:BQC393329 BZY393291:BZY393329 CJU393291:CJU393329 CTQ393291:CTQ393329 DDM393291:DDM393329 DNI393291:DNI393329 DXE393291:DXE393329 EHA393291:EHA393329 EQW393291:EQW393329 FAS393291:FAS393329 FKO393291:FKO393329 FUK393291:FUK393329 GEG393291:GEG393329 GOC393291:GOC393329 GXY393291:GXY393329 HHU393291:HHU393329 HRQ393291:HRQ393329 IBM393291:IBM393329 ILI393291:ILI393329 IVE393291:IVE393329 JFA393291:JFA393329 JOW393291:JOW393329 JYS393291:JYS393329 KIO393291:KIO393329 KSK393291:KSK393329 LCG393291:LCG393329 LMC393291:LMC393329 LVY393291:LVY393329 MFU393291:MFU393329 MPQ393291:MPQ393329 MZM393291:MZM393329 NJI393291:NJI393329 NTE393291:NTE393329 ODA393291:ODA393329 OMW393291:OMW393329 OWS393291:OWS393329 PGO393291:PGO393329 PQK393291:PQK393329 QAG393291:QAG393329 QKC393291:QKC393329 QTY393291:QTY393329 RDU393291:RDU393329 RNQ393291:RNQ393329 RXM393291:RXM393329 SHI393291:SHI393329 SRE393291:SRE393329 TBA393291:TBA393329 TKW393291:TKW393329 TUS393291:TUS393329 UEO393291:UEO393329 UOK393291:UOK393329 UYG393291:UYG393329 VIC393291:VIC393329 VRY393291:VRY393329 WBU393291:WBU393329 WLQ393291:WLQ393329 WVM393291:WVM393329 E458827:E458865 JA458827:JA458865 SW458827:SW458865 ACS458827:ACS458865 AMO458827:AMO458865 AWK458827:AWK458865 BGG458827:BGG458865 BQC458827:BQC458865 BZY458827:BZY458865 CJU458827:CJU458865 CTQ458827:CTQ458865 DDM458827:DDM458865 DNI458827:DNI458865 DXE458827:DXE458865 EHA458827:EHA458865 EQW458827:EQW458865 FAS458827:FAS458865 FKO458827:FKO458865 FUK458827:FUK458865 GEG458827:GEG458865 GOC458827:GOC458865 GXY458827:GXY458865 HHU458827:HHU458865 HRQ458827:HRQ458865 IBM458827:IBM458865 ILI458827:ILI458865 IVE458827:IVE458865 JFA458827:JFA458865 JOW458827:JOW458865 JYS458827:JYS458865 KIO458827:KIO458865 KSK458827:KSK458865 LCG458827:LCG458865 LMC458827:LMC458865 LVY458827:LVY458865 MFU458827:MFU458865 MPQ458827:MPQ458865 MZM458827:MZM458865 NJI458827:NJI458865 NTE458827:NTE458865 ODA458827:ODA458865 OMW458827:OMW458865 OWS458827:OWS458865 PGO458827:PGO458865 PQK458827:PQK458865 QAG458827:QAG458865 QKC458827:QKC458865 QTY458827:QTY458865 RDU458827:RDU458865 RNQ458827:RNQ458865 RXM458827:RXM458865 SHI458827:SHI458865 SRE458827:SRE458865 TBA458827:TBA458865 TKW458827:TKW458865 TUS458827:TUS458865 UEO458827:UEO458865 UOK458827:UOK458865 UYG458827:UYG458865 VIC458827:VIC458865 VRY458827:VRY458865 WBU458827:WBU458865 WLQ458827:WLQ458865 WVM458827:WVM458865 E524363:E524401 JA524363:JA524401 SW524363:SW524401 ACS524363:ACS524401 AMO524363:AMO524401 AWK524363:AWK524401 BGG524363:BGG524401 BQC524363:BQC524401 BZY524363:BZY524401 CJU524363:CJU524401 CTQ524363:CTQ524401 DDM524363:DDM524401 DNI524363:DNI524401 DXE524363:DXE524401 EHA524363:EHA524401 EQW524363:EQW524401 FAS524363:FAS524401 FKO524363:FKO524401 FUK524363:FUK524401 GEG524363:GEG524401 GOC524363:GOC524401 GXY524363:GXY524401 HHU524363:HHU524401 HRQ524363:HRQ524401 IBM524363:IBM524401 ILI524363:ILI524401 IVE524363:IVE524401 JFA524363:JFA524401 JOW524363:JOW524401 JYS524363:JYS524401 KIO524363:KIO524401 KSK524363:KSK524401 LCG524363:LCG524401 LMC524363:LMC524401 LVY524363:LVY524401 MFU524363:MFU524401 MPQ524363:MPQ524401 MZM524363:MZM524401 NJI524363:NJI524401 NTE524363:NTE524401 ODA524363:ODA524401 OMW524363:OMW524401 OWS524363:OWS524401 PGO524363:PGO524401 PQK524363:PQK524401 QAG524363:QAG524401 QKC524363:QKC524401 QTY524363:QTY524401 RDU524363:RDU524401 RNQ524363:RNQ524401 RXM524363:RXM524401 SHI524363:SHI524401 SRE524363:SRE524401 TBA524363:TBA524401 TKW524363:TKW524401 TUS524363:TUS524401 UEO524363:UEO524401 UOK524363:UOK524401 UYG524363:UYG524401 VIC524363:VIC524401 VRY524363:VRY524401 WBU524363:WBU524401 WLQ524363:WLQ524401 WVM524363:WVM524401 E589899:E589937 JA589899:JA589937 SW589899:SW589937 ACS589899:ACS589937 AMO589899:AMO589937 AWK589899:AWK589937 BGG589899:BGG589937 BQC589899:BQC589937 BZY589899:BZY589937 CJU589899:CJU589937 CTQ589899:CTQ589937 DDM589899:DDM589937 DNI589899:DNI589937 DXE589899:DXE589937 EHA589899:EHA589937 EQW589899:EQW589937 FAS589899:FAS589937 FKO589899:FKO589937 FUK589899:FUK589937 GEG589899:GEG589937 GOC589899:GOC589937 GXY589899:GXY589937 HHU589899:HHU589937 HRQ589899:HRQ589937 IBM589899:IBM589937 ILI589899:ILI589937 IVE589899:IVE589937 JFA589899:JFA589937 JOW589899:JOW589937 JYS589899:JYS589937 KIO589899:KIO589937 KSK589899:KSK589937 LCG589899:LCG589937 LMC589899:LMC589937 LVY589899:LVY589937 MFU589899:MFU589937 MPQ589899:MPQ589937 MZM589899:MZM589937 NJI589899:NJI589937 NTE589899:NTE589937 ODA589899:ODA589937 OMW589899:OMW589937 OWS589899:OWS589937 PGO589899:PGO589937 PQK589899:PQK589937 QAG589899:QAG589937 QKC589899:QKC589937 QTY589899:QTY589937 RDU589899:RDU589937 RNQ589899:RNQ589937 RXM589899:RXM589937 SHI589899:SHI589937 SRE589899:SRE589937 TBA589899:TBA589937 TKW589899:TKW589937 TUS589899:TUS589937 UEO589899:UEO589937 UOK589899:UOK589937 UYG589899:UYG589937 VIC589899:VIC589937 VRY589899:VRY589937 WBU589899:WBU589937 WLQ589899:WLQ589937 WVM589899:WVM589937 E655435:E655473 JA655435:JA655473 SW655435:SW655473 ACS655435:ACS655473 AMO655435:AMO655473 AWK655435:AWK655473 BGG655435:BGG655473 BQC655435:BQC655473 BZY655435:BZY655473 CJU655435:CJU655473 CTQ655435:CTQ655473 DDM655435:DDM655473 DNI655435:DNI655473 DXE655435:DXE655473 EHA655435:EHA655473 EQW655435:EQW655473 FAS655435:FAS655473 FKO655435:FKO655473 FUK655435:FUK655473 GEG655435:GEG655473 GOC655435:GOC655473 GXY655435:GXY655473 HHU655435:HHU655473 HRQ655435:HRQ655473 IBM655435:IBM655473 ILI655435:ILI655473 IVE655435:IVE655473 JFA655435:JFA655473 JOW655435:JOW655473 JYS655435:JYS655473 KIO655435:KIO655473 KSK655435:KSK655473 LCG655435:LCG655473 LMC655435:LMC655473 LVY655435:LVY655473 MFU655435:MFU655473 MPQ655435:MPQ655473 MZM655435:MZM655473 NJI655435:NJI655473 NTE655435:NTE655473 ODA655435:ODA655473 OMW655435:OMW655473 OWS655435:OWS655473 PGO655435:PGO655473 PQK655435:PQK655473 QAG655435:QAG655473 QKC655435:QKC655473 QTY655435:QTY655473 RDU655435:RDU655473 RNQ655435:RNQ655473 RXM655435:RXM655473 SHI655435:SHI655473 SRE655435:SRE655473 TBA655435:TBA655473 TKW655435:TKW655473 TUS655435:TUS655473 UEO655435:UEO655473 UOK655435:UOK655473 UYG655435:UYG655473 VIC655435:VIC655473 VRY655435:VRY655473 WBU655435:WBU655473 WLQ655435:WLQ655473 WVM655435:WVM655473 E720971:E721009 JA720971:JA721009 SW720971:SW721009 ACS720971:ACS721009 AMO720971:AMO721009 AWK720971:AWK721009 BGG720971:BGG721009 BQC720971:BQC721009 BZY720971:BZY721009 CJU720971:CJU721009 CTQ720971:CTQ721009 DDM720971:DDM721009 DNI720971:DNI721009 DXE720971:DXE721009 EHA720971:EHA721009 EQW720971:EQW721009 FAS720971:FAS721009 FKO720971:FKO721009 FUK720971:FUK721009 GEG720971:GEG721009 GOC720971:GOC721009 GXY720971:GXY721009 HHU720971:HHU721009 HRQ720971:HRQ721009 IBM720971:IBM721009 ILI720971:ILI721009 IVE720971:IVE721009 JFA720971:JFA721009 JOW720971:JOW721009 JYS720971:JYS721009 KIO720971:KIO721009 KSK720971:KSK721009 LCG720971:LCG721009 LMC720971:LMC721009 LVY720971:LVY721009 MFU720971:MFU721009 MPQ720971:MPQ721009 MZM720971:MZM721009 NJI720971:NJI721009 NTE720971:NTE721009 ODA720971:ODA721009 OMW720971:OMW721009 OWS720971:OWS721009 PGO720971:PGO721009 PQK720971:PQK721009 QAG720971:QAG721009 QKC720971:QKC721009 QTY720971:QTY721009 RDU720971:RDU721009 RNQ720971:RNQ721009 RXM720971:RXM721009 SHI720971:SHI721009 SRE720971:SRE721009 TBA720971:TBA721009 TKW720971:TKW721009 TUS720971:TUS721009 UEO720971:UEO721009 UOK720971:UOK721009 UYG720971:UYG721009 VIC720971:VIC721009 VRY720971:VRY721009 WBU720971:WBU721009 WLQ720971:WLQ721009 WVM720971:WVM721009 E786507:E786545 JA786507:JA786545 SW786507:SW786545 ACS786507:ACS786545 AMO786507:AMO786545 AWK786507:AWK786545 BGG786507:BGG786545 BQC786507:BQC786545 BZY786507:BZY786545 CJU786507:CJU786545 CTQ786507:CTQ786545 DDM786507:DDM786545 DNI786507:DNI786545 DXE786507:DXE786545 EHA786507:EHA786545 EQW786507:EQW786545 FAS786507:FAS786545 FKO786507:FKO786545 FUK786507:FUK786545 GEG786507:GEG786545 GOC786507:GOC786545 GXY786507:GXY786545 HHU786507:HHU786545 HRQ786507:HRQ786545 IBM786507:IBM786545 ILI786507:ILI786545 IVE786507:IVE786545 JFA786507:JFA786545 JOW786507:JOW786545 JYS786507:JYS786545 KIO786507:KIO786545 KSK786507:KSK786545 LCG786507:LCG786545 LMC786507:LMC786545 LVY786507:LVY786545 MFU786507:MFU786545 MPQ786507:MPQ786545 MZM786507:MZM786545 NJI786507:NJI786545 NTE786507:NTE786545 ODA786507:ODA786545 OMW786507:OMW786545 OWS786507:OWS786545 PGO786507:PGO786545 PQK786507:PQK786545 QAG786507:QAG786545 QKC786507:QKC786545 QTY786507:QTY786545 RDU786507:RDU786545 RNQ786507:RNQ786545 RXM786507:RXM786545 SHI786507:SHI786545 SRE786507:SRE786545 TBA786507:TBA786545 TKW786507:TKW786545 TUS786507:TUS786545 UEO786507:UEO786545 UOK786507:UOK786545 UYG786507:UYG786545 VIC786507:VIC786545 VRY786507:VRY786545 WBU786507:WBU786545 WLQ786507:WLQ786545 WVM786507:WVM786545 E852043:E852081 JA852043:JA852081 SW852043:SW852081 ACS852043:ACS852081 AMO852043:AMO852081 AWK852043:AWK852081 BGG852043:BGG852081 BQC852043:BQC852081 BZY852043:BZY852081 CJU852043:CJU852081 CTQ852043:CTQ852081 DDM852043:DDM852081 DNI852043:DNI852081 DXE852043:DXE852081 EHA852043:EHA852081 EQW852043:EQW852081 FAS852043:FAS852081 FKO852043:FKO852081 FUK852043:FUK852081 GEG852043:GEG852081 GOC852043:GOC852081 GXY852043:GXY852081 HHU852043:HHU852081 HRQ852043:HRQ852081 IBM852043:IBM852081 ILI852043:ILI852081 IVE852043:IVE852081 JFA852043:JFA852081 JOW852043:JOW852081 JYS852043:JYS852081 KIO852043:KIO852081 KSK852043:KSK852081 LCG852043:LCG852081 LMC852043:LMC852081 LVY852043:LVY852081 MFU852043:MFU852081 MPQ852043:MPQ852081 MZM852043:MZM852081 NJI852043:NJI852081 NTE852043:NTE852081 ODA852043:ODA852081 OMW852043:OMW852081 OWS852043:OWS852081 PGO852043:PGO852081 PQK852043:PQK852081 QAG852043:QAG852081 QKC852043:QKC852081 QTY852043:QTY852081 RDU852043:RDU852081 RNQ852043:RNQ852081 RXM852043:RXM852081 SHI852043:SHI852081 SRE852043:SRE852081 TBA852043:TBA852081 TKW852043:TKW852081 TUS852043:TUS852081 UEO852043:UEO852081 UOK852043:UOK852081 UYG852043:UYG852081 VIC852043:VIC852081 VRY852043:VRY852081 WBU852043:WBU852081 WLQ852043:WLQ852081 WVM852043:WVM852081 E917579:E917617 JA917579:JA917617 SW917579:SW917617 ACS917579:ACS917617 AMO917579:AMO917617 AWK917579:AWK917617 BGG917579:BGG917617 BQC917579:BQC917617 BZY917579:BZY917617 CJU917579:CJU917617 CTQ917579:CTQ917617 DDM917579:DDM917617 DNI917579:DNI917617 DXE917579:DXE917617 EHA917579:EHA917617 EQW917579:EQW917617 FAS917579:FAS917617 FKO917579:FKO917617 FUK917579:FUK917617 GEG917579:GEG917617 GOC917579:GOC917617 GXY917579:GXY917617 HHU917579:HHU917617 HRQ917579:HRQ917617 IBM917579:IBM917617 ILI917579:ILI917617 IVE917579:IVE917617 JFA917579:JFA917617 JOW917579:JOW917617 JYS917579:JYS917617 KIO917579:KIO917617 KSK917579:KSK917617 LCG917579:LCG917617 LMC917579:LMC917617 LVY917579:LVY917617 MFU917579:MFU917617 MPQ917579:MPQ917617 MZM917579:MZM917617 NJI917579:NJI917617 NTE917579:NTE917617 ODA917579:ODA917617 OMW917579:OMW917617 OWS917579:OWS917617 PGO917579:PGO917617 PQK917579:PQK917617 QAG917579:QAG917617 QKC917579:QKC917617 QTY917579:QTY917617 RDU917579:RDU917617 RNQ917579:RNQ917617 RXM917579:RXM917617 SHI917579:SHI917617 SRE917579:SRE917617 TBA917579:TBA917617 TKW917579:TKW917617 TUS917579:TUS917617 UEO917579:UEO917617 UOK917579:UOK917617 UYG917579:UYG917617 VIC917579:VIC917617 VRY917579:VRY917617 WBU917579:WBU917617 WLQ917579:WLQ917617 WVM917579:WVM917617 E983115:E983153 JA983115:JA983153 SW983115:SW983153 ACS983115:ACS983153 AMO983115:AMO983153 AWK983115:AWK983153 BGG983115:BGG983153 BQC983115:BQC983153 BZY983115:BZY983153 CJU983115:CJU983153 CTQ983115:CTQ983153 DDM983115:DDM983153 DNI983115:DNI983153 DXE983115:DXE983153 EHA983115:EHA983153 EQW983115:EQW983153 FAS983115:FAS983153 FKO983115:FKO983153 FUK983115:FUK983153 GEG983115:GEG983153 GOC983115:GOC983153 GXY983115:GXY983153 HHU983115:HHU983153 HRQ983115:HRQ983153 IBM983115:IBM983153 ILI983115:ILI983153 IVE983115:IVE983153 JFA983115:JFA983153 JOW983115:JOW983153 JYS983115:JYS983153 KIO983115:KIO983153 KSK983115:KSK983153 LCG983115:LCG983153 LMC983115:LMC983153 LVY983115:LVY983153 MFU983115:MFU983153 MPQ983115:MPQ983153 MZM983115:MZM983153 NJI983115:NJI983153 NTE983115:NTE983153 ODA983115:ODA983153 OMW983115:OMW983153 OWS983115:OWS983153 PGO983115:PGO983153 PQK983115:PQK983153 QAG983115:QAG983153 QKC983115:QKC983153 QTY983115:QTY983153 RDU983115:RDU983153 RNQ983115:RNQ983153 RXM983115:RXM983153 SHI983115:SHI983153 SRE983115:SRE983153 TBA983115:TBA983153 TKW983115:TKW983153 TUS983115:TUS983153 UEO983115:UEO983153 UOK983115:UOK983153 UYG983115:UYG983153 VIC983115:VIC983153 VRY983115:VRY983153 WBU983115:WBU983153 WLQ983115:WLQ983153 WVM983115:WVM983153 E8:E10 JA8:JA10 SW8:SW10 ACS8:ACS10 AMO8:AMO10 AWK8:AWK10 BGG8:BGG10 BQC8:BQC10 BZY8:BZY10 CJU8:CJU10 CTQ8:CTQ10 DDM8:DDM10 DNI8:DNI10 DXE8:DXE10 EHA8:EHA10 EQW8:EQW10 FAS8:FAS10 FKO8:FKO10 FUK8:FUK10 GEG8:GEG10 GOC8:GOC10 GXY8:GXY10 HHU8:HHU10 HRQ8:HRQ10 IBM8:IBM10 ILI8:ILI10 IVE8:IVE10 JFA8:JFA10 JOW8:JOW10 JYS8:JYS10 KIO8:KIO10 KSK8:KSK10 LCG8:LCG10 LMC8:LMC10 LVY8:LVY10 MFU8:MFU10 MPQ8:MPQ10 MZM8:MZM10 NJI8:NJI10 NTE8:NTE10 ODA8:ODA10 OMW8:OMW10 OWS8:OWS10 PGO8:PGO10 PQK8:PQK10 QAG8:QAG10 QKC8:QKC10 QTY8:QTY10 RDU8:RDU10 RNQ8:RNQ10 RXM8:RXM10 SHI8:SHI10 SRE8:SRE10 TBA8:TBA10 TKW8:TKW10 TUS8:TUS10 UEO8:UEO10 UOK8:UOK10 UYG8:UYG10 VIC8:VIC10 VRY8:VRY10 WBU8:WBU10 WLQ8:WLQ10 WVM8:WVM10 E65544:E65546 JA65544:JA65546 SW65544:SW65546 ACS65544:ACS65546 AMO65544:AMO65546 AWK65544:AWK65546 BGG65544:BGG65546 BQC65544:BQC65546 BZY65544:BZY65546 CJU65544:CJU65546 CTQ65544:CTQ65546 DDM65544:DDM65546 DNI65544:DNI65546 DXE65544:DXE65546 EHA65544:EHA65546 EQW65544:EQW65546 FAS65544:FAS65546 FKO65544:FKO65546 FUK65544:FUK65546 GEG65544:GEG65546 GOC65544:GOC65546 GXY65544:GXY65546 HHU65544:HHU65546 HRQ65544:HRQ65546 IBM65544:IBM65546 ILI65544:ILI65546 IVE65544:IVE65546 JFA65544:JFA65546 JOW65544:JOW65546 JYS65544:JYS65546 KIO65544:KIO65546 KSK65544:KSK65546 LCG65544:LCG65546 LMC65544:LMC65546 LVY65544:LVY65546 MFU65544:MFU65546 MPQ65544:MPQ65546 MZM65544:MZM65546 NJI65544:NJI65546 NTE65544:NTE65546 ODA65544:ODA65546 OMW65544:OMW65546 OWS65544:OWS65546 PGO65544:PGO65546 PQK65544:PQK65546 QAG65544:QAG65546 QKC65544:QKC65546 QTY65544:QTY65546 RDU65544:RDU65546 RNQ65544:RNQ65546 RXM65544:RXM65546 SHI65544:SHI65546 SRE65544:SRE65546 TBA65544:TBA65546 TKW65544:TKW65546 TUS65544:TUS65546 UEO65544:UEO65546 UOK65544:UOK65546 UYG65544:UYG65546 VIC65544:VIC65546 VRY65544:VRY65546 WBU65544:WBU65546 WLQ65544:WLQ65546 WVM65544:WVM65546 E131080:E131082 JA131080:JA131082 SW131080:SW131082 ACS131080:ACS131082 AMO131080:AMO131082 AWK131080:AWK131082 BGG131080:BGG131082 BQC131080:BQC131082 BZY131080:BZY131082 CJU131080:CJU131082 CTQ131080:CTQ131082 DDM131080:DDM131082 DNI131080:DNI131082 DXE131080:DXE131082 EHA131080:EHA131082 EQW131080:EQW131082 FAS131080:FAS131082 FKO131080:FKO131082 FUK131080:FUK131082 GEG131080:GEG131082 GOC131080:GOC131082 GXY131080:GXY131082 HHU131080:HHU131082 HRQ131080:HRQ131082 IBM131080:IBM131082 ILI131080:ILI131082 IVE131080:IVE131082 JFA131080:JFA131082 JOW131080:JOW131082 JYS131080:JYS131082 KIO131080:KIO131082 KSK131080:KSK131082 LCG131080:LCG131082 LMC131080:LMC131082 LVY131080:LVY131082 MFU131080:MFU131082 MPQ131080:MPQ131082 MZM131080:MZM131082 NJI131080:NJI131082 NTE131080:NTE131082 ODA131080:ODA131082 OMW131080:OMW131082 OWS131080:OWS131082 PGO131080:PGO131082 PQK131080:PQK131082 QAG131080:QAG131082 QKC131080:QKC131082 QTY131080:QTY131082 RDU131080:RDU131082 RNQ131080:RNQ131082 RXM131080:RXM131082 SHI131080:SHI131082 SRE131080:SRE131082 TBA131080:TBA131082 TKW131080:TKW131082 TUS131080:TUS131082 UEO131080:UEO131082 UOK131080:UOK131082 UYG131080:UYG131082 VIC131080:VIC131082 VRY131080:VRY131082 WBU131080:WBU131082 WLQ131080:WLQ131082 WVM131080:WVM131082 E196616:E196618 JA196616:JA196618 SW196616:SW196618 ACS196616:ACS196618 AMO196616:AMO196618 AWK196616:AWK196618 BGG196616:BGG196618 BQC196616:BQC196618 BZY196616:BZY196618 CJU196616:CJU196618 CTQ196616:CTQ196618 DDM196616:DDM196618 DNI196616:DNI196618 DXE196616:DXE196618 EHA196616:EHA196618 EQW196616:EQW196618 FAS196616:FAS196618 FKO196616:FKO196618 FUK196616:FUK196618 GEG196616:GEG196618 GOC196616:GOC196618 GXY196616:GXY196618 HHU196616:HHU196618 HRQ196616:HRQ196618 IBM196616:IBM196618 ILI196616:ILI196618 IVE196616:IVE196618 JFA196616:JFA196618 JOW196616:JOW196618 JYS196616:JYS196618 KIO196616:KIO196618 KSK196616:KSK196618 LCG196616:LCG196618 LMC196616:LMC196618 LVY196616:LVY196618 MFU196616:MFU196618 MPQ196616:MPQ196618 MZM196616:MZM196618 NJI196616:NJI196618 NTE196616:NTE196618 ODA196616:ODA196618 OMW196616:OMW196618 OWS196616:OWS196618 PGO196616:PGO196618 PQK196616:PQK196618 QAG196616:QAG196618 QKC196616:QKC196618 QTY196616:QTY196618 RDU196616:RDU196618 RNQ196616:RNQ196618 RXM196616:RXM196618 SHI196616:SHI196618 SRE196616:SRE196618 TBA196616:TBA196618 TKW196616:TKW196618 TUS196616:TUS196618 UEO196616:UEO196618 UOK196616:UOK196618 UYG196616:UYG196618 VIC196616:VIC196618 VRY196616:VRY196618 WBU196616:WBU196618 WLQ196616:WLQ196618 WVM196616:WVM196618 E262152:E262154 JA262152:JA262154 SW262152:SW262154 ACS262152:ACS262154 AMO262152:AMO262154 AWK262152:AWK262154 BGG262152:BGG262154 BQC262152:BQC262154 BZY262152:BZY262154 CJU262152:CJU262154 CTQ262152:CTQ262154 DDM262152:DDM262154 DNI262152:DNI262154 DXE262152:DXE262154 EHA262152:EHA262154 EQW262152:EQW262154 FAS262152:FAS262154 FKO262152:FKO262154 FUK262152:FUK262154 GEG262152:GEG262154 GOC262152:GOC262154 GXY262152:GXY262154 HHU262152:HHU262154 HRQ262152:HRQ262154 IBM262152:IBM262154 ILI262152:ILI262154 IVE262152:IVE262154 JFA262152:JFA262154 JOW262152:JOW262154 JYS262152:JYS262154 KIO262152:KIO262154 KSK262152:KSK262154 LCG262152:LCG262154 LMC262152:LMC262154 LVY262152:LVY262154 MFU262152:MFU262154 MPQ262152:MPQ262154 MZM262152:MZM262154 NJI262152:NJI262154 NTE262152:NTE262154 ODA262152:ODA262154 OMW262152:OMW262154 OWS262152:OWS262154 PGO262152:PGO262154 PQK262152:PQK262154 QAG262152:QAG262154 QKC262152:QKC262154 QTY262152:QTY262154 RDU262152:RDU262154 RNQ262152:RNQ262154 RXM262152:RXM262154 SHI262152:SHI262154 SRE262152:SRE262154 TBA262152:TBA262154 TKW262152:TKW262154 TUS262152:TUS262154 UEO262152:UEO262154 UOK262152:UOK262154 UYG262152:UYG262154 VIC262152:VIC262154 VRY262152:VRY262154 WBU262152:WBU262154 WLQ262152:WLQ262154 WVM262152:WVM262154 E327688:E327690 JA327688:JA327690 SW327688:SW327690 ACS327688:ACS327690 AMO327688:AMO327690 AWK327688:AWK327690 BGG327688:BGG327690 BQC327688:BQC327690 BZY327688:BZY327690 CJU327688:CJU327690 CTQ327688:CTQ327690 DDM327688:DDM327690 DNI327688:DNI327690 DXE327688:DXE327690 EHA327688:EHA327690 EQW327688:EQW327690 FAS327688:FAS327690 FKO327688:FKO327690 FUK327688:FUK327690 GEG327688:GEG327690 GOC327688:GOC327690 GXY327688:GXY327690 HHU327688:HHU327690 HRQ327688:HRQ327690 IBM327688:IBM327690 ILI327688:ILI327690 IVE327688:IVE327690 JFA327688:JFA327690 JOW327688:JOW327690 JYS327688:JYS327690 KIO327688:KIO327690 KSK327688:KSK327690 LCG327688:LCG327690 LMC327688:LMC327690 LVY327688:LVY327690 MFU327688:MFU327690 MPQ327688:MPQ327690 MZM327688:MZM327690 NJI327688:NJI327690 NTE327688:NTE327690 ODA327688:ODA327690 OMW327688:OMW327690 OWS327688:OWS327690 PGO327688:PGO327690 PQK327688:PQK327690 QAG327688:QAG327690 QKC327688:QKC327690 QTY327688:QTY327690 RDU327688:RDU327690 RNQ327688:RNQ327690 RXM327688:RXM327690 SHI327688:SHI327690 SRE327688:SRE327690 TBA327688:TBA327690 TKW327688:TKW327690 TUS327688:TUS327690 UEO327688:UEO327690 UOK327688:UOK327690 UYG327688:UYG327690 VIC327688:VIC327690 VRY327688:VRY327690 WBU327688:WBU327690 WLQ327688:WLQ327690 WVM327688:WVM327690 E393224:E393226 JA393224:JA393226 SW393224:SW393226 ACS393224:ACS393226 AMO393224:AMO393226 AWK393224:AWK393226 BGG393224:BGG393226 BQC393224:BQC393226 BZY393224:BZY393226 CJU393224:CJU393226 CTQ393224:CTQ393226 DDM393224:DDM393226 DNI393224:DNI393226 DXE393224:DXE393226 EHA393224:EHA393226 EQW393224:EQW393226 FAS393224:FAS393226 FKO393224:FKO393226 FUK393224:FUK393226 GEG393224:GEG393226 GOC393224:GOC393226 GXY393224:GXY393226 HHU393224:HHU393226 HRQ393224:HRQ393226 IBM393224:IBM393226 ILI393224:ILI393226 IVE393224:IVE393226 JFA393224:JFA393226 JOW393224:JOW393226 JYS393224:JYS393226 KIO393224:KIO393226 KSK393224:KSK393226 LCG393224:LCG393226 LMC393224:LMC393226 LVY393224:LVY393226 MFU393224:MFU393226 MPQ393224:MPQ393226 MZM393224:MZM393226 NJI393224:NJI393226 NTE393224:NTE393226 ODA393224:ODA393226 OMW393224:OMW393226 OWS393224:OWS393226 PGO393224:PGO393226 PQK393224:PQK393226 QAG393224:QAG393226 QKC393224:QKC393226 QTY393224:QTY393226 RDU393224:RDU393226 RNQ393224:RNQ393226 RXM393224:RXM393226 SHI393224:SHI393226 SRE393224:SRE393226 TBA393224:TBA393226 TKW393224:TKW393226 TUS393224:TUS393226 UEO393224:UEO393226 UOK393224:UOK393226 UYG393224:UYG393226 VIC393224:VIC393226 VRY393224:VRY393226 WBU393224:WBU393226 WLQ393224:WLQ393226 WVM393224:WVM393226 E458760:E458762 JA458760:JA458762 SW458760:SW458762 ACS458760:ACS458762 AMO458760:AMO458762 AWK458760:AWK458762 BGG458760:BGG458762 BQC458760:BQC458762 BZY458760:BZY458762 CJU458760:CJU458762 CTQ458760:CTQ458762 DDM458760:DDM458762 DNI458760:DNI458762 DXE458760:DXE458762 EHA458760:EHA458762 EQW458760:EQW458762 FAS458760:FAS458762 FKO458760:FKO458762 FUK458760:FUK458762 GEG458760:GEG458762 GOC458760:GOC458762 GXY458760:GXY458762 HHU458760:HHU458762 HRQ458760:HRQ458762 IBM458760:IBM458762 ILI458760:ILI458762 IVE458760:IVE458762 JFA458760:JFA458762 JOW458760:JOW458762 JYS458760:JYS458762 KIO458760:KIO458762 KSK458760:KSK458762 LCG458760:LCG458762 LMC458760:LMC458762 LVY458760:LVY458762 MFU458760:MFU458762 MPQ458760:MPQ458762 MZM458760:MZM458762 NJI458760:NJI458762 NTE458760:NTE458762 ODA458760:ODA458762 OMW458760:OMW458762 OWS458760:OWS458762 PGO458760:PGO458762 PQK458760:PQK458762 QAG458760:QAG458762 QKC458760:QKC458762 QTY458760:QTY458762 RDU458760:RDU458762 RNQ458760:RNQ458762 RXM458760:RXM458762 SHI458760:SHI458762 SRE458760:SRE458762 TBA458760:TBA458762 TKW458760:TKW458762 TUS458760:TUS458762 UEO458760:UEO458762 UOK458760:UOK458762 UYG458760:UYG458762 VIC458760:VIC458762 VRY458760:VRY458762 WBU458760:WBU458762 WLQ458760:WLQ458762 WVM458760:WVM458762 E524296:E524298 JA524296:JA524298 SW524296:SW524298 ACS524296:ACS524298 AMO524296:AMO524298 AWK524296:AWK524298 BGG524296:BGG524298 BQC524296:BQC524298 BZY524296:BZY524298 CJU524296:CJU524298 CTQ524296:CTQ524298 DDM524296:DDM524298 DNI524296:DNI524298 DXE524296:DXE524298 EHA524296:EHA524298 EQW524296:EQW524298 FAS524296:FAS524298 FKO524296:FKO524298 FUK524296:FUK524298 GEG524296:GEG524298 GOC524296:GOC524298 GXY524296:GXY524298 HHU524296:HHU524298 HRQ524296:HRQ524298 IBM524296:IBM524298 ILI524296:ILI524298 IVE524296:IVE524298 JFA524296:JFA524298 JOW524296:JOW524298 JYS524296:JYS524298 KIO524296:KIO524298 KSK524296:KSK524298 LCG524296:LCG524298 LMC524296:LMC524298 LVY524296:LVY524298 MFU524296:MFU524298 MPQ524296:MPQ524298 MZM524296:MZM524298 NJI524296:NJI524298 NTE524296:NTE524298 ODA524296:ODA524298 OMW524296:OMW524298 OWS524296:OWS524298 PGO524296:PGO524298 PQK524296:PQK524298 QAG524296:QAG524298 QKC524296:QKC524298 QTY524296:QTY524298 RDU524296:RDU524298 RNQ524296:RNQ524298 RXM524296:RXM524298 SHI524296:SHI524298 SRE524296:SRE524298 TBA524296:TBA524298 TKW524296:TKW524298 TUS524296:TUS524298 UEO524296:UEO524298 UOK524296:UOK524298 UYG524296:UYG524298 VIC524296:VIC524298 VRY524296:VRY524298 WBU524296:WBU524298 WLQ524296:WLQ524298 WVM524296:WVM524298 E589832:E589834 JA589832:JA589834 SW589832:SW589834 ACS589832:ACS589834 AMO589832:AMO589834 AWK589832:AWK589834 BGG589832:BGG589834 BQC589832:BQC589834 BZY589832:BZY589834 CJU589832:CJU589834 CTQ589832:CTQ589834 DDM589832:DDM589834 DNI589832:DNI589834 DXE589832:DXE589834 EHA589832:EHA589834 EQW589832:EQW589834 FAS589832:FAS589834 FKO589832:FKO589834 FUK589832:FUK589834 GEG589832:GEG589834 GOC589832:GOC589834 GXY589832:GXY589834 HHU589832:HHU589834 HRQ589832:HRQ589834 IBM589832:IBM589834 ILI589832:ILI589834 IVE589832:IVE589834 JFA589832:JFA589834 JOW589832:JOW589834 JYS589832:JYS589834 KIO589832:KIO589834 KSK589832:KSK589834 LCG589832:LCG589834 LMC589832:LMC589834 LVY589832:LVY589834 MFU589832:MFU589834 MPQ589832:MPQ589834 MZM589832:MZM589834 NJI589832:NJI589834 NTE589832:NTE589834 ODA589832:ODA589834 OMW589832:OMW589834 OWS589832:OWS589834 PGO589832:PGO589834 PQK589832:PQK589834 QAG589832:QAG589834 QKC589832:QKC589834 QTY589832:QTY589834 RDU589832:RDU589834 RNQ589832:RNQ589834 RXM589832:RXM589834 SHI589832:SHI589834 SRE589832:SRE589834 TBA589832:TBA589834 TKW589832:TKW589834 TUS589832:TUS589834 UEO589832:UEO589834 UOK589832:UOK589834 UYG589832:UYG589834 VIC589832:VIC589834 VRY589832:VRY589834 WBU589832:WBU589834 WLQ589832:WLQ589834 WVM589832:WVM589834 E655368:E655370 JA655368:JA655370 SW655368:SW655370 ACS655368:ACS655370 AMO655368:AMO655370 AWK655368:AWK655370 BGG655368:BGG655370 BQC655368:BQC655370 BZY655368:BZY655370 CJU655368:CJU655370 CTQ655368:CTQ655370 DDM655368:DDM655370 DNI655368:DNI655370 DXE655368:DXE655370 EHA655368:EHA655370 EQW655368:EQW655370 FAS655368:FAS655370 FKO655368:FKO655370 FUK655368:FUK655370 GEG655368:GEG655370 GOC655368:GOC655370 GXY655368:GXY655370 HHU655368:HHU655370 HRQ655368:HRQ655370 IBM655368:IBM655370 ILI655368:ILI655370 IVE655368:IVE655370 JFA655368:JFA655370 JOW655368:JOW655370 JYS655368:JYS655370 KIO655368:KIO655370 KSK655368:KSK655370 LCG655368:LCG655370 LMC655368:LMC655370 LVY655368:LVY655370 MFU655368:MFU655370 MPQ655368:MPQ655370 MZM655368:MZM655370 NJI655368:NJI655370 NTE655368:NTE655370 ODA655368:ODA655370 OMW655368:OMW655370 OWS655368:OWS655370 PGO655368:PGO655370 PQK655368:PQK655370 QAG655368:QAG655370 QKC655368:QKC655370 QTY655368:QTY655370 RDU655368:RDU655370 RNQ655368:RNQ655370 RXM655368:RXM655370 SHI655368:SHI655370 SRE655368:SRE655370 TBA655368:TBA655370 TKW655368:TKW655370 TUS655368:TUS655370 UEO655368:UEO655370 UOK655368:UOK655370 UYG655368:UYG655370 VIC655368:VIC655370 VRY655368:VRY655370 WBU655368:WBU655370 WLQ655368:WLQ655370 WVM655368:WVM655370 E720904:E720906 JA720904:JA720906 SW720904:SW720906 ACS720904:ACS720906 AMO720904:AMO720906 AWK720904:AWK720906 BGG720904:BGG720906 BQC720904:BQC720906 BZY720904:BZY720906 CJU720904:CJU720906 CTQ720904:CTQ720906 DDM720904:DDM720906 DNI720904:DNI720906 DXE720904:DXE720906 EHA720904:EHA720906 EQW720904:EQW720906 FAS720904:FAS720906 FKO720904:FKO720906 FUK720904:FUK720906 GEG720904:GEG720906 GOC720904:GOC720906 GXY720904:GXY720906 HHU720904:HHU720906 HRQ720904:HRQ720906 IBM720904:IBM720906 ILI720904:ILI720906 IVE720904:IVE720906 JFA720904:JFA720906 JOW720904:JOW720906 JYS720904:JYS720906 KIO720904:KIO720906 KSK720904:KSK720906 LCG720904:LCG720906 LMC720904:LMC720906 LVY720904:LVY720906 MFU720904:MFU720906 MPQ720904:MPQ720906 MZM720904:MZM720906 NJI720904:NJI720906 NTE720904:NTE720906 ODA720904:ODA720906 OMW720904:OMW720906 OWS720904:OWS720906 PGO720904:PGO720906 PQK720904:PQK720906 QAG720904:QAG720906 QKC720904:QKC720906 QTY720904:QTY720906 RDU720904:RDU720906 RNQ720904:RNQ720906 RXM720904:RXM720906 SHI720904:SHI720906 SRE720904:SRE720906 TBA720904:TBA720906 TKW720904:TKW720906 TUS720904:TUS720906 UEO720904:UEO720906 UOK720904:UOK720906 UYG720904:UYG720906 VIC720904:VIC720906 VRY720904:VRY720906 WBU720904:WBU720906 WLQ720904:WLQ720906 WVM720904:WVM720906 E786440:E786442 JA786440:JA786442 SW786440:SW786442 ACS786440:ACS786442 AMO786440:AMO786442 AWK786440:AWK786442 BGG786440:BGG786442 BQC786440:BQC786442 BZY786440:BZY786442 CJU786440:CJU786442 CTQ786440:CTQ786442 DDM786440:DDM786442 DNI786440:DNI786442 DXE786440:DXE786442 EHA786440:EHA786442 EQW786440:EQW786442 FAS786440:FAS786442 FKO786440:FKO786442 FUK786440:FUK786442 GEG786440:GEG786442 GOC786440:GOC786442 GXY786440:GXY786442 HHU786440:HHU786442 HRQ786440:HRQ786442 IBM786440:IBM786442 ILI786440:ILI786442 IVE786440:IVE786442 JFA786440:JFA786442 JOW786440:JOW786442 JYS786440:JYS786442 KIO786440:KIO786442 KSK786440:KSK786442 LCG786440:LCG786442 LMC786440:LMC786442 LVY786440:LVY786442 MFU786440:MFU786442 MPQ786440:MPQ786442 MZM786440:MZM786442 NJI786440:NJI786442 NTE786440:NTE786442 ODA786440:ODA786442 OMW786440:OMW786442 OWS786440:OWS786442 PGO786440:PGO786442 PQK786440:PQK786442 QAG786440:QAG786442 QKC786440:QKC786442 QTY786440:QTY786442 RDU786440:RDU786442 RNQ786440:RNQ786442 RXM786440:RXM786442 SHI786440:SHI786442 SRE786440:SRE786442 TBA786440:TBA786442 TKW786440:TKW786442 TUS786440:TUS786442 UEO786440:UEO786442 UOK786440:UOK786442 UYG786440:UYG786442 VIC786440:VIC786442 VRY786440:VRY786442 WBU786440:WBU786442 WLQ786440:WLQ786442 WVM786440:WVM786442 E851976:E851978 JA851976:JA851978 SW851976:SW851978 ACS851976:ACS851978 AMO851976:AMO851978 AWK851976:AWK851978 BGG851976:BGG851978 BQC851976:BQC851978 BZY851976:BZY851978 CJU851976:CJU851978 CTQ851976:CTQ851978 DDM851976:DDM851978 DNI851976:DNI851978 DXE851976:DXE851978 EHA851976:EHA851978 EQW851976:EQW851978 FAS851976:FAS851978 FKO851976:FKO851978 FUK851976:FUK851978 GEG851976:GEG851978 GOC851976:GOC851978 GXY851976:GXY851978 HHU851976:HHU851978 HRQ851976:HRQ851978 IBM851976:IBM851978 ILI851976:ILI851978 IVE851976:IVE851978 JFA851976:JFA851978 JOW851976:JOW851978 JYS851976:JYS851978 KIO851976:KIO851978 KSK851976:KSK851978 LCG851976:LCG851978 LMC851976:LMC851978 LVY851976:LVY851978 MFU851976:MFU851978 MPQ851976:MPQ851978 MZM851976:MZM851978 NJI851976:NJI851978 NTE851976:NTE851978 ODA851976:ODA851978 OMW851976:OMW851978 OWS851976:OWS851978 PGO851976:PGO851978 PQK851976:PQK851978 QAG851976:QAG851978 QKC851976:QKC851978 QTY851976:QTY851978 RDU851976:RDU851978 RNQ851976:RNQ851978 RXM851976:RXM851978 SHI851976:SHI851978 SRE851976:SRE851978 TBA851976:TBA851978 TKW851976:TKW851978 TUS851976:TUS851978 UEO851976:UEO851978 UOK851976:UOK851978 UYG851976:UYG851978 VIC851976:VIC851978 VRY851976:VRY851978 WBU851976:WBU851978 WLQ851976:WLQ851978 WVM851976:WVM851978 E917512:E917514 JA917512:JA917514 SW917512:SW917514 ACS917512:ACS917514 AMO917512:AMO917514 AWK917512:AWK917514 BGG917512:BGG917514 BQC917512:BQC917514 BZY917512:BZY917514 CJU917512:CJU917514 CTQ917512:CTQ917514 DDM917512:DDM917514 DNI917512:DNI917514 DXE917512:DXE917514 EHA917512:EHA917514 EQW917512:EQW917514 FAS917512:FAS917514 FKO917512:FKO917514 FUK917512:FUK917514 GEG917512:GEG917514 GOC917512:GOC917514 GXY917512:GXY917514 HHU917512:HHU917514 HRQ917512:HRQ917514 IBM917512:IBM917514 ILI917512:ILI917514 IVE917512:IVE917514 JFA917512:JFA917514 JOW917512:JOW917514 JYS917512:JYS917514 KIO917512:KIO917514 KSK917512:KSK917514 LCG917512:LCG917514 LMC917512:LMC917514 LVY917512:LVY917514 MFU917512:MFU917514 MPQ917512:MPQ917514 MZM917512:MZM917514 NJI917512:NJI917514 NTE917512:NTE917514 ODA917512:ODA917514 OMW917512:OMW917514 OWS917512:OWS917514 PGO917512:PGO917514 PQK917512:PQK917514 QAG917512:QAG917514 QKC917512:QKC917514 QTY917512:QTY917514 RDU917512:RDU917514 RNQ917512:RNQ917514 RXM917512:RXM917514 SHI917512:SHI917514 SRE917512:SRE917514 TBA917512:TBA917514 TKW917512:TKW917514 TUS917512:TUS917514 UEO917512:UEO917514 UOK917512:UOK917514 UYG917512:UYG917514 VIC917512:VIC917514 VRY917512:VRY917514 WBU917512:WBU917514 WLQ917512:WLQ917514 WVM917512:WVM917514 E983048:E983050 JA983048:JA983050 SW983048:SW983050 ACS983048:ACS983050 AMO983048:AMO983050 AWK983048:AWK983050 BGG983048:BGG983050 BQC983048:BQC983050 BZY983048:BZY983050 CJU983048:CJU983050 CTQ983048:CTQ983050 DDM983048:DDM983050 DNI983048:DNI983050 DXE983048:DXE983050 EHA983048:EHA983050 EQW983048:EQW983050 FAS983048:FAS983050 FKO983048:FKO983050 FUK983048:FUK983050 GEG983048:GEG983050 GOC983048:GOC983050 GXY983048:GXY983050 HHU983048:HHU983050 HRQ983048:HRQ983050 IBM983048:IBM983050 ILI983048:ILI983050 IVE983048:IVE983050 JFA983048:JFA983050 JOW983048:JOW983050 JYS983048:JYS983050 KIO983048:KIO983050 KSK983048:KSK983050 LCG983048:LCG983050 LMC983048:LMC983050 LVY983048:LVY983050 MFU983048:MFU983050 MPQ983048:MPQ983050 MZM983048:MZM983050 NJI983048:NJI983050 NTE983048:NTE983050 ODA983048:ODA983050 OMW983048:OMW983050 OWS983048:OWS983050 PGO983048:PGO983050 PQK983048:PQK983050 QAG983048:QAG983050 QKC983048:QKC983050 QTY983048:QTY983050 RDU983048:RDU983050 RNQ983048:RNQ983050 RXM983048:RXM983050 SHI983048:SHI983050 SRE983048:SRE983050 TBA983048:TBA983050 TKW983048:TKW983050 TUS983048:TUS983050 UEO983048:UEO983050 UOK983048:UOK983050 UYG983048:UYG983050 VIC983048:VIC983050 VRY983048:VRY983050 WBU983048:WBU983050 WLQ983048:WLQ983050 WVM983048:WVM983050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E42:E73 JA42:JA73 SW42:SW73 ACS42:ACS73 AMO42:AMO73 AWK42:AWK73 BGG42:BGG73 BQC42:BQC73 BZY42:BZY73 CJU42:CJU73 CTQ42:CTQ73 DDM42:DDM73 DNI42:DNI73 DXE42:DXE73 EHA42:EHA73 EQW42:EQW73 FAS42:FAS73 FKO42:FKO73 FUK42:FUK73 GEG42:GEG73 GOC42:GOC73 GXY42:GXY73 HHU42:HHU73 HRQ42:HRQ73 IBM42:IBM73 ILI42:ILI73 IVE42:IVE73 JFA42:JFA73 JOW42:JOW73 JYS42:JYS73 KIO42:KIO73 KSK42:KSK73 LCG42:LCG73 LMC42:LMC73 LVY42:LVY73 MFU42:MFU73 MPQ42:MPQ73 MZM42:MZM73 NJI42:NJI73 NTE42:NTE73 ODA42:ODA73 OMW42:OMW73 OWS42:OWS73 PGO42:PGO73 PQK42:PQK73 QAG42:QAG73 QKC42:QKC73 QTY42:QTY73 RDU42:RDU73 RNQ42:RNQ73 RXM42:RXM73 SHI42:SHI73 SRE42:SRE73 TBA42:TBA73 TKW42:TKW73 TUS42:TUS73 UEO42:UEO73 UOK42:UOK73 UYG42:UYG73 VIC42:VIC73 VRY42:VRY73 WBU42:WBU73 WLQ42:WLQ73 WVM42:WVM73 E65578:E65609 JA65578:JA65609 SW65578:SW65609 ACS65578:ACS65609 AMO65578:AMO65609 AWK65578:AWK65609 BGG65578:BGG65609 BQC65578:BQC65609 BZY65578:BZY65609 CJU65578:CJU65609 CTQ65578:CTQ65609 DDM65578:DDM65609 DNI65578:DNI65609 DXE65578:DXE65609 EHA65578:EHA65609 EQW65578:EQW65609 FAS65578:FAS65609 FKO65578:FKO65609 FUK65578:FUK65609 GEG65578:GEG65609 GOC65578:GOC65609 GXY65578:GXY65609 HHU65578:HHU65609 HRQ65578:HRQ65609 IBM65578:IBM65609 ILI65578:ILI65609 IVE65578:IVE65609 JFA65578:JFA65609 JOW65578:JOW65609 JYS65578:JYS65609 KIO65578:KIO65609 KSK65578:KSK65609 LCG65578:LCG65609 LMC65578:LMC65609 LVY65578:LVY65609 MFU65578:MFU65609 MPQ65578:MPQ65609 MZM65578:MZM65609 NJI65578:NJI65609 NTE65578:NTE65609 ODA65578:ODA65609 OMW65578:OMW65609 OWS65578:OWS65609 PGO65578:PGO65609 PQK65578:PQK65609 QAG65578:QAG65609 QKC65578:QKC65609 QTY65578:QTY65609 RDU65578:RDU65609 RNQ65578:RNQ65609 RXM65578:RXM65609 SHI65578:SHI65609 SRE65578:SRE65609 TBA65578:TBA65609 TKW65578:TKW65609 TUS65578:TUS65609 UEO65578:UEO65609 UOK65578:UOK65609 UYG65578:UYG65609 VIC65578:VIC65609 VRY65578:VRY65609 WBU65578:WBU65609 WLQ65578:WLQ65609 WVM65578:WVM65609 E131114:E131145 JA131114:JA131145 SW131114:SW131145 ACS131114:ACS131145 AMO131114:AMO131145 AWK131114:AWK131145 BGG131114:BGG131145 BQC131114:BQC131145 BZY131114:BZY131145 CJU131114:CJU131145 CTQ131114:CTQ131145 DDM131114:DDM131145 DNI131114:DNI131145 DXE131114:DXE131145 EHA131114:EHA131145 EQW131114:EQW131145 FAS131114:FAS131145 FKO131114:FKO131145 FUK131114:FUK131145 GEG131114:GEG131145 GOC131114:GOC131145 GXY131114:GXY131145 HHU131114:HHU131145 HRQ131114:HRQ131145 IBM131114:IBM131145 ILI131114:ILI131145 IVE131114:IVE131145 JFA131114:JFA131145 JOW131114:JOW131145 JYS131114:JYS131145 KIO131114:KIO131145 KSK131114:KSK131145 LCG131114:LCG131145 LMC131114:LMC131145 LVY131114:LVY131145 MFU131114:MFU131145 MPQ131114:MPQ131145 MZM131114:MZM131145 NJI131114:NJI131145 NTE131114:NTE131145 ODA131114:ODA131145 OMW131114:OMW131145 OWS131114:OWS131145 PGO131114:PGO131145 PQK131114:PQK131145 QAG131114:QAG131145 QKC131114:QKC131145 QTY131114:QTY131145 RDU131114:RDU131145 RNQ131114:RNQ131145 RXM131114:RXM131145 SHI131114:SHI131145 SRE131114:SRE131145 TBA131114:TBA131145 TKW131114:TKW131145 TUS131114:TUS131145 UEO131114:UEO131145 UOK131114:UOK131145 UYG131114:UYG131145 VIC131114:VIC131145 VRY131114:VRY131145 WBU131114:WBU131145 WLQ131114:WLQ131145 WVM131114:WVM131145 E196650:E196681 JA196650:JA196681 SW196650:SW196681 ACS196650:ACS196681 AMO196650:AMO196681 AWK196650:AWK196681 BGG196650:BGG196681 BQC196650:BQC196681 BZY196650:BZY196681 CJU196650:CJU196681 CTQ196650:CTQ196681 DDM196650:DDM196681 DNI196650:DNI196681 DXE196650:DXE196681 EHA196650:EHA196681 EQW196650:EQW196681 FAS196650:FAS196681 FKO196650:FKO196681 FUK196650:FUK196681 GEG196650:GEG196681 GOC196650:GOC196681 GXY196650:GXY196681 HHU196650:HHU196681 HRQ196650:HRQ196681 IBM196650:IBM196681 ILI196650:ILI196681 IVE196650:IVE196681 JFA196650:JFA196681 JOW196650:JOW196681 JYS196650:JYS196681 KIO196650:KIO196681 KSK196650:KSK196681 LCG196650:LCG196681 LMC196650:LMC196681 LVY196650:LVY196681 MFU196650:MFU196681 MPQ196650:MPQ196681 MZM196650:MZM196681 NJI196650:NJI196681 NTE196650:NTE196681 ODA196650:ODA196681 OMW196650:OMW196681 OWS196650:OWS196681 PGO196650:PGO196681 PQK196650:PQK196681 QAG196650:QAG196681 QKC196650:QKC196681 QTY196650:QTY196681 RDU196650:RDU196681 RNQ196650:RNQ196681 RXM196650:RXM196681 SHI196650:SHI196681 SRE196650:SRE196681 TBA196650:TBA196681 TKW196650:TKW196681 TUS196650:TUS196681 UEO196650:UEO196681 UOK196650:UOK196681 UYG196650:UYG196681 VIC196650:VIC196681 VRY196650:VRY196681 WBU196650:WBU196681 WLQ196650:WLQ196681 WVM196650:WVM196681 E262186:E262217 JA262186:JA262217 SW262186:SW262217 ACS262186:ACS262217 AMO262186:AMO262217 AWK262186:AWK262217 BGG262186:BGG262217 BQC262186:BQC262217 BZY262186:BZY262217 CJU262186:CJU262217 CTQ262186:CTQ262217 DDM262186:DDM262217 DNI262186:DNI262217 DXE262186:DXE262217 EHA262186:EHA262217 EQW262186:EQW262217 FAS262186:FAS262217 FKO262186:FKO262217 FUK262186:FUK262217 GEG262186:GEG262217 GOC262186:GOC262217 GXY262186:GXY262217 HHU262186:HHU262217 HRQ262186:HRQ262217 IBM262186:IBM262217 ILI262186:ILI262217 IVE262186:IVE262217 JFA262186:JFA262217 JOW262186:JOW262217 JYS262186:JYS262217 KIO262186:KIO262217 KSK262186:KSK262217 LCG262186:LCG262217 LMC262186:LMC262217 LVY262186:LVY262217 MFU262186:MFU262217 MPQ262186:MPQ262217 MZM262186:MZM262217 NJI262186:NJI262217 NTE262186:NTE262217 ODA262186:ODA262217 OMW262186:OMW262217 OWS262186:OWS262217 PGO262186:PGO262217 PQK262186:PQK262217 QAG262186:QAG262217 QKC262186:QKC262217 QTY262186:QTY262217 RDU262186:RDU262217 RNQ262186:RNQ262217 RXM262186:RXM262217 SHI262186:SHI262217 SRE262186:SRE262217 TBA262186:TBA262217 TKW262186:TKW262217 TUS262186:TUS262217 UEO262186:UEO262217 UOK262186:UOK262217 UYG262186:UYG262217 VIC262186:VIC262217 VRY262186:VRY262217 WBU262186:WBU262217 WLQ262186:WLQ262217 WVM262186:WVM262217 E327722:E327753 JA327722:JA327753 SW327722:SW327753 ACS327722:ACS327753 AMO327722:AMO327753 AWK327722:AWK327753 BGG327722:BGG327753 BQC327722:BQC327753 BZY327722:BZY327753 CJU327722:CJU327753 CTQ327722:CTQ327753 DDM327722:DDM327753 DNI327722:DNI327753 DXE327722:DXE327753 EHA327722:EHA327753 EQW327722:EQW327753 FAS327722:FAS327753 FKO327722:FKO327753 FUK327722:FUK327753 GEG327722:GEG327753 GOC327722:GOC327753 GXY327722:GXY327753 HHU327722:HHU327753 HRQ327722:HRQ327753 IBM327722:IBM327753 ILI327722:ILI327753 IVE327722:IVE327753 JFA327722:JFA327753 JOW327722:JOW327753 JYS327722:JYS327753 KIO327722:KIO327753 KSK327722:KSK327753 LCG327722:LCG327753 LMC327722:LMC327753 LVY327722:LVY327753 MFU327722:MFU327753 MPQ327722:MPQ327753 MZM327722:MZM327753 NJI327722:NJI327753 NTE327722:NTE327753 ODA327722:ODA327753 OMW327722:OMW327753 OWS327722:OWS327753 PGO327722:PGO327753 PQK327722:PQK327753 QAG327722:QAG327753 QKC327722:QKC327753 QTY327722:QTY327753 RDU327722:RDU327753 RNQ327722:RNQ327753 RXM327722:RXM327753 SHI327722:SHI327753 SRE327722:SRE327753 TBA327722:TBA327753 TKW327722:TKW327753 TUS327722:TUS327753 UEO327722:UEO327753 UOK327722:UOK327753 UYG327722:UYG327753 VIC327722:VIC327753 VRY327722:VRY327753 WBU327722:WBU327753 WLQ327722:WLQ327753 WVM327722:WVM327753 E393258:E393289 JA393258:JA393289 SW393258:SW393289 ACS393258:ACS393289 AMO393258:AMO393289 AWK393258:AWK393289 BGG393258:BGG393289 BQC393258:BQC393289 BZY393258:BZY393289 CJU393258:CJU393289 CTQ393258:CTQ393289 DDM393258:DDM393289 DNI393258:DNI393289 DXE393258:DXE393289 EHA393258:EHA393289 EQW393258:EQW393289 FAS393258:FAS393289 FKO393258:FKO393289 FUK393258:FUK393289 GEG393258:GEG393289 GOC393258:GOC393289 GXY393258:GXY393289 HHU393258:HHU393289 HRQ393258:HRQ393289 IBM393258:IBM393289 ILI393258:ILI393289 IVE393258:IVE393289 JFA393258:JFA393289 JOW393258:JOW393289 JYS393258:JYS393289 KIO393258:KIO393289 KSK393258:KSK393289 LCG393258:LCG393289 LMC393258:LMC393289 LVY393258:LVY393289 MFU393258:MFU393289 MPQ393258:MPQ393289 MZM393258:MZM393289 NJI393258:NJI393289 NTE393258:NTE393289 ODA393258:ODA393289 OMW393258:OMW393289 OWS393258:OWS393289 PGO393258:PGO393289 PQK393258:PQK393289 QAG393258:QAG393289 QKC393258:QKC393289 QTY393258:QTY393289 RDU393258:RDU393289 RNQ393258:RNQ393289 RXM393258:RXM393289 SHI393258:SHI393289 SRE393258:SRE393289 TBA393258:TBA393289 TKW393258:TKW393289 TUS393258:TUS393289 UEO393258:UEO393289 UOK393258:UOK393289 UYG393258:UYG393289 VIC393258:VIC393289 VRY393258:VRY393289 WBU393258:WBU393289 WLQ393258:WLQ393289 WVM393258:WVM393289 E458794:E458825 JA458794:JA458825 SW458794:SW458825 ACS458794:ACS458825 AMO458794:AMO458825 AWK458794:AWK458825 BGG458794:BGG458825 BQC458794:BQC458825 BZY458794:BZY458825 CJU458794:CJU458825 CTQ458794:CTQ458825 DDM458794:DDM458825 DNI458794:DNI458825 DXE458794:DXE458825 EHA458794:EHA458825 EQW458794:EQW458825 FAS458794:FAS458825 FKO458794:FKO458825 FUK458794:FUK458825 GEG458794:GEG458825 GOC458794:GOC458825 GXY458794:GXY458825 HHU458794:HHU458825 HRQ458794:HRQ458825 IBM458794:IBM458825 ILI458794:ILI458825 IVE458794:IVE458825 JFA458794:JFA458825 JOW458794:JOW458825 JYS458794:JYS458825 KIO458794:KIO458825 KSK458794:KSK458825 LCG458794:LCG458825 LMC458794:LMC458825 LVY458794:LVY458825 MFU458794:MFU458825 MPQ458794:MPQ458825 MZM458794:MZM458825 NJI458794:NJI458825 NTE458794:NTE458825 ODA458794:ODA458825 OMW458794:OMW458825 OWS458794:OWS458825 PGO458794:PGO458825 PQK458794:PQK458825 QAG458794:QAG458825 QKC458794:QKC458825 QTY458794:QTY458825 RDU458794:RDU458825 RNQ458794:RNQ458825 RXM458794:RXM458825 SHI458794:SHI458825 SRE458794:SRE458825 TBA458794:TBA458825 TKW458794:TKW458825 TUS458794:TUS458825 UEO458794:UEO458825 UOK458794:UOK458825 UYG458794:UYG458825 VIC458794:VIC458825 VRY458794:VRY458825 WBU458794:WBU458825 WLQ458794:WLQ458825 WVM458794:WVM458825 E524330:E524361 JA524330:JA524361 SW524330:SW524361 ACS524330:ACS524361 AMO524330:AMO524361 AWK524330:AWK524361 BGG524330:BGG524361 BQC524330:BQC524361 BZY524330:BZY524361 CJU524330:CJU524361 CTQ524330:CTQ524361 DDM524330:DDM524361 DNI524330:DNI524361 DXE524330:DXE524361 EHA524330:EHA524361 EQW524330:EQW524361 FAS524330:FAS524361 FKO524330:FKO524361 FUK524330:FUK524361 GEG524330:GEG524361 GOC524330:GOC524361 GXY524330:GXY524361 HHU524330:HHU524361 HRQ524330:HRQ524361 IBM524330:IBM524361 ILI524330:ILI524361 IVE524330:IVE524361 JFA524330:JFA524361 JOW524330:JOW524361 JYS524330:JYS524361 KIO524330:KIO524361 KSK524330:KSK524361 LCG524330:LCG524361 LMC524330:LMC524361 LVY524330:LVY524361 MFU524330:MFU524361 MPQ524330:MPQ524361 MZM524330:MZM524361 NJI524330:NJI524361 NTE524330:NTE524361 ODA524330:ODA524361 OMW524330:OMW524361 OWS524330:OWS524361 PGO524330:PGO524361 PQK524330:PQK524361 QAG524330:QAG524361 QKC524330:QKC524361 QTY524330:QTY524361 RDU524330:RDU524361 RNQ524330:RNQ524361 RXM524330:RXM524361 SHI524330:SHI524361 SRE524330:SRE524361 TBA524330:TBA524361 TKW524330:TKW524361 TUS524330:TUS524361 UEO524330:UEO524361 UOK524330:UOK524361 UYG524330:UYG524361 VIC524330:VIC524361 VRY524330:VRY524361 WBU524330:WBU524361 WLQ524330:WLQ524361 WVM524330:WVM524361 E589866:E589897 JA589866:JA589897 SW589866:SW589897 ACS589866:ACS589897 AMO589866:AMO589897 AWK589866:AWK589897 BGG589866:BGG589897 BQC589866:BQC589897 BZY589866:BZY589897 CJU589866:CJU589897 CTQ589866:CTQ589897 DDM589866:DDM589897 DNI589866:DNI589897 DXE589866:DXE589897 EHA589866:EHA589897 EQW589866:EQW589897 FAS589866:FAS589897 FKO589866:FKO589897 FUK589866:FUK589897 GEG589866:GEG589897 GOC589866:GOC589897 GXY589866:GXY589897 HHU589866:HHU589897 HRQ589866:HRQ589897 IBM589866:IBM589897 ILI589866:ILI589897 IVE589866:IVE589897 JFA589866:JFA589897 JOW589866:JOW589897 JYS589866:JYS589897 KIO589866:KIO589897 KSK589866:KSK589897 LCG589866:LCG589897 LMC589866:LMC589897 LVY589866:LVY589897 MFU589866:MFU589897 MPQ589866:MPQ589897 MZM589866:MZM589897 NJI589866:NJI589897 NTE589866:NTE589897 ODA589866:ODA589897 OMW589866:OMW589897 OWS589866:OWS589897 PGO589866:PGO589897 PQK589866:PQK589897 QAG589866:QAG589897 QKC589866:QKC589897 QTY589866:QTY589897 RDU589866:RDU589897 RNQ589866:RNQ589897 RXM589866:RXM589897 SHI589866:SHI589897 SRE589866:SRE589897 TBA589866:TBA589897 TKW589866:TKW589897 TUS589866:TUS589897 UEO589866:UEO589897 UOK589866:UOK589897 UYG589866:UYG589897 VIC589866:VIC589897 VRY589866:VRY589897 WBU589866:WBU589897 WLQ589866:WLQ589897 WVM589866:WVM589897 E655402:E655433 JA655402:JA655433 SW655402:SW655433 ACS655402:ACS655433 AMO655402:AMO655433 AWK655402:AWK655433 BGG655402:BGG655433 BQC655402:BQC655433 BZY655402:BZY655433 CJU655402:CJU655433 CTQ655402:CTQ655433 DDM655402:DDM655433 DNI655402:DNI655433 DXE655402:DXE655433 EHA655402:EHA655433 EQW655402:EQW655433 FAS655402:FAS655433 FKO655402:FKO655433 FUK655402:FUK655433 GEG655402:GEG655433 GOC655402:GOC655433 GXY655402:GXY655433 HHU655402:HHU655433 HRQ655402:HRQ655433 IBM655402:IBM655433 ILI655402:ILI655433 IVE655402:IVE655433 JFA655402:JFA655433 JOW655402:JOW655433 JYS655402:JYS655433 KIO655402:KIO655433 KSK655402:KSK655433 LCG655402:LCG655433 LMC655402:LMC655433 LVY655402:LVY655433 MFU655402:MFU655433 MPQ655402:MPQ655433 MZM655402:MZM655433 NJI655402:NJI655433 NTE655402:NTE655433 ODA655402:ODA655433 OMW655402:OMW655433 OWS655402:OWS655433 PGO655402:PGO655433 PQK655402:PQK655433 QAG655402:QAG655433 QKC655402:QKC655433 QTY655402:QTY655433 RDU655402:RDU655433 RNQ655402:RNQ655433 RXM655402:RXM655433 SHI655402:SHI655433 SRE655402:SRE655433 TBA655402:TBA655433 TKW655402:TKW655433 TUS655402:TUS655433 UEO655402:UEO655433 UOK655402:UOK655433 UYG655402:UYG655433 VIC655402:VIC655433 VRY655402:VRY655433 WBU655402:WBU655433 WLQ655402:WLQ655433 WVM655402:WVM655433 E720938:E720969 JA720938:JA720969 SW720938:SW720969 ACS720938:ACS720969 AMO720938:AMO720969 AWK720938:AWK720969 BGG720938:BGG720969 BQC720938:BQC720969 BZY720938:BZY720969 CJU720938:CJU720969 CTQ720938:CTQ720969 DDM720938:DDM720969 DNI720938:DNI720969 DXE720938:DXE720969 EHA720938:EHA720969 EQW720938:EQW720969 FAS720938:FAS720969 FKO720938:FKO720969 FUK720938:FUK720969 GEG720938:GEG720969 GOC720938:GOC720969 GXY720938:GXY720969 HHU720938:HHU720969 HRQ720938:HRQ720969 IBM720938:IBM720969 ILI720938:ILI720969 IVE720938:IVE720969 JFA720938:JFA720969 JOW720938:JOW720969 JYS720938:JYS720969 KIO720938:KIO720969 KSK720938:KSK720969 LCG720938:LCG720969 LMC720938:LMC720969 LVY720938:LVY720969 MFU720938:MFU720969 MPQ720938:MPQ720969 MZM720938:MZM720969 NJI720938:NJI720969 NTE720938:NTE720969 ODA720938:ODA720969 OMW720938:OMW720969 OWS720938:OWS720969 PGO720938:PGO720969 PQK720938:PQK720969 QAG720938:QAG720969 QKC720938:QKC720969 QTY720938:QTY720969 RDU720938:RDU720969 RNQ720938:RNQ720969 RXM720938:RXM720969 SHI720938:SHI720969 SRE720938:SRE720969 TBA720938:TBA720969 TKW720938:TKW720969 TUS720938:TUS720969 UEO720938:UEO720969 UOK720938:UOK720969 UYG720938:UYG720969 VIC720938:VIC720969 VRY720938:VRY720969 WBU720938:WBU720969 WLQ720938:WLQ720969 WVM720938:WVM720969 E786474:E786505 JA786474:JA786505 SW786474:SW786505 ACS786474:ACS786505 AMO786474:AMO786505 AWK786474:AWK786505 BGG786474:BGG786505 BQC786474:BQC786505 BZY786474:BZY786505 CJU786474:CJU786505 CTQ786474:CTQ786505 DDM786474:DDM786505 DNI786474:DNI786505 DXE786474:DXE786505 EHA786474:EHA786505 EQW786474:EQW786505 FAS786474:FAS786505 FKO786474:FKO786505 FUK786474:FUK786505 GEG786474:GEG786505 GOC786474:GOC786505 GXY786474:GXY786505 HHU786474:HHU786505 HRQ786474:HRQ786505 IBM786474:IBM786505 ILI786474:ILI786505 IVE786474:IVE786505 JFA786474:JFA786505 JOW786474:JOW786505 JYS786474:JYS786505 KIO786474:KIO786505 KSK786474:KSK786505 LCG786474:LCG786505 LMC786474:LMC786505 LVY786474:LVY786505 MFU786474:MFU786505 MPQ786474:MPQ786505 MZM786474:MZM786505 NJI786474:NJI786505 NTE786474:NTE786505 ODA786474:ODA786505 OMW786474:OMW786505 OWS786474:OWS786505 PGO786474:PGO786505 PQK786474:PQK786505 QAG786474:QAG786505 QKC786474:QKC786505 QTY786474:QTY786505 RDU786474:RDU786505 RNQ786474:RNQ786505 RXM786474:RXM786505 SHI786474:SHI786505 SRE786474:SRE786505 TBA786474:TBA786505 TKW786474:TKW786505 TUS786474:TUS786505 UEO786474:UEO786505 UOK786474:UOK786505 UYG786474:UYG786505 VIC786474:VIC786505 VRY786474:VRY786505 WBU786474:WBU786505 WLQ786474:WLQ786505 WVM786474:WVM786505 E852010:E852041 JA852010:JA852041 SW852010:SW852041 ACS852010:ACS852041 AMO852010:AMO852041 AWK852010:AWK852041 BGG852010:BGG852041 BQC852010:BQC852041 BZY852010:BZY852041 CJU852010:CJU852041 CTQ852010:CTQ852041 DDM852010:DDM852041 DNI852010:DNI852041 DXE852010:DXE852041 EHA852010:EHA852041 EQW852010:EQW852041 FAS852010:FAS852041 FKO852010:FKO852041 FUK852010:FUK852041 GEG852010:GEG852041 GOC852010:GOC852041 GXY852010:GXY852041 HHU852010:HHU852041 HRQ852010:HRQ852041 IBM852010:IBM852041 ILI852010:ILI852041 IVE852010:IVE852041 JFA852010:JFA852041 JOW852010:JOW852041 JYS852010:JYS852041 KIO852010:KIO852041 KSK852010:KSK852041 LCG852010:LCG852041 LMC852010:LMC852041 LVY852010:LVY852041 MFU852010:MFU852041 MPQ852010:MPQ852041 MZM852010:MZM852041 NJI852010:NJI852041 NTE852010:NTE852041 ODA852010:ODA852041 OMW852010:OMW852041 OWS852010:OWS852041 PGO852010:PGO852041 PQK852010:PQK852041 QAG852010:QAG852041 QKC852010:QKC852041 QTY852010:QTY852041 RDU852010:RDU852041 RNQ852010:RNQ852041 RXM852010:RXM852041 SHI852010:SHI852041 SRE852010:SRE852041 TBA852010:TBA852041 TKW852010:TKW852041 TUS852010:TUS852041 UEO852010:UEO852041 UOK852010:UOK852041 UYG852010:UYG852041 VIC852010:VIC852041 VRY852010:VRY852041 WBU852010:WBU852041 WLQ852010:WLQ852041 WVM852010:WVM852041 E917546:E917577 JA917546:JA917577 SW917546:SW917577 ACS917546:ACS917577 AMO917546:AMO917577 AWK917546:AWK917577 BGG917546:BGG917577 BQC917546:BQC917577 BZY917546:BZY917577 CJU917546:CJU917577 CTQ917546:CTQ917577 DDM917546:DDM917577 DNI917546:DNI917577 DXE917546:DXE917577 EHA917546:EHA917577 EQW917546:EQW917577 FAS917546:FAS917577 FKO917546:FKO917577 FUK917546:FUK917577 GEG917546:GEG917577 GOC917546:GOC917577 GXY917546:GXY917577 HHU917546:HHU917577 HRQ917546:HRQ917577 IBM917546:IBM917577 ILI917546:ILI917577 IVE917546:IVE917577 JFA917546:JFA917577 JOW917546:JOW917577 JYS917546:JYS917577 KIO917546:KIO917577 KSK917546:KSK917577 LCG917546:LCG917577 LMC917546:LMC917577 LVY917546:LVY917577 MFU917546:MFU917577 MPQ917546:MPQ917577 MZM917546:MZM917577 NJI917546:NJI917577 NTE917546:NTE917577 ODA917546:ODA917577 OMW917546:OMW917577 OWS917546:OWS917577 PGO917546:PGO917577 PQK917546:PQK917577 QAG917546:QAG917577 QKC917546:QKC917577 QTY917546:QTY917577 RDU917546:RDU917577 RNQ917546:RNQ917577 RXM917546:RXM917577 SHI917546:SHI917577 SRE917546:SRE917577 TBA917546:TBA917577 TKW917546:TKW917577 TUS917546:TUS917577 UEO917546:UEO917577 UOK917546:UOK917577 UYG917546:UYG917577 VIC917546:VIC917577 VRY917546:VRY917577 WBU917546:WBU917577 WLQ917546:WLQ917577 WVM917546:WVM917577 E983082:E983113 JA983082:JA983113 SW983082:SW983113 ACS983082:ACS983113 AMO983082:AMO983113 AWK983082:AWK983113 BGG983082:BGG983113 BQC983082:BQC983113 BZY983082:BZY983113 CJU983082:CJU983113 CTQ983082:CTQ983113 DDM983082:DDM983113 DNI983082:DNI983113 DXE983082:DXE983113 EHA983082:EHA983113 EQW983082:EQW983113 FAS983082:FAS983113 FKO983082:FKO983113 FUK983082:FUK983113 GEG983082:GEG983113 GOC983082:GOC983113 GXY983082:GXY983113 HHU983082:HHU983113 HRQ983082:HRQ983113 IBM983082:IBM983113 ILI983082:ILI983113 IVE983082:IVE983113 JFA983082:JFA983113 JOW983082:JOW983113 JYS983082:JYS983113 KIO983082:KIO983113 KSK983082:KSK983113 LCG983082:LCG983113 LMC983082:LMC983113 LVY983082:LVY983113 MFU983082:MFU983113 MPQ983082:MPQ983113 MZM983082:MZM983113 NJI983082:NJI983113 NTE983082:NTE983113 ODA983082:ODA983113 OMW983082:OMW983113 OWS983082:OWS983113 PGO983082:PGO983113 PQK983082:PQK983113 QAG983082:QAG983113 QKC983082:QKC983113 QTY983082:QTY983113 RDU983082:RDU983113 RNQ983082:RNQ983113 RXM983082:RXM983113 SHI983082:SHI983113 SRE983082:SRE983113 TBA983082:TBA983113 TKW983082:TKW983113 TUS983082:TUS983113 UEO983082:UEO983113 UOK983082:UOK983113 UYG983082:UYG983113 VIC983082:VIC983113 VRY983082:VRY983113 WBU983082:WBU983113 WLQ983082:WLQ983113 WVM983082:WVM983113 E19:E39 JA19:JA39 SW19:SW39 ACS19:ACS39 AMO19:AMO39 AWK19:AWK39 BGG19:BGG39 BQC19:BQC39 BZY19:BZY39 CJU19:CJU39 CTQ19:CTQ39 DDM19:DDM39 DNI19:DNI39 DXE19:DXE39 EHA19:EHA39 EQW19:EQW39 FAS19:FAS39 FKO19:FKO39 FUK19:FUK39 GEG19:GEG39 GOC19:GOC39 GXY19:GXY39 HHU19:HHU39 HRQ19:HRQ39 IBM19:IBM39 ILI19:ILI39 IVE19:IVE39 JFA19:JFA39 JOW19:JOW39 JYS19:JYS39 KIO19:KIO39 KSK19:KSK39 LCG19:LCG39 LMC19:LMC39 LVY19:LVY39 MFU19:MFU39 MPQ19:MPQ39 MZM19:MZM39 NJI19:NJI39 NTE19:NTE39 ODA19:ODA39 OMW19:OMW39 OWS19:OWS39 PGO19:PGO39 PQK19:PQK39 QAG19:QAG39 QKC19:QKC39 QTY19:QTY39 RDU19:RDU39 RNQ19:RNQ39 RXM19:RXM39 SHI19:SHI39 SRE19:SRE39 TBA19:TBA39 TKW19:TKW39 TUS19:TUS39 UEO19:UEO39 UOK19:UOK39 UYG19:UYG39 VIC19:VIC39 VRY19:VRY39 WBU19:WBU39 WLQ19:WLQ39 WVM19:WVM39 E65555:E65575 JA65555:JA65575 SW65555:SW65575 ACS65555:ACS65575 AMO65555:AMO65575 AWK65555:AWK65575 BGG65555:BGG65575 BQC65555:BQC65575 BZY65555:BZY65575 CJU65555:CJU65575 CTQ65555:CTQ65575 DDM65555:DDM65575 DNI65555:DNI65575 DXE65555:DXE65575 EHA65555:EHA65575 EQW65555:EQW65575 FAS65555:FAS65575 FKO65555:FKO65575 FUK65555:FUK65575 GEG65555:GEG65575 GOC65555:GOC65575 GXY65555:GXY65575 HHU65555:HHU65575 HRQ65555:HRQ65575 IBM65555:IBM65575 ILI65555:ILI65575 IVE65555:IVE65575 JFA65555:JFA65575 JOW65555:JOW65575 JYS65555:JYS65575 KIO65555:KIO65575 KSK65555:KSK65575 LCG65555:LCG65575 LMC65555:LMC65575 LVY65555:LVY65575 MFU65555:MFU65575 MPQ65555:MPQ65575 MZM65555:MZM65575 NJI65555:NJI65575 NTE65555:NTE65575 ODA65555:ODA65575 OMW65555:OMW65575 OWS65555:OWS65575 PGO65555:PGO65575 PQK65555:PQK65575 QAG65555:QAG65575 QKC65555:QKC65575 QTY65555:QTY65575 RDU65555:RDU65575 RNQ65555:RNQ65575 RXM65555:RXM65575 SHI65555:SHI65575 SRE65555:SRE65575 TBA65555:TBA65575 TKW65555:TKW65575 TUS65555:TUS65575 UEO65555:UEO65575 UOK65555:UOK65575 UYG65555:UYG65575 VIC65555:VIC65575 VRY65555:VRY65575 WBU65555:WBU65575 WLQ65555:WLQ65575 WVM65555:WVM65575 E131091:E131111 JA131091:JA131111 SW131091:SW131111 ACS131091:ACS131111 AMO131091:AMO131111 AWK131091:AWK131111 BGG131091:BGG131111 BQC131091:BQC131111 BZY131091:BZY131111 CJU131091:CJU131111 CTQ131091:CTQ131111 DDM131091:DDM131111 DNI131091:DNI131111 DXE131091:DXE131111 EHA131091:EHA131111 EQW131091:EQW131111 FAS131091:FAS131111 FKO131091:FKO131111 FUK131091:FUK131111 GEG131091:GEG131111 GOC131091:GOC131111 GXY131091:GXY131111 HHU131091:HHU131111 HRQ131091:HRQ131111 IBM131091:IBM131111 ILI131091:ILI131111 IVE131091:IVE131111 JFA131091:JFA131111 JOW131091:JOW131111 JYS131091:JYS131111 KIO131091:KIO131111 KSK131091:KSK131111 LCG131091:LCG131111 LMC131091:LMC131111 LVY131091:LVY131111 MFU131091:MFU131111 MPQ131091:MPQ131111 MZM131091:MZM131111 NJI131091:NJI131111 NTE131091:NTE131111 ODA131091:ODA131111 OMW131091:OMW131111 OWS131091:OWS131111 PGO131091:PGO131111 PQK131091:PQK131111 QAG131091:QAG131111 QKC131091:QKC131111 QTY131091:QTY131111 RDU131091:RDU131111 RNQ131091:RNQ131111 RXM131091:RXM131111 SHI131091:SHI131111 SRE131091:SRE131111 TBA131091:TBA131111 TKW131091:TKW131111 TUS131091:TUS131111 UEO131091:UEO131111 UOK131091:UOK131111 UYG131091:UYG131111 VIC131091:VIC131111 VRY131091:VRY131111 WBU131091:WBU131111 WLQ131091:WLQ131111 WVM131091:WVM131111 E196627:E196647 JA196627:JA196647 SW196627:SW196647 ACS196627:ACS196647 AMO196627:AMO196647 AWK196627:AWK196647 BGG196627:BGG196647 BQC196627:BQC196647 BZY196627:BZY196647 CJU196627:CJU196647 CTQ196627:CTQ196647 DDM196627:DDM196647 DNI196627:DNI196647 DXE196627:DXE196647 EHA196627:EHA196647 EQW196627:EQW196647 FAS196627:FAS196647 FKO196627:FKO196647 FUK196627:FUK196647 GEG196627:GEG196647 GOC196627:GOC196647 GXY196627:GXY196647 HHU196627:HHU196647 HRQ196627:HRQ196647 IBM196627:IBM196647 ILI196627:ILI196647 IVE196627:IVE196647 JFA196627:JFA196647 JOW196627:JOW196647 JYS196627:JYS196647 KIO196627:KIO196647 KSK196627:KSK196647 LCG196627:LCG196647 LMC196627:LMC196647 LVY196627:LVY196647 MFU196627:MFU196647 MPQ196627:MPQ196647 MZM196627:MZM196647 NJI196627:NJI196647 NTE196627:NTE196647 ODA196627:ODA196647 OMW196627:OMW196647 OWS196627:OWS196647 PGO196627:PGO196647 PQK196627:PQK196647 QAG196627:QAG196647 QKC196627:QKC196647 QTY196627:QTY196647 RDU196627:RDU196647 RNQ196627:RNQ196647 RXM196627:RXM196647 SHI196627:SHI196647 SRE196627:SRE196647 TBA196627:TBA196647 TKW196627:TKW196647 TUS196627:TUS196647 UEO196627:UEO196647 UOK196627:UOK196647 UYG196627:UYG196647 VIC196627:VIC196647 VRY196627:VRY196647 WBU196627:WBU196647 WLQ196627:WLQ196647 WVM196627:WVM196647 E262163:E262183 JA262163:JA262183 SW262163:SW262183 ACS262163:ACS262183 AMO262163:AMO262183 AWK262163:AWK262183 BGG262163:BGG262183 BQC262163:BQC262183 BZY262163:BZY262183 CJU262163:CJU262183 CTQ262163:CTQ262183 DDM262163:DDM262183 DNI262163:DNI262183 DXE262163:DXE262183 EHA262163:EHA262183 EQW262163:EQW262183 FAS262163:FAS262183 FKO262163:FKO262183 FUK262163:FUK262183 GEG262163:GEG262183 GOC262163:GOC262183 GXY262163:GXY262183 HHU262163:HHU262183 HRQ262163:HRQ262183 IBM262163:IBM262183 ILI262163:ILI262183 IVE262163:IVE262183 JFA262163:JFA262183 JOW262163:JOW262183 JYS262163:JYS262183 KIO262163:KIO262183 KSK262163:KSK262183 LCG262163:LCG262183 LMC262163:LMC262183 LVY262163:LVY262183 MFU262163:MFU262183 MPQ262163:MPQ262183 MZM262163:MZM262183 NJI262163:NJI262183 NTE262163:NTE262183 ODA262163:ODA262183 OMW262163:OMW262183 OWS262163:OWS262183 PGO262163:PGO262183 PQK262163:PQK262183 QAG262163:QAG262183 QKC262163:QKC262183 QTY262163:QTY262183 RDU262163:RDU262183 RNQ262163:RNQ262183 RXM262163:RXM262183 SHI262163:SHI262183 SRE262163:SRE262183 TBA262163:TBA262183 TKW262163:TKW262183 TUS262163:TUS262183 UEO262163:UEO262183 UOK262163:UOK262183 UYG262163:UYG262183 VIC262163:VIC262183 VRY262163:VRY262183 WBU262163:WBU262183 WLQ262163:WLQ262183 WVM262163:WVM262183 E327699:E327719 JA327699:JA327719 SW327699:SW327719 ACS327699:ACS327719 AMO327699:AMO327719 AWK327699:AWK327719 BGG327699:BGG327719 BQC327699:BQC327719 BZY327699:BZY327719 CJU327699:CJU327719 CTQ327699:CTQ327719 DDM327699:DDM327719 DNI327699:DNI327719 DXE327699:DXE327719 EHA327699:EHA327719 EQW327699:EQW327719 FAS327699:FAS327719 FKO327699:FKO327719 FUK327699:FUK327719 GEG327699:GEG327719 GOC327699:GOC327719 GXY327699:GXY327719 HHU327699:HHU327719 HRQ327699:HRQ327719 IBM327699:IBM327719 ILI327699:ILI327719 IVE327699:IVE327719 JFA327699:JFA327719 JOW327699:JOW327719 JYS327699:JYS327719 KIO327699:KIO327719 KSK327699:KSK327719 LCG327699:LCG327719 LMC327699:LMC327719 LVY327699:LVY327719 MFU327699:MFU327719 MPQ327699:MPQ327719 MZM327699:MZM327719 NJI327699:NJI327719 NTE327699:NTE327719 ODA327699:ODA327719 OMW327699:OMW327719 OWS327699:OWS327719 PGO327699:PGO327719 PQK327699:PQK327719 QAG327699:QAG327719 QKC327699:QKC327719 QTY327699:QTY327719 RDU327699:RDU327719 RNQ327699:RNQ327719 RXM327699:RXM327719 SHI327699:SHI327719 SRE327699:SRE327719 TBA327699:TBA327719 TKW327699:TKW327719 TUS327699:TUS327719 UEO327699:UEO327719 UOK327699:UOK327719 UYG327699:UYG327719 VIC327699:VIC327719 VRY327699:VRY327719 WBU327699:WBU327719 WLQ327699:WLQ327719 WVM327699:WVM327719 E393235:E393255 JA393235:JA393255 SW393235:SW393255 ACS393235:ACS393255 AMO393235:AMO393255 AWK393235:AWK393255 BGG393235:BGG393255 BQC393235:BQC393255 BZY393235:BZY393255 CJU393235:CJU393255 CTQ393235:CTQ393255 DDM393235:DDM393255 DNI393235:DNI393255 DXE393235:DXE393255 EHA393235:EHA393255 EQW393235:EQW393255 FAS393235:FAS393255 FKO393235:FKO393255 FUK393235:FUK393255 GEG393235:GEG393255 GOC393235:GOC393255 GXY393235:GXY393255 HHU393235:HHU393255 HRQ393235:HRQ393255 IBM393235:IBM393255 ILI393235:ILI393255 IVE393235:IVE393255 JFA393235:JFA393255 JOW393235:JOW393255 JYS393235:JYS393255 KIO393235:KIO393255 KSK393235:KSK393255 LCG393235:LCG393255 LMC393235:LMC393255 LVY393235:LVY393255 MFU393235:MFU393255 MPQ393235:MPQ393255 MZM393235:MZM393255 NJI393235:NJI393255 NTE393235:NTE393255 ODA393235:ODA393255 OMW393235:OMW393255 OWS393235:OWS393255 PGO393235:PGO393255 PQK393235:PQK393255 QAG393235:QAG393255 QKC393235:QKC393255 QTY393235:QTY393255 RDU393235:RDU393255 RNQ393235:RNQ393255 RXM393235:RXM393255 SHI393235:SHI393255 SRE393235:SRE393255 TBA393235:TBA393255 TKW393235:TKW393255 TUS393235:TUS393255 UEO393235:UEO393255 UOK393235:UOK393255 UYG393235:UYG393255 VIC393235:VIC393255 VRY393235:VRY393255 WBU393235:WBU393255 WLQ393235:WLQ393255 WVM393235:WVM393255 E458771:E458791 JA458771:JA458791 SW458771:SW458791 ACS458771:ACS458791 AMO458771:AMO458791 AWK458771:AWK458791 BGG458771:BGG458791 BQC458771:BQC458791 BZY458771:BZY458791 CJU458771:CJU458791 CTQ458771:CTQ458791 DDM458771:DDM458791 DNI458771:DNI458791 DXE458771:DXE458791 EHA458771:EHA458791 EQW458771:EQW458791 FAS458771:FAS458791 FKO458771:FKO458791 FUK458771:FUK458791 GEG458771:GEG458791 GOC458771:GOC458791 GXY458771:GXY458791 HHU458771:HHU458791 HRQ458771:HRQ458791 IBM458771:IBM458791 ILI458771:ILI458791 IVE458771:IVE458791 JFA458771:JFA458791 JOW458771:JOW458791 JYS458771:JYS458791 KIO458771:KIO458791 KSK458771:KSK458791 LCG458771:LCG458791 LMC458771:LMC458791 LVY458771:LVY458791 MFU458771:MFU458791 MPQ458771:MPQ458791 MZM458771:MZM458791 NJI458771:NJI458791 NTE458771:NTE458791 ODA458771:ODA458791 OMW458771:OMW458791 OWS458771:OWS458791 PGO458771:PGO458791 PQK458771:PQK458791 QAG458771:QAG458791 QKC458771:QKC458791 QTY458771:QTY458791 RDU458771:RDU458791 RNQ458771:RNQ458791 RXM458771:RXM458791 SHI458771:SHI458791 SRE458771:SRE458791 TBA458771:TBA458791 TKW458771:TKW458791 TUS458771:TUS458791 UEO458771:UEO458791 UOK458771:UOK458791 UYG458771:UYG458791 VIC458771:VIC458791 VRY458771:VRY458791 WBU458771:WBU458791 WLQ458771:WLQ458791 WVM458771:WVM458791 E524307:E524327 JA524307:JA524327 SW524307:SW524327 ACS524307:ACS524327 AMO524307:AMO524327 AWK524307:AWK524327 BGG524307:BGG524327 BQC524307:BQC524327 BZY524307:BZY524327 CJU524307:CJU524327 CTQ524307:CTQ524327 DDM524307:DDM524327 DNI524307:DNI524327 DXE524307:DXE524327 EHA524307:EHA524327 EQW524307:EQW524327 FAS524307:FAS524327 FKO524307:FKO524327 FUK524307:FUK524327 GEG524307:GEG524327 GOC524307:GOC524327 GXY524307:GXY524327 HHU524307:HHU524327 HRQ524307:HRQ524327 IBM524307:IBM524327 ILI524307:ILI524327 IVE524307:IVE524327 JFA524307:JFA524327 JOW524307:JOW524327 JYS524307:JYS524327 KIO524307:KIO524327 KSK524307:KSK524327 LCG524307:LCG524327 LMC524307:LMC524327 LVY524307:LVY524327 MFU524307:MFU524327 MPQ524307:MPQ524327 MZM524307:MZM524327 NJI524307:NJI524327 NTE524307:NTE524327 ODA524307:ODA524327 OMW524307:OMW524327 OWS524307:OWS524327 PGO524307:PGO524327 PQK524307:PQK524327 QAG524307:QAG524327 QKC524307:QKC524327 QTY524307:QTY524327 RDU524307:RDU524327 RNQ524307:RNQ524327 RXM524307:RXM524327 SHI524307:SHI524327 SRE524307:SRE524327 TBA524307:TBA524327 TKW524307:TKW524327 TUS524307:TUS524327 UEO524307:UEO524327 UOK524307:UOK524327 UYG524307:UYG524327 VIC524307:VIC524327 VRY524307:VRY524327 WBU524307:WBU524327 WLQ524307:WLQ524327 WVM524307:WVM524327 E589843:E589863 JA589843:JA589863 SW589843:SW589863 ACS589843:ACS589863 AMO589843:AMO589863 AWK589843:AWK589863 BGG589843:BGG589863 BQC589843:BQC589863 BZY589843:BZY589863 CJU589843:CJU589863 CTQ589843:CTQ589863 DDM589843:DDM589863 DNI589843:DNI589863 DXE589843:DXE589863 EHA589843:EHA589863 EQW589843:EQW589863 FAS589843:FAS589863 FKO589843:FKO589863 FUK589843:FUK589863 GEG589843:GEG589863 GOC589843:GOC589863 GXY589843:GXY589863 HHU589843:HHU589863 HRQ589843:HRQ589863 IBM589843:IBM589863 ILI589843:ILI589863 IVE589843:IVE589863 JFA589843:JFA589863 JOW589843:JOW589863 JYS589843:JYS589863 KIO589843:KIO589863 KSK589843:KSK589863 LCG589843:LCG589863 LMC589843:LMC589863 LVY589843:LVY589863 MFU589843:MFU589863 MPQ589843:MPQ589863 MZM589843:MZM589863 NJI589843:NJI589863 NTE589843:NTE589863 ODA589843:ODA589863 OMW589843:OMW589863 OWS589843:OWS589863 PGO589843:PGO589863 PQK589843:PQK589863 QAG589843:QAG589863 QKC589843:QKC589863 QTY589843:QTY589863 RDU589843:RDU589863 RNQ589843:RNQ589863 RXM589843:RXM589863 SHI589843:SHI589863 SRE589843:SRE589863 TBA589843:TBA589863 TKW589843:TKW589863 TUS589843:TUS589863 UEO589843:UEO589863 UOK589843:UOK589863 UYG589843:UYG589863 VIC589843:VIC589863 VRY589843:VRY589863 WBU589843:WBU589863 WLQ589843:WLQ589863 WVM589843:WVM589863 E655379:E655399 JA655379:JA655399 SW655379:SW655399 ACS655379:ACS655399 AMO655379:AMO655399 AWK655379:AWK655399 BGG655379:BGG655399 BQC655379:BQC655399 BZY655379:BZY655399 CJU655379:CJU655399 CTQ655379:CTQ655399 DDM655379:DDM655399 DNI655379:DNI655399 DXE655379:DXE655399 EHA655379:EHA655399 EQW655379:EQW655399 FAS655379:FAS655399 FKO655379:FKO655399 FUK655379:FUK655399 GEG655379:GEG655399 GOC655379:GOC655399 GXY655379:GXY655399 HHU655379:HHU655399 HRQ655379:HRQ655399 IBM655379:IBM655399 ILI655379:ILI655399 IVE655379:IVE655399 JFA655379:JFA655399 JOW655379:JOW655399 JYS655379:JYS655399 KIO655379:KIO655399 KSK655379:KSK655399 LCG655379:LCG655399 LMC655379:LMC655399 LVY655379:LVY655399 MFU655379:MFU655399 MPQ655379:MPQ655399 MZM655379:MZM655399 NJI655379:NJI655399 NTE655379:NTE655399 ODA655379:ODA655399 OMW655379:OMW655399 OWS655379:OWS655399 PGO655379:PGO655399 PQK655379:PQK655399 QAG655379:QAG655399 QKC655379:QKC655399 QTY655379:QTY655399 RDU655379:RDU655399 RNQ655379:RNQ655399 RXM655379:RXM655399 SHI655379:SHI655399 SRE655379:SRE655399 TBA655379:TBA655399 TKW655379:TKW655399 TUS655379:TUS655399 UEO655379:UEO655399 UOK655379:UOK655399 UYG655379:UYG655399 VIC655379:VIC655399 VRY655379:VRY655399 WBU655379:WBU655399 WLQ655379:WLQ655399 WVM655379:WVM655399 E720915:E720935 JA720915:JA720935 SW720915:SW720935 ACS720915:ACS720935 AMO720915:AMO720935 AWK720915:AWK720935 BGG720915:BGG720935 BQC720915:BQC720935 BZY720915:BZY720935 CJU720915:CJU720935 CTQ720915:CTQ720935 DDM720915:DDM720935 DNI720915:DNI720935 DXE720915:DXE720935 EHA720915:EHA720935 EQW720915:EQW720935 FAS720915:FAS720935 FKO720915:FKO720935 FUK720915:FUK720935 GEG720915:GEG720935 GOC720915:GOC720935 GXY720915:GXY720935 HHU720915:HHU720935 HRQ720915:HRQ720935 IBM720915:IBM720935 ILI720915:ILI720935 IVE720915:IVE720935 JFA720915:JFA720935 JOW720915:JOW720935 JYS720915:JYS720935 KIO720915:KIO720935 KSK720915:KSK720935 LCG720915:LCG720935 LMC720915:LMC720935 LVY720915:LVY720935 MFU720915:MFU720935 MPQ720915:MPQ720935 MZM720915:MZM720935 NJI720915:NJI720935 NTE720915:NTE720935 ODA720915:ODA720935 OMW720915:OMW720935 OWS720915:OWS720935 PGO720915:PGO720935 PQK720915:PQK720935 QAG720915:QAG720935 QKC720915:QKC720935 QTY720915:QTY720935 RDU720915:RDU720935 RNQ720915:RNQ720935 RXM720915:RXM720935 SHI720915:SHI720935 SRE720915:SRE720935 TBA720915:TBA720935 TKW720915:TKW720935 TUS720915:TUS720935 UEO720915:UEO720935 UOK720915:UOK720935 UYG720915:UYG720935 VIC720915:VIC720935 VRY720915:VRY720935 WBU720915:WBU720935 WLQ720915:WLQ720935 WVM720915:WVM720935 E786451:E786471 JA786451:JA786471 SW786451:SW786471 ACS786451:ACS786471 AMO786451:AMO786471 AWK786451:AWK786471 BGG786451:BGG786471 BQC786451:BQC786471 BZY786451:BZY786471 CJU786451:CJU786471 CTQ786451:CTQ786471 DDM786451:DDM786471 DNI786451:DNI786471 DXE786451:DXE786471 EHA786451:EHA786471 EQW786451:EQW786471 FAS786451:FAS786471 FKO786451:FKO786471 FUK786451:FUK786471 GEG786451:GEG786471 GOC786451:GOC786471 GXY786451:GXY786471 HHU786451:HHU786471 HRQ786451:HRQ786471 IBM786451:IBM786471 ILI786451:ILI786471 IVE786451:IVE786471 JFA786451:JFA786471 JOW786451:JOW786471 JYS786451:JYS786471 KIO786451:KIO786471 KSK786451:KSK786471 LCG786451:LCG786471 LMC786451:LMC786471 LVY786451:LVY786471 MFU786451:MFU786471 MPQ786451:MPQ786471 MZM786451:MZM786471 NJI786451:NJI786471 NTE786451:NTE786471 ODA786451:ODA786471 OMW786451:OMW786471 OWS786451:OWS786471 PGO786451:PGO786471 PQK786451:PQK786471 QAG786451:QAG786471 QKC786451:QKC786471 QTY786451:QTY786471 RDU786451:RDU786471 RNQ786451:RNQ786471 RXM786451:RXM786471 SHI786451:SHI786471 SRE786451:SRE786471 TBA786451:TBA786471 TKW786451:TKW786471 TUS786451:TUS786471 UEO786451:UEO786471 UOK786451:UOK786471 UYG786451:UYG786471 VIC786451:VIC786471 VRY786451:VRY786471 WBU786451:WBU786471 WLQ786451:WLQ786471 WVM786451:WVM786471 E851987:E852007 JA851987:JA852007 SW851987:SW852007 ACS851987:ACS852007 AMO851987:AMO852007 AWK851987:AWK852007 BGG851987:BGG852007 BQC851987:BQC852007 BZY851987:BZY852007 CJU851987:CJU852007 CTQ851987:CTQ852007 DDM851987:DDM852007 DNI851987:DNI852007 DXE851987:DXE852007 EHA851987:EHA852007 EQW851987:EQW852007 FAS851987:FAS852007 FKO851987:FKO852007 FUK851987:FUK852007 GEG851987:GEG852007 GOC851987:GOC852007 GXY851987:GXY852007 HHU851987:HHU852007 HRQ851987:HRQ852007 IBM851987:IBM852007 ILI851987:ILI852007 IVE851987:IVE852007 JFA851987:JFA852007 JOW851987:JOW852007 JYS851987:JYS852007 KIO851987:KIO852007 KSK851987:KSK852007 LCG851987:LCG852007 LMC851987:LMC852007 LVY851987:LVY852007 MFU851987:MFU852007 MPQ851987:MPQ852007 MZM851987:MZM852007 NJI851987:NJI852007 NTE851987:NTE852007 ODA851987:ODA852007 OMW851987:OMW852007 OWS851987:OWS852007 PGO851987:PGO852007 PQK851987:PQK852007 QAG851987:QAG852007 QKC851987:QKC852007 QTY851987:QTY852007 RDU851987:RDU852007 RNQ851987:RNQ852007 RXM851987:RXM852007 SHI851987:SHI852007 SRE851987:SRE852007 TBA851987:TBA852007 TKW851987:TKW852007 TUS851987:TUS852007 UEO851987:UEO852007 UOK851987:UOK852007 UYG851987:UYG852007 VIC851987:VIC852007 VRY851987:VRY852007 WBU851987:WBU852007 WLQ851987:WLQ852007 WVM851987:WVM852007 E917523:E917543 JA917523:JA917543 SW917523:SW917543 ACS917523:ACS917543 AMO917523:AMO917543 AWK917523:AWK917543 BGG917523:BGG917543 BQC917523:BQC917543 BZY917523:BZY917543 CJU917523:CJU917543 CTQ917523:CTQ917543 DDM917523:DDM917543 DNI917523:DNI917543 DXE917523:DXE917543 EHA917523:EHA917543 EQW917523:EQW917543 FAS917523:FAS917543 FKO917523:FKO917543 FUK917523:FUK917543 GEG917523:GEG917543 GOC917523:GOC917543 GXY917523:GXY917543 HHU917523:HHU917543 HRQ917523:HRQ917543 IBM917523:IBM917543 ILI917523:ILI917543 IVE917523:IVE917543 JFA917523:JFA917543 JOW917523:JOW917543 JYS917523:JYS917543 KIO917523:KIO917543 KSK917523:KSK917543 LCG917523:LCG917543 LMC917523:LMC917543 LVY917523:LVY917543 MFU917523:MFU917543 MPQ917523:MPQ917543 MZM917523:MZM917543 NJI917523:NJI917543 NTE917523:NTE917543 ODA917523:ODA917543 OMW917523:OMW917543 OWS917523:OWS917543 PGO917523:PGO917543 PQK917523:PQK917543 QAG917523:QAG917543 QKC917523:QKC917543 QTY917523:QTY917543 RDU917523:RDU917543 RNQ917523:RNQ917543 RXM917523:RXM917543 SHI917523:SHI917543 SRE917523:SRE917543 TBA917523:TBA917543 TKW917523:TKW917543 TUS917523:TUS917543 UEO917523:UEO917543 UOK917523:UOK917543 UYG917523:UYG917543 VIC917523:VIC917543 VRY917523:VRY917543 WBU917523:WBU917543 WLQ917523:WLQ917543 WVM917523:WVM917543 E983059:E983079 JA983059:JA983079 SW983059:SW983079 ACS983059:ACS983079 AMO983059:AMO983079 AWK983059:AWK983079 BGG983059:BGG983079 BQC983059:BQC983079 BZY983059:BZY983079 CJU983059:CJU983079 CTQ983059:CTQ983079 DDM983059:DDM983079 DNI983059:DNI983079 DXE983059:DXE983079 EHA983059:EHA983079 EQW983059:EQW983079 FAS983059:FAS983079 FKO983059:FKO983079 FUK983059:FUK983079 GEG983059:GEG983079 GOC983059:GOC983079 GXY983059:GXY983079 HHU983059:HHU983079 HRQ983059:HRQ983079 IBM983059:IBM983079 ILI983059:ILI983079 IVE983059:IVE983079 JFA983059:JFA983079 JOW983059:JOW983079 JYS983059:JYS983079 KIO983059:KIO983079 KSK983059:KSK983079 LCG983059:LCG983079 LMC983059:LMC983079 LVY983059:LVY983079 MFU983059:MFU983079 MPQ983059:MPQ983079 MZM983059:MZM983079 NJI983059:NJI983079 NTE983059:NTE983079 ODA983059:ODA983079 OMW983059:OMW983079 OWS983059:OWS983079 PGO983059:PGO983079 PQK983059:PQK983079 QAG983059:QAG983079 QKC983059:QKC983079 QTY983059:QTY983079 RDU983059:RDU983079 RNQ983059:RNQ983079 RXM983059:RXM983079 SHI983059:SHI983079 SRE983059:SRE983079 TBA983059:TBA983079 TKW983059:TKW983079 TUS983059:TUS983079 UEO983059:UEO983079 UOK983059:UOK983079 UYG983059:UYG983079 VIC983059:VIC983079 VRY983059:VRY983079 WBU983059:WBU983079 WLQ983059:WLQ983079 WVM983059:WVM983079 E115:E132 JA115:JA132 SW115:SW132 ACS115:ACS132 AMO115:AMO132 AWK115:AWK132 BGG115:BGG132 BQC115:BQC132 BZY115:BZY132 CJU115:CJU132 CTQ115:CTQ132 DDM115:DDM132 DNI115:DNI132 DXE115:DXE132 EHA115:EHA132 EQW115:EQW132 FAS115:FAS132 FKO115:FKO132 FUK115:FUK132 GEG115:GEG132 GOC115:GOC132 GXY115:GXY132 HHU115:HHU132 HRQ115:HRQ132 IBM115:IBM132 ILI115:ILI132 IVE115:IVE132 JFA115:JFA132 JOW115:JOW132 JYS115:JYS132 KIO115:KIO132 KSK115:KSK132 LCG115:LCG132 LMC115:LMC132 LVY115:LVY132 MFU115:MFU132 MPQ115:MPQ132 MZM115:MZM132 NJI115:NJI132 NTE115:NTE132 ODA115:ODA132 OMW115:OMW132 OWS115:OWS132 PGO115:PGO132 PQK115:PQK132 QAG115:QAG132 QKC115:QKC132 QTY115:QTY132 RDU115:RDU132 RNQ115:RNQ132 RXM115:RXM132 SHI115:SHI132 SRE115:SRE132 TBA115:TBA132 TKW115:TKW132 TUS115:TUS132 UEO115:UEO132 UOK115:UOK132 UYG115:UYG132 VIC115:VIC132 VRY115:VRY132 WBU115:WBU132 WLQ115:WLQ132 WVM115:WVM132 E65651:E65668 JA65651:JA65668 SW65651:SW65668 ACS65651:ACS65668 AMO65651:AMO65668 AWK65651:AWK65668 BGG65651:BGG65668 BQC65651:BQC65668 BZY65651:BZY65668 CJU65651:CJU65668 CTQ65651:CTQ65668 DDM65651:DDM65668 DNI65651:DNI65668 DXE65651:DXE65668 EHA65651:EHA65668 EQW65651:EQW65668 FAS65651:FAS65668 FKO65651:FKO65668 FUK65651:FUK65668 GEG65651:GEG65668 GOC65651:GOC65668 GXY65651:GXY65668 HHU65651:HHU65668 HRQ65651:HRQ65668 IBM65651:IBM65668 ILI65651:ILI65668 IVE65651:IVE65668 JFA65651:JFA65668 JOW65651:JOW65668 JYS65651:JYS65668 KIO65651:KIO65668 KSK65651:KSK65668 LCG65651:LCG65668 LMC65651:LMC65668 LVY65651:LVY65668 MFU65651:MFU65668 MPQ65651:MPQ65668 MZM65651:MZM65668 NJI65651:NJI65668 NTE65651:NTE65668 ODA65651:ODA65668 OMW65651:OMW65668 OWS65651:OWS65668 PGO65651:PGO65668 PQK65651:PQK65668 QAG65651:QAG65668 QKC65651:QKC65668 QTY65651:QTY65668 RDU65651:RDU65668 RNQ65651:RNQ65668 RXM65651:RXM65668 SHI65651:SHI65668 SRE65651:SRE65668 TBA65651:TBA65668 TKW65651:TKW65668 TUS65651:TUS65668 UEO65651:UEO65668 UOK65651:UOK65668 UYG65651:UYG65668 VIC65651:VIC65668 VRY65651:VRY65668 WBU65651:WBU65668 WLQ65651:WLQ65668 WVM65651:WVM65668 E131187:E131204 JA131187:JA131204 SW131187:SW131204 ACS131187:ACS131204 AMO131187:AMO131204 AWK131187:AWK131204 BGG131187:BGG131204 BQC131187:BQC131204 BZY131187:BZY131204 CJU131187:CJU131204 CTQ131187:CTQ131204 DDM131187:DDM131204 DNI131187:DNI131204 DXE131187:DXE131204 EHA131187:EHA131204 EQW131187:EQW131204 FAS131187:FAS131204 FKO131187:FKO131204 FUK131187:FUK131204 GEG131187:GEG131204 GOC131187:GOC131204 GXY131187:GXY131204 HHU131187:HHU131204 HRQ131187:HRQ131204 IBM131187:IBM131204 ILI131187:ILI131204 IVE131187:IVE131204 JFA131187:JFA131204 JOW131187:JOW131204 JYS131187:JYS131204 KIO131187:KIO131204 KSK131187:KSK131204 LCG131187:LCG131204 LMC131187:LMC131204 LVY131187:LVY131204 MFU131187:MFU131204 MPQ131187:MPQ131204 MZM131187:MZM131204 NJI131187:NJI131204 NTE131187:NTE131204 ODA131187:ODA131204 OMW131187:OMW131204 OWS131187:OWS131204 PGO131187:PGO131204 PQK131187:PQK131204 QAG131187:QAG131204 QKC131187:QKC131204 QTY131187:QTY131204 RDU131187:RDU131204 RNQ131187:RNQ131204 RXM131187:RXM131204 SHI131187:SHI131204 SRE131187:SRE131204 TBA131187:TBA131204 TKW131187:TKW131204 TUS131187:TUS131204 UEO131187:UEO131204 UOK131187:UOK131204 UYG131187:UYG131204 VIC131187:VIC131204 VRY131187:VRY131204 WBU131187:WBU131204 WLQ131187:WLQ131204 WVM131187:WVM131204 E196723:E196740 JA196723:JA196740 SW196723:SW196740 ACS196723:ACS196740 AMO196723:AMO196740 AWK196723:AWK196740 BGG196723:BGG196740 BQC196723:BQC196740 BZY196723:BZY196740 CJU196723:CJU196740 CTQ196723:CTQ196740 DDM196723:DDM196740 DNI196723:DNI196740 DXE196723:DXE196740 EHA196723:EHA196740 EQW196723:EQW196740 FAS196723:FAS196740 FKO196723:FKO196740 FUK196723:FUK196740 GEG196723:GEG196740 GOC196723:GOC196740 GXY196723:GXY196740 HHU196723:HHU196740 HRQ196723:HRQ196740 IBM196723:IBM196740 ILI196723:ILI196740 IVE196723:IVE196740 JFA196723:JFA196740 JOW196723:JOW196740 JYS196723:JYS196740 KIO196723:KIO196740 KSK196723:KSK196740 LCG196723:LCG196740 LMC196723:LMC196740 LVY196723:LVY196740 MFU196723:MFU196740 MPQ196723:MPQ196740 MZM196723:MZM196740 NJI196723:NJI196740 NTE196723:NTE196740 ODA196723:ODA196740 OMW196723:OMW196740 OWS196723:OWS196740 PGO196723:PGO196740 PQK196723:PQK196740 QAG196723:QAG196740 QKC196723:QKC196740 QTY196723:QTY196740 RDU196723:RDU196740 RNQ196723:RNQ196740 RXM196723:RXM196740 SHI196723:SHI196740 SRE196723:SRE196740 TBA196723:TBA196740 TKW196723:TKW196740 TUS196723:TUS196740 UEO196723:UEO196740 UOK196723:UOK196740 UYG196723:UYG196740 VIC196723:VIC196740 VRY196723:VRY196740 WBU196723:WBU196740 WLQ196723:WLQ196740 WVM196723:WVM196740 E262259:E262276 JA262259:JA262276 SW262259:SW262276 ACS262259:ACS262276 AMO262259:AMO262276 AWK262259:AWK262276 BGG262259:BGG262276 BQC262259:BQC262276 BZY262259:BZY262276 CJU262259:CJU262276 CTQ262259:CTQ262276 DDM262259:DDM262276 DNI262259:DNI262276 DXE262259:DXE262276 EHA262259:EHA262276 EQW262259:EQW262276 FAS262259:FAS262276 FKO262259:FKO262276 FUK262259:FUK262276 GEG262259:GEG262276 GOC262259:GOC262276 GXY262259:GXY262276 HHU262259:HHU262276 HRQ262259:HRQ262276 IBM262259:IBM262276 ILI262259:ILI262276 IVE262259:IVE262276 JFA262259:JFA262276 JOW262259:JOW262276 JYS262259:JYS262276 KIO262259:KIO262276 KSK262259:KSK262276 LCG262259:LCG262276 LMC262259:LMC262276 LVY262259:LVY262276 MFU262259:MFU262276 MPQ262259:MPQ262276 MZM262259:MZM262276 NJI262259:NJI262276 NTE262259:NTE262276 ODA262259:ODA262276 OMW262259:OMW262276 OWS262259:OWS262276 PGO262259:PGO262276 PQK262259:PQK262276 QAG262259:QAG262276 QKC262259:QKC262276 QTY262259:QTY262276 RDU262259:RDU262276 RNQ262259:RNQ262276 RXM262259:RXM262276 SHI262259:SHI262276 SRE262259:SRE262276 TBA262259:TBA262276 TKW262259:TKW262276 TUS262259:TUS262276 UEO262259:UEO262276 UOK262259:UOK262276 UYG262259:UYG262276 VIC262259:VIC262276 VRY262259:VRY262276 WBU262259:WBU262276 WLQ262259:WLQ262276 WVM262259:WVM262276 E327795:E327812 JA327795:JA327812 SW327795:SW327812 ACS327795:ACS327812 AMO327795:AMO327812 AWK327795:AWK327812 BGG327795:BGG327812 BQC327795:BQC327812 BZY327795:BZY327812 CJU327795:CJU327812 CTQ327795:CTQ327812 DDM327795:DDM327812 DNI327795:DNI327812 DXE327795:DXE327812 EHA327795:EHA327812 EQW327795:EQW327812 FAS327795:FAS327812 FKO327795:FKO327812 FUK327795:FUK327812 GEG327795:GEG327812 GOC327795:GOC327812 GXY327795:GXY327812 HHU327795:HHU327812 HRQ327795:HRQ327812 IBM327795:IBM327812 ILI327795:ILI327812 IVE327795:IVE327812 JFA327795:JFA327812 JOW327795:JOW327812 JYS327795:JYS327812 KIO327795:KIO327812 KSK327795:KSK327812 LCG327795:LCG327812 LMC327795:LMC327812 LVY327795:LVY327812 MFU327795:MFU327812 MPQ327795:MPQ327812 MZM327795:MZM327812 NJI327795:NJI327812 NTE327795:NTE327812 ODA327795:ODA327812 OMW327795:OMW327812 OWS327795:OWS327812 PGO327795:PGO327812 PQK327795:PQK327812 QAG327795:QAG327812 QKC327795:QKC327812 QTY327795:QTY327812 RDU327795:RDU327812 RNQ327795:RNQ327812 RXM327795:RXM327812 SHI327795:SHI327812 SRE327795:SRE327812 TBA327795:TBA327812 TKW327795:TKW327812 TUS327795:TUS327812 UEO327795:UEO327812 UOK327795:UOK327812 UYG327795:UYG327812 VIC327795:VIC327812 VRY327795:VRY327812 WBU327795:WBU327812 WLQ327795:WLQ327812 WVM327795:WVM327812 E393331:E393348 JA393331:JA393348 SW393331:SW393348 ACS393331:ACS393348 AMO393331:AMO393348 AWK393331:AWK393348 BGG393331:BGG393348 BQC393331:BQC393348 BZY393331:BZY393348 CJU393331:CJU393348 CTQ393331:CTQ393348 DDM393331:DDM393348 DNI393331:DNI393348 DXE393331:DXE393348 EHA393331:EHA393348 EQW393331:EQW393348 FAS393331:FAS393348 FKO393331:FKO393348 FUK393331:FUK393348 GEG393331:GEG393348 GOC393331:GOC393348 GXY393331:GXY393348 HHU393331:HHU393348 HRQ393331:HRQ393348 IBM393331:IBM393348 ILI393331:ILI393348 IVE393331:IVE393348 JFA393331:JFA393348 JOW393331:JOW393348 JYS393331:JYS393348 KIO393331:KIO393348 KSK393331:KSK393348 LCG393331:LCG393348 LMC393331:LMC393348 LVY393331:LVY393348 MFU393331:MFU393348 MPQ393331:MPQ393348 MZM393331:MZM393348 NJI393331:NJI393348 NTE393331:NTE393348 ODA393331:ODA393348 OMW393331:OMW393348 OWS393331:OWS393348 PGO393331:PGO393348 PQK393331:PQK393348 QAG393331:QAG393348 QKC393331:QKC393348 QTY393331:QTY393348 RDU393331:RDU393348 RNQ393331:RNQ393348 RXM393331:RXM393348 SHI393331:SHI393348 SRE393331:SRE393348 TBA393331:TBA393348 TKW393331:TKW393348 TUS393331:TUS393348 UEO393331:UEO393348 UOK393331:UOK393348 UYG393331:UYG393348 VIC393331:VIC393348 VRY393331:VRY393348 WBU393331:WBU393348 WLQ393331:WLQ393348 WVM393331:WVM393348 E458867:E458884 JA458867:JA458884 SW458867:SW458884 ACS458867:ACS458884 AMO458867:AMO458884 AWK458867:AWK458884 BGG458867:BGG458884 BQC458867:BQC458884 BZY458867:BZY458884 CJU458867:CJU458884 CTQ458867:CTQ458884 DDM458867:DDM458884 DNI458867:DNI458884 DXE458867:DXE458884 EHA458867:EHA458884 EQW458867:EQW458884 FAS458867:FAS458884 FKO458867:FKO458884 FUK458867:FUK458884 GEG458867:GEG458884 GOC458867:GOC458884 GXY458867:GXY458884 HHU458867:HHU458884 HRQ458867:HRQ458884 IBM458867:IBM458884 ILI458867:ILI458884 IVE458867:IVE458884 JFA458867:JFA458884 JOW458867:JOW458884 JYS458867:JYS458884 KIO458867:KIO458884 KSK458867:KSK458884 LCG458867:LCG458884 LMC458867:LMC458884 LVY458867:LVY458884 MFU458867:MFU458884 MPQ458867:MPQ458884 MZM458867:MZM458884 NJI458867:NJI458884 NTE458867:NTE458884 ODA458867:ODA458884 OMW458867:OMW458884 OWS458867:OWS458884 PGO458867:PGO458884 PQK458867:PQK458884 QAG458867:QAG458884 QKC458867:QKC458884 QTY458867:QTY458884 RDU458867:RDU458884 RNQ458867:RNQ458884 RXM458867:RXM458884 SHI458867:SHI458884 SRE458867:SRE458884 TBA458867:TBA458884 TKW458867:TKW458884 TUS458867:TUS458884 UEO458867:UEO458884 UOK458867:UOK458884 UYG458867:UYG458884 VIC458867:VIC458884 VRY458867:VRY458884 WBU458867:WBU458884 WLQ458867:WLQ458884 WVM458867:WVM458884 E524403:E524420 JA524403:JA524420 SW524403:SW524420 ACS524403:ACS524420 AMO524403:AMO524420 AWK524403:AWK524420 BGG524403:BGG524420 BQC524403:BQC524420 BZY524403:BZY524420 CJU524403:CJU524420 CTQ524403:CTQ524420 DDM524403:DDM524420 DNI524403:DNI524420 DXE524403:DXE524420 EHA524403:EHA524420 EQW524403:EQW524420 FAS524403:FAS524420 FKO524403:FKO524420 FUK524403:FUK524420 GEG524403:GEG524420 GOC524403:GOC524420 GXY524403:GXY524420 HHU524403:HHU524420 HRQ524403:HRQ524420 IBM524403:IBM524420 ILI524403:ILI524420 IVE524403:IVE524420 JFA524403:JFA524420 JOW524403:JOW524420 JYS524403:JYS524420 KIO524403:KIO524420 KSK524403:KSK524420 LCG524403:LCG524420 LMC524403:LMC524420 LVY524403:LVY524420 MFU524403:MFU524420 MPQ524403:MPQ524420 MZM524403:MZM524420 NJI524403:NJI524420 NTE524403:NTE524420 ODA524403:ODA524420 OMW524403:OMW524420 OWS524403:OWS524420 PGO524403:PGO524420 PQK524403:PQK524420 QAG524403:QAG524420 QKC524403:QKC524420 QTY524403:QTY524420 RDU524403:RDU524420 RNQ524403:RNQ524420 RXM524403:RXM524420 SHI524403:SHI524420 SRE524403:SRE524420 TBA524403:TBA524420 TKW524403:TKW524420 TUS524403:TUS524420 UEO524403:UEO524420 UOK524403:UOK524420 UYG524403:UYG524420 VIC524403:VIC524420 VRY524403:VRY524420 WBU524403:WBU524420 WLQ524403:WLQ524420 WVM524403:WVM524420 E589939:E589956 JA589939:JA589956 SW589939:SW589956 ACS589939:ACS589956 AMO589939:AMO589956 AWK589939:AWK589956 BGG589939:BGG589956 BQC589939:BQC589956 BZY589939:BZY589956 CJU589939:CJU589956 CTQ589939:CTQ589956 DDM589939:DDM589956 DNI589939:DNI589956 DXE589939:DXE589956 EHA589939:EHA589956 EQW589939:EQW589956 FAS589939:FAS589956 FKO589939:FKO589956 FUK589939:FUK589956 GEG589939:GEG589956 GOC589939:GOC589956 GXY589939:GXY589956 HHU589939:HHU589956 HRQ589939:HRQ589956 IBM589939:IBM589956 ILI589939:ILI589956 IVE589939:IVE589956 JFA589939:JFA589956 JOW589939:JOW589956 JYS589939:JYS589956 KIO589939:KIO589956 KSK589939:KSK589956 LCG589939:LCG589956 LMC589939:LMC589956 LVY589939:LVY589956 MFU589939:MFU589956 MPQ589939:MPQ589956 MZM589939:MZM589956 NJI589939:NJI589956 NTE589939:NTE589956 ODA589939:ODA589956 OMW589939:OMW589956 OWS589939:OWS589956 PGO589939:PGO589956 PQK589939:PQK589956 QAG589939:QAG589956 QKC589939:QKC589956 QTY589939:QTY589956 RDU589939:RDU589956 RNQ589939:RNQ589956 RXM589939:RXM589956 SHI589939:SHI589956 SRE589939:SRE589956 TBA589939:TBA589956 TKW589939:TKW589956 TUS589939:TUS589956 UEO589939:UEO589956 UOK589939:UOK589956 UYG589939:UYG589956 VIC589939:VIC589956 VRY589939:VRY589956 WBU589939:WBU589956 WLQ589939:WLQ589956 WVM589939:WVM589956 E655475:E655492 JA655475:JA655492 SW655475:SW655492 ACS655475:ACS655492 AMO655475:AMO655492 AWK655475:AWK655492 BGG655475:BGG655492 BQC655475:BQC655492 BZY655475:BZY655492 CJU655475:CJU655492 CTQ655475:CTQ655492 DDM655475:DDM655492 DNI655475:DNI655492 DXE655475:DXE655492 EHA655475:EHA655492 EQW655475:EQW655492 FAS655475:FAS655492 FKO655475:FKO655492 FUK655475:FUK655492 GEG655475:GEG655492 GOC655475:GOC655492 GXY655475:GXY655492 HHU655475:HHU655492 HRQ655475:HRQ655492 IBM655475:IBM655492 ILI655475:ILI655492 IVE655475:IVE655492 JFA655475:JFA655492 JOW655475:JOW655492 JYS655475:JYS655492 KIO655475:KIO655492 KSK655475:KSK655492 LCG655475:LCG655492 LMC655475:LMC655492 LVY655475:LVY655492 MFU655475:MFU655492 MPQ655475:MPQ655492 MZM655475:MZM655492 NJI655475:NJI655492 NTE655475:NTE655492 ODA655475:ODA655492 OMW655475:OMW655492 OWS655475:OWS655492 PGO655475:PGO655492 PQK655475:PQK655492 QAG655475:QAG655492 QKC655475:QKC655492 QTY655475:QTY655492 RDU655475:RDU655492 RNQ655475:RNQ655492 RXM655475:RXM655492 SHI655475:SHI655492 SRE655475:SRE655492 TBA655475:TBA655492 TKW655475:TKW655492 TUS655475:TUS655492 UEO655475:UEO655492 UOK655475:UOK655492 UYG655475:UYG655492 VIC655475:VIC655492 VRY655475:VRY655492 WBU655475:WBU655492 WLQ655475:WLQ655492 WVM655475:WVM655492 E721011:E721028 JA721011:JA721028 SW721011:SW721028 ACS721011:ACS721028 AMO721011:AMO721028 AWK721011:AWK721028 BGG721011:BGG721028 BQC721011:BQC721028 BZY721011:BZY721028 CJU721011:CJU721028 CTQ721011:CTQ721028 DDM721011:DDM721028 DNI721011:DNI721028 DXE721011:DXE721028 EHA721011:EHA721028 EQW721011:EQW721028 FAS721011:FAS721028 FKO721011:FKO721028 FUK721011:FUK721028 GEG721011:GEG721028 GOC721011:GOC721028 GXY721011:GXY721028 HHU721011:HHU721028 HRQ721011:HRQ721028 IBM721011:IBM721028 ILI721011:ILI721028 IVE721011:IVE721028 JFA721011:JFA721028 JOW721011:JOW721028 JYS721011:JYS721028 KIO721011:KIO721028 KSK721011:KSK721028 LCG721011:LCG721028 LMC721011:LMC721028 LVY721011:LVY721028 MFU721011:MFU721028 MPQ721011:MPQ721028 MZM721011:MZM721028 NJI721011:NJI721028 NTE721011:NTE721028 ODA721011:ODA721028 OMW721011:OMW721028 OWS721011:OWS721028 PGO721011:PGO721028 PQK721011:PQK721028 QAG721011:QAG721028 QKC721011:QKC721028 QTY721011:QTY721028 RDU721011:RDU721028 RNQ721011:RNQ721028 RXM721011:RXM721028 SHI721011:SHI721028 SRE721011:SRE721028 TBA721011:TBA721028 TKW721011:TKW721028 TUS721011:TUS721028 UEO721011:UEO721028 UOK721011:UOK721028 UYG721011:UYG721028 VIC721011:VIC721028 VRY721011:VRY721028 WBU721011:WBU721028 WLQ721011:WLQ721028 WVM721011:WVM721028 E786547:E786564 JA786547:JA786564 SW786547:SW786564 ACS786547:ACS786564 AMO786547:AMO786564 AWK786547:AWK786564 BGG786547:BGG786564 BQC786547:BQC786564 BZY786547:BZY786564 CJU786547:CJU786564 CTQ786547:CTQ786564 DDM786547:DDM786564 DNI786547:DNI786564 DXE786547:DXE786564 EHA786547:EHA786564 EQW786547:EQW786564 FAS786547:FAS786564 FKO786547:FKO786564 FUK786547:FUK786564 GEG786547:GEG786564 GOC786547:GOC786564 GXY786547:GXY786564 HHU786547:HHU786564 HRQ786547:HRQ786564 IBM786547:IBM786564 ILI786547:ILI786564 IVE786547:IVE786564 JFA786547:JFA786564 JOW786547:JOW786564 JYS786547:JYS786564 KIO786547:KIO786564 KSK786547:KSK786564 LCG786547:LCG786564 LMC786547:LMC786564 LVY786547:LVY786564 MFU786547:MFU786564 MPQ786547:MPQ786564 MZM786547:MZM786564 NJI786547:NJI786564 NTE786547:NTE786564 ODA786547:ODA786564 OMW786547:OMW786564 OWS786547:OWS786564 PGO786547:PGO786564 PQK786547:PQK786564 QAG786547:QAG786564 QKC786547:QKC786564 QTY786547:QTY786564 RDU786547:RDU786564 RNQ786547:RNQ786564 RXM786547:RXM786564 SHI786547:SHI786564 SRE786547:SRE786564 TBA786547:TBA786564 TKW786547:TKW786564 TUS786547:TUS786564 UEO786547:UEO786564 UOK786547:UOK786564 UYG786547:UYG786564 VIC786547:VIC786564 VRY786547:VRY786564 WBU786547:WBU786564 WLQ786547:WLQ786564 WVM786547:WVM786564 E852083:E852100 JA852083:JA852100 SW852083:SW852100 ACS852083:ACS852100 AMO852083:AMO852100 AWK852083:AWK852100 BGG852083:BGG852100 BQC852083:BQC852100 BZY852083:BZY852100 CJU852083:CJU852100 CTQ852083:CTQ852100 DDM852083:DDM852100 DNI852083:DNI852100 DXE852083:DXE852100 EHA852083:EHA852100 EQW852083:EQW852100 FAS852083:FAS852100 FKO852083:FKO852100 FUK852083:FUK852100 GEG852083:GEG852100 GOC852083:GOC852100 GXY852083:GXY852100 HHU852083:HHU852100 HRQ852083:HRQ852100 IBM852083:IBM852100 ILI852083:ILI852100 IVE852083:IVE852100 JFA852083:JFA852100 JOW852083:JOW852100 JYS852083:JYS852100 KIO852083:KIO852100 KSK852083:KSK852100 LCG852083:LCG852100 LMC852083:LMC852100 LVY852083:LVY852100 MFU852083:MFU852100 MPQ852083:MPQ852100 MZM852083:MZM852100 NJI852083:NJI852100 NTE852083:NTE852100 ODA852083:ODA852100 OMW852083:OMW852100 OWS852083:OWS852100 PGO852083:PGO852100 PQK852083:PQK852100 QAG852083:QAG852100 QKC852083:QKC852100 QTY852083:QTY852100 RDU852083:RDU852100 RNQ852083:RNQ852100 RXM852083:RXM852100 SHI852083:SHI852100 SRE852083:SRE852100 TBA852083:TBA852100 TKW852083:TKW852100 TUS852083:TUS852100 UEO852083:UEO852100 UOK852083:UOK852100 UYG852083:UYG852100 VIC852083:VIC852100 VRY852083:VRY852100 WBU852083:WBU852100 WLQ852083:WLQ852100 WVM852083:WVM852100 E917619:E917636 JA917619:JA917636 SW917619:SW917636 ACS917619:ACS917636 AMO917619:AMO917636 AWK917619:AWK917636 BGG917619:BGG917636 BQC917619:BQC917636 BZY917619:BZY917636 CJU917619:CJU917636 CTQ917619:CTQ917636 DDM917619:DDM917636 DNI917619:DNI917636 DXE917619:DXE917636 EHA917619:EHA917636 EQW917619:EQW917636 FAS917619:FAS917636 FKO917619:FKO917636 FUK917619:FUK917636 GEG917619:GEG917636 GOC917619:GOC917636 GXY917619:GXY917636 HHU917619:HHU917636 HRQ917619:HRQ917636 IBM917619:IBM917636 ILI917619:ILI917636 IVE917619:IVE917636 JFA917619:JFA917636 JOW917619:JOW917636 JYS917619:JYS917636 KIO917619:KIO917636 KSK917619:KSK917636 LCG917619:LCG917636 LMC917619:LMC917636 LVY917619:LVY917636 MFU917619:MFU917636 MPQ917619:MPQ917636 MZM917619:MZM917636 NJI917619:NJI917636 NTE917619:NTE917636 ODA917619:ODA917636 OMW917619:OMW917636 OWS917619:OWS917636 PGO917619:PGO917636 PQK917619:PQK917636 QAG917619:QAG917636 QKC917619:QKC917636 QTY917619:QTY917636 RDU917619:RDU917636 RNQ917619:RNQ917636 RXM917619:RXM917636 SHI917619:SHI917636 SRE917619:SRE917636 TBA917619:TBA917636 TKW917619:TKW917636 TUS917619:TUS917636 UEO917619:UEO917636 UOK917619:UOK917636 UYG917619:UYG917636 VIC917619:VIC917636 VRY917619:VRY917636 WBU917619:WBU917636 WLQ917619:WLQ917636 WVM917619:WVM917636 E983155:E983172 JA983155:JA983172 SW983155:SW983172 ACS983155:ACS983172 AMO983155:AMO983172 AWK983155:AWK983172 BGG983155:BGG983172 BQC983155:BQC983172 BZY983155:BZY983172 CJU983155:CJU983172 CTQ983155:CTQ983172 DDM983155:DDM983172 DNI983155:DNI983172 DXE983155:DXE983172 EHA983155:EHA983172 EQW983155:EQW983172 FAS983155:FAS983172 FKO983155:FKO983172 FUK983155:FUK983172 GEG983155:GEG983172 GOC983155:GOC983172 GXY983155:GXY983172 HHU983155:HHU983172 HRQ983155:HRQ983172 IBM983155:IBM983172 ILI983155:ILI983172 IVE983155:IVE983172 JFA983155:JFA983172 JOW983155:JOW983172 JYS983155:JYS983172 KIO983155:KIO983172 KSK983155:KSK983172 LCG983155:LCG983172 LMC983155:LMC983172 LVY983155:LVY983172 MFU983155:MFU983172 MPQ983155:MPQ983172 MZM983155:MZM983172 NJI983155:NJI983172 NTE983155:NTE983172 ODA983155:ODA983172 OMW983155:OMW983172 OWS983155:OWS983172 PGO983155:PGO983172 PQK983155:PQK983172 QAG983155:QAG983172 QKC983155:QKC983172 QTY983155:QTY983172 RDU983155:RDU983172 RNQ983155:RNQ983172 RXM983155:RXM983172 SHI983155:SHI983172 SRE983155:SRE983172 TBA983155:TBA983172 TKW983155:TKW983172 TUS983155:TUS983172 UEO983155:UEO983172 UOK983155:UOK983172 UYG983155:UYG983172 VIC983155:VIC983172 VRY983155:VRY983172 WBU983155:WBU983172 WLQ983155:WLQ983172 WVM983155:WVM983172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O357"/>
  <sheetViews>
    <sheetView zoomScaleNormal="100" workbookViewId="0">
      <selection activeCell="B8" sqref="B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[15]合計!C3</f>
        <v>岐阜県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1312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0</v>
      </c>
      <c r="I7" s="48">
        <f>SUM(I8:I357)</f>
        <v>0</v>
      </c>
      <c r="J7" s="49" t="e">
        <f>H7/I7</f>
        <v>#DIV/0!</v>
      </c>
      <c r="K7" s="79"/>
      <c r="L7" s="79"/>
      <c r="M7" s="47"/>
      <c r="N7" s="47"/>
      <c r="O7" s="80">
        <f>SUM(O8:O357)</f>
        <v>0</v>
      </c>
    </row>
    <row r="8" spans="1:15" ht="14.25" thickTop="1">
      <c r="A8" s="24">
        <v>1</v>
      </c>
      <c r="B8" s="64"/>
      <c r="C8" s="54"/>
      <c r="D8" s="54"/>
      <c r="E8" s="66"/>
      <c r="F8" s="81"/>
      <c r="G8" s="82"/>
      <c r="H8" s="83"/>
      <c r="I8" s="84"/>
      <c r="J8" s="59" t="e">
        <f t="shared" ref="J8:J253" si="0">H8/I8</f>
        <v>#DIV/0!</v>
      </c>
      <c r="K8" s="85"/>
      <c r="L8" s="85"/>
      <c r="M8" s="86"/>
      <c r="N8" s="86"/>
      <c r="O8" s="87"/>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8" sqref="B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[15]合計!C3</f>
        <v>岐阜県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8" sqref="B8"/>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[15]合計!C3</f>
        <v>岐阜県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16980096</v>
      </c>
      <c r="I5" s="111">
        <f>SUM(I6:I65)</f>
        <v>571293</v>
      </c>
      <c r="J5" s="47">
        <f>H5/I5</f>
        <v>29.722219596599292</v>
      </c>
    </row>
    <row r="6" spans="1:10" s="228" customFormat="1" ht="14.25" thickTop="1">
      <c r="A6" s="228">
        <v>1</v>
      </c>
      <c r="B6" s="107" t="s">
        <v>1555</v>
      </c>
      <c r="C6" s="107" t="s">
        <v>1456</v>
      </c>
      <c r="D6" s="107" t="s">
        <v>137</v>
      </c>
      <c r="E6" s="381">
        <v>1</v>
      </c>
      <c r="F6" s="107" t="s">
        <v>579</v>
      </c>
      <c r="G6" s="382" t="s">
        <v>117</v>
      </c>
      <c r="H6" s="383">
        <v>16980096</v>
      </c>
      <c r="I6" s="383">
        <v>571293</v>
      </c>
      <c r="J6" s="235">
        <f t="shared" ref="J6:J65" si="0">H6/I6</f>
        <v>29.722219596599292</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M359"/>
  <sheetViews>
    <sheetView view="pageBreakPreview" topLeftCell="A4" zoomScale="60" zoomScaleNormal="100" workbookViewId="0">
      <selection activeCell="M8" sqref="M8:M27"/>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[16]合計!C3</f>
        <v>静岡県</v>
      </c>
      <c r="I1" s="24" t="s">
        <v>70</v>
      </c>
      <c r="K1" s="27" t="s">
        <v>71</v>
      </c>
    </row>
    <row r="2" spans="1:13" ht="54" customHeight="1">
      <c r="B2" s="28"/>
      <c r="E2" s="856" t="s">
        <v>72</v>
      </c>
      <c r="F2" s="856"/>
      <c r="G2" s="856"/>
      <c r="H2" s="29">
        <f>SUMIF(E8:E357,"PPS",H8:H357)</f>
        <v>160413.67199999999</v>
      </c>
      <c r="I2" s="30"/>
      <c r="J2" s="27"/>
    </row>
    <row r="3" spans="1:13" ht="57" customHeight="1">
      <c r="B3" s="26"/>
      <c r="E3" s="856" t="s">
        <v>73</v>
      </c>
      <c r="F3" s="856"/>
      <c r="G3" s="856"/>
      <c r="H3" s="29">
        <f>M7</f>
        <v>882214.70400000014</v>
      </c>
      <c r="I3" s="30"/>
      <c r="J3" s="31"/>
    </row>
    <row r="4" spans="1:13" s="31" customFormat="1" ht="55.5" customHeight="1">
      <c r="B4" s="32"/>
      <c r="E4" s="856" t="s">
        <v>74</v>
      </c>
      <c r="F4" s="856"/>
      <c r="G4" s="856"/>
      <c r="H4" s="33">
        <f>H3/I7</f>
        <v>1</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236" customFormat="1" ht="14.25" thickBot="1">
      <c r="B7" s="238" t="s">
        <v>88</v>
      </c>
      <c r="C7" s="238"/>
      <c r="D7" s="238"/>
      <c r="E7" s="238"/>
      <c r="F7" s="238"/>
      <c r="G7" s="238"/>
      <c r="H7" s="239">
        <f>SUM(H8:H357)</f>
        <v>1042628.3760000002</v>
      </c>
      <c r="I7" s="239">
        <f>SUM(I8:I357)</f>
        <v>882214.70400000014</v>
      </c>
      <c r="J7" s="240">
        <f>H7/I7</f>
        <v>1.1818306487895491</v>
      </c>
      <c r="K7" s="241">
        <f>SUM(K8:K357)</f>
        <v>28876</v>
      </c>
      <c r="L7" s="242">
        <f>SUM(L8:L357)</f>
        <v>72695600</v>
      </c>
      <c r="M7" s="243">
        <f>SUM(M8:M357)</f>
        <v>882214.70400000014</v>
      </c>
    </row>
    <row r="8" spans="1:13" ht="27.75" thickTop="1">
      <c r="A8" s="24">
        <v>1</v>
      </c>
      <c r="B8" s="64" t="s">
        <v>389</v>
      </c>
      <c r="C8" s="54" t="s">
        <v>390</v>
      </c>
      <c r="D8" s="54" t="s">
        <v>391</v>
      </c>
      <c r="E8" s="55" t="s">
        <v>128</v>
      </c>
      <c r="F8" s="54" t="s">
        <v>392</v>
      </c>
      <c r="G8" s="29">
        <v>6</v>
      </c>
      <c r="H8" s="140">
        <v>134930.67199999999</v>
      </c>
      <c r="I8" s="260"/>
      <c r="J8" s="59" t="e">
        <f t="shared" ref="J8:J71" si="0">H8/I8</f>
        <v>#DIV/0!</v>
      </c>
      <c r="K8" s="58">
        <v>3050</v>
      </c>
      <c r="L8" s="58">
        <v>9915000</v>
      </c>
      <c r="M8" s="261"/>
    </row>
    <row r="9" spans="1:13">
      <c r="A9" s="24">
        <v>2</v>
      </c>
      <c r="B9" s="262" t="s">
        <v>393</v>
      </c>
      <c r="C9" s="54" t="s">
        <v>390</v>
      </c>
      <c r="D9" s="54" t="s">
        <v>394</v>
      </c>
      <c r="E9" s="55" t="s">
        <v>128</v>
      </c>
      <c r="F9" s="54" t="s">
        <v>392</v>
      </c>
      <c r="G9" s="29">
        <v>5</v>
      </c>
      <c r="H9" s="140">
        <v>25483</v>
      </c>
      <c r="I9" s="263"/>
      <c r="J9" s="33" t="e">
        <f t="shared" si="0"/>
        <v>#DIV/0!</v>
      </c>
      <c r="K9" s="58">
        <v>830</v>
      </c>
      <c r="L9" s="58">
        <v>1483000</v>
      </c>
      <c r="M9" s="264"/>
    </row>
    <row r="10" spans="1:13" ht="24">
      <c r="A10" s="24">
        <v>3</v>
      </c>
      <c r="B10" s="262" t="s">
        <v>395</v>
      </c>
      <c r="C10" s="64" t="s">
        <v>396</v>
      </c>
      <c r="D10" s="55" t="s">
        <v>397</v>
      </c>
      <c r="E10" s="55" t="s">
        <v>117</v>
      </c>
      <c r="F10" s="54" t="s">
        <v>392</v>
      </c>
      <c r="G10" s="29">
        <v>6</v>
      </c>
      <c r="H10" s="140">
        <v>30610.016</v>
      </c>
      <c r="I10" s="140">
        <v>30610.016</v>
      </c>
      <c r="J10" s="33">
        <f t="shared" si="0"/>
        <v>1</v>
      </c>
      <c r="K10" s="58">
        <v>929</v>
      </c>
      <c r="L10" s="58">
        <v>1805900</v>
      </c>
      <c r="M10" s="63">
        <f t="shared" ref="M10:M27" si="1">H10</f>
        <v>30610.016</v>
      </c>
    </row>
    <row r="11" spans="1:13">
      <c r="A11" s="24">
        <v>4</v>
      </c>
      <c r="B11" s="262" t="s">
        <v>398</v>
      </c>
      <c r="C11" s="54" t="s">
        <v>390</v>
      </c>
      <c r="D11" s="55" t="s">
        <v>399</v>
      </c>
      <c r="E11" s="55" t="s">
        <v>117</v>
      </c>
      <c r="F11" s="54" t="s">
        <v>392</v>
      </c>
      <c r="G11" s="29">
        <v>6</v>
      </c>
      <c r="H11" s="140">
        <v>21860.021000000001</v>
      </c>
      <c r="I11" s="140">
        <v>21860.021000000001</v>
      </c>
      <c r="J11" s="33">
        <f t="shared" si="0"/>
        <v>1</v>
      </c>
      <c r="K11" s="58">
        <v>650</v>
      </c>
      <c r="L11" s="58">
        <v>1467100</v>
      </c>
      <c r="M11" s="63">
        <f t="shared" si="1"/>
        <v>21860.021000000001</v>
      </c>
    </row>
    <row r="12" spans="1:13">
      <c r="A12" s="24">
        <v>5</v>
      </c>
      <c r="B12" s="262" t="s">
        <v>400</v>
      </c>
      <c r="C12" s="54" t="s">
        <v>390</v>
      </c>
      <c r="D12" s="55" t="s">
        <v>399</v>
      </c>
      <c r="E12" s="55" t="s">
        <v>117</v>
      </c>
      <c r="F12" s="54" t="s">
        <v>392</v>
      </c>
      <c r="G12" s="29">
        <v>2</v>
      </c>
      <c r="H12" s="265">
        <v>4889.991</v>
      </c>
      <c r="I12" s="265">
        <v>4889.991</v>
      </c>
      <c r="J12" s="33">
        <f t="shared" si="0"/>
        <v>1</v>
      </c>
      <c r="K12" s="58">
        <v>164</v>
      </c>
      <c r="L12" s="58">
        <v>311600</v>
      </c>
      <c r="M12" s="63">
        <f t="shared" si="1"/>
        <v>4889.991</v>
      </c>
    </row>
    <row r="13" spans="1:13" s="65" customFormat="1">
      <c r="A13" s="65">
        <v>6</v>
      </c>
      <c r="B13" s="262" t="s">
        <v>401</v>
      </c>
      <c r="C13" s="54" t="s">
        <v>390</v>
      </c>
      <c r="D13" s="55" t="s">
        <v>399</v>
      </c>
      <c r="E13" s="55" t="s">
        <v>117</v>
      </c>
      <c r="F13" s="54" t="s">
        <v>392</v>
      </c>
      <c r="G13" s="29">
        <v>3</v>
      </c>
      <c r="H13" s="265">
        <v>6858.18</v>
      </c>
      <c r="I13" s="265">
        <v>6858.18</v>
      </c>
      <c r="J13" s="59">
        <f t="shared" si="0"/>
        <v>1</v>
      </c>
      <c r="K13" s="58">
        <v>230</v>
      </c>
      <c r="L13" s="58">
        <v>434600</v>
      </c>
      <c r="M13" s="63">
        <f t="shared" si="1"/>
        <v>6858.18</v>
      </c>
    </row>
    <row r="14" spans="1:13" s="65" customFormat="1">
      <c r="A14" s="65">
        <v>7</v>
      </c>
      <c r="B14" s="262" t="s">
        <v>402</v>
      </c>
      <c r="C14" s="54" t="s">
        <v>390</v>
      </c>
      <c r="D14" s="55" t="s">
        <v>399</v>
      </c>
      <c r="E14" s="55" t="s">
        <v>117</v>
      </c>
      <c r="F14" s="54" t="s">
        <v>392</v>
      </c>
      <c r="G14" s="29">
        <v>2</v>
      </c>
      <c r="H14" s="265">
        <v>2482.5770000000002</v>
      </c>
      <c r="I14" s="265">
        <v>2482.5770000000002</v>
      </c>
      <c r="J14" s="59">
        <f t="shared" si="0"/>
        <v>1</v>
      </c>
      <c r="K14" s="58">
        <v>74</v>
      </c>
      <c r="L14" s="58">
        <v>158400</v>
      </c>
      <c r="M14" s="63">
        <f t="shared" si="1"/>
        <v>2482.5770000000002</v>
      </c>
    </row>
    <row r="15" spans="1:13">
      <c r="A15" s="24">
        <v>8</v>
      </c>
      <c r="B15" s="262" t="s">
        <v>403</v>
      </c>
      <c r="C15" s="54" t="s">
        <v>404</v>
      </c>
      <c r="D15" s="64" t="s">
        <v>399</v>
      </c>
      <c r="E15" s="55" t="s">
        <v>117</v>
      </c>
      <c r="F15" s="54" t="s">
        <v>392</v>
      </c>
      <c r="G15" s="29">
        <v>4</v>
      </c>
      <c r="H15" s="266">
        <v>24970.639999999999</v>
      </c>
      <c r="I15" s="266">
        <v>24970.639999999999</v>
      </c>
      <c r="J15" s="33">
        <f t="shared" si="0"/>
        <v>1</v>
      </c>
      <c r="K15" s="58">
        <v>700</v>
      </c>
      <c r="L15" s="58">
        <v>1635000</v>
      </c>
      <c r="M15" s="63">
        <f t="shared" si="1"/>
        <v>24970.639999999999</v>
      </c>
    </row>
    <row r="16" spans="1:13" ht="40.5">
      <c r="A16" s="24">
        <v>9</v>
      </c>
      <c r="B16" s="64" t="s">
        <v>405</v>
      </c>
      <c r="C16" s="54" t="s">
        <v>406</v>
      </c>
      <c r="D16" s="54" t="s">
        <v>399</v>
      </c>
      <c r="E16" s="267" t="s">
        <v>117</v>
      </c>
      <c r="F16" s="267" t="s">
        <v>392</v>
      </c>
      <c r="G16" s="268">
        <v>1</v>
      </c>
      <c r="H16" s="269">
        <v>14111.226000000001</v>
      </c>
      <c r="I16" s="269">
        <v>14111.226000000001</v>
      </c>
      <c r="J16" s="59">
        <f t="shared" si="0"/>
        <v>1</v>
      </c>
      <c r="K16" s="58">
        <v>304</v>
      </c>
      <c r="L16" s="58">
        <v>965000</v>
      </c>
      <c r="M16" s="63">
        <f t="shared" si="1"/>
        <v>14111.226000000001</v>
      </c>
    </row>
    <row r="17" spans="1:13" ht="27">
      <c r="A17" s="24">
        <v>10</v>
      </c>
      <c r="B17" s="64" t="s">
        <v>407</v>
      </c>
      <c r="C17" s="54" t="s">
        <v>406</v>
      </c>
      <c r="D17" s="54" t="s">
        <v>399</v>
      </c>
      <c r="E17" s="267" t="s">
        <v>117</v>
      </c>
      <c r="F17" s="267" t="s">
        <v>392</v>
      </c>
      <c r="G17" s="268">
        <v>2</v>
      </c>
      <c r="H17" s="269">
        <v>6501.6469999999999</v>
      </c>
      <c r="I17" s="269">
        <v>6501.6469999999999</v>
      </c>
      <c r="J17" s="59">
        <f t="shared" si="0"/>
        <v>1</v>
      </c>
      <c r="K17" s="58">
        <v>306</v>
      </c>
      <c r="L17" s="58">
        <v>386400</v>
      </c>
      <c r="M17" s="63">
        <f t="shared" si="1"/>
        <v>6501.6469999999999</v>
      </c>
    </row>
    <row r="18" spans="1:13">
      <c r="A18" s="24">
        <v>11</v>
      </c>
      <c r="B18" s="54" t="s">
        <v>408</v>
      </c>
      <c r="C18" s="54" t="s">
        <v>409</v>
      </c>
      <c r="D18" s="54" t="s">
        <v>399</v>
      </c>
      <c r="E18" s="267" t="s">
        <v>117</v>
      </c>
      <c r="F18" s="267" t="s">
        <v>392</v>
      </c>
      <c r="G18" s="268">
        <v>6</v>
      </c>
      <c r="H18" s="269">
        <v>113214.15</v>
      </c>
      <c r="I18" s="269">
        <v>113214.15</v>
      </c>
      <c r="J18" s="33">
        <f t="shared" si="0"/>
        <v>1</v>
      </c>
      <c r="K18" s="58">
        <v>1560</v>
      </c>
      <c r="L18" s="58">
        <v>9018000</v>
      </c>
      <c r="M18" s="63">
        <f t="shared" si="1"/>
        <v>113214.15</v>
      </c>
    </row>
    <row r="19" spans="1:13">
      <c r="A19" s="24">
        <v>12</v>
      </c>
      <c r="B19" s="54" t="s">
        <v>410</v>
      </c>
      <c r="C19" s="54" t="s">
        <v>409</v>
      </c>
      <c r="D19" s="54" t="s">
        <v>399</v>
      </c>
      <c r="E19" s="267" t="s">
        <v>117</v>
      </c>
      <c r="F19" s="267" t="s">
        <v>392</v>
      </c>
      <c r="G19" s="268">
        <v>6</v>
      </c>
      <c r="H19" s="269">
        <v>44374.195</v>
      </c>
      <c r="I19" s="269">
        <v>44374.195</v>
      </c>
      <c r="J19" s="33">
        <f t="shared" si="0"/>
        <v>1</v>
      </c>
      <c r="K19" s="58">
        <v>550</v>
      </c>
      <c r="L19" s="58">
        <v>3170000</v>
      </c>
      <c r="M19" s="63">
        <f t="shared" si="1"/>
        <v>44374.195</v>
      </c>
    </row>
    <row r="20" spans="1:13">
      <c r="A20" s="24">
        <v>13</v>
      </c>
      <c r="B20" s="54" t="s">
        <v>411</v>
      </c>
      <c r="C20" s="54" t="s">
        <v>409</v>
      </c>
      <c r="D20" s="54" t="s">
        <v>399</v>
      </c>
      <c r="E20" s="267" t="s">
        <v>117</v>
      </c>
      <c r="F20" s="267" t="s">
        <v>392</v>
      </c>
      <c r="G20" s="268">
        <v>6</v>
      </c>
      <c r="H20" s="269">
        <v>41307.976000000002</v>
      </c>
      <c r="I20" s="269">
        <v>41307.976000000002</v>
      </c>
      <c r="J20" s="33">
        <f t="shared" si="0"/>
        <v>1</v>
      </c>
      <c r="K20" s="58">
        <v>600</v>
      </c>
      <c r="L20" s="58">
        <v>2948000</v>
      </c>
      <c r="M20" s="63">
        <f t="shared" si="1"/>
        <v>41307.976000000002</v>
      </c>
    </row>
    <row r="21" spans="1:13">
      <c r="A21" s="24">
        <v>14</v>
      </c>
      <c r="B21" s="54" t="s">
        <v>412</v>
      </c>
      <c r="C21" s="54" t="s">
        <v>409</v>
      </c>
      <c r="D21" s="54" t="s">
        <v>399</v>
      </c>
      <c r="E21" s="267" t="s">
        <v>117</v>
      </c>
      <c r="F21" s="267" t="s">
        <v>392</v>
      </c>
      <c r="G21" s="268">
        <v>6</v>
      </c>
      <c r="H21" s="269">
        <v>44082.752</v>
      </c>
      <c r="I21" s="269">
        <v>44082.752</v>
      </c>
      <c r="J21" s="33">
        <f t="shared" si="0"/>
        <v>1</v>
      </c>
      <c r="K21" s="58">
        <v>890</v>
      </c>
      <c r="L21" s="58">
        <v>3056000</v>
      </c>
      <c r="M21" s="63">
        <f t="shared" si="1"/>
        <v>44082.752</v>
      </c>
    </row>
    <row r="22" spans="1:13">
      <c r="A22" s="24">
        <v>15</v>
      </c>
      <c r="B22" s="54" t="s">
        <v>413</v>
      </c>
      <c r="C22" s="54" t="s">
        <v>414</v>
      </c>
      <c r="D22" s="54" t="s">
        <v>399</v>
      </c>
      <c r="E22" s="267" t="s">
        <v>117</v>
      </c>
      <c r="F22" s="267" t="s">
        <v>392</v>
      </c>
      <c r="G22" s="268">
        <v>3</v>
      </c>
      <c r="H22" s="269">
        <v>19779.937999999998</v>
      </c>
      <c r="I22" s="269">
        <v>19779.937999999998</v>
      </c>
      <c r="J22" s="59">
        <f t="shared" si="0"/>
        <v>1</v>
      </c>
      <c r="K22" s="58">
        <v>870</v>
      </c>
      <c r="L22" s="58">
        <v>1242300</v>
      </c>
      <c r="M22" s="63">
        <f t="shared" si="1"/>
        <v>19779.937999999998</v>
      </c>
    </row>
    <row r="23" spans="1:13">
      <c r="A23" s="65">
        <v>16</v>
      </c>
      <c r="B23" s="55" t="s">
        <v>415</v>
      </c>
      <c r="C23" s="54" t="s">
        <v>414</v>
      </c>
      <c r="D23" s="54" t="s">
        <v>399</v>
      </c>
      <c r="E23" s="267" t="s">
        <v>117</v>
      </c>
      <c r="F23" s="267" t="s">
        <v>392</v>
      </c>
      <c r="G23" s="268">
        <v>6</v>
      </c>
      <c r="H23" s="270">
        <v>134565.15599999999</v>
      </c>
      <c r="I23" s="270">
        <v>134565.15599999999</v>
      </c>
      <c r="J23" s="59">
        <f t="shared" si="0"/>
        <v>1</v>
      </c>
      <c r="K23" s="271">
        <v>4473</v>
      </c>
      <c r="L23" s="271">
        <v>9245300</v>
      </c>
      <c r="M23" s="63">
        <f t="shared" si="1"/>
        <v>134565.15599999999</v>
      </c>
    </row>
    <row r="24" spans="1:13">
      <c r="A24" s="65">
        <v>17</v>
      </c>
      <c r="B24" s="55" t="s">
        <v>416</v>
      </c>
      <c r="C24" s="54" t="s">
        <v>414</v>
      </c>
      <c r="D24" s="54" t="s">
        <v>399</v>
      </c>
      <c r="E24" s="267" t="s">
        <v>117</v>
      </c>
      <c r="F24" s="267" t="s">
        <v>392</v>
      </c>
      <c r="G24" s="268">
        <v>6</v>
      </c>
      <c r="H24" s="270">
        <v>292556.23700000002</v>
      </c>
      <c r="I24" s="270">
        <v>292556.23700000002</v>
      </c>
      <c r="J24" s="33">
        <f t="shared" si="0"/>
        <v>1</v>
      </c>
      <c r="K24" s="271">
        <v>9614</v>
      </c>
      <c r="L24" s="271">
        <v>20287700</v>
      </c>
      <c r="M24" s="63">
        <f t="shared" si="1"/>
        <v>292556.23700000002</v>
      </c>
    </row>
    <row r="25" spans="1:13">
      <c r="A25" s="24">
        <v>18</v>
      </c>
      <c r="B25" s="55" t="s">
        <v>417</v>
      </c>
      <c r="C25" s="54" t="s">
        <v>414</v>
      </c>
      <c r="D25" s="54" t="s">
        <v>399</v>
      </c>
      <c r="E25" s="267" t="s">
        <v>117</v>
      </c>
      <c r="F25" s="267" t="s">
        <v>392</v>
      </c>
      <c r="G25" s="268">
        <v>6</v>
      </c>
      <c r="H25" s="270">
        <v>19705.609</v>
      </c>
      <c r="I25" s="270">
        <v>19705.609</v>
      </c>
      <c r="J25" s="59">
        <f t="shared" si="0"/>
        <v>1</v>
      </c>
      <c r="K25" s="271">
        <v>695</v>
      </c>
      <c r="L25" s="271">
        <v>1293400</v>
      </c>
      <c r="M25" s="63">
        <f t="shared" si="1"/>
        <v>19705.609</v>
      </c>
    </row>
    <row r="26" spans="1:13">
      <c r="A26" s="24">
        <v>19</v>
      </c>
      <c r="B26" s="55" t="s">
        <v>418</v>
      </c>
      <c r="C26" s="54" t="s">
        <v>414</v>
      </c>
      <c r="D26" s="54" t="s">
        <v>399</v>
      </c>
      <c r="E26" s="267" t="s">
        <v>117</v>
      </c>
      <c r="F26" s="267" t="s">
        <v>392</v>
      </c>
      <c r="G26" s="268">
        <v>7</v>
      </c>
      <c r="H26" s="270">
        <v>45889.923999999999</v>
      </c>
      <c r="I26" s="270">
        <v>45889.923999999999</v>
      </c>
      <c r="J26" s="59">
        <f t="shared" si="0"/>
        <v>1</v>
      </c>
      <c r="K26" s="271">
        <v>1942</v>
      </c>
      <c r="L26" s="271">
        <v>2939200</v>
      </c>
      <c r="M26" s="63">
        <f t="shared" si="1"/>
        <v>45889.923999999999</v>
      </c>
    </row>
    <row r="27" spans="1:13" ht="40.5">
      <c r="A27" s="24">
        <v>20</v>
      </c>
      <c r="B27" s="64" t="s">
        <v>419</v>
      </c>
      <c r="C27" s="54" t="s">
        <v>420</v>
      </c>
      <c r="D27" s="54" t="s">
        <v>421</v>
      </c>
      <c r="E27" s="267" t="s">
        <v>117</v>
      </c>
      <c r="F27" s="267" t="s">
        <v>392</v>
      </c>
      <c r="G27" s="268">
        <v>3</v>
      </c>
      <c r="H27" s="269">
        <v>14454.468999999999</v>
      </c>
      <c r="I27" s="269">
        <v>14454.468999999999</v>
      </c>
      <c r="J27" s="33">
        <f t="shared" si="0"/>
        <v>1</v>
      </c>
      <c r="K27" s="58">
        <v>445</v>
      </c>
      <c r="L27" s="58">
        <v>933700</v>
      </c>
      <c r="M27" s="63">
        <f t="shared" si="1"/>
        <v>14454.468999999999</v>
      </c>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2">H72/I72</f>
        <v>#DIV/0!</v>
      </c>
      <c r="K72" s="42"/>
      <c r="L72" s="42"/>
      <c r="M72" s="41"/>
    </row>
    <row r="73" spans="1:13">
      <c r="A73" s="65">
        <v>66</v>
      </c>
      <c r="B73" s="41"/>
      <c r="C73" s="41"/>
      <c r="D73" s="41"/>
      <c r="E73" s="70"/>
      <c r="F73" s="70"/>
      <c r="G73" s="43"/>
      <c r="H73" s="71"/>
      <c r="I73" s="72"/>
      <c r="J73" s="33" t="e">
        <f t="shared" si="2"/>
        <v>#DIV/0!</v>
      </c>
      <c r="K73" s="42"/>
      <c r="L73" s="42"/>
      <c r="M73" s="41"/>
    </row>
    <row r="74" spans="1:13">
      <c r="A74" s="65">
        <v>67</v>
      </c>
      <c r="B74" s="41"/>
      <c r="C74" s="41"/>
      <c r="D74" s="41"/>
      <c r="E74" s="70"/>
      <c r="F74" s="70"/>
      <c r="G74" s="43"/>
      <c r="H74" s="71"/>
      <c r="I74" s="72"/>
      <c r="J74" s="33" t="e">
        <f t="shared" si="2"/>
        <v>#DIV/0!</v>
      </c>
      <c r="K74" s="42"/>
      <c r="L74" s="42"/>
      <c r="M74" s="41"/>
    </row>
    <row r="75" spans="1:13">
      <c r="A75" s="24">
        <v>68</v>
      </c>
      <c r="B75" s="41"/>
      <c r="C75" s="41"/>
      <c r="D75" s="41"/>
      <c r="E75" s="70"/>
      <c r="F75" s="70"/>
      <c r="G75" s="43"/>
      <c r="H75" s="71"/>
      <c r="I75" s="72"/>
      <c r="J75" s="33" t="e">
        <f t="shared" si="2"/>
        <v>#DIV/0!</v>
      </c>
      <c r="K75" s="42"/>
      <c r="L75" s="42"/>
      <c r="M75" s="41"/>
    </row>
    <row r="76" spans="1:13">
      <c r="A76" s="24">
        <v>69</v>
      </c>
      <c r="B76" s="41"/>
      <c r="C76" s="41"/>
      <c r="D76" s="41"/>
      <c r="E76" s="70"/>
      <c r="F76" s="70"/>
      <c r="G76" s="43"/>
      <c r="H76" s="71"/>
      <c r="I76" s="72"/>
      <c r="J76" s="59" t="e">
        <f t="shared" si="2"/>
        <v>#DIV/0!</v>
      </c>
      <c r="K76" s="42"/>
      <c r="L76" s="42"/>
      <c r="M76" s="41"/>
    </row>
    <row r="77" spans="1:13">
      <c r="A77" s="24">
        <v>70</v>
      </c>
      <c r="B77" s="41"/>
      <c r="C77" s="41"/>
      <c r="D77" s="41"/>
      <c r="E77" s="70"/>
      <c r="F77" s="70"/>
      <c r="G77" s="43"/>
      <c r="H77" s="71"/>
      <c r="I77" s="72"/>
      <c r="J77" s="59" t="e">
        <f t="shared" si="2"/>
        <v>#DIV/0!</v>
      </c>
      <c r="K77" s="42"/>
      <c r="L77" s="42"/>
      <c r="M77" s="41"/>
    </row>
    <row r="78" spans="1:13">
      <c r="A78" s="24">
        <v>71</v>
      </c>
      <c r="B78" s="41"/>
      <c r="C78" s="41"/>
      <c r="D78" s="41"/>
      <c r="E78" s="70"/>
      <c r="F78" s="70"/>
      <c r="G78" s="43"/>
      <c r="H78" s="71"/>
      <c r="I78" s="72"/>
      <c r="J78" s="33" t="e">
        <f t="shared" si="2"/>
        <v>#DIV/0!</v>
      </c>
      <c r="K78" s="42"/>
      <c r="L78" s="42"/>
      <c r="M78" s="41"/>
    </row>
    <row r="79" spans="1:13">
      <c r="A79" s="24">
        <v>72</v>
      </c>
      <c r="B79" s="41"/>
      <c r="C79" s="41"/>
      <c r="D79" s="41"/>
      <c r="E79" s="70"/>
      <c r="F79" s="70"/>
      <c r="G79" s="43"/>
      <c r="H79" s="71"/>
      <c r="I79" s="72"/>
      <c r="J79" s="59" t="e">
        <f t="shared" si="2"/>
        <v>#DIV/0!</v>
      </c>
      <c r="K79" s="42"/>
      <c r="L79" s="42"/>
      <c r="M79" s="41"/>
    </row>
    <row r="80" spans="1:13">
      <c r="A80" s="24">
        <v>73</v>
      </c>
      <c r="B80" s="41"/>
      <c r="C80" s="41"/>
      <c r="D80" s="41"/>
      <c r="E80" s="70"/>
      <c r="F80" s="70"/>
      <c r="G80" s="43"/>
      <c r="H80" s="71"/>
      <c r="I80" s="72"/>
      <c r="J80" s="59" t="e">
        <f t="shared" si="2"/>
        <v>#DIV/0!</v>
      </c>
      <c r="K80" s="42"/>
      <c r="L80" s="42"/>
      <c r="M80" s="41"/>
    </row>
    <row r="81" spans="1:13">
      <c r="A81" s="24">
        <v>74</v>
      </c>
      <c r="B81" s="41"/>
      <c r="C81" s="41"/>
      <c r="D81" s="41"/>
      <c r="E81" s="70"/>
      <c r="F81" s="70"/>
      <c r="G81" s="43"/>
      <c r="H81" s="71"/>
      <c r="I81" s="72"/>
      <c r="J81" s="33" t="e">
        <f t="shared" si="2"/>
        <v>#DIV/0!</v>
      </c>
      <c r="K81" s="42"/>
      <c r="L81" s="42"/>
      <c r="M81" s="41"/>
    </row>
    <row r="82" spans="1:13">
      <c r="A82" s="24">
        <v>75</v>
      </c>
      <c r="B82" s="41"/>
      <c r="C82" s="41"/>
      <c r="D82" s="41"/>
      <c r="E82" s="70"/>
      <c r="F82" s="70"/>
      <c r="G82" s="43"/>
      <c r="H82" s="71"/>
      <c r="I82" s="72"/>
      <c r="J82" s="33" t="e">
        <f t="shared" si="2"/>
        <v>#DIV/0!</v>
      </c>
      <c r="K82" s="42"/>
      <c r="L82" s="42"/>
      <c r="M82" s="41"/>
    </row>
    <row r="83" spans="1:13">
      <c r="A83" s="65">
        <v>76</v>
      </c>
      <c r="B83" s="41"/>
      <c r="C83" s="41"/>
      <c r="D83" s="41"/>
      <c r="E83" s="70"/>
      <c r="F83" s="70"/>
      <c r="G83" s="43"/>
      <c r="H83" s="71"/>
      <c r="I83" s="72"/>
      <c r="J83" s="33" t="e">
        <f t="shared" si="2"/>
        <v>#DIV/0!</v>
      </c>
      <c r="K83" s="42"/>
      <c r="L83" s="42"/>
      <c r="M83" s="41"/>
    </row>
    <row r="84" spans="1:13">
      <c r="A84" s="65">
        <v>77</v>
      </c>
      <c r="B84" s="41"/>
      <c r="C84" s="41"/>
      <c r="D84" s="41"/>
      <c r="E84" s="70"/>
      <c r="F84" s="70"/>
      <c r="G84" s="43"/>
      <c r="H84" s="71"/>
      <c r="I84" s="72"/>
      <c r="J84" s="33" t="e">
        <f t="shared" si="2"/>
        <v>#DIV/0!</v>
      </c>
      <c r="K84" s="42"/>
      <c r="L84" s="42"/>
      <c r="M84" s="41"/>
    </row>
    <row r="85" spans="1:13">
      <c r="A85" s="24">
        <v>78</v>
      </c>
      <c r="B85" s="41"/>
      <c r="C85" s="41"/>
      <c r="D85" s="41"/>
      <c r="E85" s="70"/>
      <c r="F85" s="70"/>
      <c r="G85" s="43"/>
      <c r="H85" s="71"/>
      <c r="I85" s="72"/>
      <c r="J85" s="59" t="e">
        <f t="shared" si="2"/>
        <v>#DIV/0!</v>
      </c>
      <c r="K85" s="42"/>
      <c r="L85" s="42"/>
      <c r="M85" s="41"/>
    </row>
    <row r="86" spans="1:13">
      <c r="A86" s="24">
        <v>79</v>
      </c>
      <c r="B86" s="41"/>
      <c r="C86" s="41"/>
      <c r="D86" s="41"/>
      <c r="E86" s="70"/>
      <c r="F86" s="70"/>
      <c r="G86" s="43"/>
      <c r="H86" s="71"/>
      <c r="I86" s="72"/>
      <c r="J86" s="59" t="e">
        <f t="shared" si="2"/>
        <v>#DIV/0!</v>
      </c>
      <c r="K86" s="42"/>
      <c r="L86" s="42"/>
      <c r="M86" s="41"/>
    </row>
    <row r="87" spans="1:13">
      <c r="A87" s="24">
        <v>80</v>
      </c>
      <c r="B87" s="41"/>
      <c r="C87" s="41"/>
      <c r="D87" s="41"/>
      <c r="E87" s="70"/>
      <c r="F87" s="70"/>
      <c r="G87" s="43"/>
      <c r="H87" s="71"/>
      <c r="I87" s="72"/>
      <c r="J87" s="33" t="e">
        <f t="shared" si="2"/>
        <v>#DIV/0!</v>
      </c>
      <c r="K87" s="42"/>
      <c r="L87" s="42"/>
      <c r="M87" s="41"/>
    </row>
    <row r="88" spans="1:13">
      <c r="A88" s="24">
        <v>81</v>
      </c>
      <c r="B88" s="41"/>
      <c r="C88" s="41"/>
      <c r="D88" s="41"/>
      <c r="E88" s="70"/>
      <c r="F88" s="70"/>
      <c r="G88" s="43"/>
      <c r="H88" s="71"/>
      <c r="I88" s="72"/>
      <c r="J88" s="59" t="e">
        <f t="shared" si="2"/>
        <v>#DIV/0!</v>
      </c>
      <c r="K88" s="42"/>
      <c r="L88" s="42"/>
      <c r="M88" s="41"/>
    </row>
    <row r="89" spans="1:13">
      <c r="A89" s="24">
        <v>82</v>
      </c>
      <c r="B89" s="41"/>
      <c r="C89" s="41"/>
      <c r="D89" s="41"/>
      <c r="E89" s="70"/>
      <c r="F89" s="70"/>
      <c r="G89" s="43"/>
      <c r="H89" s="71"/>
      <c r="I89" s="72"/>
      <c r="J89" s="59" t="e">
        <f t="shared" si="2"/>
        <v>#DIV/0!</v>
      </c>
      <c r="K89" s="42"/>
      <c r="L89" s="42"/>
      <c r="M89" s="41"/>
    </row>
    <row r="90" spans="1:13">
      <c r="A90" s="24">
        <v>83</v>
      </c>
      <c r="B90" s="41"/>
      <c r="C90" s="41"/>
      <c r="D90" s="41"/>
      <c r="E90" s="70"/>
      <c r="F90" s="70"/>
      <c r="G90" s="43"/>
      <c r="H90" s="71"/>
      <c r="I90" s="72"/>
      <c r="J90" s="33" t="e">
        <f t="shared" si="2"/>
        <v>#DIV/0!</v>
      </c>
      <c r="K90" s="42"/>
      <c r="L90" s="42"/>
      <c r="M90" s="41"/>
    </row>
    <row r="91" spans="1:13">
      <c r="A91" s="24">
        <v>84</v>
      </c>
      <c r="B91" s="41"/>
      <c r="C91" s="41"/>
      <c r="D91" s="41"/>
      <c r="E91" s="70"/>
      <c r="F91" s="70"/>
      <c r="G91" s="43"/>
      <c r="H91" s="71"/>
      <c r="I91" s="72"/>
      <c r="J91" s="33" t="e">
        <f t="shared" si="2"/>
        <v>#DIV/0!</v>
      </c>
      <c r="K91" s="42"/>
      <c r="L91" s="42"/>
      <c r="M91" s="41"/>
    </row>
    <row r="92" spans="1:13">
      <c r="A92" s="24">
        <v>85</v>
      </c>
      <c r="B92" s="41"/>
      <c r="C92" s="41"/>
      <c r="D92" s="41"/>
      <c r="E92" s="70"/>
      <c r="F92" s="70"/>
      <c r="G92" s="43"/>
      <c r="H92" s="71"/>
      <c r="I92" s="72"/>
      <c r="J92" s="33" t="e">
        <f t="shared" si="2"/>
        <v>#DIV/0!</v>
      </c>
      <c r="K92" s="42"/>
      <c r="L92" s="42"/>
      <c r="M92" s="41"/>
    </row>
    <row r="93" spans="1:13">
      <c r="A93" s="65">
        <v>86</v>
      </c>
      <c r="B93" s="41"/>
      <c r="C93" s="41"/>
      <c r="D93" s="41"/>
      <c r="E93" s="70"/>
      <c r="F93" s="70"/>
      <c r="G93" s="43"/>
      <c r="H93" s="71"/>
      <c r="I93" s="72"/>
      <c r="J93" s="33" t="e">
        <f t="shared" si="2"/>
        <v>#DIV/0!</v>
      </c>
      <c r="K93" s="42"/>
      <c r="L93" s="42"/>
      <c r="M93" s="41"/>
    </row>
    <row r="94" spans="1:13">
      <c r="A94" s="65">
        <v>87</v>
      </c>
      <c r="B94" s="41"/>
      <c r="C94" s="41"/>
      <c r="D94" s="41"/>
      <c r="E94" s="70"/>
      <c r="F94" s="70"/>
      <c r="G94" s="43"/>
      <c r="H94" s="71"/>
      <c r="I94" s="72"/>
      <c r="J94" s="59" t="e">
        <f t="shared" si="2"/>
        <v>#DIV/0!</v>
      </c>
      <c r="K94" s="42"/>
      <c r="L94" s="42"/>
      <c r="M94" s="41"/>
    </row>
    <row r="95" spans="1:13">
      <c r="A95" s="24">
        <v>88</v>
      </c>
      <c r="B95" s="41"/>
      <c r="C95" s="41"/>
      <c r="D95" s="41"/>
      <c r="E95" s="70"/>
      <c r="F95" s="70"/>
      <c r="G95" s="43"/>
      <c r="H95" s="71"/>
      <c r="I95" s="72"/>
      <c r="J95" s="59" t="e">
        <f t="shared" si="2"/>
        <v>#DIV/0!</v>
      </c>
      <c r="K95" s="42"/>
      <c r="L95" s="42"/>
      <c r="M95" s="41"/>
    </row>
    <row r="96" spans="1:13">
      <c r="A96" s="24">
        <v>89</v>
      </c>
      <c r="B96" s="41"/>
      <c r="C96" s="41"/>
      <c r="D96" s="41"/>
      <c r="E96" s="70"/>
      <c r="F96" s="70"/>
      <c r="G96" s="43"/>
      <c r="H96" s="71"/>
      <c r="I96" s="72"/>
      <c r="J96" s="33" t="e">
        <f t="shared" si="2"/>
        <v>#DIV/0!</v>
      </c>
      <c r="K96" s="42"/>
      <c r="L96" s="42"/>
      <c r="M96" s="41"/>
    </row>
    <row r="97" spans="1:13">
      <c r="A97" s="24">
        <v>90</v>
      </c>
      <c r="B97" s="41"/>
      <c r="C97" s="41"/>
      <c r="D97" s="41"/>
      <c r="E97" s="70"/>
      <c r="F97" s="70"/>
      <c r="G97" s="43"/>
      <c r="H97" s="71"/>
      <c r="I97" s="72"/>
      <c r="J97" s="59" t="e">
        <f t="shared" si="2"/>
        <v>#DIV/0!</v>
      </c>
      <c r="K97" s="42"/>
      <c r="L97" s="42"/>
      <c r="M97" s="41"/>
    </row>
    <row r="98" spans="1:13">
      <c r="A98" s="24">
        <v>91</v>
      </c>
      <c r="B98" s="41"/>
      <c r="C98" s="41"/>
      <c r="D98" s="41"/>
      <c r="E98" s="70"/>
      <c r="F98" s="70"/>
      <c r="G98" s="43"/>
      <c r="H98" s="71"/>
      <c r="I98" s="72"/>
      <c r="J98" s="59" t="e">
        <f t="shared" si="2"/>
        <v>#DIV/0!</v>
      </c>
      <c r="K98" s="42"/>
      <c r="L98" s="42"/>
      <c r="M98" s="41"/>
    </row>
    <row r="99" spans="1:13">
      <c r="A99" s="24">
        <v>92</v>
      </c>
      <c r="B99" s="41"/>
      <c r="C99" s="41"/>
      <c r="D99" s="41"/>
      <c r="E99" s="70"/>
      <c r="F99" s="70"/>
      <c r="G99" s="43"/>
      <c r="H99" s="71"/>
      <c r="I99" s="72"/>
      <c r="J99" s="33" t="e">
        <f t="shared" si="2"/>
        <v>#DIV/0!</v>
      </c>
      <c r="K99" s="42"/>
      <c r="L99" s="42"/>
      <c r="M99" s="41"/>
    </row>
    <row r="100" spans="1:13">
      <c r="A100" s="24">
        <v>93</v>
      </c>
      <c r="B100" s="41"/>
      <c r="C100" s="41"/>
      <c r="D100" s="41"/>
      <c r="E100" s="70"/>
      <c r="F100" s="70"/>
      <c r="G100" s="43"/>
      <c r="H100" s="71"/>
      <c r="I100" s="72"/>
      <c r="J100" s="33" t="e">
        <f t="shared" si="2"/>
        <v>#DIV/0!</v>
      </c>
      <c r="K100" s="42"/>
      <c r="L100" s="42"/>
      <c r="M100" s="41"/>
    </row>
    <row r="101" spans="1:13">
      <c r="A101" s="24">
        <v>94</v>
      </c>
      <c r="B101" s="41"/>
      <c r="C101" s="41"/>
      <c r="D101" s="41"/>
      <c r="E101" s="70"/>
      <c r="F101" s="70"/>
      <c r="G101" s="43"/>
      <c r="H101" s="71"/>
      <c r="I101" s="72"/>
      <c r="J101" s="33" t="e">
        <f t="shared" si="2"/>
        <v>#DIV/0!</v>
      </c>
      <c r="K101" s="42"/>
      <c r="L101" s="42"/>
      <c r="M101" s="41"/>
    </row>
    <row r="102" spans="1:13">
      <c r="A102" s="24">
        <v>95</v>
      </c>
      <c r="B102" s="41"/>
      <c r="C102" s="41"/>
      <c r="D102" s="41"/>
      <c r="E102" s="70"/>
      <c r="F102" s="70"/>
      <c r="G102" s="43"/>
      <c r="H102" s="71"/>
      <c r="I102" s="72"/>
      <c r="J102" s="33" t="e">
        <f t="shared" si="2"/>
        <v>#DIV/0!</v>
      </c>
      <c r="K102" s="42"/>
      <c r="L102" s="42"/>
      <c r="M102" s="41"/>
    </row>
    <row r="103" spans="1:13">
      <c r="A103" s="65">
        <v>96</v>
      </c>
      <c r="B103" s="41"/>
      <c r="C103" s="41"/>
      <c r="D103" s="41"/>
      <c r="E103" s="70"/>
      <c r="F103" s="70"/>
      <c r="G103" s="43"/>
      <c r="H103" s="71"/>
      <c r="I103" s="72"/>
      <c r="J103" s="59" t="e">
        <f t="shared" si="2"/>
        <v>#DIV/0!</v>
      </c>
      <c r="K103" s="42"/>
      <c r="L103" s="42"/>
      <c r="M103" s="41"/>
    </row>
    <row r="104" spans="1:13">
      <c r="A104" s="65">
        <v>97</v>
      </c>
      <c r="B104" s="41"/>
      <c r="C104" s="41"/>
      <c r="D104" s="41"/>
      <c r="E104" s="70"/>
      <c r="F104" s="70"/>
      <c r="G104" s="43"/>
      <c r="H104" s="71"/>
      <c r="I104" s="72"/>
      <c r="J104" s="59" t="e">
        <f t="shared" si="2"/>
        <v>#DIV/0!</v>
      </c>
      <c r="K104" s="42"/>
      <c r="L104" s="42"/>
      <c r="M104" s="41"/>
    </row>
    <row r="105" spans="1:13">
      <c r="A105" s="24">
        <v>98</v>
      </c>
      <c r="B105" s="41"/>
      <c r="C105" s="41"/>
      <c r="D105" s="41"/>
      <c r="E105" s="70"/>
      <c r="F105" s="70"/>
      <c r="G105" s="43"/>
      <c r="H105" s="71"/>
      <c r="I105" s="72"/>
      <c r="J105" s="33" t="e">
        <f t="shared" si="2"/>
        <v>#DIV/0!</v>
      </c>
      <c r="K105" s="42"/>
      <c r="L105" s="42"/>
      <c r="M105" s="41"/>
    </row>
    <row r="106" spans="1:13">
      <c r="A106" s="24">
        <v>99</v>
      </c>
      <c r="B106" s="41"/>
      <c r="C106" s="41"/>
      <c r="D106" s="41"/>
      <c r="E106" s="70"/>
      <c r="F106" s="70"/>
      <c r="G106" s="43"/>
      <c r="H106" s="71"/>
      <c r="I106" s="72"/>
      <c r="J106" s="59" t="e">
        <f t="shared" si="2"/>
        <v>#DIV/0!</v>
      </c>
      <c r="K106" s="42"/>
      <c r="L106" s="42"/>
      <c r="M106" s="41"/>
    </row>
    <row r="107" spans="1:13">
      <c r="A107" s="24">
        <v>100</v>
      </c>
      <c r="B107" s="41"/>
      <c r="C107" s="41"/>
      <c r="D107" s="41"/>
      <c r="E107" s="70"/>
      <c r="F107" s="70"/>
      <c r="G107" s="43"/>
      <c r="H107" s="71"/>
      <c r="I107" s="72"/>
      <c r="J107" s="59" t="e">
        <f t="shared" si="2"/>
        <v>#DIV/0!</v>
      </c>
      <c r="K107" s="42"/>
      <c r="L107" s="42"/>
      <c r="M107" s="41"/>
    </row>
    <row r="108" spans="1:13">
      <c r="A108" s="24">
        <v>101</v>
      </c>
      <c r="B108" s="41"/>
      <c r="C108" s="41"/>
      <c r="D108" s="41"/>
      <c r="E108" s="70"/>
      <c r="F108" s="70"/>
      <c r="G108" s="43"/>
      <c r="H108" s="71"/>
      <c r="I108" s="72"/>
      <c r="J108" s="33" t="e">
        <f t="shared" si="2"/>
        <v>#DIV/0!</v>
      </c>
      <c r="K108" s="42"/>
      <c r="L108" s="42"/>
      <c r="M108" s="41"/>
    </row>
    <row r="109" spans="1:13">
      <c r="A109" s="24">
        <v>102</v>
      </c>
      <c r="B109" s="41"/>
      <c r="C109" s="41"/>
      <c r="D109" s="41"/>
      <c r="E109" s="70"/>
      <c r="F109" s="70"/>
      <c r="G109" s="43"/>
      <c r="H109" s="71"/>
      <c r="I109" s="72"/>
      <c r="J109" s="33" t="e">
        <f t="shared" si="2"/>
        <v>#DIV/0!</v>
      </c>
      <c r="K109" s="42"/>
      <c r="L109" s="42"/>
      <c r="M109" s="41"/>
    </row>
    <row r="110" spans="1:13">
      <c r="A110" s="24">
        <v>103</v>
      </c>
      <c r="B110" s="41"/>
      <c r="C110" s="41"/>
      <c r="D110" s="41"/>
      <c r="E110" s="70"/>
      <c r="F110" s="70"/>
      <c r="G110" s="43"/>
      <c r="H110" s="71"/>
      <c r="I110" s="72"/>
      <c r="J110" s="33" t="e">
        <f t="shared" si="2"/>
        <v>#DIV/0!</v>
      </c>
      <c r="K110" s="42"/>
      <c r="L110" s="42"/>
      <c r="M110" s="41"/>
    </row>
    <row r="111" spans="1:13">
      <c r="A111" s="24">
        <v>104</v>
      </c>
      <c r="B111" s="41"/>
      <c r="C111" s="41"/>
      <c r="D111" s="41"/>
      <c r="E111" s="70"/>
      <c r="F111" s="70"/>
      <c r="G111" s="43"/>
      <c r="H111" s="71"/>
      <c r="I111" s="72"/>
      <c r="J111" s="33" t="e">
        <f t="shared" si="2"/>
        <v>#DIV/0!</v>
      </c>
      <c r="K111" s="42"/>
      <c r="L111" s="42"/>
      <c r="M111" s="41"/>
    </row>
    <row r="112" spans="1:13">
      <c r="A112" s="24">
        <v>105</v>
      </c>
      <c r="B112" s="41"/>
      <c r="C112" s="41"/>
      <c r="D112" s="41"/>
      <c r="E112" s="70"/>
      <c r="F112" s="70"/>
      <c r="G112" s="43"/>
      <c r="H112" s="71"/>
      <c r="I112" s="72"/>
      <c r="J112" s="59" t="e">
        <f t="shared" si="2"/>
        <v>#DIV/0!</v>
      </c>
      <c r="K112" s="42"/>
      <c r="L112" s="42"/>
      <c r="M112" s="41"/>
    </row>
    <row r="113" spans="1:13">
      <c r="A113" s="65">
        <v>106</v>
      </c>
      <c r="B113" s="41"/>
      <c r="C113" s="41"/>
      <c r="D113" s="41"/>
      <c r="E113" s="70"/>
      <c r="F113" s="70"/>
      <c r="G113" s="43"/>
      <c r="H113" s="71"/>
      <c r="I113" s="72"/>
      <c r="J113" s="59" t="e">
        <f t="shared" si="2"/>
        <v>#DIV/0!</v>
      </c>
      <c r="K113" s="42"/>
      <c r="L113" s="42"/>
      <c r="M113" s="41"/>
    </row>
    <row r="114" spans="1:13">
      <c r="A114" s="65">
        <v>107</v>
      </c>
      <c r="B114" s="41"/>
      <c r="C114" s="41"/>
      <c r="D114" s="41"/>
      <c r="E114" s="70"/>
      <c r="F114" s="70"/>
      <c r="G114" s="43"/>
      <c r="H114" s="71"/>
      <c r="I114" s="72"/>
      <c r="J114" s="33" t="e">
        <f t="shared" si="2"/>
        <v>#DIV/0!</v>
      </c>
      <c r="K114" s="42"/>
      <c r="L114" s="42"/>
      <c r="M114" s="41"/>
    </row>
    <row r="115" spans="1:13">
      <c r="A115" s="24">
        <v>108</v>
      </c>
      <c r="B115" s="41"/>
      <c r="C115" s="41"/>
      <c r="D115" s="41"/>
      <c r="E115" s="70"/>
      <c r="F115" s="70"/>
      <c r="G115" s="43"/>
      <c r="H115" s="71"/>
      <c r="I115" s="72"/>
      <c r="J115" s="59" t="e">
        <f t="shared" si="2"/>
        <v>#DIV/0!</v>
      </c>
      <c r="K115" s="42"/>
      <c r="L115" s="42"/>
      <c r="M115" s="41"/>
    </row>
    <row r="116" spans="1:13">
      <c r="A116" s="24">
        <v>109</v>
      </c>
      <c r="B116" s="41"/>
      <c r="C116" s="41"/>
      <c r="D116" s="41"/>
      <c r="E116" s="70"/>
      <c r="F116" s="70"/>
      <c r="G116" s="43"/>
      <c r="H116" s="71"/>
      <c r="I116" s="72"/>
      <c r="J116" s="59" t="e">
        <f t="shared" si="2"/>
        <v>#DIV/0!</v>
      </c>
      <c r="K116" s="42"/>
      <c r="L116" s="42"/>
      <c r="M116" s="41"/>
    </row>
    <row r="117" spans="1:13">
      <c r="A117" s="24">
        <v>110</v>
      </c>
      <c r="B117" s="41"/>
      <c r="C117" s="41"/>
      <c r="D117" s="41"/>
      <c r="E117" s="70"/>
      <c r="F117" s="70"/>
      <c r="G117" s="43"/>
      <c r="H117" s="71"/>
      <c r="I117" s="72"/>
      <c r="J117" s="33" t="e">
        <f t="shared" si="2"/>
        <v>#DIV/0!</v>
      </c>
      <c r="K117" s="42"/>
      <c r="L117" s="42"/>
      <c r="M117" s="41"/>
    </row>
    <row r="118" spans="1:13">
      <c r="A118" s="24">
        <v>111</v>
      </c>
      <c r="B118" s="41"/>
      <c r="C118" s="41"/>
      <c r="D118" s="41"/>
      <c r="E118" s="70"/>
      <c r="F118" s="70"/>
      <c r="G118" s="43"/>
      <c r="H118" s="71"/>
      <c r="I118" s="72"/>
      <c r="J118" s="33" t="e">
        <f t="shared" si="2"/>
        <v>#DIV/0!</v>
      </c>
      <c r="K118" s="42"/>
      <c r="L118" s="42"/>
      <c r="M118" s="41"/>
    </row>
    <row r="119" spans="1:13">
      <c r="A119" s="24">
        <v>112</v>
      </c>
      <c r="B119" s="41"/>
      <c r="C119" s="41"/>
      <c r="D119" s="41"/>
      <c r="E119" s="70"/>
      <c r="F119" s="70"/>
      <c r="G119" s="43"/>
      <c r="H119" s="71"/>
      <c r="I119" s="72"/>
      <c r="J119" s="33" t="e">
        <f t="shared" si="2"/>
        <v>#DIV/0!</v>
      </c>
      <c r="K119" s="42"/>
      <c r="L119" s="42"/>
      <c r="M119" s="41"/>
    </row>
    <row r="120" spans="1:13">
      <c r="A120" s="24">
        <v>113</v>
      </c>
      <c r="B120" s="41"/>
      <c r="C120" s="41"/>
      <c r="D120" s="41"/>
      <c r="E120" s="70"/>
      <c r="F120" s="70"/>
      <c r="G120" s="43"/>
      <c r="H120" s="71"/>
      <c r="I120" s="72"/>
      <c r="J120" s="33" t="e">
        <f t="shared" si="2"/>
        <v>#DIV/0!</v>
      </c>
      <c r="K120" s="42"/>
      <c r="L120" s="42"/>
      <c r="M120" s="41"/>
    </row>
    <row r="121" spans="1:13">
      <c r="A121" s="24">
        <v>114</v>
      </c>
      <c r="B121" s="41"/>
      <c r="C121" s="41"/>
      <c r="D121" s="41"/>
      <c r="E121" s="70"/>
      <c r="F121" s="70"/>
      <c r="G121" s="43"/>
      <c r="H121" s="71"/>
      <c r="I121" s="72"/>
      <c r="J121" s="59" t="e">
        <f t="shared" si="2"/>
        <v>#DIV/0!</v>
      </c>
      <c r="K121" s="42"/>
      <c r="L121" s="42"/>
      <c r="M121" s="41"/>
    </row>
    <row r="122" spans="1:13">
      <c r="A122" s="24">
        <v>115</v>
      </c>
      <c r="B122" s="41"/>
      <c r="C122" s="41"/>
      <c r="D122" s="41"/>
      <c r="E122" s="70"/>
      <c r="F122" s="70"/>
      <c r="G122" s="43"/>
      <c r="H122" s="71"/>
      <c r="I122" s="72"/>
      <c r="J122" s="59" t="e">
        <f t="shared" si="2"/>
        <v>#DIV/0!</v>
      </c>
      <c r="K122" s="42"/>
      <c r="L122" s="42"/>
      <c r="M122" s="41"/>
    </row>
    <row r="123" spans="1:13">
      <c r="A123" s="65">
        <v>116</v>
      </c>
      <c r="B123" s="41"/>
      <c r="C123" s="41"/>
      <c r="D123" s="41"/>
      <c r="E123" s="70"/>
      <c r="F123" s="70"/>
      <c r="G123" s="43"/>
      <c r="H123" s="71"/>
      <c r="I123" s="72"/>
      <c r="J123" s="33" t="e">
        <f t="shared" si="2"/>
        <v>#DIV/0!</v>
      </c>
      <c r="K123" s="42"/>
      <c r="L123" s="42"/>
      <c r="M123" s="41"/>
    </row>
    <row r="124" spans="1:13">
      <c r="A124" s="65">
        <v>117</v>
      </c>
      <c r="B124" s="41"/>
      <c r="C124" s="41"/>
      <c r="D124" s="41"/>
      <c r="E124" s="70"/>
      <c r="F124" s="70"/>
      <c r="G124" s="43"/>
      <c r="H124" s="71"/>
      <c r="I124" s="72"/>
      <c r="J124" s="59" t="e">
        <f t="shared" si="2"/>
        <v>#DIV/0!</v>
      </c>
      <c r="K124" s="42"/>
      <c r="L124" s="42"/>
      <c r="M124" s="41"/>
    </row>
    <row r="125" spans="1:13">
      <c r="A125" s="24">
        <v>118</v>
      </c>
      <c r="B125" s="41"/>
      <c r="C125" s="41"/>
      <c r="D125" s="41"/>
      <c r="E125" s="70"/>
      <c r="F125" s="70"/>
      <c r="G125" s="43"/>
      <c r="H125" s="71"/>
      <c r="I125" s="72"/>
      <c r="J125" s="59" t="e">
        <f t="shared" si="2"/>
        <v>#DIV/0!</v>
      </c>
      <c r="K125" s="42"/>
      <c r="L125" s="42"/>
      <c r="M125" s="41"/>
    </row>
    <row r="126" spans="1:13">
      <c r="A126" s="24">
        <v>119</v>
      </c>
      <c r="B126" s="41"/>
      <c r="C126" s="41"/>
      <c r="D126" s="41"/>
      <c r="E126" s="70"/>
      <c r="F126" s="70"/>
      <c r="G126" s="43"/>
      <c r="H126" s="71"/>
      <c r="I126" s="72"/>
      <c r="J126" s="33" t="e">
        <f t="shared" si="2"/>
        <v>#DIV/0!</v>
      </c>
      <c r="K126" s="42"/>
      <c r="L126" s="42"/>
      <c r="M126" s="41"/>
    </row>
    <row r="127" spans="1:13">
      <c r="A127" s="24">
        <v>120</v>
      </c>
      <c r="B127" s="41"/>
      <c r="C127" s="41"/>
      <c r="D127" s="41"/>
      <c r="E127" s="70"/>
      <c r="F127" s="70"/>
      <c r="G127" s="43"/>
      <c r="H127" s="71"/>
      <c r="I127" s="72"/>
      <c r="J127" s="33" t="e">
        <f t="shared" si="2"/>
        <v>#DIV/0!</v>
      </c>
      <c r="K127" s="42"/>
      <c r="L127" s="42"/>
      <c r="M127" s="41"/>
    </row>
    <row r="128" spans="1:13">
      <c r="A128" s="24">
        <v>121</v>
      </c>
      <c r="B128" s="41"/>
      <c r="C128" s="41"/>
      <c r="D128" s="41"/>
      <c r="E128" s="70"/>
      <c r="F128" s="70"/>
      <c r="G128" s="43"/>
      <c r="H128" s="71"/>
      <c r="I128" s="72"/>
      <c r="J128" s="33" t="e">
        <f t="shared" si="2"/>
        <v>#DIV/0!</v>
      </c>
      <c r="K128" s="42"/>
      <c r="L128" s="42"/>
      <c r="M128" s="41"/>
    </row>
    <row r="129" spans="1:13">
      <c r="A129" s="24">
        <v>122</v>
      </c>
      <c r="B129" s="41"/>
      <c r="C129" s="41"/>
      <c r="D129" s="41"/>
      <c r="E129" s="70"/>
      <c r="F129" s="70"/>
      <c r="G129" s="43"/>
      <c r="H129" s="71"/>
      <c r="I129" s="72"/>
      <c r="J129" s="33" t="e">
        <f t="shared" si="2"/>
        <v>#DIV/0!</v>
      </c>
      <c r="K129" s="42"/>
      <c r="L129" s="42"/>
      <c r="M129" s="41"/>
    </row>
    <row r="130" spans="1:13">
      <c r="A130" s="24">
        <v>123</v>
      </c>
      <c r="B130" s="41"/>
      <c r="C130" s="41"/>
      <c r="D130" s="41"/>
      <c r="E130" s="70"/>
      <c r="F130" s="70"/>
      <c r="G130" s="43"/>
      <c r="H130" s="71"/>
      <c r="I130" s="72"/>
      <c r="J130" s="59" t="e">
        <f t="shared" si="2"/>
        <v>#DIV/0!</v>
      </c>
      <c r="K130" s="42"/>
      <c r="L130" s="42"/>
      <c r="M130" s="41"/>
    </row>
    <row r="131" spans="1:13">
      <c r="A131" s="24">
        <v>124</v>
      </c>
      <c r="B131" s="41"/>
      <c r="C131" s="41"/>
      <c r="D131" s="41"/>
      <c r="E131" s="70"/>
      <c r="F131" s="70"/>
      <c r="G131" s="43"/>
      <c r="H131" s="71"/>
      <c r="I131" s="72"/>
      <c r="J131" s="59" t="e">
        <f t="shared" si="2"/>
        <v>#DIV/0!</v>
      </c>
      <c r="K131" s="42"/>
      <c r="L131" s="42"/>
      <c r="M131" s="41"/>
    </row>
    <row r="132" spans="1:13">
      <c r="A132" s="24">
        <v>125</v>
      </c>
      <c r="B132" s="41"/>
      <c r="C132" s="41"/>
      <c r="D132" s="41"/>
      <c r="E132" s="70"/>
      <c r="F132" s="70"/>
      <c r="G132" s="43"/>
      <c r="H132" s="71"/>
      <c r="I132" s="72"/>
      <c r="J132" s="33" t="e">
        <f t="shared" si="2"/>
        <v>#DIV/0!</v>
      </c>
      <c r="K132" s="42"/>
      <c r="L132" s="42"/>
      <c r="M132" s="41"/>
    </row>
    <row r="133" spans="1:13">
      <c r="A133" s="65">
        <v>126</v>
      </c>
      <c r="B133" s="41"/>
      <c r="C133" s="41"/>
      <c r="D133" s="41"/>
      <c r="E133" s="70"/>
      <c r="F133" s="70"/>
      <c r="G133" s="43"/>
      <c r="H133" s="71"/>
      <c r="I133" s="72"/>
      <c r="J133" s="59" t="e">
        <f t="shared" si="2"/>
        <v>#DIV/0!</v>
      </c>
      <c r="K133" s="42"/>
      <c r="L133" s="42"/>
      <c r="M133" s="41"/>
    </row>
    <row r="134" spans="1:13">
      <c r="A134" s="65">
        <v>127</v>
      </c>
      <c r="B134" s="41"/>
      <c r="C134" s="41"/>
      <c r="D134" s="41"/>
      <c r="E134" s="70"/>
      <c r="F134" s="70"/>
      <c r="G134" s="43"/>
      <c r="H134" s="71"/>
      <c r="I134" s="72"/>
      <c r="J134" s="59" t="e">
        <f t="shared" si="2"/>
        <v>#DIV/0!</v>
      </c>
      <c r="K134" s="42"/>
      <c r="L134" s="42"/>
      <c r="M134" s="41"/>
    </row>
    <row r="135" spans="1:13">
      <c r="A135" s="24">
        <v>128</v>
      </c>
      <c r="B135" s="41"/>
      <c r="C135" s="41"/>
      <c r="D135" s="41"/>
      <c r="E135" s="70"/>
      <c r="F135" s="70"/>
      <c r="G135" s="43"/>
      <c r="H135" s="71"/>
      <c r="I135" s="72"/>
      <c r="J135" s="33" t="e">
        <f t="shared" si="2"/>
        <v>#DIV/0!</v>
      </c>
      <c r="K135" s="42"/>
      <c r="L135" s="42"/>
      <c r="M135" s="41"/>
    </row>
    <row r="136" spans="1:13">
      <c r="A136" s="24">
        <v>129</v>
      </c>
      <c r="B136" s="41"/>
      <c r="C136" s="41"/>
      <c r="D136" s="41"/>
      <c r="E136" s="70"/>
      <c r="F136" s="70"/>
      <c r="G136" s="43"/>
      <c r="H136" s="71"/>
      <c r="I136" s="72"/>
      <c r="J136" s="33" t="e">
        <f t="shared" ref="J136:J199" si="3">H136/I136</f>
        <v>#DIV/0!</v>
      </c>
      <c r="K136" s="42"/>
      <c r="L136" s="42"/>
      <c r="M136" s="41"/>
    </row>
    <row r="137" spans="1:13">
      <c r="A137" s="24">
        <v>130</v>
      </c>
      <c r="B137" s="41"/>
      <c r="C137" s="41"/>
      <c r="D137" s="41"/>
      <c r="E137" s="70"/>
      <c r="F137" s="70"/>
      <c r="G137" s="43"/>
      <c r="H137" s="71"/>
      <c r="I137" s="72"/>
      <c r="J137" s="33" t="e">
        <f t="shared" si="3"/>
        <v>#DIV/0!</v>
      </c>
      <c r="K137" s="42"/>
      <c r="L137" s="42"/>
      <c r="M137" s="41"/>
    </row>
    <row r="138" spans="1:13">
      <c r="A138" s="24">
        <v>131</v>
      </c>
      <c r="B138" s="41"/>
      <c r="C138" s="41"/>
      <c r="D138" s="41"/>
      <c r="E138" s="70"/>
      <c r="F138" s="70"/>
      <c r="G138" s="43"/>
      <c r="H138" s="71"/>
      <c r="I138" s="72"/>
      <c r="J138" s="33" t="e">
        <f t="shared" si="3"/>
        <v>#DIV/0!</v>
      </c>
      <c r="K138" s="42"/>
      <c r="L138" s="42"/>
      <c r="M138" s="41"/>
    </row>
    <row r="139" spans="1:13">
      <c r="A139" s="24">
        <v>132</v>
      </c>
      <c r="B139" s="41"/>
      <c r="C139" s="41"/>
      <c r="D139" s="41"/>
      <c r="E139" s="70"/>
      <c r="F139" s="70"/>
      <c r="G139" s="43"/>
      <c r="H139" s="71"/>
      <c r="I139" s="72"/>
      <c r="J139" s="59" t="e">
        <f t="shared" si="3"/>
        <v>#DIV/0!</v>
      </c>
      <c r="K139" s="42"/>
      <c r="L139" s="42"/>
      <c r="M139" s="41"/>
    </row>
    <row r="140" spans="1:13">
      <c r="A140" s="24">
        <v>133</v>
      </c>
      <c r="B140" s="41"/>
      <c r="C140" s="41"/>
      <c r="D140" s="41"/>
      <c r="E140" s="70"/>
      <c r="F140" s="70"/>
      <c r="G140" s="43"/>
      <c r="H140" s="71"/>
      <c r="I140" s="72"/>
      <c r="J140" s="59" t="e">
        <f t="shared" si="3"/>
        <v>#DIV/0!</v>
      </c>
      <c r="K140" s="42"/>
      <c r="L140" s="42"/>
      <c r="M140" s="41"/>
    </row>
    <row r="141" spans="1:13">
      <c r="A141" s="24">
        <v>134</v>
      </c>
      <c r="B141" s="41"/>
      <c r="C141" s="41"/>
      <c r="D141" s="41"/>
      <c r="E141" s="70"/>
      <c r="F141" s="70"/>
      <c r="G141" s="43"/>
      <c r="H141" s="71"/>
      <c r="I141" s="72"/>
      <c r="J141" s="33" t="e">
        <f t="shared" si="3"/>
        <v>#DIV/0!</v>
      </c>
      <c r="K141" s="42"/>
      <c r="L141" s="42"/>
      <c r="M141" s="41"/>
    </row>
    <row r="142" spans="1:13">
      <c r="A142" s="24">
        <v>135</v>
      </c>
      <c r="B142" s="41"/>
      <c r="C142" s="41"/>
      <c r="D142" s="41"/>
      <c r="E142" s="70"/>
      <c r="F142" s="70"/>
      <c r="G142" s="43"/>
      <c r="H142" s="71"/>
      <c r="I142" s="72"/>
      <c r="J142" s="59" t="e">
        <f t="shared" si="3"/>
        <v>#DIV/0!</v>
      </c>
      <c r="K142" s="42"/>
      <c r="L142" s="42"/>
      <c r="M142" s="41"/>
    </row>
    <row r="143" spans="1:13">
      <c r="A143" s="65">
        <v>136</v>
      </c>
      <c r="B143" s="41"/>
      <c r="C143" s="41"/>
      <c r="D143" s="41"/>
      <c r="E143" s="70"/>
      <c r="F143" s="70"/>
      <c r="G143" s="43"/>
      <c r="H143" s="71"/>
      <c r="I143" s="72"/>
      <c r="J143" s="59" t="e">
        <f t="shared" si="3"/>
        <v>#DIV/0!</v>
      </c>
      <c r="K143" s="42"/>
      <c r="L143" s="42"/>
      <c r="M143" s="41"/>
    </row>
    <row r="144" spans="1:13">
      <c r="A144" s="65">
        <v>137</v>
      </c>
      <c r="B144" s="41"/>
      <c r="C144" s="41"/>
      <c r="D144" s="41"/>
      <c r="E144" s="70"/>
      <c r="F144" s="70"/>
      <c r="G144" s="43"/>
      <c r="H144" s="71"/>
      <c r="I144" s="72"/>
      <c r="J144" s="33" t="e">
        <f t="shared" si="3"/>
        <v>#DIV/0!</v>
      </c>
      <c r="K144" s="42"/>
      <c r="L144" s="42"/>
      <c r="M144" s="41"/>
    </row>
    <row r="145" spans="1:13">
      <c r="A145" s="24">
        <v>138</v>
      </c>
      <c r="B145" s="41"/>
      <c r="C145" s="41"/>
      <c r="D145" s="41"/>
      <c r="E145" s="70"/>
      <c r="F145" s="70"/>
      <c r="G145" s="43"/>
      <c r="H145" s="71"/>
      <c r="I145" s="72"/>
      <c r="J145" s="33" t="e">
        <f t="shared" si="3"/>
        <v>#DIV/0!</v>
      </c>
      <c r="K145" s="42"/>
      <c r="L145" s="42"/>
      <c r="M145" s="41"/>
    </row>
    <row r="146" spans="1:13">
      <c r="A146" s="24">
        <v>139</v>
      </c>
      <c r="B146" s="41"/>
      <c r="C146" s="41"/>
      <c r="D146" s="41"/>
      <c r="E146" s="70"/>
      <c r="F146" s="70"/>
      <c r="G146" s="43"/>
      <c r="H146" s="71"/>
      <c r="I146" s="72"/>
      <c r="J146" s="33" t="e">
        <f t="shared" si="3"/>
        <v>#DIV/0!</v>
      </c>
      <c r="K146" s="42"/>
      <c r="L146" s="42"/>
      <c r="M146" s="41"/>
    </row>
    <row r="147" spans="1:13">
      <c r="A147" s="24">
        <v>140</v>
      </c>
      <c r="B147" s="41"/>
      <c r="C147" s="41"/>
      <c r="D147" s="41"/>
      <c r="E147" s="70"/>
      <c r="F147" s="70"/>
      <c r="G147" s="43"/>
      <c r="H147" s="71"/>
      <c r="I147" s="72"/>
      <c r="J147" s="33" t="e">
        <f t="shared" si="3"/>
        <v>#DIV/0!</v>
      </c>
      <c r="K147" s="42"/>
      <c r="L147" s="42"/>
      <c r="M147" s="41"/>
    </row>
    <row r="148" spans="1:13">
      <c r="A148" s="24">
        <v>141</v>
      </c>
      <c r="B148" s="41"/>
      <c r="C148" s="41"/>
      <c r="D148" s="41"/>
      <c r="E148" s="70"/>
      <c r="F148" s="70"/>
      <c r="G148" s="43"/>
      <c r="H148" s="71"/>
      <c r="I148" s="72"/>
      <c r="J148" s="59" t="e">
        <f t="shared" si="3"/>
        <v>#DIV/0!</v>
      </c>
      <c r="K148" s="42"/>
      <c r="L148" s="42"/>
      <c r="M148" s="41"/>
    </row>
    <row r="149" spans="1:13">
      <c r="A149" s="24">
        <v>142</v>
      </c>
      <c r="B149" s="41"/>
      <c r="C149" s="41"/>
      <c r="D149" s="41"/>
      <c r="E149" s="70"/>
      <c r="F149" s="70"/>
      <c r="G149" s="43"/>
      <c r="H149" s="71"/>
      <c r="I149" s="72"/>
      <c r="J149" s="59" t="e">
        <f t="shared" si="3"/>
        <v>#DIV/0!</v>
      </c>
      <c r="K149" s="42"/>
      <c r="L149" s="42"/>
      <c r="M149" s="41"/>
    </row>
    <row r="150" spans="1:13">
      <c r="A150" s="24">
        <v>143</v>
      </c>
      <c r="B150" s="41"/>
      <c r="C150" s="41"/>
      <c r="D150" s="41"/>
      <c r="E150" s="70"/>
      <c r="F150" s="70"/>
      <c r="G150" s="43"/>
      <c r="H150" s="71"/>
      <c r="I150" s="72"/>
      <c r="J150" s="33" t="e">
        <f t="shared" si="3"/>
        <v>#DIV/0!</v>
      </c>
      <c r="K150" s="42"/>
      <c r="L150" s="42"/>
      <c r="M150" s="41"/>
    </row>
    <row r="151" spans="1:13">
      <c r="A151" s="24">
        <v>144</v>
      </c>
      <c r="B151" s="41"/>
      <c r="C151" s="41"/>
      <c r="D151" s="41"/>
      <c r="E151" s="70"/>
      <c r="F151" s="70"/>
      <c r="G151" s="43"/>
      <c r="H151" s="71"/>
      <c r="I151" s="72"/>
      <c r="J151" s="59" t="e">
        <f t="shared" si="3"/>
        <v>#DIV/0!</v>
      </c>
      <c r="K151" s="42"/>
      <c r="L151" s="42"/>
      <c r="M151" s="41"/>
    </row>
    <row r="152" spans="1:13">
      <c r="A152" s="24">
        <v>145</v>
      </c>
      <c r="B152" s="41"/>
      <c r="C152" s="41"/>
      <c r="D152" s="41"/>
      <c r="E152" s="70"/>
      <c r="F152" s="70"/>
      <c r="G152" s="43"/>
      <c r="H152" s="71"/>
      <c r="I152" s="72"/>
      <c r="J152" s="59" t="e">
        <f t="shared" si="3"/>
        <v>#DIV/0!</v>
      </c>
      <c r="K152" s="42"/>
      <c r="L152" s="42"/>
      <c r="M152" s="41"/>
    </row>
    <row r="153" spans="1:13">
      <c r="A153" s="65">
        <v>146</v>
      </c>
      <c r="B153" s="41"/>
      <c r="C153" s="41"/>
      <c r="D153" s="41"/>
      <c r="E153" s="70"/>
      <c r="F153" s="70"/>
      <c r="G153" s="43"/>
      <c r="H153" s="71"/>
      <c r="I153" s="72"/>
      <c r="J153" s="33" t="e">
        <f t="shared" si="3"/>
        <v>#DIV/0!</v>
      </c>
      <c r="K153" s="42"/>
      <c r="L153" s="42"/>
      <c r="M153" s="41"/>
    </row>
    <row r="154" spans="1:13">
      <c r="A154" s="65">
        <v>147</v>
      </c>
      <c r="B154" s="41"/>
      <c r="C154" s="41"/>
      <c r="D154" s="41"/>
      <c r="E154" s="70"/>
      <c r="F154" s="70"/>
      <c r="G154" s="43"/>
      <c r="H154" s="71"/>
      <c r="I154" s="72"/>
      <c r="J154" s="33" t="e">
        <f t="shared" si="3"/>
        <v>#DIV/0!</v>
      </c>
      <c r="K154" s="42"/>
      <c r="L154" s="42"/>
      <c r="M154" s="41"/>
    </row>
    <row r="155" spans="1:13">
      <c r="A155" s="24">
        <v>148</v>
      </c>
      <c r="B155" s="41"/>
      <c r="C155" s="41"/>
      <c r="D155" s="41"/>
      <c r="E155" s="70"/>
      <c r="F155" s="70"/>
      <c r="G155" s="43"/>
      <c r="H155" s="71"/>
      <c r="I155" s="72"/>
      <c r="J155" s="33" t="e">
        <f t="shared" si="3"/>
        <v>#DIV/0!</v>
      </c>
      <c r="K155" s="42"/>
      <c r="L155" s="42"/>
      <c r="M155" s="41"/>
    </row>
    <row r="156" spans="1:13">
      <c r="A156" s="24">
        <v>149</v>
      </c>
      <c r="B156" s="41"/>
      <c r="C156" s="41"/>
      <c r="D156" s="41"/>
      <c r="E156" s="70"/>
      <c r="F156" s="70"/>
      <c r="G156" s="43"/>
      <c r="H156" s="71"/>
      <c r="I156" s="72"/>
      <c r="J156" s="33" t="e">
        <f t="shared" si="3"/>
        <v>#DIV/0!</v>
      </c>
      <c r="K156" s="42"/>
      <c r="L156" s="42"/>
      <c r="M156" s="41"/>
    </row>
    <row r="157" spans="1:13">
      <c r="A157" s="24">
        <v>150</v>
      </c>
      <c r="B157" s="41"/>
      <c r="C157" s="41"/>
      <c r="D157" s="41"/>
      <c r="E157" s="70"/>
      <c r="F157" s="70"/>
      <c r="G157" s="43"/>
      <c r="H157" s="71"/>
      <c r="I157" s="72"/>
      <c r="J157" s="59" t="e">
        <f t="shared" si="3"/>
        <v>#DIV/0!</v>
      </c>
      <c r="K157" s="42"/>
      <c r="L157" s="42"/>
      <c r="M157" s="41"/>
    </row>
    <row r="158" spans="1:13">
      <c r="A158" s="24">
        <v>151</v>
      </c>
      <c r="B158" s="41"/>
      <c r="C158" s="41"/>
      <c r="D158" s="41"/>
      <c r="E158" s="70"/>
      <c r="F158" s="70"/>
      <c r="G158" s="43"/>
      <c r="H158" s="71"/>
      <c r="I158" s="72"/>
      <c r="J158" s="59" t="e">
        <f t="shared" si="3"/>
        <v>#DIV/0!</v>
      </c>
      <c r="K158" s="42"/>
      <c r="L158" s="42"/>
      <c r="M158" s="41"/>
    </row>
    <row r="159" spans="1:13">
      <c r="A159" s="24">
        <v>152</v>
      </c>
      <c r="B159" s="41"/>
      <c r="C159" s="41"/>
      <c r="D159" s="41"/>
      <c r="E159" s="70"/>
      <c r="F159" s="70"/>
      <c r="G159" s="43"/>
      <c r="H159" s="71"/>
      <c r="I159" s="72"/>
      <c r="J159" s="33" t="e">
        <f t="shared" si="3"/>
        <v>#DIV/0!</v>
      </c>
      <c r="K159" s="42"/>
      <c r="L159" s="42"/>
      <c r="M159" s="41"/>
    </row>
    <row r="160" spans="1:13">
      <c r="A160" s="24">
        <v>153</v>
      </c>
      <c r="B160" s="41"/>
      <c r="C160" s="41"/>
      <c r="D160" s="41"/>
      <c r="E160" s="70"/>
      <c r="F160" s="70"/>
      <c r="G160" s="43"/>
      <c r="H160" s="71"/>
      <c r="I160" s="72"/>
      <c r="J160" s="59" t="e">
        <f t="shared" si="3"/>
        <v>#DIV/0!</v>
      </c>
      <c r="K160" s="42"/>
      <c r="L160" s="42"/>
      <c r="M160" s="41"/>
    </row>
    <row r="161" spans="1:13">
      <c r="A161" s="24">
        <v>154</v>
      </c>
      <c r="B161" s="41"/>
      <c r="C161" s="41"/>
      <c r="D161" s="41"/>
      <c r="E161" s="70"/>
      <c r="F161" s="70"/>
      <c r="G161" s="43"/>
      <c r="H161" s="71"/>
      <c r="I161" s="72"/>
      <c r="J161" s="59" t="e">
        <f t="shared" si="3"/>
        <v>#DIV/0!</v>
      </c>
      <c r="K161" s="42"/>
      <c r="L161" s="42"/>
      <c r="M161" s="41"/>
    </row>
    <row r="162" spans="1:13">
      <c r="A162" s="24">
        <v>155</v>
      </c>
      <c r="B162" s="41"/>
      <c r="C162" s="41"/>
      <c r="D162" s="41"/>
      <c r="E162" s="70"/>
      <c r="F162" s="70"/>
      <c r="G162" s="43"/>
      <c r="H162" s="71"/>
      <c r="I162" s="72"/>
      <c r="J162" s="33" t="e">
        <f t="shared" si="3"/>
        <v>#DIV/0!</v>
      </c>
      <c r="K162" s="42"/>
      <c r="L162" s="42"/>
      <c r="M162" s="41"/>
    </row>
    <row r="163" spans="1:13">
      <c r="A163" s="65">
        <v>156</v>
      </c>
      <c r="B163" s="41"/>
      <c r="C163" s="41"/>
      <c r="D163" s="41"/>
      <c r="E163" s="70"/>
      <c r="F163" s="70"/>
      <c r="G163" s="43"/>
      <c r="H163" s="71"/>
      <c r="I163" s="72"/>
      <c r="J163" s="33" t="e">
        <f t="shared" si="3"/>
        <v>#DIV/0!</v>
      </c>
      <c r="K163" s="42"/>
      <c r="L163" s="42"/>
      <c r="M163" s="41"/>
    </row>
    <row r="164" spans="1:13">
      <c r="A164" s="65">
        <v>157</v>
      </c>
      <c r="B164" s="41"/>
      <c r="C164" s="41"/>
      <c r="D164" s="41"/>
      <c r="E164" s="70"/>
      <c r="F164" s="70"/>
      <c r="G164" s="43"/>
      <c r="H164" s="71"/>
      <c r="I164" s="72"/>
      <c r="J164" s="33" t="e">
        <f t="shared" si="3"/>
        <v>#DIV/0!</v>
      </c>
      <c r="K164" s="42"/>
      <c r="L164" s="42"/>
      <c r="M164" s="41"/>
    </row>
    <row r="165" spans="1:13">
      <c r="A165" s="24">
        <v>158</v>
      </c>
      <c r="B165" s="41"/>
      <c r="C165" s="41"/>
      <c r="D165" s="41"/>
      <c r="E165" s="70"/>
      <c r="F165" s="70"/>
      <c r="G165" s="43"/>
      <c r="H165" s="71"/>
      <c r="I165" s="72"/>
      <c r="J165" s="33" t="e">
        <f t="shared" si="3"/>
        <v>#DIV/0!</v>
      </c>
      <c r="K165" s="42"/>
      <c r="L165" s="42"/>
      <c r="M165" s="41"/>
    </row>
    <row r="166" spans="1:13">
      <c r="A166" s="24">
        <v>159</v>
      </c>
      <c r="B166" s="41"/>
      <c r="C166" s="41"/>
      <c r="D166" s="41"/>
      <c r="E166" s="70"/>
      <c r="F166" s="70"/>
      <c r="G166" s="43"/>
      <c r="H166" s="71"/>
      <c r="I166" s="72"/>
      <c r="J166" s="59" t="e">
        <f t="shared" si="3"/>
        <v>#DIV/0!</v>
      </c>
      <c r="K166" s="42"/>
      <c r="L166" s="42"/>
      <c r="M166" s="41"/>
    </row>
    <row r="167" spans="1:13">
      <c r="A167" s="24">
        <v>160</v>
      </c>
      <c r="B167" s="41"/>
      <c r="C167" s="41"/>
      <c r="D167" s="41"/>
      <c r="E167" s="70"/>
      <c r="F167" s="70"/>
      <c r="G167" s="43"/>
      <c r="H167" s="71"/>
      <c r="I167" s="72"/>
      <c r="J167" s="59" t="e">
        <f t="shared" si="3"/>
        <v>#DIV/0!</v>
      </c>
      <c r="K167" s="42"/>
      <c r="L167" s="42"/>
      <c r="M167" s="41"/>
    </row>
    <row r="168" spans="1:13">
      <c r="A168" s="24">
        <v>161</v>
      </c>
      <c r="B168" s="41"/>
      <c r="C168" s="41"/>
      <c r="D168" s="41"/>
      <c r="E168" s="70"/>
      <c r="F168" s="70"/>
      <c r="G168" s="43"/>
      <c r="H168" s="71"/>
      <c r="I168" s="72"/>
      <c r="J168" s="33" t="e">
        <f t="shared" si="3"/>
        <v>#DIV/0!</v>
      </c>
      <c r="K168" s="42"/>
      <c r="L168" s="42"/>
      <c r="M168" s="41"/>
    </row>
    <row r="169" spans="1:13">
      <c r="A169" s="24">
        <v>162</v>
      </c>
      <c r="B169" s="41"/>
      <c r="C169" s="41"/>
      <c r="D169" s="41"/>
      <c r="E169" s="70"/>
      <c r="F169" s="70"/>
      <c r="G169" s="43"/>
      <c r="H169" s="71"/>
      <c r="I169" s="72"/>
      <c r="J169" s="59" t="e">
        <f t="shared" si="3"/>
        <v>#DIV/0!</v>
      </c>
      <c r="K169" s="42"/>
      <c r="L169" s="42"/>
      <c r="M169" s="41"/>
    </row>
    <row r="170" spans="1:13">
      <c r="A170" s="24">
        <v>163</v>
      </c>
      <c r="B170" s="41"/>
      <c r="C170" s="41"/>
      <c r="D170" s="41"/>
      <c r="E170" s="70"/>
      <c r="F170" s="70"/>
      <c r="G170" s="43"/>
      <c r="H170" s="71"/>
      <c r="I170" s="72"/>
      <c r="J170" s="59" t="e">
        <f t="shared" si="3"/>
        <v>#DIV/0!</v>
      </c>
      <c r="K170" s="42"/>
      <c r="L170" s="42"/>
      <c r="M170" s="41"/>
    </row>
    <row r="171" spans="1:13">
      <c r="A171" s="24">
        <v>164</v>
      </c>
      <c r="B171" s="41"/>
      <c r="C171" s="41"/>
      <c r="D171" s="41"/>
      <c r="E171" s="70"/>
      <c r="F171" s="70"/>
      <c r="G171" s="43"/>
      <c r="H171" s="71"/>
      <c r="I171" s="72"/>
      <c r="J171" s="33" t="e">
        <f t="shared" si="3"/>
        <v>#DIV/0!</v>
      </c>
      <c r="K171" s="42"/>
      <c r="L171" s="42"/>
      <c r="M171" s="41"/>
    </row>
    <row r="172" spans="1:13">
      <c r="A172" s="24">
        <v>165</v>
      </c>
      <c r="B172" s="41"/>
      <c r="C172" s="41"/>
      <c r="D172" s="41"/>
      <c r="E172" s="70"/>
      <c r="F172" s="70"/>
      <c r="G172" s="43"/>
      <c r="H172" s="71"/>
      <c r="I172" s="72"/>
      <c r="J172" s="33" t="e">
        <f t="shared" si="3"/>
        <v>#DIV/0!</v>
      </c>
      <c r="K172" s="42"/>
      <c r="L172" s="42"/>
      <c r="M172" s="41"/>
    </row>
    <row r="173" spans="1:13">
      <c r="A173" s="65">
        <v>166</v>
      </c>
      <c r="B173" s="41"/>
      <c r="C173" s="41"/>
      <c r="D173" s="41"/>
      <c r="E173" s="70"/>
      <c r="F173" s="70"/>
      <c r="G173" s="43"/>
      <c r="H173" s="71"/>
      <c r="I173" s="72"/>
      <c r="J173" s="33" t="e">
        <f t="shared" si="3"/>
        <v>#DIV/0!</v>
      </c>
      <c r="K173" s="42"/>
      <c r="L173" s="42"/>
      <c r="M173" s="41"/>
    </row>
    <row r="174" spans="1:13">
      <c r="A174" s="65">
        <v>167</v>
      </c>
      <c r="B174" s="41"/>
      <c r="C174" s="41"/>
      <c r="D174" s="41"/>
      <c r="E174" s="70"/>
      <c r="F174" s="70"/>
      <c r="G174" s="43"/>
      <c r="H174" s="71"/>
      <c r="I174" s="72"/>
      <c r="J174" s="33" t="e">
        <f t="shared" si="3"/>
        <v>#DIV/0!</v>
      </c>
      <c r="K174" s="42"/>
      <c r="L174" s="42"/>
      <c r="M174" s="41"/>
    </row>
    <row r="175" spans="1:13">
      <c r="A175" s="24">
        <v>168</v>
      </c>
      <c r="B175" s="41"/>
      <c r="C175" s="41"/>
      <c r="D175" s="41"/>
      <c r="E175" s="70"/>
      <c r="F175" s="70"/>
      <c r="G175" s="43"/>
      <c r="H175" s="71"/>
      <c r="I175" s="72"/>
      <c r="J175" s="59" t="e">
        <f t="shared" si="3"/>
        <v>#DIV/0!</v>
      </c>
      <c r="K175" s="42"/>
      <c r="L175" s="42"/>
      <c r="M175" s="41"/>
    </row>
    <row r="176" spans="1:13">
      <c r="A176" s="24">
        <v>169</v>
      </c>
      <c r="B176" s="41"/>
      <c r="C176" s="41"/>
      <c r="D176" s="41"/>
      <c r="E176" s="70"/>
      <c r="F176" s="70"/>
      <c r="G176" s="43"/>
      <c r="H176" s="71"/>
      <c r="I176" s="72"/>
      <c r="J176" s="59" t="e">
        <f t="shared" si="3"/>
        <v>#DIV/0!</v>
      </c>
      <c r="K176" s="42"/>
      <c r="L176" s="42"/>
      <c r="M176" s="41"/>
    </row>
    <row r="177" spans="1:13">
      <c r="A177" s="24">
        <v>170</v>
      </c>
      <c r="B177" s="41"/>
      <c r="C177" s="41"/>
      <c r="D177" s="41"/>
      <c r="E177" s="70"/>
      <c r="F177" s="70"/>
      <c r="G177" s="43"/>
      <c r="H177" s="71"/>
      <c r="I177" s="72"/>
      <c r="J177" s="33" t="e">
        <f t="shared" si="3"/>
        <v>#DIV/0!</v>
      </c>
      <c r="K177" s="42"/>
      <c r="L177" s="42"/>
      <c r="M177" s="41"/>
    </row>
    <row r="178" spans="1:13">
      <c r="A178" s="24">
        <v>171</v>
      </c>
      <c r="B178" s="41"/>
      <c r="C178" s="41"/>
      <c r="D178" s="41"/>
      <c r="E178" s="70"/>
      <c r="F178" s="70"/>
      <c r="G178" s="43"/>
      <c r="H178" s="71"/>
      <c r="I178" s="72"/>
      <c r="J178" s="59" t="e">
        <f t="shared" si="3"/>
        <v>#DIV/0!</v>
      </c>
      <c r="K178" s="42"/>
      <c r="L178" s="42"/>
      <c r="M178" s="41"/>
    </row>
    <row r="179" spans="1:13">
      <c r="A179" s="24">
        <v>172</v>
      </c>
      <c r="B179" s="41"/>
      <c r="C179" s="41"/>
      <c r="D179" s="41"/>
      <c r="E179" s="70"/>
      <c r="F179" s="70"/>
      <c r="G179" s="43"/>
      <c r="H179" s="71"/>
      <c r="I179" s="72"/>
      <c r="J179" s="59" t="e">
        <f t="shared" si="3"/>
        <v>#DIV/0!</v>
      </c>
      <c r="K179" s="42"/>
      <c r="L179" s="42"/>
      <c r="M179" s="41"/>
    </row>
    <row r="180" spans="1:13">
      <c r="A180" s="24">
        <v>173</v>
      </c>
      <c r="B180" s="41"/>
      <c r="C180" s="41"/>
      <c r="D180" s="41"/>
      <c r="E180" s="70"/>
      <c r="F180" s="70"/>
      <c r="G180" s="43"/>
      <c r="H180" s="71"/>
      <c r="I180" s="72"/>
      <c r="J180" s="33" t="e">
        <f t="shared" si="3"/>
        <v>#DIV/0!</v>
      </c>
      <c r="K180" s="42"/>
      <c r="L180" s="42"/>
      <c r="M180" s="41"/>
    </row>
    <row r="181" spans="1:13">
      <c r="A181" s="24">
        <v>174</v>
      </c>
      <c r="B181" s="41"/>
      <c r="C181" s="41"/>
      <c r="D181" s="41"/>
      <c r="E181" s="70"/>
      <c r="F181" s="70"/>
      <c r="G181" s="43"/>
      <c r="H181" s="71"/>
      <c r="I181" s="72"/>
      <c r="J181" s="33" t="e">
        <f t="shared" si="3"/>
        <v>#DIV/0!</v>
      </c>
      <c r="K181" s="42"/>
      <c r="L181" s="42"/>
      <c r="M181" s="41"/>
    </row>
    <row r="182" spans="1:13">
      <c r="A182" s="24">
        <v>175</v>
      </c>
      <c r="B182" s="41"/>
      <c r="C182" s="41"/>
      <c r="D182" s="41"/>
      <c r="E182" s="70"/>
      <c r="F182" s="70"/>
      <c r="G182" s="43"/>
      <c r="H182" s="71"/>
      <c r="I182" s="72"/>
      <c r="J182" s="33" t="e">
        <f t="shared" si="3"/>
        <v>#DIV/0!</v>
      </c>
      <c r="K182" s="42"/>
      <c r="L182" s="42"/>
      <c r="M182" s="41"/>
    </row>
    <row r="183" spans="1:13">
      <c r="A183" s="65">
        <v>176</v>
      </c>
      <c r="B183" s="41"/>
      <c r="C183" s="41"/>
      <c r="D183" s="41"/>
      <c r="E183" s="70"/>
      <c r="F183" s="70"/>
      <c r="G183" s="43"/>
      <c r="H183" s="71"/>
      <c r="I183" s="72"/>
      <c r="J183" s="33" t="e">
        <f t="shared" si="3"/>
        <v>#DIV/0!</v>
      </c>
      <c r="K183" s="42"/>
      <c r="L183" s="42"/>
      <c r="M183" s="41"/>
    </row>
    <row r="184" spans="1:13">
      <c r="A184" s="65">
        <v>177</v>
      </c>
      <c r="B184" s="41"/>
      <c r="C184" s="41"/>
      <c r="D184" s="41"/>
      <c r="E184" s="70"/>
      <c r="F184" s="70"/>
      <c r="G184" s="43"/>
      <c r="H184" s="71"/>
      <c r="I184" s="72"/>
      <c r="J184" s="59" t="e">
        <f t="shared" si="3"/>
        <v>#DIV/0!</v>
      </c>
      <c r="K184" s="42"/>
      <c r="L184" s="42"/>
      <c r="M184" s="41"/>
    </row>
    <row r="185" spans="1:13">
      <c r="A185" s="24">
        <v>178</v>
      </c>
      <c r="B185" s="41"/>
      <c r="C185" s="41"/>
      <c r="D185" s="41"/>
      <c r="E185" s="70"/>
      <c r="F185" s="70"/>
      <c r="G185" s="43"/>
      <c r="H185" s="71"/>
      <c r="I185" s="72"/>
      <c r="J185" s="59" t="e">
        <f t="shared" si="3"/>
        <v>#DIV/0!</v>
      </c>
      <c r="K185" s="42"/>
      <c r="L185" s="42"/>
      <c r="M185" s="41"/>
    </row>
    <row r="186" spans="1:13">
      <c r="A186" s="24">
        <v>179</v>
      </c>
      <c r="B186" s="41"/>
      <c r="C186" s="41"/>
      <c r="D186" s="41"/>
      <c r="E186" s="70"/>
      <c r="F186" s="70"/>
      <c r="G186" s="43"/>
      <c r="H186" s="71"/>
      <c r="I186" s="72"/>
      <c r="J186" s="33" t="e">
        <f t="shared" si="3"/>
        <v>#DIV/0!</v>
      </c>
      <c r="K186" s="42"/>
      <c r="L186" s="42"/>
      <c r="M186" s="41"/>
    </row>
    <row r="187" spans="1:13">
      <c r="A187" s="24">
        <v>180</v>
      </c>
      <c r="B187" s="41"/>
      <c r="C187" s="41"/>
      <c r="D187" s="41"/>
      <c r="E187" s="70"/>
      <c r="F187" s="70"/>
      <c r="G187" s="43"/>
      <c r="H187" s="71"/>
      <c r="I187" s="72"/>
      <c r="J187" s="59" t="e">
        <f t="shared" si="3"/>
        <v>#DIV/0!</v>
      </c>
      <c r="K187" s="42"/>
      <c r="L187" s="42"/>
      <c r="M187" s="41"/>
    </row>
    <row r="188" spans="1:13">
      <c r="A188" s="24">
        <v>181</v>
      </c>
      <c r="B188" s="41"/>
      <c r="C188" s="41"/>
      <c r="D188" s="41"/>
      <c r="E188" s="70"/>
      <c r="F188" s="70"/>
      <c r="G188" s="43"/>
      <c r="H188" s="71"/>
      <c r="I188" s="72"/>
      <c r="J188" s="59" t="e">
        <f t="shared" si="3"/>
        <v>#DIV/0!</v>
      </c>
      <c r="K188" s="42"/>
      <c r="L188" s="42"/>
      <c r="M188" s="41"/>
    </row>
    <row r="189" spans="1:13">
      <c r="A189" s="24">
        <v>182</v>
      </c>
      <c r="B189" s="41"/>
      <c r="C189" s="41"/>
      <c r="D189" s="41"/>
      <c r="E189" s="70"/>
      <c r="F189" s="70"/>
      <c r="G189" s="43"/>
      <c r="H189" s="71"/>
      <c r="I189" s="72"/>
      <c r="J189" s="33" t="e">
        <f t="shared" si="3"/>
        <v>#DIV/0!</v>
      </c>
      <c r="K189" s="42"/>
      <c r="L189" s="42"/>
      <c r="M189" s="41"/>
    </row>
    <row r="190" spans="1:13">
      <c r="A190" s="24">
        <v>183</v>
      </c>
      <c r="B190" s="41"/>
      <c r="C190" s="41"/>
      <c r="D190" s="41"/>
      <c r="E190" s="70"/>
      <c r="F190" s="70"/>
      <c r="G190" s="43"/>
      <c r="H190" s="71"/>
      <c r="I190" s="72"/>
      <c r="J190" s="33" t="e">
        <f t="shared" si="3"/>
        <v>#DIV/0!</v>
      </c>
      <c r="K190" s="42"/>
      <c r="L190" s="42"/>
      <c r="M190" s="41"/>
    </row>
    <row r="191" spans="1:13">
      <c r="A191" s="24">
        <v>184</v>
      </c>
      <c r="B191" s="41"/>
      <c r="C191" s="41"/>
      <c r="D191" s="41"/>
      <c r="E191" s="70"/>
      <c r="F191" s="70"/>
      <c r="G191" s="43"/>
      <c r="H191" s="71"/>
      <c r="I191" s="72"/>
      <c r="J191" s="33" t="e">
        <f t="shared" si="3"/>
        <v>#DIV/0!</v>
      </c>
      <c r="K191" s="42"/>
      <c r="L191" s="42"/>
      <c r="M191" s="41"/>
    </row>
    <row r="192" spans="1:13">
      <c r="A192" s="24">
        <v>185</v>
      </c>
      <c r="B192" s="41"/>
      <c r="C192" s="41"/>
      <c r="D192" s="41"/>
      <c r="E192" s="70"/>
      <c r="F192" s="70"/>
      <c r="G192" s="43"/>
      <c r="H192" s="71"/>
      <c r="I192" s="72"/>
      <c r="J192" s="33" t="e">
        <f t="shared" si="3"/>
        <v>#DIV/0!</v>
      </c>
      <c r="K192" s="42"/>
      <c r="L192" s="42"/>
      <c r="M192" s="41"/>
    </row>
    <row r="193" spans="1:13">
      <c r="A193" s="65">
        <v>186</v>
      </c>
      <c r="B193" s="41"/>
      <c r="C193" s="41"/>
      <c r="D193" s="41"/>
      <c r="E193" s="70"/>
      <c r="F193" s="70"/>
      <c r="G193" s="43"/>
      <c r="H193" s="71"/>
      <c r="I193" s="72"/>
      <c r="J193" s="59" t="e">
        <f t="shared" si="3"/>
        <v>#DIV/0!</v>
      </c>
      <c r="K193" s="42"/>
      <c r="L193" s="42"/>
      <c r="M193" s="41"/>
    </row>
    <row r="194" spans="1:13">
      <c r="A194" s="65">
        <v>187</v>
      </c>
      <c r="B194" s="41"/>
      <c r="C194" s="41"/>
      <c r="D194" s="41"/>
      <c r="E194" s="70"/>
      <c r="F194" s="70"/>
      <c r="G194" s="43"/>
      <c r="H194" s="71"/>
      <c r="I194" s="72"/>
      <c r="J194" s="59" t="e">
        <f t="shared" si="3"/>
        <v>#DIV/0!</v>
      </c>
      <c r="K194" s="42"/>
      <c r="L194" s="42"/>
      <c r="M194" s="41"/>
    </row>
    <row r="195" spans="1:13">
      <c r="A195" s="24">
        <v>188</v>
      </c>
      <c r="B195" s="41"/>
      <c r="C195" s="41"/>
      <c r="D195" s="41"/>
      <c r="E195" s="70"/>
      <c r="F195" s="70"/>
      <c r="G195" s="43"/>
      <c r="H195" s="71"/>
      <c r="I195" s="72"/>
      <c r="J195" s="33" t="e">
        <f t="shared" si="3"/>
        <v>#DIV/0!</v>
      </c>
      <c r="K195" s="42"/>
      <c r="L195" s="42"/>
      <c r="M195" s="41"/>
    </row>
    <row r="196" spans="1:13">
      <c r="A196" s="24">
        <v>189</v>
      </c>
      <c r="B196" s="41"/>
      <c r="C196" s="41"/>
      <c r="D196" s="41"/>
      <c r="E196" s="70"/>
      <c r="F196" s="70"/>
      <c r="G196" s="43"/>
      <c r="H196" s="71"/>
      <c r="I196" s="72"/>
      <c r="J196" s="59" t="e">
        <f t="shared" si="3"/>
        <v>#DIV/0!</v>
      </c>
      <c r="K196" s="42"/>
      <c r="L196" s="42"/>
      <c r="M196" s="41"/>
    </row>
    <row r="197" spans="1:13">
      <c r="A197" s="24">
        <v>190</v>
      </c>
      <c r="B197" s="41"/>
      <c r="C197" s="41"/>
      <c r="D197" s="41"/>
      <c r="E197" s="70"/>
      <c r="F197" s="70"/>
      <c r="G197" s="43"/>
      <c r="H197" s="71"/>
      <c r="I197" s="72"/>
      <c r="J197" s="59" t="e">
        <f t="shared" si="3"/>
        <v>#DIV/0!</v>
      </c>
      <c r="K197" s="42"/>
      <c r="L197" s="42"/>
      <c r="M197" s="41"/>
    </row>
    <row r="198" spans="1:13">
      <c r="A198" s="24">
        <v>191</v>
      </c>
      <c r="B198" s="41"/>
      <c r="C198" s="41"/>
      <c r="D198" s="41"/>
      <c r="E198" s="70"/>
      <c r="F198" s="70"/>
      <c r="G198" s="43"/>
      <c r="H198" s="71"/>
      <c r="I198" s="72"/>
      <c r="J198" s="33" t="e">
        <f t="shared" si="3"/>
        <v>#DIV/0!</v>
      </c>
      <c r="K198" s="42"/>
      <c r="L198" s="42"/>
      <c r="M198" s="41"/>
    </row>
    <row r="199" spans="1:13">
      <c r="A199" s="24">
        <v>192</v>
      </c>
      <c r="B199" s="41"/>
      <c r="C199" s="41"/>
      <c r="D199" s="41"/>
      <c r="E199" s="70"/>
      <c r="F199" s="70"/>
      <c r="G199" s="43"/>
      <c r="H199" s="71"/>
      <c r="I199" s="72"/>
      <c r="J199" s="33" t="e">
        <f t="shared" si="3"/>
        <v>#DIV/0!</v>
      </c>
      <c r="K199" s="42"/>
      <c r="L199" s="42"/>
      <c r="M199" s="41"/>
    </row>
    <row r="200" spans="1:13">
      <c r="A200" s="24">
        <v>193</v>
      </c>
      <c r="B200" s="41"/>
      <c r="C200" s="41"/>
      <c r="D200" s="41"/>
      <c r="E200" s="70"/>
      <c r="F200" s="70"/>
      <c r="G200" s="43"/>
      <c r="H200" s="71"/>
      <c r="I200" s="72"/>
      <c r="J200" s="33" t="e">
        <f t="shared" ref="J200:J263" si="4">H200/I200</f>
        <v>#DIV/0!</v>
      </c>
      <c r="K200" s="42"/>
      <c r="L200" s="42"/>
      <c r="M200" s="41"/>
    </row>
    <row r="201" spans="1:13">
      <c r="A201" s="24">
        <v>194</v>
      </c>
      <c r="B201" s="41"/>
      <c r="C201" s="41"/>
      <c r="D201" s="41"/>
      <c r="E201" s="70"/>
      <c r="F201" s="70"/>
      <c r="G201" s="43"/>
      <c r="H201" s="71"/>
      <c r="I201" s="72"/>
      <c r="J201" s="33" t="e">
        <f t="shared" si="4"/>
        <v>#DIV/0!</v>
      </c>
      <c r="K201" s="42"/>
      <c r="L201" s="42"/>
      <c r="M201" s="41"/>
    </row>
    <row r="202" spans="1:13">
      <c r="A202" s="24">
        <v>195</v>
      </c>
      <c r="B202" s="41"/>
      <c r="C202" s="41"/>
      <c r="D202" s="41"/>
      <c r="E202" s="70"/>
      <c r="F202" s="70"/>
      <c r="G202" s="43"/>
      <c r="H202" s="71"/>
      <c r="I202" s="72"/>
      <c r="J202" s="59" t="e">
        <f t="shared" si="4"/>
        <v>#DIV/0!</v>
      </c>
      <c r="K202" s="42"/>
      <c r="L202" s="42"/>
      <c r="M202" s="41"/>
    </row>
    <row r="203" spans="1:13">
      <c r="A203" s="65">
        <v>196</v>
      </c>
      <c r="B203" s="41"/>
      <c r="C203" s="41"/>
      <c r="D203" s="41"/>
      <c r="E203" s="70"/>
      <c r="F203" s="70"/>
      <c r="G203" s="43"/>
      <c r="H203" s="71"/>
      <c r="I203" s="72"/>
      <c r="J203" s="59" t="e">
        <f t="shared" si="4"/>
        <v>#DIV/0!</v>
      </c>
      <c r="K203" s="42"/>
      <c r="L203" s="42"/>
      <c r="M203" s="41"/>
    </row>
    <row r="204" spans="1:13">
      <c r="A204" s="65">
        <v>197</v>
      </c>
      <c r="B204" s="41"/>
      <c r="C204" s="41"/>
      <c r="D204" s="41"/>
      <c r="E204" s="70"/>
      <c r="F204" s="70"/>
      <c r="G204" s="43"/>
      <c r="H204" s="71"/>
      <c r="I204" s="72"/>
      <c r="J204" s="33" t="e">
        <f t="shared" si="4"/>
        <v>#DIV/0!</v>
      </c>
      <c r="K204" s="42"/>
      <c r="L204" s="42"/>
      <c r="M204" s="41"/>
    </row>
    <row r="205" spans="1:13">
      <c r="A205" s="24">
        <v>198</v>
      </c>
      <c r="B205" s="41"/>
      <c r="C205" s="41"/>
      <c r="D205" s="41"/>
      <c r="E205" s="70"/>
      <c r="F205" s="70"/>
      <c r="G205" s="43"/>
      <c r="H205" s="71"/>
      <c r="I205" s="72"/>
      <c r="J205" s="59" t="e">
        <f t="shared" si="4"/>
        <v>#DIV/0!</v>
      </c>
      <c r="K205" s="42"/>
      <c r="L205" s="42"/>
      <c r="M205" s="41"/>
    </row>
    <row r="206" spans="1:13">
      <c r="A206" s="24">
        <v>199</v>
      </c>
      <c r="B206" s="41"/>
      <c r="C206" s="41"/>
      <c r="D206" s="41"/>
      <c r="E206" s="70"/>
      <c r="F206" s="70"/>
      <c r="G206" s="43"/>
      <c r="H206" s="71"/>
      <c r="I206" s="72"/>
      <c r="J206" s="59" t="e">
        <f t="shared" si="4"/>
        <v>#DIV/0!</v>
      </c>
      <c r="K206" s="42"/>
      <c r="L206" s="42"/>
      <c r="M206" s="41"/>
    </row>
    <row r="207" spans="1:13">
      <c r="A207" s="24">
        <v>200</v>
      </c>
      <c r="B207" s="41"/>
      <c r="C207" s="41"/>
      <c r="D207" s="41"/>
      <c r="E207" s="70"/>
      <c r="F207" s="70"/>
      <c r="G207" s="43"/>
      <c r="H207" s="71"/>
      <c r="I207" s="72"/>
      <c r="J207" s="33" t="e">
        <f t="shared" si="4"/>
        <v>#DIV/0!</v>
      </c>
      <c r="K207" s="42"/>
      <c r="L207" s="42"/>
      <c r="M207" s="41"/>
    </row>
    <row r="208" spans="1:13">
      <c r="A208" s="24">
        <v>201</v>
      </c>
      <c r="B208" s="41"/>
      <c r="C208" s="41"/>
      <c r="D208" s="41"/>
      <c r="E208" s="70"/>
      <c r="F208" s="70"/>
      <c r="G208" s="43"/>
      <c r="H208" s="71"/>
      <c r="I208" s="72"/>
      <c r="J208" s="33" t="e">
        <f t="shared" si="4"/>
        <v>#DIV/0!</v>
      </c>
      <c r="K208" s="42"/>
      <c r="L208" s="42"/>
      <c r="M208" s="41"/>
    </row>
    <row r="209" spans="1:13">
      <c r="A209" s="24">
        <v>202</v>
      </c>
      <c r="B209" s="41"/>
      <c r="C209" s="41"/>
      <c r="D209" s="41"/>
      <c r="E209" s="70"/>
      <c r="F209" s="70"/>
      <c r="G209" s="43"/>
      <c r="H209" s="71"/>
      <c r="I209" s="72"/>
      <c r="J209" s="33" t="e">
        <f t="shared" si="4"/>
        <v>#DIV/0!</v>
      </c>
      <c r="K209" s="42"/>
      <c r="L209" s="42"/>
      <c r="M209" s="41"/>
    </row>
    <row r="210" spans="1:13">
      <c r="A210" s="24">
        <v>203</v>
      </c>
      <c r="B210" s="41"/>
      <c r="C210" s="41"/>
      <c r="D210" s="41"/>
      <c r="E210" s="70"/>
      <c r="F210" s="70"/>
      <c r="G210" s="43"/>
      <c r="H210" s="71"/>
      <c r="I210" s="72"/>
      <c r="J210" s="33" t="e">
        <f t="shared" si="4"/>
        <v>#DIV/0!</v>
      </c>
      <c r="K210" s="42"/>
      <c r="L210" s="42"/>
      <c r="M210" s="41"/>
    </row>
    <row r="211" spans="1:13">
      <c r="A211" s="24">
        <v>204</v>
      </c>
      <c r="B211" s="41"/>
      <c r="C211" s="41"/>
      <c r="D211" s="41"/>
      <c r="E211" s="70"/>
      <c r="F211" s="70"/>
      <c r="G211" s="43"/>
      <c r="H211" s="71"/>
      <c r="I211" s="72"/>
      <c r="J211" s="59" t="e">
        <f t="shared" si="4"/>
        <v>#DIV/0!</v>
      </c>
      <c r="K211" s="42"/>
      <c r="L211" s="42"/>
      <c r="M211" s="41"/>
    </row>
    <row r="212" spans="1:13">
      <c r="A212" s="24">
        <v>205</v>
      </c>
      <c r="B212" s="41"/>
      <c r="C212" s="41"/>
      <c r="D212" s="41"/>
      <c r="E212" s="70"/>
      <c r="F212" s="70"/>
      <c r="G212" s="43"/>
      <c r="H212" s="71"/>
      <c r="I212" s="72"/>
      <c r="J212" s="59" t="e">
        <f t="shared" si="4"/>
        <v>#DIV/0!</v>
      </c>
      <c r="K212" s="42"/>
      <c r="L212" s="42"/>
      <c r="M212" s="41"/>
    </row>
    <row r="213" spans="1:13">
      <c r="A213" s="65">
        <v>206</v>
      </c>
      <c r="B213" s="41"/>
      <c r="C213" s="41"/>
      <c r="D213" s="41"/>
      <c r="E213" s="70"/>
      <c r="F213" s="70"/>
      <c r="G213" s="43"/>
      <c r="H213" s="71"/>
      <c r="I213" s="72"/>
      <c r="J213" s="33" t="e">
        <f t="shared" si="4"/>
        <v>#DIV/0!</v>
      </c>
      <c r="K213" s="42"/>
      <c r="L213" s="42"/>
      <c r="M213" s="41"/>
    </row>
    <row r="214" spans="1:13">
      <c r="A214" s="65">
        <v>207</v>
      </c>
      <c r="B214" s="41"/>
      <c r="C214" s="41"/>
      <c r="D214" s="41"/>
      <c r="E214" s="70"/>
      <c r="F214" s="70"/>
      <c r="G214" s="43"/>
      <c r="H214" s="71"/>
      <c r="I214" s="72"/>
      <c r="J214" s="59" t="e">
        <f t="shared" si="4"/>
        <v>#DIV/0!</v>
      </c>
      <c r="K214" s="42"/>
      <c r="L214" s="42"/>
      <c r="M214" s="41"/>
    </row>
    <row r="215" spans="1:13">
      <c r="A215" s="24">
        <v>208</v>
      </c>
      <c r="B215" s="41"/>
      <c r="C215" s="41"/>
      <c r="D215" s="41"/>
      <c r="E215" s="70"/>
      <c r="F215" s="70"/>
      <c r="G215" s="43"/>
      <c r="H215" s="71"/>
      <c r="I215" s="72"/>
      <c r="J215" s="59" t="e">
        <f t="shared" si="4"/>
        <v>#DIV/0!</v>
      </c>
      <c r="K215" s="42"/>
      <c r="L215" s="42"/>
      <c r="M215" s="41"/>
    </row>
    <row r="216" spans="1:13">
      <c r="A216" s="24">
        <v>209</v>
      </c>
      <c r="B216" s="41"/>
      <c r="C216" s="41"/>
      <c r="D216" s="41"/>
      <c r="E216" s="70"/>
      <c r="F216" s="70"/>
      <c r="G216" s="43"/>
      <c r="H216" s="71"/>
      <c r="I216" s="72"/>
      <c r="J216" s="33" t="e">
        <f t="shared" si="4"/>
        <v>#DIV/0!</v>
      </c>
      <c r="K216" s="42"/>
      <c r="L216" s="42"/>
      <c r="M216" s="41"/>
    </row>
    <row r="217" spans="1:13">
      <c r="A217" s="24">
        <v>210</v>
      </c>
      <c r="B217" s="41"/>
      <c r="C217" s="41"/>
      <c r="D217" s="41"/>
      <c r="E217" s="70"/>
      <c r="F217" s="70"/>
      <c r="G217" s="43"/>
      <c r="H217" s="71"/>
      <c r="I217" s="72"/>
      <c r="J217" s="33" t="e">
        <f t="shared" si="4"/>
        <v>#DIV/0!</v>
      </c>
      <c r="K217" s="42"/>
      <c r="L217" s="42"/>
      <c r="M217" s="41"/>
    </row>
    <row r="218" spans="1:13">
      <c r="A218" s="24">
        <v>211</v>
      </c>
      <c r="B218" s="41"/>
      <c r="C218" s="41"/>
      <c r="D218" s="41"/>
      <c r="E218" s="70"/>
      <c r="F218" s="70"/>
      <c r="G218" s="43"/>
      <c r="H218" s="71"/>
      <c r="I218" s="72"/>
      <c r="J218" s="33" t="e">
        <f t="shared" si="4"/>
        <v>#DIV/0!</v>
      </c>
      <c r="K218" s="42"/>
      <c r="L218" s="42"/>
      <c r="M218" s="41"/>
    </row>
    <row r="219" spans="1:13">
      <c r="A219" s="24">
        <v>212</v>
      </c>
      <c r="B219" s="41"/>
      <c r="C219" s="41"/>
      <c r="D219" s="41"/>
      <c r="E219" s="70"/>
      <c r="F219" s="70"/>
      <c r="G219" s="43"/>
      <c r="H219" s="71"/>
      <c r="I219" s="72"/>
      <c r="J219" s="33" t="e">
        <f t="shared" si="4"/>
        <v>#DIV/0!</v>
      </c>
      <c r="K219" s="42"/>
      <c r="L219" s="42"/>
      <c r="M219" s="41"/>
    </row>
    <row r="220" spans="1:13">
      <c r="A220" s="24">
        <v>213</v>
      </c>
      <c r="B220" s="41"/>
      <c r="C220" s="41"/>
      <c r="D220" s="41"/>
      <c r="E220" s="70"/>
      <c r="F220" s="70"/>
      <c r="G220" s="43"/>
      <c r="H220" s="71"/>
      <c r="I220" s="72"/>
      <c r="J220" s="59" t="e">
        <f t="shared" si="4"/>
        <v>#DIV/0!</v>
      </c>
      <c r="K220" s="42"/>
      <c r="L220" s="42"/>
      <c r="M220" s="41"/>
    </row>
    <row r="221" spans="1:13">
      <c r="A221" s="24">
        <v>214</v>
      </c>
      <c r="B221" s="41"/>
      <c r="C221" s="41"/>
      <c r="D221" s="41"/>
      <c r="E221" s="70"/>
      <c r="F221" s="70"/>
      <c r="G221" s="43"/>
      <c r="H221" s="71"/>
      <c r="I221" s="72"/>
      <c r="J221" s="59" t="e">
        <f t="shared" si="4"/>
        <v>#DIV/0!</v>
      </c>
      <c r="K221" s="42"/>
      <c r="L221" s="42"/>
      <c r="M221" s="41"/>
    </row>
    <row r="222" spans="1:13">
      <c r="A222" s="24">
        <v>215</v>
      </c>
      <c r="B222" s="41"/>
      <c r="C222" s="41"/>
      <c r="D222" s="41"/>
      <c r="E222" s="70"/>
      <c r="F222" s="70"/>
      <c r="G222" s="43"/>
      <c r="H222" s="71"/>
      <c r="I222" s="72"/>
      <c r="J222" s="33" t="e">
        <f t="shared" si="4"/>
        <v>#DIV/0!</v>
      </c>
      <c r="K222" s="42"/>
      <c r="L222" s="42"/>
      <c r="M222" s="41"/>
    </row>
    <row r="223" spans="1:13">
      <c r="A223" s="65">
        <v>216</v>
      </c>
      <c r="B223" s="41"/>
      <c r="C223" s="41"/>
      <c r="D223" s="41"/>
      <c r="E223" s="70"/>
      <c r="F223" s="70"/>
      <c r="G223" s="43"/>
      <c r="H223" s="71"/>
      <c r="I223" s="72"/>
      <c r="J223" s="59" t="e">
        <f t="shared" si="4"/>
        <v>#DIV/0!</v>
      </c>
      <c r="K223" s="42"/>
      <c r="L223" s="42"/>
      <c r="M223" s="41"/>
    </row>
    <row r="224" spans="1:13">
      <c r="A224" s="65">
        <v>217</v>
      </c>
      <c r="B224" s="41"/>
      <c r="C224" s="41"/>
      <c r="D224" s="41"/>
      <c r="E224" s="70"/>
      <c r="F224" s="70"/>
      <c r="G224" s="43"/>
      <c r="H224" s="71"/>
      <c r="I224" s="72"/>
      <c r="J224" s="59" t="e">
        <f t="shared" si="4"/>
        <v>#DIV/0!</v>
      </c>
      <c r="K224" s="42"/>
      <c r="L224" s="42"/>
      <c r="M224" s="41"/>
    </row>
    <row r="225" spans="1:13">
      <c r="A225" s="24">
        <v>218</v>
      </c>
      <c r="B225" s="41"/>
      <c r="C225" s="41"/>
      <c r="D225" s="41"/>
      <c r="E225" s="70"/>
      <c r="F225" s="70"/>
      <c r="G225" s="43"/>
      <c r="H225" s="71"/>
      <c r="I225" s="72"/>
      <c r="J225" s="33" t="e">
        <f t="shared" si="4"/>
        <v>#DIV/0!</v>
      </c>
      <c r="K225" s="42"/>
      <c r="L225" s="42"/>
      <c r="M225" s="41"/>
    </row>
    <row r="226" spans="1:13">
      <c r="A226" s="24">
        <v>219</v>
      </c>
      <c r="B226" s="41"/>
      <c r="C226" s="41"/>
      <c r="D226" s="41"/>
      <c r="E226" s="70"/>
      <c r="F226" s="70"/>
      <c r="G226" s="43"/>
      <c r="H226" s="71"/>
      <c r="I226" s="72"/>
      <c r="J226" s="33" t="e">
        <f t="shared" si="4"/>
        <v>#DIV/0!</v>
      </c>
      <c r="K226" s="42"/>
      <c r="L226" s="42"/>
      <c r="M226" s="41"/>
    </row>
    <row r="227" spans="1:13">
      <c r="A227" s="24">
        <v>220</v>
      </c>
      <c r="B227" s="41"/>
      <c r="C227" s="41"/>
      <c r="D227" s="41"/>
      <c r="E227" s="70"/>
      <c r="F227" s="70"/>
      <c r="G227" s="43"/>
      <c r="H227" s="71"/>
      <c r="I227" s="72"/>
      <c r="J227" s="33" t="e">
        <f t="shared" si="4"/>
        <v>#DIV/0!</v>
      </c>
      <c r="K227" s="42"/>
      <c r="L227" s="42"/>
      <c r="M227" s="41"/>
    </row>
    <row r="228" spans="1:13">
      <c r="A228" s="24">
        <v>221</v>
      </c>
      <c r="B228" s="41"/>
      <c r="C228" s="41"/>
      <c r="D228" s="41"/>
      <c r="E228" s="70"/>
      <c r="F228" s="70"/>
      <c r="G228" s="43"/>
      <c r="H228" s="71"/>
      <c r="I228" s="72"/>
      <c r="J228" s="33" t="e">
        <f t="shared" si="4"/>
        <v>#DIV/0!</v>
      </c>
      <c r="K228" s="42"/>
      <c r="L228" s="42"/>
      <c r="M228" s="41"/>
    </row>
    <row r="229" spans="1:13">
      <c r="A229" s="24">
        <v>222</v>
      </c>
      <c r="B229" s="41"/>
      <c r="C229" s="41"/>
      <c r="D229" s="41"/>
      <c r="E229" s="70"/>
      <c r="F229" s="70"/>
      <c r="G229" s="43"/>
      <c r="H229" s="71"/>
      <c r="I229" s="72"/>
      <c r="J229" s="59" t="e">
        <f t="shared" si="4"/>
        <v>#DIV/0!</v>
      </c>
      <c r="K229" s="42"/>
      <c r="L229" s="42"/>
      <c r="M229" s="41"/>
    </row>
    <row r="230" spans="1:13">
      <c r="A230" s="24">
        <v>223</v>
      </c>
      <c r="B230" s="41"/>
      <c r="C230" s="41"/>
      <c r="D230" s="41"/>
      <c r="E230" s="70"/>
      <c r="F230" s="70"/>
      <c r="G230" s="43"/>
      <c r="H230" s="71"/>
      <c r="I230" s="72"/>
      <c r="J230" s="59" t="e">
        <f t="shared" si="4"/>
        <v>#DIV/0!</v>
      </c>
      <c r="K230" s="42"/>
      <c r="L230" s="42"/>
      <c r="M230" s="41"/>
    </row>
    <row r="231" spans="1:13">
      <c r="A231" s="24">
        <v>224</v>
      </c>
      <c r="B231" s="41"/>
      <c r="C231" s="41"/>
      <c r="D231" s="41"/>
      <c r="E231" s="70"/>
      <c r="F231" s="70"/>
      <c r="G231" s="43"/>
      <c r="H231" s="71"/>
      <c r="I231" s="72"/>
      <c r="J231" s="33" t="e">
        <f t="shared" si="4"/>
        <v>#DIV/0!</v>
      </c>
      <c r="K231" s="42"/>
      <c r="L231" s="42"/>
      <c r="M231" s="41"/>
    </row>
    <row r="232" spans="1:13">
      <c r="A232" s="24">
        <v>225</v>
      </c>
      <c r="B232" s="41"/>
      <c r="C232" s="41"/>
      <c r="D232" s="41"/>
      <c r="E232" s="70"/>
      <c r="F232" s="70"/>
      <c r="G232" s="43"/>
      <c r="H232" s="71"/>
      <c r="I232" s="72"/>
      <c r="J232" s="59" t="e">
        <f t="shared" si="4"/>
        <v>#DIV/0!</v>
      </c>
      <c r="K232" s="42"/>
      <c r="L232" s="42"/>
      <c r="M232" s="41"/>
    </row>
    <row r="233" spans="1:13">
      <c r="A233" s="65">
        <v>226</v>
      </c>
      <c r="B233" s="41"/>
      <c r="C233" s="41"/>
      <c r="D233" s="41"/>
      <c r="E233" s="70"/>
      <c r="F233" s="70"/>
      <c r="G233" s="43"/>
      <c r="H233" s="71"/>
      <c r="I233" s="72"/>
      <c r="J233" s="59" t="e">
        <f t="shared" si="4"/>
        <v>#DIV/0!</v>
      </c>
      <c r="K233" s="42"/>
      <c r="L233" s="42"/>
      <c r="M233" s="41"/>
    </row>
    <row r="234" spans="1:13">
      <c r="A234" s="65">
        <v>227</v>
      </c>
      <c r="B234" s="41"/>
      <c r="C234" s="41"/>
      <c r="D234" s="41"/>
      <c r="E234" s="70"/>
      <c r="F234" s="70"/>
      <c r="G234" s="43"/>
      <c r="H234" s="71"/>
      <c r="I234" s="72"/>
      <c r="J234" s="33" t="e">
        <f t="shared" si="4"/>
        <v>#DIV/0!</v>
      </c>
      <c r="K234" s="42"/>
      <c r="L234" s="42"/>
      <c r="M234" s="41"/>
    </row>
    <row r="235" spans="1:13">
      <c r="A235" s="24">
        <v>228</v>
      </c>
      <c r="B235" s="41"/>
      <c r="C235" s="41"/>
      <c r="D235" s="41"/>
      <c r="E235" s="70"/>
      <c r="F235" s="70"/>
      <c r="G235" s="43"/>
      <c r="H235" s="71"/>
      <c r="I235" s="72"/>
      <c r="J235" s="33" t="e">
        <f t="shared" si="4"/>
        <v>#DIV/0!</v>
      </c>
      <c r="K235" s="42"/>
      <c r="L235" s="42"/>
      <c r="M235" s="41"/>
    </row>
    <row r="236" spans="1:13">
      <c r="A236" s="24">
        <v>229</v>
      </c>
      <c r="B236" s="41"/>
      <c r="C236" s="41"/>
      <c r="D236" s="41"/>
      <c r="E236" s="70"/>
      <c r="F236" s="70"/>
      <c r="G236" s="43"/>
      <c r="H236" s="71"/>
      <c r="I236" s="72"/>
      <c r="J236" s="33" t="e">
        <f t="shared" si="4"/>
        <v>#DIV/0!</v>
      </c>
      <c r="K236" s="42"/>
      <c r="L236" s="42"/>
      <c r="M236" s="41"/>
    </row>
    <row r="237" spans="1:13">
      <c r="A237" s="24">
        <v>230</v>
      </c>
      <c r="B237" s="41"/>
      <c r="C237" s="41"/>
      <c r="D237" s="41"/>
      <c r="E237" s="70"/>
      <c r="F237" s="70"/>
      <c r="G237" s="43"/>
      <c r="H237" s="71"/>
      <c r="I237" s="72"/>
      <c r="J237" s="33" t="e">
        <f t="shared" si="4"/>
        <v>#DIV/0!</v>
      </c>
      <c r="K237" s="42"/>
      <c r="L237" s="42"/>
      <c r="M237" s="41"/>
    </row>
    <row r="238" spans="1:13">
      <c r="A238" s="24">
        <v>231</v>
      </c>
      <c r="B238" s="41"/>
      <c r="C238" s="41"/>
      <c r="D238" s="41"/>
      <c r="E238" s="70"/>
      <c r="F238" s="70"/>
      <c r="G238" s="43"/>
      <c r="H238" s="71"/>
      <c r="I238" s="72"/>
      <c r="J238" s="59" t="e">
        <f t="shared" si="4"/>
        <v>#DIV/0!</v>
      </c>
      <c r="K238" s="42"/>
      <c r="L238" s="42"/>
      <c r="M238" s="41"/>
    </row>
    <row r="239" spans="1:13">
      <c r="A239" s="24">
        <v>232</v>
      </c>
      <c r="B239" s="41"/>
      <c r="C239" s="41"/>
      <c r="D239" s="41"/>
      <c r="E239" s="70"/>
      <c r="F239" s="70"/>
      <c r="G239" s="43"/>
      <c r="H239" s="71"/>
      <c r="I239" s="72"/>
      <c r="J239" s="59" t="e">
        <f t="shared" si="4"/>
        <v>#DIV/0!</v>
      </c>
      <c r="K239" s="42"/>
      <c r="L239" s="42"/>
      <c r="M239" s="41"/>
    </row>
    <row r="240" spans="1:13">
      <c r="A240" s="24">
        <v>233</v>
      </c>
      <c r="B240" s="41"/>
      <c r="C240" s="41"/>
      <c r="D240" s="41"/>
      <c r="E240" s="70"/>
      <c r="F240" s="70"/>
      <c r="G240" s="43"/>
      <c r="H240" s="71"/>
      <c r="I240" s="72"/>
      <c r="J240" s="33" t="e">
        <f t="shared" si="4"/>
        <v>#DIV/0!</v>
      </c>
      <c r="K240" s="42"/>
      <c r="L240" s="42"/>
      <c r="M240" s="41"/>
    </row>
    <row r="241" spans="1:13">
      <c r="A241" s="24">
        <v>234</v>
      </c>
      <c r="B241" s="41"/>
      <c r="C241" s="41"/>
      <c r="D241" s="41"/>
      <c r="E241" s="70"/>
      <c r="F241" s="70"/>
      <c r="G241" s="43"/>
      <c r="H241" s="71"/>
      <c r="I241" s="72"/>
      <c r="J241" s="59" t="e">
        <f t="shared" si="4"/>
        <v>#DIV/0!</v>
      </c>
      <c r="K241" s="42"/>
      <c r="L241" s="42"/>
      <c r="M241" s="41"/>
    </row>
    <row r="242" spans="1:13">
      <c r="A242" s="24">
        <v>235</v>
      </c>
      <c r="B242" s="41"/>
      <c r="C242" s="41"/>
      <c r="D242" s="41"/>
      <c r="E242" s="70"/>
      <c r="F242" s="70"/>
      <c r="G242" s="43"/>
      <c r="H242" s="71"/>
      <c r="I242" s="72"/>
      <c r="J242" s="59" t="e">
        <f t="shared" si="4"/>
        <v>#DIV/0!</v>
      </c>
      <c r="K242" s="42"/>
      <c r="L242" s="42"/>
      <c r="M242" s="41"/>
    </row>
    <row r="243" spans="1:13">
      <c r="A243" s="65">
        <v>236</v>
      </c>
      <c r="B243" s="41"/>
      <c r="C243" s="41"/>
      <c r="D243" s="41"/>
      <c r="E243" s="70"/>
      <c r="F243" s="70"/>
      <c r="G243" s="43"/>
      <c r="H243" s="71"/>
      <c r="I243" s="72"/>
      <c r="J243" s="33" t="e">
        <f t="shared" si="4"/>
        <v>#DIV/0!</v>
      </c>
      <c r="K243" s="42"/>
      <c r="L243" s="42"/>
      <c r="M243" s="41"/>
    </row>
    <row r="244" spans="1:13">
      <c r="A244" s="65">
        <v>237</v>
      </c>
      <c r="B244" s="41"/>
      <c r="C244" s="41"/>
      <c r="D244" s="41"/>
      <c r="E244" s="70"/>
      <c r="F244" s="70"/>
      <c r="G244" s="43"/>
      <c r="H244" s="71"/>
      <c r="I244" s="72"/>
      <c r="J244" s="33" t="e">
        <f t="shared" si="4"/>
        <v>#DIV/0!</v>
      </c>
      <c r="K244" s="42"/>
      <c r="L244" s="42"/>
      <c r="M244" s="41"/>
    </row>
    <row r="245" spans="1:13">
      <c r="A245" s="24">
        <v>238</v>
      </c>
      <c r="B245" s="41"/>
      <c r="C245" s="41"/>
      <c r="D245" s="41"/>
      <c r="E245" s="70"/>
      <c r="F245" s="70"/>
      <c r="G245" s="43"/>
      <c r="H245" s="71"/>
      <c r="I245" s="72"/>
      <c r="J245" s="33" t="e">
        <f t="shared" si="4"/>
        <v>#DIV/0!</v>
      </c>
      <c r="K245" s="42"/>
      <c r="L245" s="42"/>
      <c r="M245" s="41"/>
    </row>
    <row r="246" spans="1:13">
      <c r="A246" s="24">
        <v>239</v>
      </c>
      <c r="B246" s="41"/>
      <c r="C246" s="41"/>
      <c r="D246" s="41"/>
      <c r="E246" s="70"/>
      <c r="F246" s="70"/>
      <c r="G246" s="43"/>
      <c r="H246" s="71"/>
      <c r="I246" s="72"/>
      <c r="J246" s="33" t="e">
        <f t="shared" si="4"/>
        <v>#DIV/0!</v>
      </c>
      <c r="K246" s="42"/>
      <c r="L246" s="42"/>
      <c r="M246" s="41"/>
    </row>
    <row r="247" spans="1:13">
      <c r="A247" s="24">
        <v>240</v>
      </c>
      <c r="B247" s="41"/>
      <c r="C247" s="41"/>
      <c r="D247" s="41"/>
      <c r="E247" s="70"/>
      <c r="F247" s="70"/>
      <c r="G247" s="43"/>
      <c r="H247" s="71"/>
      <c r="I247" s="72"/>
      <c r="J247" s="59" t="e">
        <f t="shared" si="4"/>
        <v>#DIV/0!</v>
      </c>
      <c r="K247" s="42"/>
      <c r="L247" s="42"/>
      <c r="M247" s="41"/>
    </row>
    <row r="248" spans="1:13">
      <c r="A248" s="24">
        <v>241</v>
      </c>
      <c r="B248" s="41"/>
      <c r="C248" s="41"/>
      <c r="D248" s="41"/>
      <c r="E248" s="70"/>
      <c r="F248" s="70"/>
      <c r="G248" s="43"/>
      <c r="H248" s="71"/>
      <c r="I248" s="72"/>
      <c r="J248" s="59" t="e">
        <f t="shared" si="4"/>
        <v>#DIV/0!</v>
      </c>
      <c r="K248" s="42"/>
      <c r="L248" s="42"/>
      <c r="M248" s="41"/>
    </row>
    <row r="249" spans="1:13">
      <c r="A249" s="24">
        <v>242</v>
      </c>
      <c r="B249" s="41"/>
      <c r="C249" s="41"/>
      <c r="D249" s="41"/>
      <c r="E249" s="70"/>
      <c r="F249" s="70"/>
      <c r="G249" s="43"/>
      <c r="H249" s="71"/>
      <c r="I249" s="72"/>
      <c r="J249" s="33" t="e">
        <f t="shared" si="4"/>
        <v>#DIV/0!</v>
      </c>
      <c r="K249" s="42"/>
      <c r="L249" s="42"/>
      <c r="M249" s="41"/>
    </row>
    <row r="250" spans="1:13">
      <c r="A250" s="24">
        <v>243</v>
      </c>
      <c r="B250" s="41"/>
      <c r="C250" s="41"/>
      <c r="D250" s="41"/>
      <c r="E250" s="70"/>
      <c r="F250" s="70"/>
      <c r="G250" s="43"/>
      <c r="H250" s="71"/>
      <c r="I250" s="72"/>
      <c r="J250" s="59" t="e">
        <f t="shared" si="4"/>
        <v>#DIV/0!</v>
      </c>
      <c r="K250" s="42"/>
      <c r="L250" s="42"/>
      <c r="M250" s="41"/>
    </row>
    <row r="251" spans="1:13">
      <c r="A251" s="24">
        <v>244</v>
      </c>
      <c r="B251" s="41"/>
      <c r="C251" s="41"/>
      <c r="D251" s="41"/>
      <c r="E251" s="70"/>
      <c r="F251" s="70"/>
      <c r="G251" s="43"/>
      <c r="H251" s="71"/>
      <c r="I251" s="72"/>
      <c r="J251" s="59" t="e">
        <f t="shared" si="4"/>
        <v>#DIV/0!</v>
      </c>
      <c r="K251" s="42"/>
      <c r="L251" s="42"/>
      <c r="M251" s="41"/>
    </row>
    <row r="252" spans="1:13">
      <c r="A252" s="24">
        <v>245</v>
      </c>
      <c r="B252" s="41"/>
      <c r="C252" s="41"/>
      <c r="D252" s="41"/>
      <c r="E252" s="70"/>
      <c r="F252" s="70"/>
      <c r="G252" s="43"/>
      <c r="H252" s="71"/>
      <c r="I252" s="72"/>
      <c r="J252" s="33" t="e">
        <f t="shared" si="4"/>
        <v>#DIV/0!</v>
      </c>
      <c r="K252" s="42"/>
      <c r="L252" s="42"/>
      <c r="M252" s="41"/>
    </row>
    <row r="253" spans="1:13">
      <c r="A253" s="65">
        <v>246</v>
      </c>
      <c r="B253" s="41"/>
      <c r="C253" s="41"/>
      <c r="D253" s="41"/>
      <c r="E253" s="70"/>
      <c r="F253" s="70"/>
      <c r="G253" s="43"/>
      <c r="H253" s="71"/>
      <c r="I253" s="72"/>
      <c r="J253" s="33" t="e">
        <f t="shared" si="4"/>
        <v>#DIV/0!</v>
      </c>
      <c r="K253" s="42"/>
      <c r="L253" s="42"/>
      <c r="M253" s="41"/>
    </row>
    <row r="254" spans="1:13">
      <c r="A254" s="65">
        <v>247</v>
      </c>
      <c r="B254" s="41"/>
      <c r="C254" s="41"/>
      <c r="D254" s="41"/>
      <c r="E254" s="70"/>
      <c r="F254" s="70"/>
      <c r="G254" s="43"/>
      <c r="H254" s="71"/>
      <c r="I254" s="72"/>
      <c r="J254" s="33" t="e">
        <f t="shared" si="4"/>
        <v>#DIV/0!</v>
      </c>
      <c r="K254" s="42"/>
      <c r="L254" s="42"/>
      <c r="M254" s="41"/>
    </row>
    <row r="255" spans="1:13">
      <c r="A255" s="24">
        <v>248</v>
      </c>
      <c r="B255" s="41"/>
      <c r="C255" s="41"/>
      <c r="D255" s="41"/>
      <c r="E255" s="70"/>
      <c r="F255" s="70"/>
      <c r="G255" s="43"/>
      <c r="H255" s="71"/>
      <c r="I255" s="72"/>
      <c r="J255" s="33" t="e">
        <f t="shared" si="4"/>
        <v>#DIV/0!</v>
      </c>
      <c r="K255" s="42"/>
      <c r="L255" s="42"/>
      <c r="M255" s="41"/>
    </row>
    <row r="256" spans="1:13">
      <c r="A256" s="24">
        <v>249</v>
      </c>
      <c r="B256" s="41"/>
      <c r="C256" s="41"/>
      <c r="D256" s="41"/>
      <c r="E256" s="70"/>
      <c r="F256" s="70"/>
      <c r="G256" s="43"/>
      <c r="H256" s="71"/>
      <c r="I256" s="72"/>
      <c r="J256" s="59" t="e">
        <f t="shared" si="4"/>
        <v>#DIV/0!</v>
      </c>
      <c r="K256" s="42"/>
      <c r="L256" s="42"/>
      <c r="M256" s="41"/>
    </row>
    <row r="257" spans="1:13">
      <c r="A257" s="24">
        <v>250</v>
      </c>
      <c r="B257" s="41"/>
      <c r="C257" s="41"/>
      <c r="D257" s="41"/>
      <c r="E257" s="70"/>
      <c r="F257" s="70"/>
      <c r="G257" s="43"/>
      <c r="H257" s="71"/>
      <c r="I257" s="72"/>
      <c r="J257" s="59" t="e">
        <f t="shared" si="4"/>
        <v>#DIV/0!</v>
      </c>
      <c r="K257" s="42"/>
      <c r="L257" s="42"/>
      <c r="M257" s="41"/>
    </row>
    <row r="258" spans="1:13">
      <c r="A258" s="24">
        <v>251</v>
      </c>
      <c r="B258" s="41"/>
      <c r="C258" s="41"/>
      <c r="D258" s="41"/>
      <c r="E258" s="70"/>
      <c r="F258" s="70"/>
      <c r="G258" s="43"/>
      <c r="H258" s="71"/>
      <c r="I258" s="72"/>
      <c r="J258" s="33" t="e">
        <f t="shared" si="4"/>
        <v>#DIV/0!</v>
      </c>
      <c r="K258" s="42"/>
      <c r="L258" s="42"/>
      <c r="M258" s="41"/>
    </row>
    <row r="259" spans="1:13">
      <c r="A259" s="24">
        <v>252</v>
      </c>
      <c r="B259" s="41"/>
      <c r="C259" s="41"/>
      <c r="D259" s="41"/>
      <c r="E259" s="70"/>
      <c r="F259" s="70"/>
      <c r="G259" s="43"/>
      <c r="H259" s="71"/>
      <c r="I259" s="72"/>
      <c r="J259" s="59" t="e">
        <f t="shared" si="4"/>
        <v>#DIV/0!</v>
      </c>
      <c r="K259" s="42"/>
      <c r="L259" s="42"/>
      <c r="M259" s="41"/>
    </row>
    <row r="260" spans="1:13">
      <c r="A260" s="24">
        <v>253</v>
      </c>
      <c r="B260" s="41"/>
      <c r="C260" s="41"/>
      <c r="D260" s="41"/>
      <c r="E260" s="70"/>
      <c r="F260" s="70"/>
      <c r="G260" s="43"/>
      <c r="H260" s="71"/>
      <c r="I260" s="72"/>
      <c r="J260" s="59" t="e">
        <f t="shared" si="4"/>
        <v>#DIV/0!</v>
      </c>
      <c r="K260" s="42"/>
      <c r="L260" s="42"/>
      <c r="M260" s="41"/>
    </row>
    <row r="261" spans="1:13">
      <c r="A261" s="24">
        <v>254</v>
      </c>
      <c r="B261" s="41"/>
      <c r="C261" s="41"/>
      <c r="D261" s="41"/>
      <c r="E261" s="70"/>
      <c r="F261" s="70"/>
      <c r="G261" s="43"/>
      <c r="H261" s="71"/>
      <c r="I261" s="72"/>
      <c r="J261" s="33" t="e">
        <f t="shared" si="4"/>
        <v>#DIV/0!</v>
      </c>
      <c r="K261" s="42"/>
      <c r="L261" s="42"/>
      <c r="M261" s="41"/>
    </row>
    <row r="262" spans="1:13">
      <c r="A262" s="24">
        <v>255</v>
      </c>
      <c r="B262" s="41"/>
      <c r="C262" s="41"/>
      <c r="D262" s="41"/>
      <c r="E262" s="70"/>
      <c r="F262" s="70"/>
      <c r="G262" s="43"/>
      <c r="H262" s="71"/>
      <c r="I262" s="72"/>
      <c r="J262" s="33" t="e">
        <f t="shared" si="4"/>
        <v>#DIV/0!</v>
      </c>
      <c r="K262" s="42"/>
      <c r="L262" s="42"/>
      <c r="M262" s="41"/>
    </row>
    <row r="263" spans="1:13">
      <c r="A263" s="65">
        <v>256</v>
      </c>
      <c r="B263" s="41"/>
      <c r="C263" s="41"/>
      <c r="D263" s="41"/>
      <c r="E263" s="70"/>
      <c r="F263" s="70"/>
      <c r="G263" s="43"/>
      <c r="H263" s="71"/>
      <c r="I263" s="72"/>
      <c r="J263" s="33" t="e">
        <f t="shared" si="4"/>
        <v>#DIV/0!</v>
      </c>
      <c r="K263" s="42"/>
      <c r="L263" s="42"/>
      <c r="M263" s="41"/>
    </row>
    <row r="264" spans="1:13">
      <c r="A264" s="65">
        <v>257</v>
      </c>
      <c r="B264" s="41"/>
      <c r="C264" s="41"/>
      <c r="D264" s="41"/>
      <c r="E264" s="70"/>
      <c r="F264" s="70"/>
      <c r="G264" s="43"/>
      <c r="H264" s="71"/>
      <c r="I264" s="72"/>
      <c r="J264" s="33" t="e">
        <f t="shared" ref="J264:J327" si="5">H264/I264</f>
        <v>#DIV/0!</v>
      </c>
      <c r="K264" s="42"/>
      <c r="L264" s="42"/>
      <c r="M264" s="41"/>
    </row>
    <row r="265" spans="1:13">
      <c r="A265" s="24">
        <v>258</v>
      </c>
      <c r="B265" s="41"/>
      <c r="C265" s="41"/>
      <c r="D265" s="41"/>
      <c r="E265" s="70"/>
      <c r="F265" s="70"/>
      <c r="G265" s="43"/>
      <c r="H265" s="71"/>
      <c r="I265" s="72"/>
      <c r="J265" s="59" t="e">
        <f t="shared" si="5"/>
        <v>#DIV/0!</v>
      </c>
      <c r="K265" s="42"/>
      <c r="L265" s="42"/>
      <c r="M265" s="41"/>
    </row>
    <row r="266" spans="1:13">
      <c r="A266" s="24">
        <v>259</v>
      </c>
      <c r="B266" s="41"/>
      <c r="C266" s="41"/>
      <c r="D266" s="41"/>
      <c r="E266" s="70"/>
      <c r="F266" s="70"/>
      <c r="G266" s="43"/>
      <c r="H266" s="71"/>
      <c r="I266" s="72"/>
      <c r="J266" s="59" t="e">
        <f t="shared" si="5"/>
        <v>#DIV/0!</v>
      </c>
      <c r="K266" s="42"/>
      <c r="L266" s="42"/>
      <c r="M266" s="41"/>
    </row>
    <row r="267" spans="1:13">
      <c r="A267" s="24">
        <v>260</v>
      </c>
      <c r="B267" s="41"/>
      <c r="C267" s="41"/>
      <c r="D267" s="41"/>
      <c r="E267" s="70"/>
      <c r="F267" s="70"/>
      <c r="G267" s="43"/>
      <c r="H267" s="71"/>
      <c r="I267" s="72"/>
      <c r="J267" s="33" t="e">
        <f t="shared" si="5"/>
        <v>#DIV/0!</v>
      </c>
      <c r="K267" s="42"/>
      <c r="L267" s="42"/>
      <c r="M267" s="41"/>
    </row>
    <row r="268" spans="1:13">
      <c r="A268" s="24">
        <v>261</v>
      </c>
      <c r="B268" s="41"/>
      <c r="C268" s="41"/>
      <c r="D268" s="41"/>
      <c r="E268" s="70"/>
      <c r="F268" s="70"/>
      <c r="G268" s="43"/>
      <c r="H268" s="71"/>
      <c r="I268" s="72"/>
      <c r="J268" s="59" t="e">
        <f t="shared" si="5"/>
        <v>#DIV/0!</v>
      </c>
      <c r="K268" s="42"/>
      <c r="L268" s="42"/>
      <c r="M268" s="41"/>
    </row>
    <row r="269" spans="1:13">
      <c r="A269" s="24">
        <v>262</v>
      </c>
      <c r="B269" s="41"/>
      <c r="C269" s="41"/>
      <c r="D269" s="41"/>
      <c r="E269" s="70"/>
      <c r="F269" s="70"/>
      <c r="G269" s="43"/>
      <c r="H269" s="71"/>
      <c r="I269" s="72"/>
      <c r="J269" s="59" t="e">
        <f t="shared" si="5"/>
        <v>#DIV/0!</v>
      </c>
      <c r="K269" s="42"/>
      <c r="L269" s="42"/>
      <c r="M269" s="41"/>
    </row>
    <row r="270" spans="1:13">
      <c r="A270" s="24">
        <v>263</v>
      </c>
      <c r="B270" s="41"/>
      <c r="C270" s="41"/>
      <c r="D270" s="41"/>
      <c r="E270" s="70"/>
      <c r="F270" s="70"/>
      <c r="G270" s="43"/>
      <c r="H270" s="71"/>
      <c r="I270" s="72"/>
      <c r="J270" s="33" t="e">
        <f t="shared" si="5"/>
        <v>#DIV/0!</v>
      </c>
      <c r="K270" s="42"/>
      <c r="L270" s="42"/>
      <c r="M270" s="41"/>
    </row>
    <row r="271" spans="1:13">
      <c r="A271" s="24">
        <v>264</v>
      </c>
      <c r="B271" s="41"/>
      <c r="C271" s="41"/>
      <c r="D271" s="41"/>
      <c r="E271" s="70"/>
      <c r="F271" s="70"/>
      <c r="G271" s="43"/>
      <c r="H271" s="71"/>
      <c r="I271" s="72"/>
      <c r="J271" s="33" t="e">
        <f t="shared" si="5"/>
        <v>#DIV/0!</v>
      </c>
      <c r="K271" s="42"/>
      <c r="L271" s="42"/>
      <c r="M271" s="41"/>
    </row>
    <row r="272" spans="1:13">
      <c r="A272" s="24">
        <v>265</v>
      </c>
      <c r="B272" s="41"/>
      <c r="C272" s="41"/>
      <c r="D272" s="41"/>
      <c r="E272" s="70"/>
      <c r="F272" s="70"/>
      <c r="G272" s="43"/>
      <c r="H272" s="71"/>
      <c r="I272" s="72"/>
      <c r="J272" s="33" t="e">
        <f t="shared" si="5"/>
        <v>#DIV/0!</v>
      </c>
      <c r="K272" s="42"/>
      <c r="L272" s="42"/>
      <c r="M272" s="41"/>
    </row>
    <row r="273" spans="1:13">
      <c r="A273" s="65">
        <v>266</v>
      </c>
      <c r="B273" s="41"/>
      <c r="C273" s="41"/>
      <c r="D273" s="41"/>
      <c r="E273" s="70"/>
      <c r="F273" s="70"/>
      <c r="G273" s="43"/>
      <c r="H273" s="71"/>
      <c r="I273" s="72"/>
      <c r="J273" s="33" t="e">
        <f t="shared" si="5"/>
        <v>#DIV/0!</v>
      </c>
      <c r="K273" s="42"/>
      <c r="L273" s="42"/>
      <c r="M273" s="41"/>
    </row>
    <row r="274" spans="1:13">
      <c r="A274" s="65">
        <v>267</v>
      </c>
      <c r="B274" s="41"/>
      <c r="C274" s="41"/>
      <c r="D274" s="41"/>
      <c r="E274" s="70"/>
      <c r="F274" s="70"/>
      <c r="G274" s="43"/>
      <c r="H274" s="71"/>
      <c r="I274" s="72"/>
      <c r="J274" s="59" t="e">
        <f t="shared" si="5"/>
        <v>#DIV/0!</v>
      </c>
      <c r="K274" s="42"/>
      <c r="L274" s="42"/>
      <c r="M274" s="41"/>
    </row>
    <row r="275" spans="1:13">
      <c r="A275" s="24">
        <v>268</v>
      </c>
      <c r="B275" s="41"/>
      <c r="C275" s="41"/>
      <c r="D275" s="41"/>
      <c r="E275" s="70"/>
      <c r="F275" s="70"/>
      <c r="G275" s="43"/>
      <c r="H275" s="71"/>
      <c r="I275" s="72"/>
      <c r="J275" s="59" t="e">
        <f t="shared" si="5"/>
        <v>#DIV/0!</v>
      </c>
      <c r="K275" s="42"/>
      <c r="L275" s="42"/>
      <c r="M275" s="41"/>
    </row>
    <row r="276" spans="1:13">
      <c r="A276" s="24">
        <v>269</v>
      </c>
      <c r="B276" s="41"/>
      <c r="C276" s="41"/>
      <c r="D276" s="41"/>
      <c r="E276" s="70"/>
      <c r="F276" s="70"/>
      <c r="G276" s="43"/>
      <c r="H276" s="71"/>
      <c r="I276" s="72"/>
      <c r="J276" s="33" t="e">
        <f t="shared" si="5"/>
        <v>#DIV/0!</v>
      </c>
      <c r="K276" s="42"/>
      <c r="L276" s="42"/>
      <c r="M276" s="41"/>
    </row>
    <row r="277" spans="1:13">
      <c r="A277" s="24">
        <v>270</v>
      </c>
      <c r="B277" s="41"/>
      <c r="C277" s="41"/>
      <c r="D277" s="41"/>
      <c r="E277" s="70"/>
      <c r="F277" s="70"/>
      <c r="G277" s="43"/>
      <c r="H277" s="71"/>
      <c r="I277" s="72"/>
      <c r="J277" s="59" t="e">
        <f t="shared" si="5"/>
        <v>#DIV/0!</v>
      </c>
      <c r="K277" s="42"/>
      <c r="L277" s="42"/>
      <c r="M277" s="41"/>
    </row>
    <row r="278" spans="1:13">
      <c r="A278" s="24">
        <v>271</v>
      </c>
      <c r="B278" s="41"/>
      <c r="C278" s="41"/>
      <c r="D278" s="41"/>
      <c r="E278" s="70"/>
      <c r="F278" s="70"/>
      <c r="G278" s="43"/>
      <c r="H278" s="71"/>
      <c r="I278" s="72"/>
      <c r="J278" s="59" t="e">
        <f t="shared" si="5"/>
        <v>#DIV/0!</v>
      </c>
      <c r="K278" s="42"/>
      <c r="L278" s="42"/>
      <c r="M278" s="41"/>
    </row>
    <row r="279" spans="1:13">
      <c r="A279" s="24">
        <v>272</v>
      </c>
      <c r="B279" s="41"/>
      <c r="C279" s="41"/>
      <c r="D279" s="41"/>
      <c r="E279" s="70"/>
      <c r="F279" s="70"/>
      <c r="G279" s="43"/>
      <c r="H279" s="71"/>
      <c r="I279" s="72"/>
      <c r="J279" s="33" t="e">
        <f t="shared" si="5"/>
        <v>#DIV/0!</v>
      </c>
      <c r="K279" s="42"/>
      <c r="L279" s="42"/>
      <c r="M279" s="41"/>
    </row>
    <row r="280" spans="1:13">
      <c r="A280" s="24">
        <v>273</v>
      </c>
      <c r="B280" s="41"/>
      <c r="C280" s="41"/>
      <c r="D280" s="41"/>
      <c r="E280" s="70"/>
      <c r="F280" s="70"/>
      <c r="G280" s="43"/>
      <c r="H280" s="71"/>
      <c r="I280" s="72"/>
      <c r="J280" s="33" t="e">
        <f t="shared" si="5"/>
        <v>#DIV/0!</v>
      </c>
      <c r="K280" s="42"/>
      <c r="L280" s="42"/>
      <c r="M280" s="41"/>
    </row>
    <row r="281" spans="1:13">
      <c r="A281" s="24">
        <v>274</v>
      </c>
      <c r="B281" s="41"/>
      <c r="C281" s="41"/>
      <c r="D281" s="41"/>
      <c r="E281" s="70"/>
      <c r="F281" s="70"/>
      <c r="G281" s="43"/>
      <c r="H281" s="71"/>
      <c r="I281" s="72"/>
      <c r="J281" s="33" t="e">
        <f t="shared" si="5"/>
        <v>#DIV/0!</v>
      </c>
      <c r="K281" s="42"/>
      <c r="L281" s="42"/>
      <c r="M281" s="41"/>
    </row>
    <row r="282" spans="1:13">
      <c r="A282" s="24">
        <v>275</v>
      </c>
      <c r="B282" s="41"/>
      <c r="C282" s="41"/>
      <c r="D282" s="41"/>
      <c r="E282" s="70"/>
      <c r="F282" s="70"/>
      <c r="G282" s="43"/>
      <c r="H282" s="71"/>
      <c r="I282" s="72"/>
      <c r="J282" s="33" t="e">
        <f t="shared" si="5"/>
        <v>#DIV/0!</v>
      </c>
      <c r="K282" s="42"/>
      <c r="L282" s="42"/>
      <c r="M282" s="41"/>
    </row>
    <row r="283" spans="1:13">
      <c r="A283" s="65">
        <v>276</v>
      </c>
      <c r="B283" s="41"/>
      <c r="C283" s="41"/>
      <c r="D283" s="41"/>
      <c r="E283" s="70"/>
      <c r="F283" s="70"/>
      <c r="G283" s="43"/>
      <c r="H283" s="71"/>
      <c r="I283" s="72"/>
      <c r="J283" s="59" t="e">
        <f t="shared" si="5"/>
        <v>#DIV/0!</v>
      </c>
      <c r="K283" s="42"/>
      <c r="L283" s="42"/>
      <c r="M283" s="41"/>
    </row>
    <row r="284" spans="1:13">
      <c r="A284" s="65">
        <v>277</v>
      </c>
      <c r="B284" s="41"/>
      <c r="C284" s="41"/>
      <c r="D284" s="41"/>
      <c r="E284" s="70"/>
      <c r="F284" s="70"/>
      <c r="G284" s="43"/>
      <c r="H284" s="71"/>
      <c r="I284" s="72"/>
      <c r="J284" s="59" t="e">
        <f t="shared" si="5"/>
        <v>#DIV/0!</v>
      </c>
      <c r="K284" s="42"/>
      <c r="L284" s="42"/>
      <c r="M284" s="41"/>
    </row>
    <row r="285" spans="1:13">
      <c r="A285" s="24">
        <v>278</v>
      </c>
      <c r="B285" s="41"/>
      <c r="C285" s="41"/>
      <c r="D285" s="41"/>
      <c r="E285" s="70"/>
      <c r="F285" s="70"/>
      <c r="G285" s="43"/>
      <c r="H285" s="71"/>
      <c r="I285" s="72"/>
      <c r="J285" s="33" t="e">
        <f t="shared" si="5"/>
        <v>#DIV/0!</v>
      </c>
      <c r="K285" s="42"/>
      <c r="L285" s="42"/>
      <c r="M285" s="41"/>
    </row>
    <row r="286" spans="1:13">
      <c r="A286" s="24">
        <v>279</v>
      </c>
      <c r="B286" s="41"/>
      <c r="C286" s="41"/>
      <c r="D286" s="41"/>
      <c r="E286" s="70"/>
      <c r="F286" s="70"/>
      <c r="G286" s="43"/>
      <c r="H286" s="71"/>
      <c r="I286" s="72"/>
      <c r="J286" s="59" t="e">
        <f t="shared" si="5"/>
        <v>#DIV/0!</v>
      </c>
      <c r="K286" s="42"/>
      <c r="L286" s="42"/>
      <c r="M286" s="41"/>
    </row>
    <row r="287" spans="1:13">
      <c r="A287" s="24">
        <v>280</v>
      </c>
      <c r="B287" s="41"/>
      <c r="C287" s="41"/>
      <c r="D287" s="41"/>
      <c r="E287" s="70"/>
      <c r="F287" s="70"/>
      <c r="G287" s="43"/>
      <c r="H287" s="71"/>
      <c r="I287" s="72"/>
      <c r="J287" s="59" t="e">
        <f t="shared" si="5"/>
        <v>#DIV/0!</v>
      </c>
      <c r="K287" s="42"/>
      <c r="L287" s="42"/>
      <c r="M287" s="41"/>
    </row>
    <row r="288" spans="1:13">
      <c r="A288" s="24">
        <v>281</v>
      </c>
      <c r="B288" s="41"/>
      <c r="C288" s="41"/>
      <c r="D288" s="41"/>
      <c r="E288" s="70"/>
      <c r="F288" s="70"/>
      <c r="G288" s="43"/>
      <c r="H288" s="71"/>
      <c r="I288" s="72"/>
      <c r="J288" s="33" t="e">
        <f t="shared" si="5"/>
        <v>#DIV/0!</v>
      </c>
      <c r="K288" s="42"/>
      <c r="L288" s="42"/>
      <c r="M288" s="41"/>
    </row>
    <row r="289" spans="1:13">
      <c r="A289" s="24">
        <v>282</v>
      </c>
      <c r="B289" s="41"/>
      <c r="C289" s="41"/>
      <c r="D289" s="41"/>
      <c r="E289" s="70"/>
      <c r="F289" s="70"/>
      <c r="G289" s="43"/>
      <c r="H289" s="71"/>
      <c r="I289" s="72"/>
      <c r="J289" s="33" t="e">
        <f t="shared" si="5"/>
        <v>#DIV/0!</v>
      </c>
      <c r="K289" s="42"/>
      <c r="L289" s="42"/>
      <c r="M289" s="41"/>
    </row>
    <row r="290" spans="1:13">
      <c r="A290" s="24">
        <v>283</v>
      </c>
      <c r="B290" s="41"/>
      <c r="C290" s="41"/>
      <c r="D290" s="41"/>
      <c r="E290" s="70"/>
      <c r="F290" s="70"/>
      <c r="G290" s="43"/>
      <c r="H290" s="71"/>
      <c r="I290" s="72"/>
      <c r="J290" s="33" t="e">
        <f t="shared" si="5"/>
        <v>#DIV/0!</v>
      </c>
      <c r="K290" s="42"/>
      <c r="L290" s="42"/>
      <c r="M290" s="41"/>
    </row>
    <row r="291" spans="1:13">
      <c r="A291" s="24">
        <v>284</v>
      </c>
      <c r="B291" s="41"/>
      <c r="C291" s="41"/>
      <c r="D291" s="41"/>
      <c r="E291" s="70"/>
      <c r="F291" s="70"/>
      <c r="G291" s="43"/>
      <c r="H291" s="71"/>
      <c r="I291" s="72"/>
      <c r="J291" s="33" t="e">
        <f t="shared" si="5"/>
        <v>#DIV/0!</v>
      </c>
      <c r="K291" s="42"/>
      <c r="L291" s="42"/>
      <c r="M291" s="41"/>
    </row>
    <row r="292" spans="1:13">
      <c r="A292" s="24">
        <v>285</v>
      </c>
      <c r="B292" s="41"/>
      <c r="C292" s="41"/>
      <c r="D292" s="41"/>
      <c r="E292" s="70"/>
      <c r="F292" s="70"/>
      <c r="G292" s="43"/>
      <c r="H292" s="71"/>
      <c r="I292" s="72"/>
      <c r="J292" s="59" t="e">
        <f t="shared" si="5"/>
        <v>#DIV/0!</v>
      </c>
      <c r="K292" s="42"/>
      <c r="L292" s="42"/>
      <c r="M292" s="41"/>
    </row>
    <row r="293" spans="1:13">
      <c r="A293" s="65">
        <v>286</v>
      </c>
      <c r="B293" s="41"/>
      <c r="C293" s="41"/>
      <c r="D293" s="41"/>
      <c r="E293" s="70"/>
      <c r="F293" s="70"/>
      <c r="G293" s="43"/>
      <c r="H293" s="71"/>
      <c r="I293" s="72"/>
      <c r="J293" s="59" t="e">
        <f t="shared" si="5"/>
        <v>#DIV/0!</v>
      </c>
      <c r="K293" s="42"/>
      <c r="L293" s="42"/>
      <c r="M293" s="41"/>
    </row>
    <row r="294" spans="1:13">
      <c r="A294" s="65">
        <v>287</v>
      </c>
      <c r="B294" s="41"/>
      <c r="C294" s="41"/>
      <c r="D294" s="41"/>
      <c r="E294" s="70"/>
      <c r="F294" s="70"/>
      <c r="G294" s="43"/>
      <c r="H294" s="71"/>
      <c r="I294" s="72"/>
      <c r="J294" s="33" t="e">
        <f t="shared" si="5"/>
        <v>#DIV/0!</v>
      </c>
      <c r="K294" s="42"/>
      <c r="L294" s="42"/>
      <c r="M294" s="41"/>
    </row>
    <row r="295" spans="1:13">
      <c r="A295" s="24">
        <v>288</v>
      </c>
      <c r="B295" s="41"/>
      <c r="C295" s="41"/>
      <c r="D295" s="41"/>
      <c r="E295" s="70"/>
      <c r="F295" s="70"/>
      <c r="G295" s="43"/>
      <c r="H295" s="71"/>
      <c r="I295" s="72"/>
      <c r="J295" s="59" t="e">
        <f t="shared" si="5"/>
        <v>#DIV/0!</v>
      </c>
      <c r="K295" s="42"/>
      <c r="L295" s="42"/>
      <c r="M295" s="41"/>
    </row>
    <row r="296" spans="1:13">
      <c r="A296" s="24">
        <v>289</v>
      </c>
      <c r="B296" s="41"/>
      <c r="C296" s="41"/>
      <c r="D296" s="41"/>
      <c r="E296" s="70"/>
      <c r="F296" s="70"/>
      <c r="G296" s="43"/>
      <c r="H296" s="71"/>
      <c r="I296" s="72"/>
      <c r="J296" s="59" t="e">
        <f t="shared" si="5"/>
        <v>#DIV/0!</v>
      </c>
      <c r="K296" s="42"/>
      <c r="L296" s="42"/>
      <c r="M296" s="41"/>
    </row>
    <row r="297" spans="1:13">
      <c r="A297" s="24">
        <v>290</v>
      </c>
      <c r="B297" s="41"/>
      <c r="C297" s="41"/>
      <c r="D297" s="41"/>
      <c r="E297" s="70"/>
      <c r="F297" s="70"/>
      <c r="G297" s="43"/>
      <c r="H297" s="71"/>
      <c r="I297" s="72"/>
      <c r="J297" s="33" t="e">
        <f t="shared" si="5"/>
        <v>#DIV/0!</v>
      </c>
      <c r="K297" s="42"/>
      <c r="L297" s="42"/>
      <c r="M297" s="41"/>
    </row>
    <row r="298" spans="1:13">
      <c r="A298" s="24">
        <v>291</v>
      </c>
      <c r="B298" s="41"/>
      <c r="C298" s="41"/>
      <c r="D298" s="41"/>
      <c r="E298" s="70"/>
      <c r="F298" s="70"/>
      <c r="G298" s="43"/>
      <c r="H298" s="71"/>
      <c r="I298" s="72"/>
      <c r="J298" s="33" t="e">
        <f t="shared" si="5"/>
        <v>#DIV/0!</v>
      </c>
      <c r="K298" s="42"/>
      <c r="L298" s="42"/>
      <c r="M298" s="41"/>
    </row>
    <row r="299" spans="1:13">
      <c r="A299" s="24">
        <v>292</v>
      </c>
      <c r="B299" s="41"/>
      <c r="C299" s="41"/>
      <c r="D299" s="41"/>
      <c r="E299" s="70"/>
      <c r="F299" s="70"/>
      <c r="G299" s="43"/>
      <c r="H299" s="71"/>
      <c r="I299" s="72"/>
      <c r="J299" s="33" t="e">
        <f t="shared" si="5"/>
        <v>#DIV/0!</v>
      </c>
      <c r="K299" s="42"/>
      <c r="L299" s="42"/>
      <c r="M299" s="41"/>
    </row>
    <row r="300" spans="1:13">
      <c r="A300" s="24">
        <v>293</v>
      </c>
      <c r="B300" s="41"/>
      <c r="C300" s="41"/>
      <c r="D300" s="41"/>
      <c r="E300" s="70"/>
      <c r="F300" s="70"/>
      <c r="G300" s="43"/>
      <c r="H300" s="71"/>
      <c r="I300" s="72"/>
      <c r="J300" s="33" t="e">
        <f t="shared" si="5"/>
        <v>#DIV/0!</v>
      </c>
      <c r="K300" s="42"/>
      <c r="L300" s="42"/>
      <c r="M300" s="41"/>
    </row>
    <row r="301" spans="1:13">
      <c r="A301" s="24">
        <v>294</v>
      </c>
      <c r="B301" s="41"/>
      <c r="C301" s="41"/>
      <c r="D301" s="41"/>
      <c r="E301" s="70"/>
      <c r="F301" s="70"/>
      <c r="G301" s="43"/>
      <c r="H301" s="71"/>
      <c r="I301" s="72"/>
      <c r="J301" s="59" t="e">
        <f t="shared" si="5"/>
        <v>#DIV/0!</v>
      </c>
      <c r="K301" s="42"/>
      <c r="L301" s="42"/>
      <c r="M301" s="41"/>
    </row>
    <row r="302" spans="1:13">
      <c r="A302" s="24">
        <v>295</v>
      </c>
      <c r="B302" s="41"/>
      <c r="C302" s="41"/>
      <c r="D302" s="41"/>
      <c r="E302" s="70"/>
      <c r="F302" s="70"/>
      <c r="G302" s="43"/>
      <c r="H302" s="71"/>
      <c r="I302" s="72"/>
      <c r="J302" s="59" t="e">
        <f t="shared" si="5"/>
        <v>#DIV/0!</v>
      </c>
      <c r="K302" s="42"/>
      <c r="L302" s="42"/>
      <c r="M302" s="41"/>
    </row>
    <row r="303" spans="1:13">
      <c r="A303" s="65">
        <v>296</v>
      </c>
      <c r="B303" s="41"/>
      <c r="C303" s="41"/>
      <c r="D303" s="41"/>
      <c r="E303" s="70"/>
      <c r="F303" s="70"/>
      <c r="G303" s="43"/>
      <c r="H303" s="71"/>
      <c r="I303" s="72"/>
      <c r="J303" s="33" t="e">
        <f t="shared" si="5"/>
        <v>#DIV/0!</v>
      </c>
      <c r="K303" s="42"/>
      <c r="L303" s="42"/>
      <c r="M303" s="41"/>
    </row>
    <row r="304" spans="1:13">
      <c r="A304" s="65">
        <v>297</v>
      </c>
      <c r="B304" s="41"/>
      <c r="C304" s="41"/>
      <c r="D304" s="41"/>
      <c r="E304" s="70"/>
      <c r="F304" s="70"/>
      <c r="G304" s="43"/>
      <c r="H304" s="71"/>
      <c r="I304" s="72"/>
      <c r="J304" s="59" t="e">
        <f t="shared" si="5"/>
        <v>#DIV/0!</v>
      </c>
      <c r="K304" s="42"/>
      <c r="L304" s="42"/>
      <c r="M304" s="41"/>
    </row>
    <row r="305" spans="1:13">
      <c r="A305" s="24">
        <v>298</v>
      </c>
      <c r="B305" s="41"/>
      <c r="C305" s="41"/>
      <c r="D305" s="41"/>
      <c r="E305" s="70"/>
      <c r="F305" s="70"/>
      <c r="G305" s="43"/>
      <c r="H305" s="71"/>
      <c r="I305" s="72"/>
      <c r="J305" s="59" t="e">
        <f t="shared" si="5"/>
        <v>#DIV/0!</v>
      </c>
      <c r="K305" s="42"/>
      <c r="L305" s="42"/>
      <c r="M305" s="41"/>
    </row>
    <row r="306" spans="1:13">
      <c r="A306" s="24">
        <v>299</v>
      </c>
      <c r="B306" s="41"/>
      <c r="C306" s="41"/>
      <c r="D306" s="41"/>
      <c r="E306" s="70"/>
      <c r="F306" s="70"/>
      <c r="G306" s="43"/>
      <c r="H306" s="71"/>
      <c r="I306" s="72"/>
      <c r="J306" s="33" t="e">
        <f t="shared" si="5"/>
        <v>#DIV/0!</v>
      </c>
      <c r="K306" s="42"/>
      <c r="L306" s="42"/>
      <c r="M306" s="41"/>
    </row>
    <row r="307" spans="1:13">
      <c r="A307" s="24">
        <v>300</v>
      </c>
      <c r="B307" s="41"/>
      <c r="C307" s="41"/>
      <c r="D307" s="41"/>
      <c r="E307" s="70"/>
      <c r="F307" s="70"/>
      <c r="G307" s="43"/>
      <c r="H307" s="71"/>
      <c r="I307" s="72"/>
      <c r="J307" s="33" t="e">
        <f t="shared" si="5"/>
        <v>#DIV/0!</v>
      </c>
      <c r="K307" s="42"/>
      <c r="L307" s="42"/>
      <c r="M307" s="41"/>
    </row>
    <row r="308" spans="1:13">
      <c r="A308" s="24">
        <v>301</v>
      </c>
      <c r="B308" s="41"/>
      <c r="C308" s="41"/>
      <c r="D308" s="41"/>
      <c r="E308" s="70"/>
      <c r="F308" s="70"/>
      <c r="G308" s="43"/>
      <c r="H308" s="71"/>
      <c r="I308" s="72"/>
      <c r="J308" s="33" t="e">
        <f t="shared" si="5"/>
        <v>#DIV/0!</v>
      </c>
      <c r="K308" s="42"/>
      <c r="L308" s="42"/>
      <c r="M308" s="41"/>
    </row>
    <row r="309" spans="1:13">
      <c r="A309" s="24">
        <v>302</v>
      </c>
      <c r="B309" s="41"/>
      <c r="C309" s="41"/>
      <c r="D309" s="41"/>
      <c r="E309" s="70"/>
      <c r="F309" s="70"/>
      <c r="G309" s="43"/>
      <c r="H309" s="71"/>
      <c r="I309" s="72"/>
      <c r="J309" s="33" t="e">
        <f t="shared" si="5"/>
        <v>#DIV/0!</v>
      </c>
      <c r="K309" s="42"/>
      <c r="L309" s="42"/>
      <c r="M309" s="41"/>
    </row>
    <row r="310" spans="1:13">
      <c r="A310" s="24">
        <v>303</v>
      </c>
      <c r="B310" s="41"/>
      <c r="C310" s="41"/>
      <c r="D310" s="41"/>
      <c r="E310" s="70"/>
      <c r="F310" s="70"/>
      <c r="G310" s="43"/>
      <c r="H310" s="71"/>
      <c r="I310" s="72"/>
      <c r="J310" s="59" t="e">
        <f t="shared" si="5"/>
        <v>#DIV/0!</v>
      </c>
      <c r="K310" s="42"/>
      <c r="L310" s="42"/>
      <c r="M310" s="41"/>
    </row>
    <row r="311" spans="1:13">
      <c r="A311" s="24">
        <v>304</v>
      </c>
      <c r="B311" s="41"/>
      <c r="C311" s="41"/>
      <c r="D311" s="41"/>
      <c r="E311" s="70"/>
      <c r="F311" s="70"/>
      <c r="G311" s="43"/>
      <c r="H311" s="71"/>
      <c r="I311" s="72"/>
      <c r="J311" s="59" t="e">
        <f t="shared" si="5"/>
        <v>#DIV/0!</v>
      </c>
      <c r="K311" s="42"/>
      <c r="L311" s="42"/>
      <c r="M311" s="41"/>
    </row>
    <row r="312" spans="1:13">
      <c r="A312" s="24">
        <v>305</v>
      </c>
      <c r="B312" s="41"/>
      <c r="C312" s="41"/>
      <c r="D312" s="41"/>
      <c r="E312" s="70"/>
      <c r="F312" s="70"/>
      <c r="G312" s="43"/>
      <c r="H312" s="71"/>
      <c r="I312" s="72"/>
      <c r="J312" s="33" t="e">
        <f t="shared" si="5"/>
        <v>#DIV/0!</v>
      </c>
      <c r="K312" s="42"/>
      <c r="L312" s="42"/>
      <c r="M312" s="41"/>
    </row>
    <row r="313" spans="1:13">
      <c r="A313" s="65">
        <v>306</v>
      </c>
      <c r="B313" s="41"/>
      <c r="C313" s="41"/>
      <c r="D313" s="41"/>
      <c r="E313" s="70"/>
      <c r="F313" s="70"/>
      <c r="G313" s="43"/>
      <c r="H313" s="71"/>
      <c r="I313" s="72"/>
      <c r="J313" s="59" t="e">
        <f t="shared" si="5"/>
        <v>#DIV/0!</v>
      </c>
      <c r="K313" s="42"/>
      <c r="L313" s="42"/>
      <c r="M313" s="41"/>
    </row>
    <row r="314" spans="1:13">
      <c r="A314" s="65">
        <v>307</v>
      </c>
      <c r="B314" s="41"/>
      <c r="C314" s="41"/>
      <c r="D314" s="41"/>
      <c r="E314" s="70"/>
      <c r="F314" s="70"/>
      <c r="G314" s="43"/>
      <c r="H314" s="71"/>
      <c r="I314" s="72"/>
      <c r="J314" s="59" t="e">
        <f t="shared" si="5"/>
        <v>#DIV/0!</v>
      </c>
      <c r="K314" s="42"/>
      <c r="L314" s="42"/>
      <c r="M314" s="41"/>
    </row>
    <row r="315" spans="1:13">
      <c r="A315" s="24">
        <v>308</v>
      </c>
      <c r="B315" s="41"/>
      <c r="C315" s="41"/>
      <c r="D315" s="41"/>
      <c r="E315" s="70"/>
      <c r="F315" s="70"/>
      <c r="G315" s="43"/>
      <c r="H315" s="71"/>
      <c r="I315" s="72"/>
      <c r="J315" s="33" t="e">
        <f t="shared" si="5"/>
        <v>#DIV/0!</v>
      </c>
      <c r="K315" s="42"/>
      <c r="L315" s="42"/>
      <c r="M315" s="41"/>
    </row>
    <row r="316" spans="1:13">
      <c r="A316" s="24">
        <v>309</v>
      </c>
      <c r="B316" s="41"/>
      <c r="C316" s="41"/>
      <c r="D316" s="41"/>
      <c r="E316" s="70"/>
      <c r="F316" s="70"/>
      <c r="G316" s="43"/>
      <c r="H316" s="71"/>
      <c r="I316" s="72"/>
      <c r="J316" s="33" t="e">
        <f t="shared" si="5"/>
        <v>#DIV/0!</v>
      </c>
      <c r="K316" s="42"/>
      <c r="L316" s="42"/>
      <c r="M316" s="41"/>
    </row>
    <row r="317" spans="1:13">
      <c r="A317" s="24">
        <v>310</v>
      </c>
      <c r="B317" s="41"/>
      <c r="C317" s="41"/>
      <c r="D317" s="41"/>
      <c r="E317" s="70"/>
      <c r="F317" s="70"/>
      <c r="G317" s="43"/>
      <c r="H317" s="71"/>
      <c r="I317" s="72"/>
      <c r="J317" s="33" t="e">
        <f t="shared" si="5"/>
        <v>#DIV/0!</v>
      </c>
      <c r="K317" s="42"/>
      <c r="L317" s="42"/>
      <c r="M317" s="41"/>
    </row>
    <row r="318" spans="1:13">
      <c r="A318" s="24">
        <v>311</v>
      </c>
      <c r="B318" s="41"/>
      <c r="C318" s="41"/>
      <c r="D318" s="41"/>
      <c r="E318" s="70"/>
      <c r="F318" s="70"/>
      <c r="G318" s="43"/>
      <c r="H318" s="71"/>
      <c r="I318" s="72"/>
      <c r="J318" s="33" t="e">
        <f t="shared" si="5"/>
        <v>#DIV/0!</v>
      </c>
      <c r="K318" s="42"/>
      <c r="L318" s="42"/>
      <c r="M318" s="41"/>
    </row>
    <row r="319" spans="1:13">
      <c r="A319" s="24">
        <v>312</v>
      </c>
      <c r="B319" s="41"/>
      <c r="C319" s="41"/>
      <c r="D319" s="41"/>
      <c r="E319" s="70"/>
      <c r="F319" s="70"/>
      <c r="G319" s="43"/>
      <c r="H319" s="71"/>
      <c r="I319" s="72"/>
      <c r="J319" s="59" t="e">
        <f t="shared" si="5"/>
        <v>#DIV/0!</v>
      </c>
      <c r="K319" s="42"/>
      <c r="L319" s="42"/>
      <c r="M319" s="41"/>
    </row>
    <row r="320" spans="1:13">
      <c r="A320" s="24">
        <v>313</v>
      </c>
      <c r="B320" s="41"/>
      <c r="C320" s="41"/>
      <c r="D320" s="41"/>
      <c r="E320" s="70"/>
      <c r="F320" s="70"/>
      <c r="G320" s="43"/>
      <c r="H320" s="71"/>
      <c r="I320" s="72"/>
      <c r="J320" s="59" t="e">
        <f t="shared" si="5"/>
        <v>#DIV/0!</v>
      </c>
      <c r="K320" s="42"/>
      <c r="L320" s="42"/>
      <c r="M320" s="41"/>
    </row>
    <row r="321" spans="1:13">
      <c r="A321" s="24">
        <v>314</v>
      </c>
      <c r="B321" s="41"/>
      <c r="C321" s="41"/>
      <c r="D321" s="41"/>
      <c r="E321" s="70"/>
      <c r="F321" s="70"/>
      <c r="G321" s="43"/>
      <c r="H321" s="71"/>
      <c r="I321" s="72"/>
      <c r="J321" s="33" t="e">
        <f t="shared" si="5"/>
        <v>#DIV/0!</v>
      </c>
      <c r="K321" s="42"/>
      <c r="L321" s="42"/>
      <c r="M321" s="41"/>
    </row>
    <row r="322" spans="1:13">
      <c r="A322" s="24">
        <v>315</v>
      </c>
      <c r="B322" s="41"/>
      <c r="C322" s="41"/>
      <c r="D322" s="41"/>
      <c r="E322" s="70"/>
      <c r="F322" s="70"/>
      <c r="G322" s="43"/>
      <c r="H322" s="71"/>
      <c r="I322" s="72"/>
      <c r="J322" s="59" t="e">
        <f t="shared" si="5"/>
        <v>#DIV/0!</v>
      </c>
      <c r="K322" s="42"/>
      <c r="L322" s="42"/>
      <c r="M322" s="41"/>
    </row>
    <row r="323" spans="1:13">
      <c r="A323" s="65">
        <v>316</v>
      </c>
      <c r="B323" s="41"/>
      <c r="C323" s="41"/>
      <c r="D323" s="41"/>
      <c r="E323" s="70"/>
      <c r="F323" s="70"/>
      <c r="G323" s="43"/>
      <c r="H323" s="71"/>
      <c r="I323" s="72"/>
      <c r="J323" s="59" t="e">
        <f t="shared" si="5"/>
        <v>#DIV/0!</v>
      </c>
      <c r="K323" s="42"/>
      <c r="L323" s="42"/>
      <c r="M323" s="41"/>
    </row>
    <row r="324" spans="1:13">
      <c r="A324" s="65">
        <v>317</v>
      </c>
      <c r="B324" s="41"/>
      <c r="C324" s="41"/>
      <c r="D324" s="41"/>
      <c r="E324" s="70"/>
      <c r="F324" s="70"/>
      <c r="G324" s="43"/>
      <c r="H324" s="71"/>
      <c r="I324" s="72"/>
      <c r="J324" s="33" t="e">
        <f t="shared" si="5"/>
        <v>#DIV/0!</v>
      </c>
      <c r="K324" s="42"/>
      <c r="L324" s="42"/>
      <c r="M324" s="41"/>
    </row>
    <row r="325" spans="1:13">
      <c r="A325" s="24">
        <v>318</v>
      </c>
      <c r="B325" s="41"/>
      <c r="C325" s="41"/>
      <c r="D325" s="41"/>
      <c r="E325" s="70"/>
      <c r="F325" s="70"/>
      <c r="G325" s="43"/>
      <c r="H325" s="71"/>
      <c r="I325" s="72"/>
      <c r="J325" s="33" t="e">
        <f t="shared" si="5"/>
        <v>#DIV/0!</v>
      </c>
      <c r="K325" s="42"/>
      <c r="L325" s="42"/>
      <c r="M325" s="41"/>
    </row>
    <row r="326" spans="1:13">
      <c r="A326" s="24">
        <v>319</v>
      </c>
      <c r="B326" s="41"/>
      <c r="C326" s="41"/>
      <c r="D326" s="41"/>
      <c r="E326" s="70"/>
      <c r="F326" s="70"/>
      <c r="G326" s="43"/>
      <c r="H326" s="71"/>
      <c r="I326" s="72"/>
      <c r="J326" s="33" t="e">
        <f t="shared" si="5"/>
        <v>#DIV/0!</v>
      </c>
      <c r="K326" s="42"/>
      <c r="L326" s="42"/>
      <c r="M326" s="41"/>
    </row>
    <row r="327" spans="1:13">
      <c r="A327" s="24">
        <v>320</v>
      </c>
      <c r="B327" s="41"/>
      <c r="C327" s="41"/>
      <c r="D327" s="41"/>
      <c r="E327" s="70"/>
      <c r="F327" s="70"/>
      <c r="G327" s="43"/>
      <c r="H327" s="71"/>
      <c r="I327" s="72"/>
      <c r="J327" s="33" t="e">
        <f t="shared" si="5"/>
        <v>#DIV/0!</v>
      </c>
      <c r="K327" s="42"/>
      <c r="L327" s="42"/>
      <c r="M327" s="41"/>
    </row>
    <row r="328" spans="1:13">
      <c r="A328" s="24">
        <v>321</v>
      </c>
      <c r="B328" s="41"/>
      <c r="C328" s="41"/>
      <c r="D328" s="41"/>
      <c r="E328" s="70"/>
      <c r="F328" s="70"/>
      <c r="G328" s="43"/>
      <c r="H328" s="71"/>
      <c r="I328" s="72"/>
      <c r="J328" s="59" t="e">
        <f t="shared" ref="J328:J357" si="6">H328/I328</f>
        <v>#DIV/0!</v>
      </c>
      <c r="K328" s="42"/>
      <c r="L328" s="42"/>
      <c r="M328" s="41"/>
    </row>
    <row r="329" spans="1:13">
      <c r="A329" s="24">
        <v>322</v>
      </c>
      <c r="B329" s="41"/>
      <c r="C329" s="41"/>
      <c r="D329" s="41"/>
      <c r="E329" s="70"/>
      <c r="F329" s="70"/>
      <c r="G329" s="43"/>
      <c r="H329" s="71"/>
      <c r="I329" s="72"/>
      <c r="J329" s="59" t="e">
        <f t="shared" si="6"/>
        <v>#DIV/0!</v>
      </c>
      <c r="K329" s="42"/>
      <c r="L329" s="42"/>
      <c r="M329" s="41"/>
    </row>
    <row r="330" spans="1:13">
      <c r="A330" s="24">
        <v>323</v>
      </c>
      <c r="B330" s="41"/>
      <c r="C330" s="41"/>
      <c r="D330" s="41"/>
      <c r="E330" s="70"/>
      <c r="F330" s="70"/>
      <c r="G330" s="43"/>
      <c r="H330" s="71"/>
      <c r="I330" s="72"/>
      <c r="J330" s="33" t="e">
        <f t="shared" si="6"/>
        <v>#DIV/0!</v>
      </c>
      <c r="K330" s="42"/>
      <c r="L330" s="42"/>
      <c r="M330" s="41"/>
    </row>
    <row r="331" spans="1:13">
      <c r="A331" s="24">
        <v>324</v>
      </c>
      <c r="B331" s="41"/>
      <c r="C331" s="41"/>
      <c r="D331" s="41"/>
      <c r="E331" s="70"/>
      <c r="F331" s="70"/>
      <c r="G331" s="43"/>
      <c r="H331" s="71"/>
      <c r="I331" s="72"/>
      <c r="J331" s="59" t="e">
        <f t="shared" si="6"/>
        <v>#DIV/0!</v>
      </c>
      <c r="K331" s="42"/>
      <c r="L331" s="42"/>
      <c r="M331" s="41"/>
    </row>
    <row r="332" spans="1:13">
      <c r="A332" s="24">
        <v>325</v>
      </c>
      <c r="B332" s="41"/>
      <c r="C332" s="41"/>
      <c r="D332" s="41"/>
      <c r="E332" s="70"/>
      <c r="F332" s="70"/>
      <c r="G332" s="43"/>
      <c r="H332" s="71"/>
      <c r="I332" s="72"/>
      <c r="J332" s="59" t="e">
        <f t="shared" si="6"/>
        <v>#DIV/0!</v>
      </c>
      <c r="K332" s="42"/>
      <c r="L332" s="42"/>
      <c r="M332" s="41"/>
    </row>
    <row r="333" spans="1:13">
      <c r="A333" s="65">
        <v>326</v>
      </c>
      <c r="B333" s="41"/>
      <c r="C333" s="41"/>
      <c r="D333" s="41"/>
      <c r="E333" s="70"/>
      <c r="F333" s="70"/>
      <c r="G333" s="43"/>
      <c r="H333" s="71"/>
      <c r="I333" s="72"/>
      <c r="J333" s="33" t="e">
        <f t="shared" si="6"/>
        <v>#DIV/0!</v>
      </c>
      <c r="K333" s="42"/>
      <c r="L333" s="42"/>
      <c r="M333" s="41"/>
    </row>
    <row r="334" spans="1:13">
      <c r="A334" s="65">
        <v>327</v>
      </c>
      <c r="B334" s="41"/>
      <c r="C334" s="41"/>
      <c r="D334" s="41"/>
      <c r="E334" s="70"/>
      <c r="F334" s="70"/>
      <c r="G334" s="43"/>
      <c r="H334" s="71"/>
      <c r="I334" s="72"/>
      <c r="J334" s="33" t="e">
        <f t="shared" si="6"/>
        <v>#DIV/0!</v>
      </c>
      <c r="K334" s="42"/>
      <c r="L334" s="42"/>
      <c r="M334" s="41"/>
    </row>
    <row r="335" spans="1:13">
      <c r="A335" s="24">
        <v>328</v>
      </c>
      <c r="B335" s="41"/>
      <c r="C335" s="41"/>
      <c r="D335" s="41"/>
      <c r="E335" s="70"/>
      <c r="F335" s="70"/>
      <c r="G335" s="43"/>
      <c r="H335" s="71"/>
      <c r="I335" s="72"/>
      <c r="J335" s="33" t="e">
        <f t="shared" si="6"/>
        <v>#DIV/0!</v>
      </c>
      <c r="K335" s="42"/>
      <c r="L335" s="42"/>
      <c r="M335" s="41"/>
    </row>
    <row r="336" spans="1:13">
      <c r="A336" s="24">
        <v>329</v>
      </c>
      <c r="B336" s="41"/>
      <c r="C336" s="41"/>
      <c r="D336" s="41"/>
      <c r="E336" s="70"/>
      <c r="F336" s="70"/>
      <c r="G336" s="43"/>
      <c r="H336" s="71"/>
      <c r="I336" s="72"/>
      <c r="J336" s="33" t="e">
        <f t="shared" si="6"/>
        <v>#DIV/0!</v>
      </c>
      <c r="K336" s="42"/>
      <c r="L336" s="42"/>
      <c r="M336" s="41"/>
    </row>
    <row r="337" spans="1:13">
      <c r="A337" s="24">
        <v>330</v>
      </c>
      <c r="B337" s="41"/>
      <c r="C337" s="41"/>
      <c r="D337" s="41"/>
      <c r="E337" s="70"/>
      <c r="F337" s="70"/>
      <c r="G337" s="43"/>
      <c r="H337" s="71"/>
      <c r="I337" s="72"/>
      <c r="J337" s="59" t="e">
        <f t="shared" si="6"/>
        <v>#DIV/0!</v>
      </c>
      <c r="K337" s="42"/>
      <c r="L337" s="42"/>
      <c r="M337" s="41"/>
    </row>
    <row r="338" spans="1:13">
      <c r="A338" s="24">
        <v>331</v>
      </c>
      <c r="B338" s="41"/>
      <c r="C338" s="41"/>
      <c r="D338" s="41"/>
      <c r="E338" s="70"/>
      <c r="F338" s="70"/>
      <c r="G338" s="43"/>
      <c r="H338" s="71"/>
      <c r="I338" s="72"/>
      <c r="J338" s="59" t="e">
        <f t="shared" si="6"/>
        <v>#DIV/0!</v>
      </c>
      <c r="K338" s="42"/>
      <c r="L338" s="42"/>
      <c r="M338" s="41"/>
    </row>
    <row r="339" spans="1:13">
      <c r="A339" s="24">
        <v>332</v>
      </c>
      <c r="B339" s="41"/>
      <c r="C339" s="41"/>
      <c r="D339" s="41"/>
      <c r="E339" s="70"/>
      <c r="F339" s="70"/>
      <c r="G339" s="43"/>
      <c r="H339" s="71"/>
      <c r="I339" s="72"/>
      <c r="J339" s="33" t="e">
        <f t="shared" si="6"/>
        <v>#DIV/0!</v>
      </c>
      <c r="K339" s="42"/>
      <c r="L339" s="42"/>
      <c r="M339" s="41"/>
    </row>
    <row r="340" spans="1:13">
      <c r="A340" s="24">
        <v>333</v>
      </c>
      <c r="B340" s="41"/>
      <c r="C340" s="41"/>
      <c r="D340" s="41"/>
      <c r="E340" s="70"/>
      <c r="F340" s="70"/>
      <c r="G340" s="43"/>
      <c r="H340" s="71"/>
      <c r="I340" s="72"/>
      <c r="J340" s="59" t="e">
        <f t="shared" si="6"/>
        <v>#DIV/0!</v>
      </c>
      <c r="K340" s="42"/>
      <c r="L340" s="42"/>
      <c r="M340" s="41"/>
    </row>
    <row r="341" spans="1:13">
      <c r="A341" s="24">
        <v>334</v>
      </c>
      <c r="B341" s="41"/>
      <c r="C341" s="41"/>
      <c r="D341" s="41"/>
      <c r="E341" s="70"/>
      <c r="F341" s="70"/>
      <c r="G341" s="43"/>
      <c r="H341" s="71"/>
      <c r="I341" s="72"/>
      <c r="J341" s="59" t="e">
        <f t="shared" si="6"/>
        <v>#DIV/0!</v>
      </c>
      <c r="K341" s="42"/>
      <c r="L341" s="42"/>
      <c r="M341" s="41"/>
    </row>
    <row r="342" spans="1:13">
      <c r="A342" s="24">
        <v>335</v>
      </c>
      <c r="B342" s="41"/>
      <c r="C342" s="41"/>
      <c r="D342" s="41"/>
      <c r="E342" s="70"/>
      <c r="F342" s="70"/>
      <c r="G342" s="43"/>
      <c r="H342" s="71"/>
      <c r="I342" s="72"/>
      <c r="J342" s="33" t="e">
        <f t="shared" si="6"/>
        <v>#DIV/0!</v>
      </c>
      <c r="K342" s="42"/>
      <c r="L342" s="42"/>
      <c r="M342" s="41"/>
    </row>
    <row r="343" spans="1:13">
      <c r="A343" s="65">
        <v>336</v>
      </c>
      <c r="B343" s="41"/>
      <c r="C343" s="41"/>
      <c r="D343" s="41"/>
      <c r="E343" s="70"/>
      <c r="F343" s="70"/>
      <c r="G343" s="43"/>
      <c r="H343" s="71"/>
      <c r="I343" s="72"/>
      <c r="J343" s="33" t="e">
        <f t="shared" si="6"/>
        <v>#DIV/0!</v>
      </c>
      <c r="K343" s="42"/>
      <c r="L343" s="42"/>
      <c r="M343" s="41"/>
    </row>
    <row r="344" spans="1:13">
      <c r="A344" s="65">
        <v>337</v>
      </c>
      <c r="B344" s="41"/>
      <c r="C344" s="41"/>
      <c r="D344" s="41"/>
      <c r="E344" s="70"/>
      <c r="F344" s="70"/>
      <c r="G344" s="43"/>
      <c r="H344" s="71"/>
      <c r="I344" s="72"/>
      <c r="J344" s="33" t="e">
        <f t="shared" si="6"/>
        <v>#DIV/0!</v>
      </c>
      <c r="K344" s="42"/>
      <c r="L344" s="42"/>
      <c r="M344" s="41"/>
    </row>
    <row r="345" spans="1:13">
      <c r="A345" s="24">
        <v>338</v>
      </c>
      <c r="B345" s="41"/>
      <c r="C345" s="41"/>
      <c r="D345" s="41"/>
      <c r="E345" s="70"/>
      <c r="F345" s="70"/>
      <c r="G345" s="43"/>
      <c r="H345" s="71"/>
      <c r="I345" s="72"/>
      <c r="J345" s="33" t="e">
        <f t="shared" si="6"/>
        <v>#DIV/0!</v>
      </c>
      <c r="K345" s="42"/>
      <c r="L345" s="42"/>
      <c r="M345" s="41"/>
    </row>
    <row r="346" spans="1:13">
      <c r="A346" s="24">
        <v>339</v>
      </c>
      <c r="B346" s="41"/>
      <c r="C346" s="41"/>
      <c r="D346" s="41"/>
      <c r="E346" s="70"/>
      <c r="F346" s="70"/>
      <c r="G346" s="43"/>
      <c r="H346" s="71"/>
      <c r="I346" s="72"/>
      <c r="J346" s="59" t="e">
        <f t="shared" si="6"/>
        <v>#DIV/0!</v>
      </c>
      <c r="K346" s="42"/>
      <c r="L346" s="42"/>
      <c r="M346" s="41"/>
    </row>
    <row r="347" spans="1:13">
      <c r="A347" s="24">
        <v>340</v>
      </c>
      <c r="B347" s="41"/>
      <c r="C347" s="41"/>
      <c r="D347" s="41"/>
      <c r="E347" s="70"/>
      <c r="F347" s="70"/>
      <c r="G347" s="43"/>
      <c r="H347" s="71"/>
      <c r="I347" s="72"/>
      <c r="J347" s="59" t="e">
        <f t="shared" si="6"/>
        <v>#DIV/0!</v>
      </c>
      <c r="K347" s="42"/>
      <c r="L347" s="42"/>
      <c r="M347" s="41"/>
    </row>
    <row r="348" spans="1:13">
      <c r="A348" s="24">
        <v>341</v>
      </c>
      <c r="B348" s="41"/>
      <c r="C348" s="41"/>
      <c r="D348" s="41"/>
      <c r="E348" s="70"/>
      <c r="F348" s="70"/>
      <c r="G348" s="43"/>
      <c r="H348" s="71"/>
      <c r="I348" s="72"/>
      <c r="J348" s="33" t="e">
        <f t="shared" si="6"/>
        <v>#DIV/0!</v>
      </c>
      <c r="K348" s="42"/>
      <c r="L348" s="42"/>
      <c r="M348" s="41"/>
    </row>
    <row r="349" spans="1:13">
      <c r="A349" s="24">
        <v>342</v>
      </c>
      <c r="B349" s="41"/>
      <c r="C349" s="41"/>
      <c r="D349" s="41"/>
      <c r="E349" s="70"/>
      <c r="F349" s="70"/>
      <c r="G349" s="43"/>
      <c r="H349" s="71"/>
      <c r="I349" s="72"/>
      <c r="J349" s="59" t="e">
        <f t="shared" si="6"/>
        <v>#DIV/0!</v>
      </c>
      <c r="K349" s="42"/>
      <c r="L349" s="42"/>
      <c r="M349" s="41"/>
    </row>
    <row r="350" spans="1:13">
      <c r="A350" s="24">
        <v>343</v>
      </c>
      <c r="B350" s="41"/>
      <c r="C350" s="41"/>
      <c r="D350" s="41"/>
      <c r="E350" s="70"/>
      <c r="F350" s="70"/>
      <c r="G350" s="43"/>
      <c r="H350" s="71"/>
      <c r="I350" s="72"/>
      <c r="J350" s="59" t="e">
        <f t="shared" si="6"/>
        <v>#DIV/0!</v>
      </c>
      <c r="K350" s="42"/>
      <c r="L350" s="42"/>
      <c r="M350" s="41"/>
    </row>
    <row r="351" spans="1:13">
      <c r="A351" s="24">
        <v>344</v>
      </c>
      <c r="B351" s="41"/>
      <c r="C351" s="41"/>
      <c r="D351" s="41"/>
      <c r="E351" s="70"/>
      <c r="F351" s="70"/>
      <c r="G351" s="43"/>
      <c r="H351" s="71"/>
      <c r="I351" s="72"/>
      <c r="J351" s="33" t="e">
        <f t="shared" si="6"/>
        <v>#DIV/0!</v>
      </c>
      <c r="K351" s="42"/>
      <c r="L351" s="42"/>
      <c r="M351" s="41"/>
    </row>
    <row r="352" spans="1:13">
      <c r="A352" s="24">
        <v>345</v>
      </c>
      <c r="B352" s="41"/>
      <c r="C352" s="41"/>
      <c r="D352" s="41"/>
      <c r="E352" s="70"/>
      <c r="F352" s="70"/>
      <c r="G352" s="43"/>
      <c r="H352" s="71"/>
      <c r="I352" s="72"/>
      <c r="J352" s="33" t="e">
        <f t="shared" si="6"/>
        <v>#DIV/0!</v>
      </c>
      <c r="K352" s="42"/>
      <c r="L352" s="42"/>
      <c r="M352" s="41"/>
    </row>
    <row r="353" spans="1:13">
      <c r="A353" s="65">
        <v>346</v>
      </c>
      <c r="B353" s="41"/>
      <c r="C353" s="41"/>
      <c r="D353" s="41"/>
      <c r="E353" s="70"/>
      <c r="F353" s="70"/>
      <c r="G353" s="43"/>
      <c r="H353" s="71"/>
      <c r="I353" s="72"/>
      <c r="J353" s="33" t="e">
        <f t="shared" si="6"/>
        <v>#DIV/0!</v>
      </c>
      <c r="K353" s="42"/>
      <c r="L353" s="42"/>
      <c r="M353" s="41"/>
    </row>
    <row r="354" spans="1:13">
      <c r="A354" s="65">
        <v>347</v>
      </c>
      <c r="B354" s="41"/>
      <c r="C354" s="41"/>
      <c r="D354" s="41"/>
      <c r="E354" s="70"/>
      <c r="F354" s="70"/>
      <c r="G354" s="43"/>
      <c r="H354" s="71"/>
      <c r="I354" s="72"/>
      <c r="J354" s="33" t="e">
        <f t="shared" si="6"/>
        <v>#DIV/0!</v>
      </c>
      <c r="K354" s="42"/>
      <c r="L354" s="42"/>
      <c r="M354" s="41"/>
    </row>
    <row r="355" spans="1:13">
      <c r="A355" s="24">
        <v>348</v>
      </c>
      <c r="B355" s="41"/>
      <c r="C355" s="41"/>
      <c r="D355" s="41"/>
      <c r="E355" s="70"/>
      <c r="F355" s="70"/>
      <c r="G355" s="43"/>
      <c r="H355" s="71"/>
      <c r="I355" s="72"/>
      <c r="J355" s="59" t="e">
        <f t="shared" si="6"/>
        <v>#DIV/0!</v>
      </c>
      <c r="K355" s="42"/>
      <c r="L355" s="42"/>
      <c r="M355" s="41"/>
    </row>
    <row r="356" spans="1:13">
      <c r="A356" s="24">
        <v>349</v>
      </c>
      <c r="B356" s="41"/>
      <c r="C356" s="41"/>
      <c r="D356" s="41"/>
      <c r="E356" s="70"/>
      <c r="F356" s="70"/>
      <c r="G356" s="43"/>
      <c r="H356" s="71"/>
      <c r="I356" s="72"/>
      <c r="J356" s="59" t="e">
        <f t="shared" si="6"/>
        <v>#DIV/0!</v>
      </c>
      <c r="K356" s="42"/>
      <c r="L356" s="42"/>
      <c r="M356" s="41"/>
    </row>
    <row r="357" spans="1:13">
      <c r="A357" s="24">
        <v>350</v>
      </c>
      <c r="B357" s="41"/>
      <c r="C357" s="41"/>
      <c r="D357" s="41"/>
      <c r="E357" s="70"/>
      <c r="F357" s="70"/>
      <c r="G357" s="43"/>
      <c r="H357" s="71"/>
      <c r="I357" s="72"/>
      <c r="J357" s="33" t="e">
        <f t="shared" si="6"/>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5" right="0.75" top="0.59" bottom="0.55000000000000004" header="0.51200000000000001" footer="0.51200000000000001"/>
  <pageSetup paperSize="9" scale="85"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357"/>
  <sheetViews>
    <sheetView view="pageBreakPreview" zoomScale="60" zoomScaleNormal="100" workbookViewId="0">
      <selection activeCell="M8" sqref="M8:M27"/>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[16]合計!C3</f>
        <v>静岡県</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0</v>
      </c>
      <c r="I3" s="30"/>
      <c r="J3" s="26"/>
      <c r="K3" s="40"/>
      <c r="L3" s="40"/>
      <c r="O3" s="24"/>
    </row>
    <row r="4" spans="1:15" s="65" customFormat="1" ht="60" customHeight="1">
      <c r="B4" s="26"/>
      <c r="E4" s="856" t="s">
        <v>92</v>
      </c>
      <c r="F4" s="856"/>
      <c r="G4" s="856"/>
      <c r="H4" s="77" t="e">
        <f>H3/I7</f>
        <v>#DIV/0!</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236" customFormat="1" ht="14.25" thickBot="1">
      <c r="B7" s="238" t="s">
        <v>88</v>
      </c>
      <c r="C7" s="238"/>
      <c r="D7" s="238"/>
      <c r="E7" s="238"/>
      <c r="F7" s="238"/>
      <c r="G7" s="238"/>
      <c r="H7" s="239">
        <f>SUM(H8:H357)</f>
        <v>0</v>
      </c>
      <c r="I7" s="239">
        <f>SUM(I8:I357)</f>
        <v>0</v>
      </c>
      <c r="J7" s="240" t="e">
        <f>H7/I7</f>
        <v>#DIV/0!</v>
      </c>
      <c r="K7" s="248"/>
      <c r="L7" s="248"/>
      <c r="M7" s="238"/>
      <c r="N7" s="238"/>
      <c r="O7" s="249">
        <f>SUM(O8:O357)</f>
        <v>0</v>
      </c>
    </row>
    <row r="8" spans="1:15" ht="14.25" thickTop="1">
      <c r="A8" s="24">
        <v>1</v>
      </c>
      <c r="B8" s="64" t="s">
        <v>422</v>
      </c>
      <c r="C8" s="54" t="s">
        <v>390</v>
      </c>
      <c r="D8" s="268" t="s">
        <v>423</v>
      </c>
      <c r="E8" s="272" t="s">
        <v>117</v>
      </c>
      <c r="F8" s="81" t="s">
        <v>424</v>
      </c>
      <c r="G8" s="273"/>
      <c r="H8" s="274"/>
      <c r="I8" s="275"/>
      <c r="J8" s="276" t="e">
        <f t="shared" ref="J8:J71" si="0">H8/I8</f>
        <v>#DIV/0!</v>
      </c>
      <c r="K8" s="277"/>
      <c r="L8" s="277"/>
      <c r="M8" s="278"/>
      <c r="N8" s="278"/>
      <c r="O8" s="87"/>
    </row>
    <row r="9" spans="1:15">
      <c r="A9" s="24">
        <v>2</v>
      </c>
      <c r="B9" s="55" t="s">
        <v>425</v>
      </c>
      <c r="C9" s="55" t="s">
        <v>409</v>
      </c>
      <c r="D9" s="54" t="s">
        <v>426</v>
      </c>
      <c r="E9" s="66" t="s">
        <v>117</v>
      </c>
      <c r="F9" s="81" t="s">
        <v>424</v>
      </c>
      <c r="G9" s="273"/>
      <c r="H9" s="274"/>
      <c r="I9" s="275"/>
      <c r="J9" s="276" t="e">
        <f t="shared" si="0"/>
        <v>#DIV/0!</v>
      </c>
      <c r="K9" s="277"/>
      <c r="L9" s="277"/>
      <c r="M9" s="278"/>
      <c r="N9" s="278"/>
      <c r="O9" s="63"/>
    </row>
    <row r="10" spans="1:15">
      <c r="A10" s="24">
        <v>3</v>
      </c>
      <c r="B10" s="251" t="s">
        <v>427</v>
      </c>
      <c r="C10" s="55" t="s">
        <v>409</v>
      </c>
      <c r="D10" s="54" t="s">
        <v>426</v>
      </c>
      <c r="E10" s="66" t="s">
        <v>117</v>
      </c>
      <c r="F10" s="81" t="s">
        <v>424</v>
      </c>
      <c r="G10" s="273"/>
      <c r="H10" s="274"/>
      <c r="I10" s="275"/>
      <c r="J10" s="276" t="e">
        <f t="shared" si="0"/>
        <v>#DIV/0!</v>
      </c>
      <c r="K10" s="277"/>
      <c r="L10" s="277"/>
      <c r="M10" s="278"/>
      <c r="N10" s="278"/>
      <c r="O10" s="63"/>
    </row>
    <row r="11" spans="1:15">
      <c r="A11" s="24">
        <v>4</v>
      </c>
      <c r="B11" s="64" t="s">
        <v>428</v>
      </c>
      <c r="C11" s="55" t="s">
        <v>409</v>
      </c>
      <c r="D11" s="54" t="s">
        <v>426</v>
      </c>
      <c r="E11" s="66" t="s">
        <v>117</v>
      </c>
      <c r="F11" s="81" t="s">
        <v>424</v>
      </c>
      <c r="G11" s="273"/>
      <c r="H11" s="274"/>
      <c r="I11" s="275"/>
      <c r="J11" s="276" t="e">
        <f t="shared" si="0"/>
        <v>#DIV/0!</v>
      </c>
      <c r="K11" s="277"/>
      <c r="L11" s="277"/>
      <c r="M11" s="278"/>
      <c r="N11" s="278"/>
      <c r="O11" s="63"/>
    </row>
    <row r="12" spans="1:15">
      <c r="A12" s="24">
        <v>5</v>
      </c>
      <c r="B12" s="251" t="s">
        <v>429</v>
      </c>
      <c r="C12" s="55" t="s">
        <v>409</v>
      </c>
      <c r="D12" s="54" t="s">
        <v>426</v>
      </c>
      <c r="E12" s="66" t="s">
        <v>117</v>
      </c>
      <c r="F12" s="81" t="s">
        <v>424</v>
      </c>
      <c r="G12" s="273"/>
      <c r="H12" s="279"/>
      <c r="I12" s="280"/>
      <c r="J12" s="276" t="e">
        <f t="shared" si="0"/>
        <v>#DIV/0!</v>
      </c>
      <c r="K12" s="281"/>
      <c r="L12" s="282"/>
      <c r="M12" s="273"/>
      <c r="N12" s="273"/>
      <c r="O12" s="63"/>
    </row>
    <row r="13" spans="1:15">
      <c r="A13" s="65">
        <v>6</v>
      </c>
      <c r="B13" s="55" t="s">
        <v>430</v>
      </c>
      <c r="C13" s="55" t="s">
        <v>409</v>
      </c>
      <c r="D13" s="54" t="s">
        <v>426</v>
      </c>
      <c r="E13" s="66" t="s">
        <v>117</v>
      </c>
      <c r="F13" s="81" t="s">
        <v>424</v>
      </c>
      <c r="G13" s="273"/>
      <c r="H13" s="274"/>
      <c r="I13" s="275"/>
      <c r="J13" s="276" t="e">
        <f t="shared" si="0"/>
        <v>#DIV/0!</v>
      </c>
      <c r="K13" s="277"/>
      <c r="L13" s="277"/>
      <c r="M13" s="278"/>
      <c r="N13" s="278"/>
      <c r="O13" s="63"/>
    </row>
    <row r="14" spans="1:15">
      <c r="A14" s="65">
        <v>7</v>
      </c>
      <c r="B14" s="64" t="s">
        <v>431</v>
      </c>
      <c r="C14" s="55" t="s">
        <v>409</v>
      </c>
      <c r="D14" s="54" t="s">
        <v>426</v>
      </c>
      <c r="E14" s="66" t="s">
        <v>117</v>
      </c>
      <c r="F14" s="81" t="s">
        <v>424</v>
      </c>
      <c r="G14" s="273"/>
      <c r="H14" s="274"/>
      <c r="I14" s="275"/>
      <c r="J14" s="276" t="e">
        <f t="shared" si="0"/>
        <v>#DIV/0!</v>
      </c>
      <c r="K14" s="277"/>
      <c r="L14" s="283"/>
      <c r="M14" s="278"/>
      <c r="N14" s="278"/>
      <c r="O14" s="63"/>
    </row>
    <row r="15" spans="1:15">
      <c r="A15" s="24">
        <v>8</v>
      </c>
      <c r="B15" s="8" t="s">
        <v>432</v>
      </c>
      <c r="C15" s="55" t="s">
        <v>409</v>
      </c>
      <c r="D15" s="54" t="s">
        <v>426</v>
      </c>
      <c r="E15" s="66" t="s">
        <v>117</v>
      </c>
      <c r="F15" s="81" t="s">
        <v>424</v>
      </c>
      <c r="G15" s="284"/>
      <c r="H15" s="274"/>
      <c r="I15" s="275"/>
      <c r="J15" s="276" t="e">
        <f t="shared" si="0"/>
        <v>#DIV/0!</v>
      </c>
      <c r="K15" s="282"/>
      <c r="L15" s="285"/>
      <c r="M15" s="278"/>
      <c r="N15" s="278"/>
      <c r="O15" s="63"/>
    </row>
    <row r="16" spans="1:15">
      <c r="A16" s="24">
        <v>9</v>
      </c>
      <c r="B16" s="64" t="s">
        <v>433</v>
      </c>
      <c r="C16" s="55" t="s">
        <v>409</v>
      </c>
      <c r="D16" s="54" t="s">
        <v>434</v>
      </c>
      <c r="E16" s="66" t="s">
        <v>117</v>
      </c>
      <c r="F16" s="81" t="s">
        <v>424</v>
      </c>
      <c r="G16" s="273"/>
      <c r="H16" s="274"/>
      <c r="I16" s="275"/>
      <c r="J16" s="276" t="e">
        <f t="shared" si="0"/>
        <v>#DIV/0!</v>
      </c>
      <c r="K16" s="277"/>
      <c r="L16" s="277"/>
      <c r="M16" s="278"/>
      <c r="N16" s="278"/>
      <c r="O16" s="63"/>
    </row>
    <row r="17" spans="1:15">
      <c r="A17" s="24">
        <v>10</v>
      </c>
      <c r="B17" s="64" t="s">
        <v>435</v>
      </c>
      <c r="C17" s="55" t="s">
        <v>409</v>
      </c>
      <c r="D17" s="54" t="s">
        <v>434</v>
      </c>
      <c r="E17" s="66" t="s">
        <v>117</v>
      </c>
      <c r="F17" s="81" t="s">
        <v>424</v>
      </c>
      <c r="G17" s="273"/>
      <c r="H17" s="274"/>
      <c r="I17" s="275"/>
      <c r="J17" s="276" t="e">
        <f t="shared" si="0"/>
        <v>#DIV/0!</v>
      </c>
      <c r="K17" s="277"/>
      <c r="L17" s="277"/>
      <c r="M17" s="278"/>
      <c r="N17" s="278"/>
      <c r="O17" s="63"/>
    </row>
    <row r="18" spans="1:15">
      <c r="A18" s="65">
        <v>11</v>
      </c>
      <c r="B18" s="8" t="s">
        <v>436</v>
      </c>
      <c r="C18" s="55" t="s">
        <v>409</v>
      </c>
      <c r="D18" s="62" t="s">
        <v>434</v>
      </c>
      <c r="E18" s="66" t="s">
        <v>117</v>
      </c>
      <c r="F18" s="81" t="s">
        <v>424</v>
      </c>
      <c r="G18" s="284"/>
      <c r="H18" s="274"/>
      <c r="I18" s="275"/>
      <c r="J18" s="276" t="e">
        <f t="shared" si="0"/>
        <v>#DIV/0!</v>
      </c>
      <c r="K18" s="282"/>
      <c r="L18" s="282"/>
      <c r="M18" s="278"/>
      <c r="N18" s="278"/>
      <c r="O18" s="63"/>
    </row>
    <row r="19" spans="1:15">
      <c r="A19" s="65">
        <v>12</v>
      </c>
      <c r="B19" s="64" t="s">
        <v>437</v>
      </c>
      <c r="C19" s="55" t="s">
        <v>409</v>
      </c>
      <c r="D19" s="54" t="s">
        <v>434</v>
      </c>
      <c r="E19" s="267" t="s">
        <v>117</v>
      </c>
      <c r="F19" s="216" t="s">
        <v>424</v>
      </c>
      <c r="G19" s="284"/>
      <c r="H19" s="274"/>
      <c r="I19" s="275"/>
      <c r="J19" s="276" t="e">
        <f t="shared" si="0"/>
        <v>#DIV/0!</v>
      </c>
      <c r="K19" s="282"/>
      <c r="L19" s="282"/>
      <c r="M19" s="278"/>
      <c r="N19" s="278"/>
      <c r="O19" s="63"/>
    </row>
    <row r="20" spans="1:15">
      <c r="A20" s="24">
        <v>13</v>
      </c>
      <c r="B20" s="8" t="s">
        <v>438</v>
      </c>
      <c r="C20" s="62" t="s">
        <v>439</v>
      </c>
      <c r="D20" s="286" t="s">
        <v>397</v>
      </c>
      <c r="E20" s="272" t="s">
        <v>117</v>
      </c>
      <c r="F20" s="81" t="s">
        <v>424</v>
      </c>
      <c r="G20" s="284"/>
      <c r="H20" s="274"/>
      <c r="I20" s="275"/>
      <c r="J20" s="276" t="e">
        <f t="shared" si="0"/>
        <v>#DIV/0!</v>
      </c>
      <c r="K20" s="282"/>
      <c r="L20" s="282"/>
      <c r="M20" s="278"/>
      <c r="N20" s="278"/>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253"/>
      <c r="C54" s="54"/>
      <c r="D54" s="253"/>
      <c r="E54" s="66"/>
      <c r="F54" s="66"/>
      <c r="G54" s="54"/>
      <c r="H54" s="245"/>
      <c r="I54" s="245"/>
      <c r="J54" s="33" t="e">
        <f t="shared" si="0"/>
        <v>#DIV/0!</v>
      </c>
      <c r="K54" s="104"/>
      <c r="L54" s="105"/>
      <c r="M54" s="62"/>
      <c r="N54" s="62"/>
      <c r="O54" s="63"/>
    </row>
    <row r="55" spans="1:15">
      <c r="A55" s="24">
        <v>48</v>
      </c>
      <c r="B55" s="250"/>
      <c r="C55" s="54"/>
      <c r="D55" s="55"/>
      <c r="E55" s="66"/>
      <c r="F55" s="55"/>
      <c r="G55" s="54"/>
      <c r="H55" s="245"/>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ref="J72:J304" si="1">H72/I72</f>
        <v>#DIV/0!</v>
      </c>
      <c r="K72" s="42"/>
      <c r="L72" s="42"/>
      <c r="M72" s="41"/>
      <c r="N72" s="41"/>
      <c r="O72" s="41"/>
    </row>
    <row r="73" spans="1:15">
      <c r="A73" s="65">
        <v>66</v>
      </c>
      <c r="B73" s="41"/>
      <c r="C73" s="41"/>
      <c r="D73" s="41"/>
      <c r="E73" s="70"/>
      <c r="F73" s="70"/>
      <c r="G73" s="43"/>
      <c r="H73" s="71"/>
      <c r="I73" s="72"/>
      <c r="J73" s="59" t="e">
        <f t="shared" si="1"/>
        <v>#DIV/0!</v>
      </c>
      <c r="K73" s="42"/>
      <c r="L73" s="42"/>
      <c r="M73" s="41"/>
      <c r="N73" s="41"/>
      <c r="O73" s="41"/>
    </row>
    <row r="74" spans="1:15">
      <c r="A74" s="65">
        <v>67</v>
      </c>
      <c r="B74" s="41"/>
      <c r="C74" s="41"/>
      <c r="D74" s="41"/>
      <c r="E74" s="70"/>
      <c r="F74" s="70"/>
      <c r="G74" s="43"/>
      <c r="H74" s="71"/>
      <c r="I74" s="72"/>
      <c r="J74" s="33" t="e">
        <f t="shared" si="1"/>
        <v>#DIV/0!</v>
      </c>
      <c r="K74" s="42"/>
      <c r="L74" s="42"/>
      <c r="M74" s="41"/>
      <c r="N74" s="41"/>
      <c r="O74" s="41"/>
    </row>
    <row r="75" spans="1:15">
      <c r="A75" s="24">
        <v>68</v>
      </c>
      <c r="B75" s="41"/>
      <c r="C75" s="41"/>
      <c r="D75" s="41"/>
      <c r="E75" s="70"/>
      <c r="F75" s="70"/>
      <c r="G75" s="43"/>
      <c r="H75" s="71"/>
      <c r="I75" s="72"/>
      <c r="J75" s="59" t="e">
        <f t="shared" si="1"/>
        <v>#DIV/0!</v>
      </c>
      <c r="K75" s="42"/>
      <c r="L75" s="42"/>
      <c r="M75" s="41"/>
      <c r="N75" s="41"/>
      <c r="O75" s="41"/>
    </row>
    <row r="76" spans="1:15">
      <c r="A76" s="24">
        <v>69</v>
      </c>
      <c r="B76" s="41"/>
      <c r="C76" s="41"/>
      <c r="D76" s="41"/>
      <c r="E76" s="70"/>
      <c r="F76" s="70"/>
      <c r="G76" s="43"/>
      <c r="H76" s="71"/>
      <c r="I76" s="72"/>
      <c r="J76" s="59" t="e">
        <f t="shared" si="1"/>
        <v>#DIV/0!</v>
      </c>
      <c r="K76" s="42"/>
      <c r="L76" s="42"/>
      <c r="M76" s="41"/>
      <c r="N76" s="41"/>
      <c r="O76" s="41"/>
    </row>
    <row r="77" spans="1:15">
      <c r="A77" s="24">
        <v>70</v>
      </c>
      <c r="B77" s="41"/>
      <c r="C77" s="41"/>
      <c r="D77" s="41"/>
      <c r="E77" s="70"/>
      <c r="F77" s="70"/>
      <c r="G77" s="43"/>
      <c r="H77" s="71"/>
      <c r="I77" s="72"/>
      <c r="J77" s="59" t="e">
        <f t="shared" si="1"/>
        <v>#DIV/0!</v>
      </c>
      <c r="K77" s="42"/>
      <c r="L77" s="42"/>
      <c r="M77" s="41"/>
      <c r="N77" s="41"/>
      <c r="O77" s="41"/>
    </row>
    <row r="78" spans="1:15">
      <c r="A78" s="65">
        <v>71</v>
      </c>
      <c r="B78" s="41"/>
      <c r="C78" s="41"/>
      <c r="D78" s="41"/>
      <c r="E78" s="70"/>
      <c r="F78" s="70"/>
      <c r="G78" s="43"/>
      <c r="H78" s="71"/>
      <c r="I78" s="72"/>
      <c r="J78" s="33" t="e">
        <f t="shared" si="1"/>
        <v>#DIV/0!</v>
      </c>
      <c r="K78" s="42"/>
      <c r="L78" s="42"/>
      <c r="M78" s="41"/>
      <c r="N78" s="41"/>
      <c r="O78" s="41"/>
    </row>
    <row r="79" spans="1:15">
      <c r="A79" s="65">
        <v>72</v>
      </c>
      <c r="B79" s="41"/>
      <c r="C79" s="41"/>
      <c r="D79" s="41"/>
      <c r="E79" s="70"/>
      <c r="F79" s="70"/>
      <c r="G79" s="43"/>
      <c r="H79" s="71"/>
      <c r="I79" s="72"/>
      <c r="J79" s="59" t="e">
        <f t="shared" si="1"/>
        <v>#DIV/0!</v>
      </c>
      <c r="K79" s="42"/>
      <c r="L79" s="42"/>
      <c r="M79" s="41"/>
      <c r="N79" s="41"/>
      <c r="O79" s="41"/>
    </row>
    <row r="80" spans="1:15">
      <c r="A80" s="24">
        <v>73</v>
      </c>
      <c r="B80" s="41"/>
      <c r="C80" s="41"/>
      <c r="D80" s="41"/>
      <c r="E80" s="70"/>
      <c r="F80" s="70"/>
      <c r="G80" s="43"/>
      <c r="H80" s="71"/>
      <c r="I80" s="72"/>
      <c r="J80" s="59" t="e">
        <f t="shared" si="1"/>
        <v>#DIV/0!</v>
      </c>
      <c r="K80" s="42"/>
      <c r="L80" s="42"/>
      <c r="M80" s="41"/>
      <c r="N80" s="41"/>
      <c r="O80" s="41"/>
    </row>
    <row r="81" spans="1:15">
      <c r="A81" s="24">
        <v>74</v>
      </c>
      <c r="B81" s="41"/>
      <c r="C81" s="41"/>
      <c r="D81" s="41"/>
      <c r="E81" s="70"/>
      <c r="F81" s="70"/>
      <c r="G81" s="43"/>
      <c r="H81" s="71"/>
      <c r="I81" s="72"/>
      <c r="J81" s="33" t="e">
        <f t="shared" si="1"/>
        <v>#DIV/0!</v>
      </c>
      <c r="K81" s="42"/>
      <c r="L81" s="42"/>
      <c r="M81" s="41"/>
      <c r="N81" s="41"/>
      <c r="O81" s="41"/>
    </row>
    <row r="82" spans="1:15">
      <c r="A82" s="24">
        <v>75</v>
      </c>
      <c r="B82" s="41"/>
      <c r="C82" s="41"/>
      <c r="D82" s="41"/>
      <c r="E82" s="70"/>
      <c r="F82" s="70"/>
      <c r="G82" s="43"/>
      <c r="H82" s="71"/>
      <c r="I82" s="72"/>
      <c r="J82" s="59" t="e">
        <f t="shared" si="1"/>
        <v>#DIV/0!</v>
      </c>
      <c r="K82" s="42"/>
      <c r="L82" s="42"/>
      <c r="M82" s="41"/>
      <c r="N82" s="41"/>
      <c r="O82" s="41"/>
    </row>
    <row r="83" spans="1:15">
      <c r="A83" s="65">
        <v>76</v>
      </c>
      <c r="B83" s="41"/>
      <c r="C83" s="41"/>
      <c r="D83" s="41"/>
      <c r="E83" s="70"/>
      <c r="F83" s="70"/>
      <c r="G83" s="43"/>
      <c r="H83" s="71"/>
      <c r="I83" s="72"/>
      <c r="J83" s="59" t="e">
        <f t="shared" si="1"/>
        <v>#DIV/0!</v>
      </c>
      <c r="K83" s="42"/>
      <c r="L83" s="42"/>
      <c r="M83" s="41"/>
      <c r="N83" s="41"/>
      <c r="O83" s="41"/>
    </row>
    <row r="84" spans="1:15">
      <c r="A84" s="65">
        <v>77</v>
      </c>
      <c r="B84" s="41"/>
      <c r="C84" s="41"/>
      <c r="D84" s="41"/>
      <c r="E84" s="70"/>
      <c r="F84" s="70"/>
      <c r="G84" s="43"/>
      <c r="H84" s="71"/>
      <c r="I84" s="72"/>
      <c r="J84" s="33" t="e">
        <f t="shared" si="1"/>
        <v>#DIV/0!</v>
      </c>
      <c r="K84" s="42"/>
      <c r="L84" s="42"/>
      <c r="M84" s="41"/>
      <c r="N84" s="41"/>
      <c r="O84" s="41"/>
    </row>
    <row r="85" spans="1:15">
      <c r="A85" s="24">
        <v>78</v>
      </c>
      <c r="B85" s="41"/>
      <c r="C85" s="41"/>
      <c r="D85" s="41"/>
      <c r="E85" s="70"/>
      <c r="F85" s="70"/>
      <c r="G85" s="43"/>
      <c r="H85" s="71"/>
      <c r="I85" s="72"/>
      <c r="J85" s="59" t="e">
        <f t="shared" si="1"/>
        <v>#DIV/0!</v>
      </c>
      <c r="K85" s="42"/>
      <c r="L85" s="42"/>
      <c r="M85" s="41"/>
      <c r="N85" s="41"/>
      <c r="O85" s="41"/>
    </row>
    <row r="86" spans="1:15">
      <c r="A86" s="24">
        <v>79</v>
      </c>
      <c r="B86" s="41"/>
      <c r="C86" s="41"/>
      <c r="D86" s="41"/>
      <c r="E86" s="70"/>
      <c r="F86" s="70"/>
      <c r="G86" s="43"/>
      <c r="H86" s="71"/>
      <c r="I86" s="72"/>
      <c r="J86" s="59" t="e">
        <f t="shared" si="1"/>
        <v>#DIV/0!</v>
      </c>
      <c r="K86" s="42"/>
      <c r="L86" s="42"/>
      <c r="M86" s="41"/>
      <c r="N86" s="41"/>
      <c r="O86" s="41"/>
    </row>
    <row r="87" spans="1:15">
      <c r="A87" s="24">
        <v>80</v>
      </c>
      <c r="B87" s="41"/>
      <c r="C87" s="41"/>
      <c r="D87" s="41"/>
      <c r="E87" s="70"/>
      <c r="F87" s="70"/>
      <c r="G87" s="43"/>
      <c r="H87" s="71"/>
      <c r="I87" s="72"/>
      <c r="J87" s="33" t="e">
        <f t="shared" si="1"/>
        <v>#DIV/0!</v>
      </c>
      <c r="K87" s="42"/>
      <c r="L87" s="42"/>
      <c r="M87" s="41"/>
      <c r="N87" s="41"/>
      <c r="O87" s="41"/>
    </row>
    <row r="88" spans="1:15">
      <c r="A88" s="65">
        <v>81</v>
      </c>
      <c r="B88" s="41"/>
      <c r="C88" s="41"/>
      <c r="D88" s="41"/>
      <c r="E88" s="70"/>
      <c r="F88" s="70"/>
      <c r="G88" s="43"/>
      <c r="H88" s="71"/>
      <c r="I88" s="72"/>
      <c r="J88" s="59" t="e">
        <f t="shared" si="1"/>
        <v>#DIV/0!</v>
      </c>
      <c r="K88" s="42"/>
      <c r="L88" s="42"/>
      <c r="M88" s="41"/>
      <c r="N88" s="41"/>
      <c r="O88" s="41"/>
    </row>
    <row r="89" spans="1:15">
      <c r="A89" s="65">
        <v>82</v>
      </c>
      <c r="B89" s="41"/>
      <c r="C89" s="41"/>
      <c r="D89" s="41"/>
      <c r="E89" s="70"/>
      <c r="F89" s="70"/>
      <c r="G89" s="43"/>
      <c r="H89" s="71"/>
      <c r="I89" s="72"/>
      <c r="J89" s="59" t="e">
        <f t="shared" si="1"/>
        <v>#DIV/0!</v>
      </c>
      <c r="K89" s="42"/>
      <c r="L89" s="42"/>
      <c r="M89" s="41"/>
      <c r="N89" s="41"/>
      <c r="O89" s="41"/>
    </row>
    <row r="90" spans="1:15">
      <c r="A90" s="24">
        <v>83</v>
      </c>
      <c r="B90" s="41"/>
      <c r="C90" s="41"/>
      <c r="D90" s="41"/>
      <c r="E90" s="70"/>
      <c r="F90" s="70"/>
      <c r="G90" s="43"/>
      <c r="H90" s="71"/>
      <c r="I90" s="72"/>
      <c r="J90" s="33" t="e">
        <f t="shared" si="1"/>
        <v>#DIV/0!</v>
      </c>
      <c r="K90" s="42"/>
      <c r="L90" s="42"/>
      <c r="M90" s="41"/>
      <c r="N90" s="41"/>
      <c r="O90" s="41"/>
    </row>
    <row r="91" spans="1:15">
      <c r="A91" s="24">
        <v>84</v>
      </c>
      <c r="B91" s="41"/>
      <c r="C91" s="41"/>
      <c r="D91" s="41"/>
      <c r="E91" s="70"/>
      <c r="F91" s="70"/>
      <c r="G91" s="43"/>
      <c r="H91" s="71"/>
      <c r="I91" s="72"/>
      <c r="J91" s="59" t="e">
        <f t="shared" si="1"/>
        <v>#DIV/0!</v>
      </c>
      <c r="K91" s="42"/>
      <c r="L91" s="42"/>
      <c r="M91" s="41"/>
      <c r="N91" s="41"/>
      <c r="O91" s="41"/>
    </row>
    <row r="92" spans="1:15">
      <c r="A92" s="24">
        <v>85</v>
      </c>
      <c r="B92" s="41"/>
      <c r="C92" s="41"/>
      <c r="D92" s="41"/>
      <c r="E92" s="70"/>
      <c r="F92" s="70"/>
      <c r="G92" s="43"/>
      <c r="H92" s="71"/>
      <c r="I92" s="72"/>
      <c r="J92" s="59" t="e">
        <f t="shared" si="1"/>
        <v>#DIV/0!</v>
      </c>
      <c r="K92" s="42"/>
      <c r="L92" s="42"/>
      <c r="M92" s="41"/>
      <c r="N92" s="41"/>
      <c r="O92" s="41"/>
    </row>
    <row r="93" spans="1:15">
      <c r="A93" s="65">
        <v>86</v>
      </c>
      <c r="B93" s="41"/>
      <c r="C93" s="41"/>
      <c r="D93" s="41"/>
      <c r="E93" s="70"/>
      <c r="F93" s="70"/>
      <c r="G93" s="43"/>
      <c r="H93" s="71"/>
      <c r="I93" s="72"/>
      <c r="J93" s="33" t="e">
        <f t="shared" si="1"/>
        <v>#DIV/0!</v>
      </c>
      <c r="K93" s="42"/>
      <c r="L93" s="42"/>
      <c r="M93" s="41"/>
      <c r="N93" s="41"/>
      <c r="O93" s="41"/>
    </row>
    <row r="94" spans="1:15">
      <c r="A94" s="65">
        <v>87</v>
      </c>
      <c r="B94" s="41"/>
      <c r="C94" s="41"/>
      <c r="D94" s="41"/>
      <c r="E94" s="70"/>
      <c r="F94" s="70"/>
      <c r="G94" s="43"/>
      <c r="H94" s="71"/>
      <c r="I94" s="72"/>
      <c r="J94" s="59" t="e">
        <f t="shared" si="1"/>
        <v>#DIV/0!</v>
      </c>
      <c r="K94" s="42"/>
      <c r="L94" s="42"/>
      <c r="M94" s="41"/>
      <c r="N94" s="41"/>
      <c r="O94" s="41"/>
    </row>
    <row r="95" spans="1:15">
      <c r="A95" s="24">
        <v>88</v>
      </c>
      <c r="B95" s="41"/>
      <c r="C95" s="41"/>
      <c r="D95" s="41"/>
      <c r="E95" s="70"/>
      <c r="F95" s="70"/>
      <c r="G95" s="43"/>
      <c r="H95" s="71"/>
      <c r="I95" s="72"/>
      <c r="J95" s="59" t="e">
        <f t="shared" si="1"/>
        <v>#DIV/0!</v>
      </c>
      <c r="K95" s="42"/>
      <c r="L95" s="42"/>
      <c r="M95" s="41"/>
      <c r="N95" s="41"/>
      <c r="O95" s="41"/>
    </row>
    <row r="96" spans="1:15">
      <c r="A96" s="24">
        <v>89</v>
      </c>
      <c r="B96" s="41"/>
      <c r="C96" s="41"/>
      <c r="D96" s="41"/>
      <c r="E96" s="70"/>
      <c r="F96" s="70"/>
      <c r="G96" s="43"/>
      <c r="H96" s="71"/>
      <c r="I96" s="72"/>
      <c r="J96" s="33" t="e">
        <f t="shared" si="1"/>
        <v>#DIV/0!</v>
      </c>
      <c r="K96" s="42"/>
      <c r="L96" s="42"/>
      <c r="M96" s="41"/>
      <c r="N96" s="41"/>
      <c r="O96" s="41"/>
    </row>
    <row r="97" spans="1:15">
      <c r="A97" s="24">
        <v>90</v>
      </c>
      <c r="B97" s="41"/>
      <c r="C97" s="41"/>
      <c r="D97" s="41"/>
      <c r="E97" s="70"/>
      <c r="F97" s="70"/>
      <c r="G97" s="43"/>
      <c r="H97" s="71"/>
      <c r="I97" s="72"/>
      <c r="J97" s="59" t="e">
        <f t="shared" si="1"/>
        <v>#DIV/0!</v>
      </c>
      <c r="K97" s="42"/>
      <c r="L97" s="42"/>
      <c r="M97" s="41"/>
      <c r="N97" s="41"/>
      <c r="O97" s="41"/>
    </row>
    <row r="98" spans="1:15">
      <c r="A98" s="65">
        <v>91</v>
      </c>
      <c r="B98" s="41"/>
      <c r="C98" s="41"/>
      <c r="D98" s="41"/>
      <c r="E98" s="70"/>
      <c r="F98" s="70"/>
      <c r="G98" s="43"/>
      <c r="H98" s="71"/>
      <c r="I98" s="72"/>
      <c r="J98" s="59" t="e">
        <f t="shared" si="1"/>
        <v>#DIV/0!</v>
      </c>
      <c r="K98" s="42"/>
      <c r="L98" s="42"/>
      <c r="M98" s="41"/>
      <c r="N98" s="41"/>
      <c r="O98" s="41"/>
    </row>
    <row r="99" spans="1:15">
      <c r="A99" s="65">
        <v>92</v>
      </c>
      <c r="B99" s="41"/>
      <c r="C99" s="41"/>
      <c r="D99" s="41"/>
      <c r="E99" s="70"/>
      <c r="F99" s="70"/>
      <c r="G99" s="43"/>
      <c r="H99" s="71"/>
      <c r="I99" s="72"/>
      <c r="J99" s="33" t="e">
        <f t="shared" si="1"/>
        <v>#DIV/0!</v>
      </c>
      <c r="K99" s="42"/>
      <c r="L99" s="42"/>
      <c r="M99" s="41"/>
      <c r="N99" s="41"/>
      <c r="O99" s="41"/>
    </row>
    <row r="100" spans="1:15">
      <c r="A100" s="24">
        <v>93</v>
      </c>
      <c r="B100" s="41"/>
      <c r="C100" s="41"/>
      <c r="D100" s="41"/>
      <c r="E100" s="70"/>
      <c r="F100" s="70"/>
      <c r="G100" s="43"/>
      <c r="H100" s="71"/>
      <c r="I100" s="72"/>
      <c r="J100" s="59" t="e">
        <f t="shared" si="1"/>
        <v>#DIV/0!</v>
      </c>
      <c r="K100" s="42"/>
      <c r="L100" s="42"/>
      <c r="M100" s="41"/>
      <c r="N100" s="41"/>
      <c r="O100" s="41"/>
    </row>
    <row r="101" spans="1:15">
      <c r="A101" s="24">
        <v>94</v>
      </c>
      <c r="B101" s="41"/>
      <c r="C101" s="41"/>
      <c r="D101" s="41"/>
      <c r="E101" s="70"/>
      <c r="F101" s="70"/>
      <c r="G101" s="43"/>
      <c r="H101" s="71"/>
      <c r="I101" s="72"/>
      <c r="J101" s="59" t="e">
        <f t="shared" si="1"/>
        <v>#DIV/0!</v>
      </c>
      <c r="K101" s="42"/>
      <c r="L101" s="42"/>
      <c r="M101" s="41"/>
      <c r="N101" s="41"/>
      <c r="O101" s="41"/>
    </row>
    <row r="102" spans="1:15">
      <c r="A102" s="24">
        <v>95</v>
      </c>
      <c r="B102" s="41"/>
      <c r="C102" s="41"/>
      <c r="D102" s="41"/>
      <c r="E102" s="70"/>
      <c r="F102" s="70"/>
      <c r="G102" s="43"/>
      <c r="H102" s="71"/>
      <c r="I102" s="72"/>
      <c r="J102" s="33" t="e">
        <f t="shared" si="1"/>
        <v>#DIV/0!</v>
      </c>
      <c r="K102" s="42"/>
      <c r="L102" s="42"/>
      <c r="M102" s="41"/>
      <c r="N102" s="41"/>
      <c r="O102" s="41"/>
    </row>
    <row r="103" spans="1:15">
      <c r="A103" s="65">
        <v>96</v>
      </c>
      <c r="B103" s="41"/>
      <c r="C103" s="41"/>
      <c r="D103" s="41"/>
      <c r="E103" s="70"/>
      <c r="F103" s="70"/>
      <c r="G103" s="43"/>
      <c r="H103" s="71"/>
      <c r="I103" s="72"/>
      <c r="J103" s="59" t="e">
        <f t="shared" si="1"/>
        <v>#DIV/0!</v>
      </c>
      <c r="K103" s="42"/>
      <c r="L103" s="42"/>
      <c r="M103" s="41"/>
      <c r="N103" s="41"/>
      <c r="O103" s="41"/>
    </row>
    <row r="104" spans="1:15">
      <c r="A104" s="65">
        <v>97</v>
      </c>
      <c r="B104" s="41"/>
      <c r="C104" s="41"/>
      <c r="D104" s="41"/>
      <c r="E104" s="70"/>
      <c r="F104" s="70"/>
      <c r="G104" s="43"/>
      <c r="H104" s="71"/>
      <c r="I104" s="72"/>
      <c r="J104" s="59" t="e">
        <f t="shared" si="1"/>
        <v>#DIV/0!</v>
      </c>
      <c r="K104" s="42"/>
      <c r="L104" s="42"/>
      <c r="M104" s="41"/>
      <c r="N104" s="41"/>
      <c r="O104" s="41"/>
    </row>
    <row r="105" spans="1:15">
      <c r="A105" s="24">
        <v>98</v>
      </c>
      <c r="B105" s="41"/>
      <c r="C105" s="41"/>
      <c r="D105" s="41"/>
      <c r="E105" s="70"/>
      <c r="F105" s="70"/>
      <c r="G105" s="43"/>
      <c r="H105" s="71"/>
      <c r="I105" s="72"/>
      <c r="J105" s="33" t="e">
        <f t="shared" si="1"/>
        <v>#DIV/0!</v>
      </c>
      <c r="K105" s="42"/>
      <c r="L105" s="42"/>
      <c r="M105" s="41"/>
      <c r="N105" s="41"/>
      <c r="O105" s="41"/>
    </row>
    <row r="106" spans="1:15">
      <c r="A106" s="24">
        <v>99</v>
      </c>
      <c r="B106" s="41"/>
      <c r="C106" s="41"/>
      <c r="D106" s="41"/>
      <c r="E106" s="70"/>
      <c r="F106" s="70"/>
      <c r="G106" s="43"/>
      <c r="H106" s="71"/>
      <c r="I106" s="72"/>
      <c r="J106" s="59" t="e">
        <f t="shared" si="1"/>
        <v>#DIV/0!</v>
      </c>
      <c r="K106" s="42"/>
      <c r="L106" s="42"/>
      <c r="M106" s="41"/>
      <c r="N106" s="41"/>
      <c r="O106" s="41"/>
    </row>
    <row r="107" spans="1:15">
      <c r="A107" s="24">
        <v>100</v>
      </c>
      <c r="B107" s="41"/>
      <c r="C107" s="41"/>
      <c r="D107" s="41"/>
      <c r="E107" s="70"/>
      <c r="F107" s="70"/>
      <c r="G107" s="43"/>
      <c r="H107" s="71"/>
      <c r="I107" s="72"/>
      <c r="J107" s="59" t="e">
        <f t="shared" si="1"/>
        <v>#DIV/0!</v>
      </c>
      <c r="K107" s="42"/>
      <c r="L107" s="42"/>
      <c r="M107" s="41"/>
      <c r="N107" s="41"/>
      <c r="O107" s="41"/>
    </row>
    <row r="108" spans="1:15">
      <c r="A108" s="65">
        <v>101</v>
      </c>
      <c r="B108" s="41"/>
      <c r="C108" s="41"/>
      <c r="D108" s="41"/>
      <c r="E108" s="70"/>
      <c r="F108" s="70"/>
      <c r="G108" s="43"/>
      <c r="H108" s="71"/>
      <c r="I108" s="72"/>
      <c r="J108" s="33" t="e">
        <f t="shared" si="1"/>
        <v>#DIV/0!</v>
      </c>
      <c r="K108" s="42"/>
      <c r="L108" s="42"/>
      <c r="M108" s="41"/>
      <c r="N108" s="41"/>
      <c r="O108" s="41"/>
    </row>
    <row r="109" spans="1:15">
      <c r="A109" s="65">
        <v>102</v>
      </c>
      <c r="B109" s="41"/>
      <c r="C109" s="41"/>
      <c r="D109" s="41"/>
      <c r="E109" s="70"/>
      <c r="F109" s="70"/>
      <c r="G109" s="43"/>
      <c r="H109" s="71"/>
      <c r="I109" s="72"/>
      <c r="J109" s="59" t="e">
        <f t="shared" si="1"/>
        <v>#DIV/0!</v>
      </c>
      <c r="K109" s="42"/>
      <c r="L109" s="42"/>
      <c r="M109" s="41"/>
      <c r="N109" s="41"/>
      <c r="O109" s="41"/>
    </row>
    <row r="110" spans="1:15">
      <c r="A110" s="24">
        <v>103</v>
      </c>
      <c r="B110" s="41"/>
      <c r="C110" s="41"/>
      <c r="D110" s="41"/>
      <c r="E110" s="70"/>
      <c r="F110" s="70"/>
      <c r="G110" s="43"/>
      <c r="H110" s="71"/>
      <c r="I110" s="72"/>
      <c r="J110" s="59" t="e">
        <f t="shared" si="1"/>
        <v>#DIV/0!</v>
      </c>
      <c r="K110" s="42"/>
      <c r="L110" s="42"/>
      <c r="M110" s="41"/>
      <c r="N110" s="41"/>
      <c r="O110" s="41"/>
    </row>
    <row r="111" spans="1:15">
      <c r="A111" s="24">
        <v>104</v>
      </c>
      <c r="B111" s="41"/>
      <c r="C111" s="41"/>
      <c r="D111" s="41"/>
      <c r="E111" s="70"/>
      <c r="F111" s="70"/>
      <c r="G111" s="43"/>
      <c r="H111" s="71"/>
      <c r="I111" s="72"/>
      <c r="J111" s="33" t="e">
        <f t="shared" si="1"/>
        <v>#DIV/0!</v>
      </c>
      <c r="K111" s="42"/>
      <c r="L111" s="42"/>
      <c r="M111" s="41"/>
      <c r="N111" s="41"/>
      <c r="O111" s="41"/>
    </row>
    <row r="112" spans="1:15">
      <c r="A112" s="24">
        <v>105</v>
      </c>
      <c r="B112" s="41"/>
      <c r="C112" s="41"/>
      <c r="D112" s="41"/>
      <c r="E112" s="70"/>
      <c r="F112" s="70"/>
      <c r="G112" s="43"/>
      <c r="H112" s="71"/>
      <c r="I112" s="72"/>
      <c r="J112" s="59" t="e">
        <f t="shared" si="1"/>
        <v>#DIV/0!</v>
      </c>
      <c r="K112" s="42"/>
      <c r="L112" s="42"/>
      <c r="M112" s="41"/>
      <c r="N112" s="41"/>
      <c r="O112" s="41"/>
    </row>
    <row r="113" spans="1:15">
      <c r="A113" s="65">
        <v>106</v>
      </c>
      <c r="B113" s="41"/>
      <c r="C113" s="41"/>
      <c r="D113" s="41"/>
      <c r="E113" s="70"/>
      <c r="F113" s="70"/>
      <c r="G113" s="43"/>
      <c r="H113" s="71"/>
      <c r="I113" s="72"/>
      <c r="J113" s="59" t="e">
        <f t="shared" si="1"/>
        <v>#DIV/0!</v>
      </c>
      <c r="K113" s="42"/>
      <c r="L113" s="42"/>
      <c r="M113" s="41"/>
      <c r="N113" s="41"/>
      <c r="O113" s="41"/>
    </row>
    <row r="114" spans="1:15">
      <c r="A114" s="65">
        <v>107</v>
      </c>
      <c r="B114" s="41"/>
      <c r="C114" s="41"/>
      <c r="D114" s="41"/>
      <c r="E114" s="70"/>
      <c r="F114" s="70"/>
      <c r="G114" s="43"/>
      <c r="H114" s="71"/>
      <c r="I114" s="72"/>
      <c r="J114" s="33" t="e">
        <f t="shared" si="1"/>
        <v>#DIV/0!</v>
      </c>
      <c r="K114" s="42"/>
      <c r="L114" s="42"/>
      <c r="M114" s="41"/>
      <c r="N114" s="41"/>
      <c r="O114" s="41"/>
    </row>
    <row r="115" spans="1:15">
      <c r="A115" s="24">
        <v>108</v>
      </c>
      <c r="B115" s="41"/>
      <c r="C115" s="41"/>
      <c r="D115" s="41"/>
      <c r="E115" s="70"/>
      <c r="F115" s="70"/>
      <c r="G115" s="43"/>
      <c r="H115" s="71"/>
      <c r="I115" s="72"/>
      <c r="J115" s="59" t="e">
        <f t="shared" si="1"/>
        <v>#DIV/0!</v>
      </c>
      <c r="K115" s="42"/>
      <c r="L115" s="42"/>
      <c r="M115" s="41"/>
      <c r="N115" s="41"/>
      <c r="O115" s="41"/>
    </row>
    <row r="116" spans="1:15">
      <c r="A116" s="24">
        <v>109</v>
      </c>
      <c r="B116" s="41"/>
      <c r="C116" s="41"/>
      <c r="D116" s="41"/>
      <c r="E116" s="70"/>
      <c r="F116" s="70"/>
      <c r="G116" s="43"/>
      <c r="H116" s="71"/>
      <c r="I116" s="72"/>
      <c r="J116" s="59" t="e">
        <f t="shared" si="1"/>
        <v>#DIV/0!</v>
      </c>
      <c r="K116" s="42"/>
      <c r="L116" s="42"/>
      <c r="M116" s="41"/>
      <c r="N116" s="41"/>
      <c r="O116" s="41"/>
    </row>
    <row r="117" spans="1:15">
      <c r="A117" s="24">
        <v>110</v>
      </c>
      <c r="B117" s="41"/>
      <c r="C117" s="41"/>
      <c r="D117" s="41"/>
      <c r="E117" s="70"/>
      <c r="F117" s="70"/>
      <c r="G117" s="43"/>
      <c r="H117" s="71"/>
      <c r="I117" s="72"/>
      <c r="J117" s="33" t="e">
        <f t="shared" si="1"/>
        <v>#DIV/0!</v>
      </c>
      <c r="K117" s="42"/>
      <c r="L117" s="42"/>
      <c r="M117" s="41"/>
      <c r="N117" s="41"/>
      <c r="O117" s="41"/>
    </row>
    <row r="118" spans="1:15">
      <c r="A118" s="65">
        <v>111</v>
      </c>
      <c r="B118" s="41"/>
      <c r="C118" s="41"/>
      <c r="D118" s="41"/>
      <c r="E118" s="70"/>
      <c r="F118" s="70"/>
      <c r="G118" s="43"/>
      <c r="H118" s="71"/>
      <c r="I118" s="72"/>
      <c r="J118" s="59" t="e">
        <f t="shared" si="1"/>
        <v>#DIV/0!</v>
      </c>
      <c r="K118" s="42"/>
      <c r="L118" s="42"/>
      <c r="M118" s="41"/>
      <c r="N118" s="41"/>
      <c r="O118" s="41"/>
    </row>
    <row r="119" spans="1:15">
      <c r="A119" s="65">
        <v>112</v>
      </c>
      <c r="B119" s="41"/>
      <c r="C119" s="41"/>
      <c r="D119" s="41"/>
      <c r="E119" s="70"/>
      <c r="F119" s="70"/>
      <c r="G119" s="43"/>
      <c r="H119" s="71"/>
      <c r="I119" s="72"/>
      <c r="J119" s="59" t="e">
        <f t="shared" si="1"/>
        <v>#DIV/0!</v>
      </c>
      <c r="K119" s="42"/>
      <c r="L119" s="42"/>
      <c r="M119" s="41"/>
      <c r="N119" s="41"/>
      <c r="O119" s="41"/>
    </row>
    <row r="120" spans="1:15">
      <c r="A120" s="24">
        <v>113</v>
      </c>
      <c r="B120" s="41"/>
      <c r="C120" s="41"/>
      <c r="D120" s="41"/>
      <c r="E120" s="70"/>
      <c r="F120" s="70"/>
      <c r="G120" s="43"/>
      <c r="H120" s="71"/>
      <c r="I120" s="72"/>
      <c r="J120" s="33" t="e">
        <f t="shared" si="1"/>
        <v>#DIV/0!</v>
      </c>
      <c r="K120" s="42"/>
      <c r="L120" s="42"/>
      <c r="M120" s="41"/>
      <c r="N120" s="41"/>
      <c r="O120" s="41"/>
    </row>
    <row r="121" spans="1:15">
      <c r="A121" s="24">
        <v>114</v>
      </c>
      <c r="B121" s="41"/>
      <c r="C121" s="41"/>
      <c r="D121" s="41"/>
      <c r="E121" s="70"/>
      <c r="F121" s="70"/>
      <c r="G121" s="43"/>
      <c r="H121" s="71"/>
      <c r="I121" s="72"/>
      <c r="J121" s="59" t="e">
        <f t="shared" si="1"/>
        <v>#DIV/0!</v>
      </c>
      <c r="K121" s="42"/>
      <c r="L121" s="42"/>
      <c r="M121" s="41"/>
      <c r="N121" s="41"/>
      <c r="O121" s="41"/>
    </row>
    <row r="122" spans="1:15">
      <c r="A122" s="24">
        <v>115</v>
      </c>
      <c r="B122" s="41"/>
      <c r="C122" s="41"/>
      <c r="D122" s="41"/>
      <c r="E122" s="70"/>
      <c r="F122" s="70"/>
      <c r="G122" s="43"/>
      <c r="H122" s="71"/>
      <c r="I122" s="72"/>
      <c r="J122" s="59" t="e">
        <f t="shared" si="1"/>
        <v>#DIV/0!</v>
      </c>
      <c r="K122" s="42"/>
      <c r="L122" s="42"/>
      <c r="M122" s="41"/>
      <c r="N122" s="41"/>
      <c r="O122" s="41"/>
    </row>
    <row r="123" spans="1:15">
      <c r="A123" s="65">
        <v>116</v>
      </c>
      <c r="B123" s="41"/>
      <c r="C123" s="41"/>
      <c r="D123" s="41"/>
      <c r="E123" s="70"/>
      <c r="F123" s="70"/>
      <c r="G123" s="43"/>
      <c r="H123" s="71"/>
      <c r="I123" s="72"/>
      <c r="J123" s="33" t="e">
        <f t="shared" si="1"/>
        <v>#DIV/0!</v>
      </c>
      <c r="K123" s="42"/>
      <c r="L123" s="42"/>
      <c r="M123" s="41"/>
      <c r="N123" s="41"/>
      <c r="O123" s="41"/>
    </row>
    <row r="124" spans="1:15">
      <c r="A124" s="65">
        <v>117</v>
      </c>
      <c r="B124" s="41"/>
      <c r="C124" s="41"/>
      <c r="D124" s="41"/>
      <c r="E124" s="70"/>
      <c r="F124" s="70"/>
      <c r="G124" s="43"/>
      <c r="H124" s="71"/>
      <c r="I124" s="72"/>
      <c r="J124" s="59" t="e">
        <f t="shared" si="1"/>
        <v>#DIV/0!</v>
      </c>
      <c r="K124" s="42"/>
      <c r="L124" s="42"/>
      <c r="M124" s="41"/>
      <c r="N124" s="41"/>
      <c r="O124" s="41"/>
    </row>
    <row r="125" spans="1:15">
      <c r="A125" s="24">
        <v>118</v>
      </c>
      <c r="B125" s="41"/>
      <c r="C125" s="41"/>
      <c r="D125" s="41"/>
      <c r="E125" s="70"/>
      <c r="F125" s="70"/>
      <c r="G125" s="43"/>
      <c r="H125" s="71"/>
      <c r="I125" s="72"/>
      <c r="J125" s="59" t="e">
        <f t="shared" si="1"/>
        <v>#DIV/0!</v>
      </c>
      <c r="K125" s="42"/>
      <c r="L125" s="42"/>
      <c r="M125" s="41"/>
      <c r="N125" s="41"/>
      <c r="O125" s="41"/>
    </row>
    <row r="126" spans="1:15">
      <c r="A126" s="24">
        <v>119</v>
      </c>
      <c r="B126" s="41"/>
      <c r="C126" s="41"/>
      <c r="D126" s="41"/>
      <c r="E126" s="70"/>
      <c r="F126" s="70"/>
      <c r="G126" s="43"/>
      <c r="H126" s="71"/>
      <c r="I126" s="72"/>
      <c r="J126" s="33" t="e">
        <f t="shared" si="1"/>
        <v>#DIV/0!</v>
      </c>
      <c r="K126" s="42"/>
      <c r="L126" s="42"/>
      <c r="M126" s="41"/>
      <c r="N126" s="41"/>
      <c r="O126" s="41"/>
    </row>
    <row r="127" spans="1:15">
      <c r="A127" s="24">
        <v>120</v>
      </c>
      <c r="B127" s="41"/>
      <c r="C127" s="41"/>
      <c r="D127" s="41"/>
      <c r="E127" s="70"/>
      <c r="F127" s="70"/>
      <c r="G127" s="43"/>
      <c r="H127" s="71"/>
      <c r="I127" s="72"/>
      <c r="J127" s="59" t="e">
        <f t="shared" si="1"/>
        <v>#DIV/0!</v>
      </c>
      <c r="K127" s="42"/>
      <c r="L127" s="42"/>
      <c r="M127" s="41"/>
      <c r="N127" s="41"/>
      <c r="O127" s="41"/>
    </row>
    <row r="128" spans="1:15">
      <c r="A128" s="65">
        <v>121</v>
      </c>
      <c r="B128" s="41"/>
      <c r="C128" s="41"/>
      <c r="D128" s="41"/>
      <c r="E128" s="70"/>
      <c r="F128" s="70"/>
      <c r="G128" s="43"/>
      <c r="H128" s="71"/>
      <c r="I128" s="72"/>
      <c r="J128" s="59" t="e">
        <f t="shared" si="1"/>
        <v>#DIV/0!</v>
      </c>
      <c r="K128" s="42"/>
      <c r="L128" s="42"/>
      <c r="M128" s="41"/>
      <c r="N128" s="41"/>
      <c r="O128" s="41"/>
    </row>
    <row r="129" spans="1:15">
      <c r="A129" s="65">
        <v>122</v>
      </c>
      <c r="B129" s="41"/>
      <c r="C129" s="41"/>
      <c r="D129" s="41"/>
      <c r="E129" s="70"/>
      <c r="F129" s="70"/>
      <c r="G129" s="43"/>
      <c r="H129" s="71"/>
      <c r="I129" s="72"/>
      <c r="J129" s="33" t="e">
        <f t="shared" si="1"/>
        <v>#DIV/0!</v>
      </c>
      <c r="K129" s="42"/>
      <c r="L129" s="42"/>
      <c r="M129" s="41"/>
      <c r="N129" s="41"/>
      <c r="O129" s="41"/>
    </row>
    <row r="130" spans="1:15">
      <c r="A130" s="24">
        <v>123</v>
      </c>
      <c r="B130" s="41"/>
      <c r="C130" s="41"/>
      <c r="D130" s="41"/>
      <c r="E130" s="70"/>
      <c r="F130" s="70"/>
      <c r="G130" s="43"/>
      <c r="H130" s="71"/>
      <c r="I130" s="72"/>
      <c r="J130" s="59" t="e">
        <f t="shared" si="1"/>
        <v>#DIV/0!</v>
      </c>
      <c r="K130" s="42"/>
      <c r="L130" s="42"/>
      <c r="M130" s="41"/>
      <c r="N130" s="41"/>
      <c r="O130" s="41"/>
    </row>
    <row r="131" spans="1:15">
      <c r="A131" s="24">
        <v>124</v>
      </c>
      <c r="B131" s="41"/>
      <c r="C131" s="41"/>
      <c r="D131" s="41"/>
      <c r="E131" s="70"/>
      <c r="F131" s="70"/>
      <c r="G131" s="43"/>
      <c r="H131" s="71"/>
      <c r="I131" s="72"/>
      <c r="J131" s="59" t="e">
        <f t="shared" si="1"/>
        <v>#DIV/0!</v>
      </c>
      <c r="K131" s="42"/>
      <c r="L131" s="42"/>
      <c r="M131" s="41"/>
      <c r="N131" s="41"/>
      <c r="O131" s="41"/>
    </row>
    <row r="132" spans="1:15">
      <c r="A132" s="24">
        <v>125</v>
      </c>
      <c r="B132" s="41"/>
      <c r="C132" s="41"/>
      <c r="D132" s="41"/>
      <c r="E132" s="70"/>
      <c r="F132" s="70"/>
      <c r="G132" s="43"/>
      <c r="H132" s="71"/>
      <c r="I132" s="72"/>
      <c r="J132" s="33" t="e">
        <f t="shared" si="1"/>
        <v>#DIV/0!</v>
      </c>
      <c r="K132" s="42"/>
      <c r="L132" s="42"/>
      <c r="M132" s="41"/>
      <c r="N132" s="41"/>
      <c r="O132" s="41"/>
    </row>
    <row r="133" spans="1:15">
      <c r="A133" s="65">
        <v>126</v>
      </c>
      <c r="B133" s="41"/>
      <c r="C133" s="41"/>
      <c r="D133" s="41"/>
      <c r="E133" s="70"/>
      <c r="F133" s="70"/>
      <c r="G133" s="43"/>
      <c r="H133" s="71"/>
      <c r="I133" s="72"/>
      <c r="J133" s="59" t="e">
        <f t="shared" si="1"/>
        <v>#DIV/0!</v>
      </c>
      <c r="K133" s="42"/>
      <c r="L133" s="42"/>
      <c r="M133" s="41"/>
      <c r="N133" s="41"/>
      <c r="O133" s="41"/>
    </row>
    <row r="134" spans="1:15">
      <c r="A134" s="65">
        <v>127</v>
      </c>
      <c r="B134" s="41"/>
      <c r="C134" s="41"/>
      <c r="D134" s="41"/>
      <c r="E134" s="70"/>
      <c r="F134" s="70"/>
      <c r="G134" s="43"/>
      <c r="H134" s="71"/>
      <c r="I134" s="72"/>
      <c r="J134" s="59" t="e">
        <f t="shared" si="1"/>
        <v>#DIV/0!</v>
      </c>
      <c r="K134" s="42"/>
      <c r="L134" s="42"/>
      <c r="M134" s="41"/>
      <c r="N134" s="41"/>
      <c r="O134" s="41"/>
    </row>
    <row r="135" spans="1:15">
      <c r="A135" s="24">
        <v>128</v>
      </c>
      <c r="B135" s="41"/>
      <c r="C135" s="41"/>
      <c r="D135" s="41"/>
      <c r="E135" s="70"/>
      <c r="F135" s="70"/>
      <c r="G135" s="43"/>
      <c r="H135" s="71"/>
      <c r="I135" s="72"/>
      <c r="J135" s="33" t="e">
        <f t="shared" si="1"/>
        <v>#DIV/0!</v>
      </c>
      <c r="K135" s="42"/>
      <c r="L135" s="42"/>
      <c r="M135" s="41"/>
      <c r="N135" s="41"/>
      <c r="O135" s="41"/>
    </row>
    <row r="136" spans="1:15">
      <c r="A136" s="24">
        <v>129</v>
      </c>
      <c r="B136" s="41"/>
      <c r="C136" s="41"/>
      <c r="D136" s="41"/>
      <c r="E136" s="70"/>
      <c r="F136" s="70"/>
      <c r="G136" s="43"/>
      <c r="H136" s="71"/>
      <c r="I136" s="72"/>
      <c r="J136" s="59" t="e">
        <f t="shared" si="1"/>
        <v>#DIV/0!</v>
      </c>
      <c r="K136" s="42"/>
      <c r="L136" s="42"/>
      <c r="M136" s="41"/>
      <c r="N136" s="41"/>
      <c r="O136" s="41"/>
    </row>
    <row r="137" spans="1:15">
      <c r="A137" s="24">
        <v>130</v>
      </c>
      <c r="B137" s="41"/>
      <c r="C137" s="41"/>
      <c r="D137" s="41"/>
      <c r="E137" s="70"/>
      <c r="F137" s="70"/>
      <c r="G137" s="43"/>
      <c r="H137" s="71"/>
      <c r="I137" s="72"/>
      <c r="J137" s="59" t="e">
        <f t="shared" si="1"/>
        <v>#DIV/0!</v>
      </c>
      <c r="K137" s="42"/>
      <c r="L137" s="42"/>
      <c r="M137" s="41"/>
      <c r="N137" s="41"/>
      <c r="O137" s="41"/>
    </row>
    <row r="138" spans="1:15">
      <c r="A138" s="65">
        <v>131</v>
      </c>
      <c r="B138" s="41"/>
      <c r="C138" s="41"/>
      <c r="D138" s="41"/>
      <c r="E138" s="70"/>
      <c r="F138" s="70"/>
      <c r="G138" s="43"/>
      <c r="H138" s="71"/>
      <c r="I138" s="72"/>
      <c r="J138" s="33" t="e">
        <f t="shared" si="1"/>
        <v>#DIV/0!</v>
      </c>
      <c r="K138" s="42"/>
      <c r="L138" s="42"/>
      <c r="M138" s="41"/>
      <c r="N138" s="41"/>
      <c r="O138" s="41"/>
    </row>
    <row r="139" spans="1:15">
      <c r="A139" s="65">
        <v>132</v>
      </c>
      <c r="B139" s="41"/>
      <c r="C139" s="41"/>
      <c r="D139" s="41"/>
      <c r="E139" s="70"/>
      <c r="F139" s="70"/>
      <c r="G139" s="43"/>
      <c r="H139" s="71"/>
      <c r="I139" s="72"/>
      <c r="J139" s="59" t="e">
        <f t="shared" si="1"/>
        <v>#DIV/0!</v>
      </c>
      <c r="K139" s="42"/>
      <c r="L139" s="42"/>
      <c r="M139" s="41"/>
      <c r="N139" s="41"/>
      <c r="O139" s="41"/>
    </row>
    <row r="140" spans="1:15">
      <c r="A140" s="24">
        <v>133</v>
      </c>
      <c r="B140" s="41"/>
      <c r="C140" s="41"/>
      <c r="D140" s="41"/>
      <c r="E140" s="70"/>
      <c r="F140" s="70"/>
      <c r="G140" s="43"/>
      <c r="H140" s="71"/>
      <c r="I140" s="72"/>
      <c r="J140" s="59" t="e">
        <f t="shared" si="1"/>
        <v>#DIV/0!</v>
      </c>
      <c r="K140" s="42"/>
      <c r="L140" s="42"/>
      <c r="M140" s="41"/>
      <c r="N140" s="41"/>
      <c r="O140" s="41"/>
    </row>
    <row r="141" spans="1:15">
      <c r="A141" s="24">
        <v>134</v>
      </c>
      <c r="B141" s="41"/>
      <c r="C141" s="41"/>
      <c r="D141" s="41"/>
      <c r="E141" s="70"/>
      <c r="F141" s="70"/>
      <c r="G141" s="43"/>
      <c r="H141" s="71"/>
      <c r="I141" s="72"/>
      <c r="J141" s="33" t="e">
        <f t="shared" si="1"/>
        <v>#DIV/0!</v>
      </c>
      <c r="K141" s="42"/>
      <c r="L141" s="42"/>
      <c r="M141" s="41"/>
      <c r="N141" s="41"/>
      <c r="O141" s="41"/>
    </row>
    <row r="142" spans="1:15">
      <c r="A142" s="24">
        <v>135</v>
      </c>
      <c r="B142" s="41"/>
      <c r="C142" s="41"/>
      <c r="D142" s="41"/>
      <c r="E142" s="70"/>
      <c r="F142" s="70"/>
      <c r="G142" s="43"/>
      <c r="H142" s="71"/>
      <c r="I142" s="72"/>
      <c r="J142" s="59" t="e">
        <f t="shared" si="1"/>
        <v>#DIV/0!</v>
      </c>
      <c r="K142" s="42"/>
      <c r="L142" s="42"/>
      <c r="M142" s="41"/>
      <c r="N142" s="41"/>
      <c r="O142" s="41"/>
    </row>
    <row r="143" spans="1:15">
      <c r="A143" s="65">
        <v>136</v>
      </c>
      <c r="B143" s="41"/>
      <c r="C143" s="41"/>
      <c r="D143" s="41"/>
      <c r="E143" s="70"/>
      <c r="F143" s="70"/>
      <c r="G143" s="43"/>
      <c r="H143" s="71"/>
      <c r="I143" s="72"/>
      <c r="J143" s="59" t="e">
        <f t="shared" si="1"/>
        <v>#DIV/0!</v>
      </c>
      <c r="K143" s="42"/>
      <c r="L143" s="42"/>
      <c r="M143" s="41"/>
      <c r="N143" s="41"/>
      <c r="O143" s="41"/>
    </row>
    <row r="144" spans="1:15">
      <c r="A144" s="65">
        <v>137</v>
      </c>
      <c r="B144" s="41"/>
      <c r="C144" s="41"/>
      <c r="D144" s="41"/>
      <c r="E144" s="70"/>
      <c r="F144" s="70"/>
      <c r="G144" s="43"/>
      <c r="H144" s="71"/>
      <c r="I144" s="72"/>
      <c r="J144" s="33" t="e">
        <f t="shared" si="1"/>
        <v>#DIV/0!</v>
      </c>
      <c r="K144" s="42"/>
      <c r="L144" s="42"/>
      <c r="M144" s="41"/>
      <c r="N144" s="41"/>
      <c r="O144" s="41"/>
    </row>
    <row r="145" spans="1:15">
      <c r="A145" s="24">
        <v>138</v>
      </c>
      <c r="B145" s="41"/>
      <c r="C145" s="41"/>
      <c r="D145" s="41"/>
      <c r="E145" s="70"/>
      <c r="F145" s="70"/>
      <c r="G145" s="43"/>
      <c r="H145" s="71"/>
      <c r="I145" s="72"/>
      <c r="J145" s="59" t="e">
        <f t="shared" si="1"/>
        <v>#DIV/0!</v>
      </c>
      <c r="K145" s="42"/>
      <c r="L145" s="42"/>
      <c r="M145" s="41"/>
      <c r="N145" s="41"/>
      <c r="O145" s="41"/>
    </row>
    <row r="146" spans="1:15">
      <c r="A146" s="24">
        <v>139</v>
      </c>
      <c r="B146" s="41"/>
      <c r="C146" s="41"/>
      <c r="D146" s="41"/>
      <c r="E146" s="70"/>
      <c r="F146" s="70"/>
      <c r="G146" s="43"/>
      <c r="H146" s="71"/>
      <c r="I146" s="72"/>
      <c r="J146" s="59" t="e">
        <f t="shared" si="1"/>
        <v>#DIV/0!</v>
      </c>
      <c r="K146" s="42"/>
      <c r="L146" s="42"/>
      <c r="M146" s="41"/>
      <c r="N146" s="41"/>
      <c r="O146" s="41"/>
    </row>
    <row r="147" spans="1:15">
      <c r="A147" s="24">
        <v>140</v>
      </c>
      <c r="B147" s="41"/>
      <c r="C147" s="41"/>
      <c r="D147" s="41"/>
      <c r="E147" s="70"/>
      <c r="F147" s="70"/>
      <c r="G147" s="43"/>
      <c r="H147" s="71"/>
      <c r="I147" s="72"/>
      <c r="J147" s="33" t="e">
        <f t="shared" si="1"/>
        <v>#DIV/0!</v>
      </c>
      <c r="K147" s="42"/>
      <c r="L147" s="42"/>
      <c r="M147" s="41"/>
      <c r="N147" s="41"/>
      <c r="O147" s="41"/>
    </row>
    <row r="148" spans="1:15">
      <c r="A148" s="65">
        <v>141</v>
      </c>
      <c r="B148" s="41"/>
      <c r="C148" s="41"/>
      <c r="D148" s="41"/>
      <c r="E148" s="70"/>
      <c r="F148" s="70"/>
      <c r="G148" s="43"/>
      <c r="H148" s="71"/>
      <c r="I148" s="72"/>
      <c r="J148" s="59" t="e">
        <f t="shared" si="1"/>
        <v>#DIV/0!</v>
      </c>
      <c r="K148" s="42"/>
      <c r="L148" s="42"/>
      <c r="M148" s="41"/>
      <c r="N148" s="41"/>
      <c r="O148" s="41"/>
    </row>
    <row r="149" spans="1:15">
      <c r="A149" s="65">
        <v>142</v>
      </c>
      <c r="B149" s="41"/>
      <c r="C149" s="41"/>
      <c r="D149" s="41"/>
      <c r="E149" s="70"/>
      <c r="F149" s="70"/>
      <c r="G149" s="43"/>
      <c r="H149" s="71"/>
      <c r="I149" s="72"/>
      <c r="J149" s="59" t="e">
        <f t="shared" si="1"/>
        <v>#DIV/0!</v>
      </c>
      <c r="K149" s="42"/>
      <c r="L149" s="42"/>
      <c r="M149" s="41"/>
      <c r="N149" s="41"/>
      <c r="O149" s="41"/>
    </row>
    <row r="150" spans="1:15">
      <c r="A150" s="24">
        <v>143</v>
      </c>
      <c r="B150" s="41"/>
      <c r="C150" s="41"/>
      <c r="D150" s="41"/>
      <c r="E150" s="70"/>
      <c r="F150" s="70"/>
      <c r="G150" s="43"/>
      <c r="H150" s="71"/>
      <c r="I150" s="72"/>
      <c r="J150" s="33" t="e">
        <f t="shared" si="1"/>
        <v>#DIV/0!</v>
      </c>
      <c r="K150" s="42"/>
      <c r="L150" s="42"/>
      <c r="M150" s="41"/>
      <c r="N150" s="41"/>
      <c r="O150" s="41"/>
    </row>
    <row r="151" spans="1:15">
      <c r="A151" s="24">
        <v>144</v>
      </c>
      <c r="B151" s="41"/>
      <c r="C151" s="41"/>
      <c r="D151" s="41"/>
      <c r="E151" s="70"/>
      <c r="F151" s="70"/>
      <c r="G151" s="43"/>
      <c r="H151" s="71"/>
      <c r="I151" s="72"/>
      <c r="J151" s="59" t="e">
        <f t="shared" si="1"/>
        <v>#DIV/0!</v>
      </c>
      <c r="K151" s="42"/>
      <c r="L151" s="42"/>
      <c r="M151" s="41"/>
      <c r="N151" s="41"/>
      <c r="O151" s="41"/>
    </row>
    <row r="152" spans="1:15">
      <c r="A152" s="24">
        <v>145</v>
      </c>
      <c r="B152" s="41"/>
      <c r="C152" s="41"/>
      <c r="D152" s="41"/>
      <c r="E152" s="70"/>
      <c r="F152" s="70"/>
      <c r="G152" s="43"/>
      <c r="H152" s="71"/>
      <c r="I152" s="72"/>
      <c r="J152" s="59" t="e">
        <f t="shared" si="1"/>
        <v>#DIV/0!</v>
      </c>
      <c r="K152" s="42"/>
      <c r="L152" s="42"/>
      <c r="M152" s="41"/>
      <c r="N152" s="41"/>
      <c r="O152" s="41"/>
    </row>
    <row r="153" spans="1:15">
      <c r="A153" s="65">
        <v>146</v>
      </c>
      <c r="B153" s="41"/>
      <c r="C153" s="41"/>
      <c r="D153" s="41"/>
      <c r="E153" s="70"/>
      <c r="F153" s="70"/>
      <c r="G153" s="43"/>
      <c r="H153" s="71"/>
      <c r="I153" s="72"/>
      <c r="J153" s="33" t="e">
        <f t="shared" si="1"/>
        <v>#DIV/0!</v>
      </c>
      <c r="K153" s="42"/>
      <c r="L153" s="42"/>
      <c r="M153" s="41"/>
      <c r="N153" s="41"/>
      <c r="O153" s="41"/>
    </row>
    <row r="154" spans="1:15">
      <c r="A154" s="65">
        <v>147</v>
      </c>
      <c r="B154" s="41"/>
      <c r="C154" s="41"/>
      <c r="D154" s="41"/>
      <c r="E154" s="70"/>
      <c r="F154" s="70"/>
      <c r="G154" s="43"/>
      <c r="H154" s="71"/>
      <c r="I154" s="72"/>
      <c r="J154" s="59" t="e">
        <f t="shared" si="1"/>
        <v>#DIV/0!</v>
      </c>
      <c r="K154" s="42"/>
      <c r="L154" s="42"/>
      <c r="M154" s="41"/>
      <c r="N154" s="41"/>
      <c r="O154" s="41"/>
    </row>
    <row r="155" spans="1:15">
      <c r="A155" s="24">
        <v>148</v>
      </c>
      <c r="B155" s="41"/>
      <c r="C155" s="41"/>
      <c r="D155" s="41"/>
      <c r="E155" s="70"/>
      <c r="F155" s="70"/>
      <c r="G155" s="43"/>
      <c r="H155" s="71"/>
      <c r="I155" s="72"/>
      <c r="J155" s="59" t="e">
        <f t="shared" si="1"/>
        <v>#DIV/0!</v>
      </c>
      <c r="K155" s="42"/>
      <c r="L155" s="42"/>
      <c r="M155" s="41"/>
      <c r="N155" s="41"/>
      <c r="O155" s="41"/>
    </row>
    <row r="156" spans="1:15">
      <c r="A156" s="24">
        <v>149</v>
      </c>
      <c r="B156" s="41"/>
      <c r="C156" s="41"/>
      <c r="D156" s="41"/>
      <c r="E156" s="70"/>
      <c r="F156" s="70"/>
      <c r="G156" s="43"/>
      <c r="H156" s="71"/>
      <c r="I156" s="72"/>
      <c r="J156" s="33" t="e">
        <f t="shared" si="1"/>
        <v>#DIV/0!</v>
      </c>
      <c r="K156" s="42"/>
      <c r="L156" s="42"/>
      <c r="M156" s="41"/>
      <c r="N156" s="41"/>
      <c r="O156" s="41"/>
    </row>
    <row r="157" spans="1:15">
      <c r="A157" s="24">
        <v>150</v>
      </c>
      <c r="B157" s="41"/>
      <c r="C157" s="41"/>
      <c r="D157" s="41"/>
      <c r="E157" s="70"/>
      <c r="F157" s="70"/>
      <c r="G157" s="43"/>
      <c r="H157" s="71"/>
      <c r="I157" s="72"/>
      <c r="J157" s="59" t="e">
        <f t="shared" si="1"/>
        <v>#DIV/0!</v>
      </c>
      <c r="K157" s="42"/>
      <c r="L157" s="42"/>
      <c r="M157" s="41"/>
      <c r="N157" s="41"/>
      <c r="O157" s="41"/>
    </row>
    <row r="158" spans="1:15">
      <c r="A158" s="65">
        <v>151</v>
      </c>
      <c r="B158" s="41"/>
      <c r="C158" s="41"/>
      <c r="D158" s="41"/>
      <c r="E158" s="70"/>
      <c r="F158" s="70"/>
      <c r="G158" s="43"/>
      <c r="H158" s="71"/>
      <c r="I158" s="72"/>
      <c r="J158" s="59" t="e">
        <f t="shared" si="1"/>
        <v>#DIV/0!</v>
      </c>
      <c r="K158" s="42"/>
      <c r="L158" s="42"/>
      <c r="M158" s="41"/>
      <c r="N158" s="41"/>
      <c r="O158" s="41"/>
    </row>
    <row r="159" spans="1:15">
      <c r="A159" s="65">
        <v>152</v>
      </c>
      <c r="B159" s="41"/>
      <c r="C159" s="41"/>
      <c r="D159" s="41"/>
      <c r="E159" s="70"/>
      <c r="F159" s="70"/>
      <c r="G159" s="43"/>
      <c r="H159" s="71"/>
      <c r="I159" s="72"/>
      <c r="J159" s="33" t="e">
        <f t="shared" si="1"/>
        <v>#DIV/0!</v>
      </c>
      <c r="K159" s="42"/>
      <c r="L159" s="42"/>
      <c r="M159" s="41"/>
      <c r="N159" s="41"/>
      <c r="O159" s="41"/>
    </row>
    <row r="160" spans="1:15">
      <c r="A160" s="24">
        <v>153</v>
      </c>
      <c r="B160" s="41"/>
      <c r="C160" s="41"/>
      <c r="D160" s="41"/>
      <c r="E160" s="70"/>
      <c r="F160" s="70"/>
      <c r="G160" s="43"/>
      <c r="H160" s="71"/>
      <c r="I160" s="72"/>
      <c r="J160" s="59" t="e">
        <f t="shared" si="1"/>
        <v>#DIV/0!</v>
      </c>
      <c r="K160" s="42"/>
      <c r="L160" s="42"/>
      <c r="M160" s="41"/>
      <c r="N160" s="41"/>
      <c r="O160" s="41"/>
    </row>
    <row r="161" spans="1:15">
      <c r="A161" s="24">
        <v>154</v>
      </c>
      <c r="B161" s="41"/>
      <c r="C161" s="41"/>
      <c r="D161" s="41"/>
      <c r="E161" s="70"/>
      <c r="F161" s="70"/>
      <c r="G161" s="43"/>
      <c r="H161" s="71"/>
      <c r="I161" s="72"/>
      <c r="J161" s="59" t="e">
        <f t="shared" si="1"/>
        <v>#DIV/0!</v>
      </c>
      <c r="K161" s="42"/>
      <c r="L161" s="42"/>
      <c r="M161" s="41"/>
      <c r="N161" s="41"/>
      <c r="O161" s="41"/>
    </row>
    <row r="162" spans="1:15">
      <c r="A162" s="24">
        <v>155</v>
      </c>
      <c r="B162" s="41"/>
      <c r="C162" s="41"/>
      <c r="D162" s="41"/>
      <c r="E162" s="70"/>
      <c r="F162" s="70"/>
      <c r="G162" s="43"/>
      <c r="H162" s="71"/>
      <c r="I162" s="72"/>
      <c r="J162" s="33" t="e">
        <f t="shared" si="1"/>
        <v>#DIV/0!</v>
      </c>
      <c r="K162" s="42"/>
      <c r="L162" s="42"/>
      <c r="M162" s="41"/>
      <c r="N162" s="41"/>
      <c r="O162" s="41"/>
    </row>
    <row r="163" spans="1:15">
      <c r="A163" s="65">
        <v>156</v>
      </c>
      <c r="B163" s="41"/>
      <c r="C163" s="41"/>
      <c r="D163" s="41"/>
      <c r="E163" s="70"/>
      <c r="F163" s="70"/>
      <c r="G163" s="43"/>
      <c r="H163" s="71"/>
      <c r="I163" s="72"/>
      <c r="J163" s="59" t="e">
        <f t="shared" si="1"/>
        <v>#DIV/0!</v>
      </c>
      <c r="K163" s="42"/>
      <c r="L163" s="42"/>
      <c r="M163" s="41"/>
      <c r="N163" s="41"/>
      <c r="O163" s="41"/>
    </row>
    <row r="164" spans="1:15">
      <c r="A164" s="65">
        <v>157</v>
      </c>
      <c r="B164" s="41"/>
      <c r="C164" s="41"/>
      <c r="D164" s="41"/>
      <c r="E164" s="70"/>
      <c r="F164" s="70"/>
      <c r="G164" s="43"/>
      <c r="H164" s="71"/>
      <c r="I164" s="72"/>
      <c r="J164" s="59" t="e">
        <f t="shared" si="1"/>
        <v>#DIV/0!</v>
      </c>
      <c r="K164" s="42"/>
      <c r="L164" s="42"/>
      <c r="M164" s="41"/>
      <c r="N164" s="41"/>
      <c r="O164" s="41"/>
    </row>
    <row r="165" spans="1:15">
      <c r="A165" s="24">
        <v>158</v>
      </c>
      <c r="B165" s="41"/>
      <c r="C165" s="41"/>
      <c r="D165" s="41"/>
      <c r="E165" s="70"/>
      <c r="F165" s="70"/>
      <c r="G165" s="43"/>
      <c r="H165" s="71"/>
      <c r="I165" s="72"/>
      <c r="J165" s="33" t="e">
        <f t="shared" si="1"/>
        <v>#DIV/0!</v>
      </c>
      <c r="K165" s="42"/>
      <c r="L165" s="42"/>
      <c r="M165" s="41"/>
      <c r="N165" s="41"/>
      <c r="O165" s="41"/>
    </row>
    <row r="166" spans="1:15">
      <c r="A166" s="24">
        <v>159</v>
      </c>
      <c r="B166" s="41"/>
      <c r="C166" s="41"/>
      <c r="D166" s="41"/>
      <c r="E166" s="70"/>
      <c r="F166" s="70"/>
      <c r="G166" s="43"/>
      <c r="H166" s="71"/>
      <c r="I166" s="72"/>
      <c r="J166" s="59" t="e">
        <f t="shared" si="1"/>
        <v>#DIV/0!</v>
      </c>
      <c r="K166" s="42"/>
      <c r="L166" s="42"/>
      <c r="M166" s="41"/>
      <c r="N166" s="41"/>
      <c r="O166" s="41"/>
    </row>
    <row r="167" spans="1:15">
      <c r="A167" s="24">
        <v>160</v>
      </c>
      <c r="B167" s="41"/>
      <c r="C167" s="41"/>
      <c r="D167" s="41"/>
      <c r="E167" s="70"/>
      <c r="F167" s="70"/>
      <c r="G167" s="43"/>
      <c r="H167" s="71"/>
      <c r="I167" s="72"/>
      <c r="J167" s="59" t="e">
        <f t="shared" si="1"/>
        <v>#DIV/0!</v>
      </c>
      <c r="K167" s="42"/>
      <c r="L167" s="42"/>
      <c r="M167" s="41"/>
      <c r="N167" s="41"/>
      <c r="O167" s="41"/>
    </row>
    <row r="168" spans="1:15">
      <c r="A168" s="65">
        <v>161</v>
      </c>
      <c r="B168" s="41"/>
      <c r="C168" s="41"/>
      <c r="D168" s="41"/>
      <c r="E168" s="70"/>
      <c r="F168" s="70"/>
      <c r="G168" s="43"/>
      <c r="H168" s="71"/>
      <c r="I168" s="72"/>
      <c r="J168" s="33" t="e">
        <f t="shared" si="1"/>
        <v>#DIV/0!</v>
      </c>
      <c r="K168" s="42"/>
      <c r="L168" s="42"/>
      <c r="M168" s="41"/>
      <c r="N168" s="41"/>
      <c r="O168" s="41"/>
    </row>
    <row r="169" spans="1:15">
      <c r="A169" s="65">
        <v>162</v>
      </c>
      <c r="B169" s="41"/>
      <c r="C169" s="41"/>
      <c r="D169" s="41"/>
      <c r="E169" s="70"/>
      <c r="F169" s="70"/>
      <c r="G169" s="43"/>
      <c r="H169" s="71"/>
      <c r="I169" s="72"/>
      <c r="J169" s="59" t="e">
        <f t="shared" si="1"/>
        <v>#DIV/0!</v>
      </c>
      <c r="K169" s="42"/>
      <c r="L169" s="42"/>
      <c r="M169" s="41"/>
      <c r="N169" s="41"/>
      <c r="O169" s="41"/>
    </row>
    <row r="170" spans="1:15">
      <c r="A170" s="24">
        <v>163</v>
      </c>
      <c r="B170" s="41"/>
      <c r="C170" s="41"/>
      <c r="D170" s="41"/>
      <c r="E170" s="70"/>
      <c r="F170" s="70"/>
      <c r="G170" s="43"/>
      <c r="H170" s="71"/>
      <c r="I170" s="72"/>
      <c r="J170" s="59" t="e">
        <f t="shared" si="1"/>
        <v>#DIV/0!</v>
      </c>
      <c r="K170" s="42"/>
      <c r="L170" s="42"/>
      <c r="M170" s="41"/>
      <c r="N170" s="41"/>
      <c r="O170" s="41"/>
    </row>
    <row r="171" spans="1:15">
      <c r="A171" s="24">
        <v>164</v>
      </c>
      <c r="B171" s="41"/>
      <c r="C171" s="41"/>
      <c r="D171" s="41"/>
      <c r="E171" s="70"/>
      <c r="F171" s="70"/>
      <c r="G171" s="43"/>
      <c r="H171" s="71"/>
      <c r="I171" s="72"/>
      <c r="J171" s="33" t="e">
        <f t="shared" si="1"/>
        <v>#DIV/0!</v>
      </c>
      <c r="K171" s="42"/>
      <c r="L171" s="42"/>
      <c r="M171" s="41"/>
      <c r="N171" s="41"/>
      <c r="O171" s="41"/>
    </row>
    <row r="172" spans="1:15">
      <c r="A172" s="24">
        <v>165</v>
      </c>
      <c r="B172" s="41"/>
      <c r="C172" s="41"/>
      <c r="D172" s="41"/>
      <c r="E172" s="70"/>
      <c r="F172" s="70"/>
      <c r="G172" s="43"/>
      <c r="H172" s="71"/>
      <c r="I172" s="72"/>
      <c r="J172" s="59" t="e">
        <f t="shared" si="1"/>
        <v>#DIV/0!</v>
      </c>
      <c r="K172" s="42"/>
      <c r="L172" s="42"/>
      <c r="M172" s="41"/>
      <c r="N172" s="41"/>
      <c r="O172" s="41"/>
    </row>
    <row r="173" spans="1:15">
      <c r="A173" s="65">
        <v>166</v>
      </c>
      <c r="B173" s="41"/>
      <c r="C173" s="41"/>
      <c r="D173" s="41"/>
      <c r="E173" s="70"/>
      <c r="F173" s="70"/>
      <c r="G173" s="43"/>
      <c r="H173" s="71"/>
      <c r="I173" s="72"/>
      <c r="J173" s="59" t="e">
        <f t="shared" si="1"/>
        <v>#DIV/0!</v>
      </c>
      <c r="K173" s="42"/>
      <c r="L173" s="42"/>
      <c r="M173" s="41"/>
      <c r="N173" s="41"/>
      <c r="O173" s="41"/>
    </row>
    <row r="174" spans="1:15">
      <c r="A174" s="65">
        <v>167</v>
      </c>
      <c r="B174" s="41"/>
      <c r="C174" s="41"/>
      <c r="D174" s="41"/>
      <c r="E174" s="70"/>
      <c r="F174" s="70"/>
      <c r="G174" s="43"/>
      <c r="H174" s="71"/>
      <c r="I174" s="72"/>
      <c r="J174" s="33" t="e">
        <f t="shared" si="1"/>
        <v>#DIV/0!</v>
      </c>
      <c r="K174" s="42"/>
      <c r="L174" s="42"/>
      <c r="M174" s="41"/>
      <c r="N174" s="41"/>
      <c r="O174" s="41"/>
    </row>
    <row r="175" spans="1:15">
      <c r="A175" s="24">
        <v>168</v>
      </c>
      <c r="B175" s="41"/>
      <c r="C175" s="41"/>
      <c r="D175" s="41"/>
      <c r="E175" s="70"/>
      <c r="F175" s="70"/>
      <c r="G175" s="43"/>
      <c r="H175" s="71"/>
      <c r="I175" s="72"/>
      <c r="J175" s="59" t="e">
        <f t="shared" si="1"/>
        <v>#DIV/0!</v>
      </c>
      <c r="K175" s="42"/>
      <c r="L175" s="42"/>
      <c r="M175" s="41"/>
      <c r="N175" s="41"/>
      <c r="O175" s="41"/>
    </row>
    <row r="176" spans="1:15">
      <c r="A176" s="24">
        <v>169</v>
      </c>
      <c r="B176" s="41"/>
      <c r="C176" s="41"/>
      <c r="D176" s="41"/>
      <c r="E176" s="70"/>
      <c r="F176" s="70"/>
      <c r="G176" s="43"/>
      <c r="H176" s="71"/>
      <c r="I176" s="72"/>
      <c r="J176" s="59" t="e">
        <f t="shared" si="1"/>
        <v>#DIV/0!</v>
      </c>
      <c r="K176" s="42"/>
      <c r="L176" s="42"/>
      <c r="M176" s="41"/>
      <c r="N176" s="41"/>
      <c r="O176" s="41"/>
    </row>
    <row r="177" spans="1:15">
      <c r="A177" s="24">
        <v>170</v>
      </c>
      <c r="B177" s="41"/>
      <c r="C177" s="41"/>
      <c r="D177" s="41"/>
      <c r="E177" s="70"/>
      <c r="F177" s="70"/>
      <c r="G177" s="43"/>
      <c r="H177" s="71"/>
      <c r="I177" s="72"/>
      <c r="J177" s="33" t="e">
        <f t="shared" si="1"/>
        <v>#DIV/0!</v>
      </c>
      <c r="K177" s="42"/>
      <c r="L177" s="42"/>
      <c r="M177" s="41"/>
      <c r="N177" s="41"/>
      <c r="O177" s="41"/>
    </row>
    <row r="178" spans="1:15">
      <c r="A178" s="65">
        <v>171</v>
      </c>
      <c r="B178" s="41"/>
      <c r="C178" s="41"/>
      <c r="D178" s="41"/>
      <c r="E178" s="70"/>
      <c r="F178" s="70"/>
      <c r="G178" s="43"/>
      <c r="H178" s="71"/>
      <c r="I178" s="72"/>
      <c r="J178" s="59" t="e">
        <f t="shared" si="1"/>
        <v>#DIV/0!</v>
      </c>
      <c r="K178" s="42"/>
      <c r="L178" s="42"/>
      <c r="M178" s="41"/>
      <c r="N178" s="41"/>
      <c r="O178" s="41"/>
    </row>
    <row r="179" spans="1:15">
      <c r="A179" s="65">
        <v>172</v>
      </c>
      <c r="B179" s="41"/>
      <c r="C179" s="41"/>
      <c r="D179" s="41"/>
      <c r="E179" s="70"/>
      <c r="F179" s="70"/>
      <c r="G179" s="43"/>
      <c r="H179" s="71"/>
      <c r="I179" s="72"/>
      <c r="J179" s="59" t="e">
        <f t="shared" si="1"/>
        <v>#DIV/0!</v>
      </c>
      <c r="K179" s="42"/>
      <c r="L179" s="42"/>
      <c r="M179" s="41"/>
      <c r="N179" s="41"/>
      <c r="O179" s="41"/>
    </row>
    <row r="180" spans="1:15">
      <c r="A180" s="24">
        <v>173</v>
      </c>
      <c r="B180" s="41"/>
      <c r="C180" s="41"/>
      <c r="D180" s="41"/>
      <c r="E180" s="70"/>
      <c r="F180" s="70"/>
      <c r="G180" s="43"/>
      <c r="H180" s="71"/>
      <c r="I180" s="72"/>
      <c r="J180" s="33" t="e">
        <f t="shared" si="1"/>
        <v>#DIV/0!</v>
      </c>
      <c r="K180" s="42"/>
      <c r="L180" s="42"/>
      <c r="M180" s="41"/>
      <c r="N180" s="41"/>
      <c r="O180" s="41"/>
    </row>
    <row r="181" spans="1:15">
      <c r="A181" s="24">
        <v>174</v>
      </c>
      <c r="B181" s="41"/>
      <c r="C181" s="41"/>
      <c r="D181" s="41"/>
      <c r="E181" s="70"/>
      <c r="F181" s="70"/>
      <c r="G181" s="43"/>
      <c r="H181" s="71"/>
      <c r="I181" s="72"/>
      <c r="J181" s="59" t="e">
        <f t="shared" si="1"/>
        <v>#DIV/0!</v>
      </c>
      <c r="K181" s="42"/>
      <c r="L181" s="42"/>
      <c r="M181" s="41"/>
      <c r="N181" s="41"/>
      <c r="O181" s="41"/>
    </row>
    <row r="182" spans="1:15">
      <c r="A182" s="24">
        <v>175</v>
      </c>
      <c r="B182" s="41"/>
      <c r="C182" s="41"/>
      <c r="D182" s="41"/>
      <c r="E182" s="70"/>
      <c r="F182" s="70"/>
      <c r="G182" s="43"/>
      <c r="H182" s="71"/>
      <c r="I182" s="72"/>
      <c r="J182" s="59" t="e">
        <f t="shared" si="1"/>
        <v>#DIV/0!</v>
      </c>
      <c r="K182" s="42"/>
      <c r="L182" s="42"/>
      <c r="M182" s="41"/>
      <c r="N182" s="41"/>
      <c r="O182" s="41"/>
    </row>
    <row r="183" spans="1:15">
      <c r="A183" s="65">
        <v>176</v>
      </c>
      <c r="B183" s="41"/>
      <c r="C183" s="41"/>
      <c r="D183" s="41"/>
      <c r="E183" s="70"/>
      <c r="F183" s="70"/>
      <c r="G183" s="43"/>
      <c r="H183" s="71"/>
      <c r="I183" s="72"/>
      <c r="J183" s="33" t="e">
        <f t="shared" si="1"/>
        <v>#DIV/0!</v>
      </c>
      <c r="K183" s="42"/>
      <c r="L183" s="42"/>
      <c r="M183" s="41"/>
      <c r="N183" s="41"/>
      <c r="O183" s="41"/>
    </row>
    <row r="184" spans="1:15">
      <c r="A184" s="65">
        <v>177</v>
      </c>
      <c r="B184" s="41"/>
      <c r="C184" s="41"/>
      <c r="D184" s="41"/>
      <c r="E184" s="70"/>
      <c r="F184" s="70"/>
      <c r="G184" s="43"/>
      <c r="H184" s="71"/>
      <c r="I184" s="72"/>
      <c r="J184" s="59" t="e">
        <f t="shared" si="1"/>
        <v>#DIV/0!</v>
      </c>
      <c r="K184" s="42"/>
      <c r="L184" s="42"/>
      <c r="M184" s="41"/>
      <c r="N184" s="41"/>
      <c r="O184" s="41"/>
    </row>
    <row r="185" spans="1:15">
      <c r="A185" s="24">
        <v>178</v>
      </c>
      <c r="B185" s="41"/>
      <c r="C185" s="41"/>
      <c r="D185" s="41"/>
      <c r="E185" s="70"/>
      <c r="F185" s="70"/>
      <c r="G185" s="43"/>
      <c r="H185" s="71"/>
      <c r="I185" s="72"/>
      <c r="J185" s="59" t="e">
        <f t="shared" si="1"/>
        <v>#DIV/0!</v>
      </c>
      <c r="K185" s="42"/>
      <c r="L185" s="42"/>
      <c r="M185" s="41"/>
      <c r="N185" s="41"/>
      <c r="O185" s="41"/>
    </row>
    <row r="186" spans="1:15">
      <c r="A186" s="24">
        <v>179</v>
      </c>
      <c r="B186" s="41"/>
      <c r="C186" s="41"/>
      <c r="D186" s="41"/>
      <c r="E186" s="70"/>
      <c r="F186" s="70"/>
      <c r="G186" s="43"/>
      <c r="H186" s="71"/>
      <c r="I186" s="72"/>
      <c r="J186" s="33" t="e">
        <f t="shared" si="1"/>
        <v>#DIV/0!</v>
      </c>
      <c r="K186" s="42"/>
      <c r="L186" s="42"/>
      <c r="M186" s="41"/>
      <c r="N186" s="41"/>
      <c r="O186" s="41"/>
    </row>
    <row r="187" spans="1:15">
      <c r="A187" s="24">
        <v>180</v>
      </c>
      <c r="B187" s="41"/>
      <c r="C187" s="41"/>
      <c r="D187" s="41"/>
      <c r="E187" s="70"/>
      <c r="F187" s="70"/>
      <c r="G187" s="43"/>
      <c r="H187" s="71"/>
      <c r="I187" s="72"/>
      <c r="J187" s="59" t="e">
        <f t="shared" si="1"/>
        <v>#DIV/0!</v>
      </c>
      <c r="K187" s="42"/>
      <c r="L187" s="42"/>
      <c r="M187" s="41"/>
      <c r="N187" s="41"/>
      <c r="O187" s="41"/>
    </row>
    <row r="188" spans="1:15">
      <c r="A188" s="65">
        <v>181</v>
      </c>
      <c r="B188" s="41"/>
      <c r="C188" s="41"/>
      <c r="D188" s="41"/>
      <c r="E188" s="70"/>
      <c r="F188" s="70"/>
      <c r="G188" s="43"/>
      <c r="H188" s="71"/>
      <c r="I188" s="72"/>
      <c r="J188" s="59" t="e">
        <f t="shared" si="1"/>
        <v>#DIV/0!</v>
      </c>
      <c r="K188" s="42"/>
      <c r="L188" s="42"/>
      <c r="M188" s="41"/>
      <c r="N188" s="41"/>
      <c r="O188" s="41"/>
    </row>
    <row r="189" spans="1:15">
      <c r="A189" s="65">
        <v>182</v>
      </c>
      <c r="B189" s="41"/>
      <c r="C189" s="41"/>
      <c r="D189" s="41"/>
      <c r="E189" s="70"/>
      <c r="F189" s="70"/>
      <c r="G189" s="43"/>
      <c r="H189" s="71"/>
      <c r="I189" s="72"/>
      <c r="J189" s="33" t="e">
        <f t="shared" si="1"/>
        <v>#DIV/0!</v>
      </c>
      <c r="K189" s="42"/>
      <c r="L189" s="42"/>
      <c r="M189" s="41"/>
      <c r="N189" s="41"/>
      <c r="O189" s="41"/>
    </row>
    <row r="190" spans="1:15">
      <c r="A190" s="24">
        <v>183</v>
      </c>
      <c r="B190" s="41"/>
      <c r="C190" s="41"/>
      <c r="D190" s="41"/>
      <c r="E190" s="70"/>
      <c r="F190" s="70"/>
      <c r="G190" s="43"/>
      <c r="H190" s="71"/>
      <c r="I190" s="72"/>
      <c r="J190" s="59" t="e">
        <f t="shared" si="1"/>
        <v>#DIV/0!</v>
      </c>
      <c r="K190" s="42"/>
      <c r="L190" s="42"/>
      <c r="M190" s="41"/>
      <c r="N190" s="41"/>
      <c r="O190" s="41"/>
    </row>
    <row r="191" spans="1:15">
      <c r="A191" s="24">
        <v>184</v>
      </c>
      <c r="B191" s="41"/>
      <c r="C191" s="41"/>
      <c r="D191" s="41"/>
      <c r="E191" s="70"/>
      <c r="F191" s="70"/>
      <c r="G191" s="43"/>
      <c r="H191" s="71"/>
      <c r="I191" s="72"/>
      <c r="J191" s="59" t="e">
        <f t="shared" si="1"/>
        <v>#DIV/0!</v>
      </c>
      <c r="K191" s="42"/>
      <c r="L191" s="42"/>
      <c r="M191" s="41"/>
      <c r="N191" s="41"/>
      <c r="O191" s="41"/>
    </row>
    <row r="192" spans="1:15">
      <c r="A192" s="24">
        <v>185</v>
      </c>
      <c r="B192" s="41"/>
      <c r="C192" s="41"/>
      <c r="D192" s="41"/>
      <c r="E192" s="70"/>
      <c r="F192" s="70"/>
      <c r="G192" s="43"/>
      <c r="H192" s="71"/>
      <c r="I192" s="72"/>
      <c r="J192" s="33" t="e">
        <f t="shared" si="1"/>
        <v>#DIV/0!</v>
      </c>
      <c r="K192" s="42"/>
      <c r="L192" s="42"/>
      <c r="M192" s="41"/>
      <c r="N192" s="41"/>
      <c r="O192" s="41"/>
    </row>
    <row r="193" spans="1:15">
      <c r="A193" s="65">
        <v>186</v>
      </c>
      <c r="B193" s="41"/>
      <c r="C193" s="41"/>
      <c r="D193" s="41"/>
      <c r="E193" s="70"/>
      <c r="F193" s="70"/>
      <c r="G193" s="43"/>
      <c r="H193" s="71"/>
      <c r="I193" s="72"/>
      <c r="J193" s="59" t="e">
        <f t="shared" si="1"/>
        <v>#DIV/0!</v>
      </c>
      <c r="K193" s="42"/>
      <c r="L193" s="42"/>
      <c r="M193" s="41"/>
      <c r="N193" s="41"/>
      <c r="O193" s="41"/>
    </row>
    <row r="194" spans="1:15">
      <c r="A194" s="65">
        <v>187</v>
      </c>
      <c r="B194" s="41"/>
      <c r="C194" s="41"/>
      <c r="D194" s="41"/>
      <c r="E194" s="70"/>
      <c r="F194" s="70"/>
      <c r="G194" s="43"/>
      <c r="H194" s="71"/>
      <c r="I194" s="72"/>
      <c r="J194" s="59" t="e">
        <f t="shared" si="1"/>
        <v>#DIV/0!</v>
      </c>
      <c r="K194" s="42"/>
      <c r="L194" s="42"/>
      <c r="M194" s="41"/>
      <c r="N194" s="41"/>
      <c r="O194" s="41"/>
    </row>
    <row r="195" spans="1:15">
      <c r="A195" s="24">
        <v>188</v>
      </c>
      <c r="B195" s="41"/>
      <c r="C195" s="41"/>
      <c r="D195" s="41"/>
      <c r="E195" s="70"/>
      <c r="F195" s="70"/>
      <c r="G195" s="43"/>
      <c r="H195" s="71"/>
      <c r="I195" s="72"/>
      <c r="J195" s="33" t="e">
        <f t="shared" si="1"/>
        <v>#DIV/0!</v>
      </c>
      <c r="K195" s="42"/>
      <c r="L195" s="42"/>
      <c r="M195" s="41"/>
      <c r="N195" s="41"/>
      <c r="O195" s="41"/>
    </row>
    <row r="196" spans="1:15">
      <c r="A196" s="24">
        <v>189</v>
      </c>
      <c r="B196" s="41"/>
      <c r="C196" s="41"/>
      <c r="D196" s="41"/>
      <c r="E196" s="70"/>
      <c r="F196" s="70"/>
      <c r="G196" s="43"/>
      <c r="H196" s="71"/>
      <c r="I196" s="72"/>
      <c r="J196" s="59" t="e">
        <f t="shared" si="1"/>
        <v>#DIV/0!</v>
      </c>
      <c r="K196" s="42"/>
      <c r="L196" s="42"/>
      <c r="M196" s="41"/>
      <c r="N196" s="41"/>
      <c r="O196" s="41"/>
    </row>
    <row r="197" spans="1:15">
      <c r="A197" s="24">
        <v>190</v>
      </c>
      <c r="B197" s="41"/>
      <c r="C197" s="41"/>
      <c r="D197" s="41"/>
      <c r="E197" s="70"/>
      <c r="F197" s="70"/>
      <c r="G197" s="43"/>
      <c r="H197" s="71"/>
      <c r="I197" s="72"/>
      <c r="J197" s="59" t="e">
        <f t="shared" si="1"/>
        <v>#DIV/0!</v>
      </c>
      <c r="K197" s="42"/>
      <c r="L197" s="42"/>
      <c r="M197" s="41"/>
      <c r="N197" s="41"/>
      <c r="O197" s="41"/>
    </row>
    <row r="198" spans="1:15">
      <c r="A198" s="65">
        <v>191</v>
      </c>
      <c r="B198" s="41"/>
      <c r="C198" s="41"/>
      <c r="D198" s="41"/>
      <c r="E198" s="70"/>
      <c r="F198" s="70"/>
      <c r="G198" s="43"/>
      <c r="H198" s="71"/>
      <c r="I198" s="72"/>
      <c r="J198" s="33" t="e">
        <f t="shared" si="1"/>
        <v>#DIV/0!</v>
      </c>
      <c r="K198" s="42"/>
      <c r="L198" s="42"/>
      <c r="M198" s="41"/>
      <c r="N198" s="41"/>
      <c r="O198" s="41"/>
    </row>
    <row r="199" spans="1:15">
      <c r="A199" s="65">
        <v>192</v>
      </c>
      <c r="B199" s="41"/>
      <c r="C199" s="41"/>
      <c r="D199" s="41"/>
      <c r="E199" s="70"/>
      <c r="F199" s="70"/>
      <c r="G199" s="43"/>
      <c r="H199" s="71"/>
      <c r="I199" s="72"/>
      <c r="J199" s="59" t="e">
        <f t="shared" si="1"/>
        <v>#DIV/0!</v>
      </c>
      <c r="K199" s="42"/>
      <c r="L199" s="42"/>
      <c r="M199" s="41"/>
      <c r="N199" s="41"/>
      <c r="O199" s="41"/>
    </row>
    <row r="200" spans="1:15">
      <c r="A200" s="24">
        <v>193</v>
      </c>
      <c r="B200" s="41"/>
      <c r="C200" s="41"/>
      <c r="D200" s="41"/>
      <c r="E200" s="70"/>
      <c r="F200" s="70"/>
      <c r="G200" s="43"/>
      <c r="H200" s="71"/>
      <c r="I200" s="72"/>
      <c r="J200" s="59" t="e">
        <f t="shared" si="1"/>
        <v>#DIV/0!</v>
      </c>
      <c r="K200" s="42"/>
      <c r="L200" s="42"/>
      <c r="M200" s="41"/>
      <c r="N200" s="41"/>
      <c r="O200" s="41"/>
    </row>
    <row r="201" spans="1:15">
      <c r="A201" s="24">
        <v>194</v>
      </c>
      <c r="B201" s="41"/>
      <c r="C201" s="41"/>
      <c r="D201" s="41"/>
      <c r="E201" s="70"/>
      <c r="F201" s="70"/>
      <c r="G201" s="43"/>
      <c r="H201" s="71"/>
      <c r="I201" s="72"/>
      <c r="J201" s="33" t="e">
        <f t="shared" si="1"/>
        <v>#DIV/0!</v>
      </c>
      <c r="K201" s="42"/>
      <c r="L201" s="42"/>
      <c r="M201" s="41"/>
      <c r="N201" s="41"/>
      <c r="O201" s="41"/>
    </row>
    <row r="202" spans="1:15">
      <c r="A202" s="24">
        <v>195</v>
      </c>
      <c r="B202" s="41"/>
      <c r="C202" s="41"/>
      <c r="D202" s="41"/>
      <c r="E202" s="70"/>
      <c r="F202" s="70"/>
      <c r="G202" s="43"/>
      <c r="H202" s="71"/>
      <c r="I202" s="72"/>
      <c r="J202" s="59" t="e">
        <f t="shared" si="1"/>
        <v>#DIV/0!</v>
      </c>
      <c r="K202" s="42"/>
      <c r="L202" s="42"/>
      <c r="M202" s="41"/>
      <c r="N202" s="41"/>
      <c r="O202" s="41"/>
    </row>
    <row r="203" spans="1:15">
      <c r="A203" s="65">
        <v>196</v>
      </c>
      <c r="B203" s="41"/>
      <c r="C203" s="41"/>
      <c r="D203" s="41"/>
      <c r="E203" s="70"/>
      <c r="F203" s="70"/>
      <c r="G203" s="43"/>
      <c r="H203" s="71"/>
      <c r="I203" s="72"/>
      <c r="J203" s="59" t="e">
        <f t="shared" si="1"/>
        <v>#DIV/0!</v>
      </c>
      <c r="K203" s="42"/>
      <c r="L203" s="42"/>
      <c r="M203" s="41"/>
      <c r="N203" s="41"/>
      <c r="O203" s="41"/>
    </row>
    <row r="204" spans="1:15">
      <c r="A204" s="65">
        <v>197</v>
      </c>
      <c r="B204" s="41"/>
      <c r="C204" s="41"/>
      <c r="D204" s="41"/>
      <c r="E204" s="70"/>
      <c r="F204" s="70"/>
      <c r="G204" s="43"/>
      <c r="H204" s="71"/>
      <c r="I204" s="72"/>
      <c r="J204" s="33" t="e">
        <f t="shared" si="1"/>
        <v>#DIV/0!</v>
      </c>
      <c r="K204" s="42"/>
      <c r="L204" s="42"/>
      <c r="M204" s="41"/>
      <c r="N204" s="41"/>
      <c r="O204" s="41"/>
    </row>
    <row r="205" spans="1:15">
      <c r="A205" s="24">
        <v>198</v>
      </c>
      <c r="B205" s="41"/>
      <c r="C205" s="41"/>
      <c r="D205" s="41"/>
      <c r="E205" s="70"/>
      <c r="F205" s="70"/>
      <c r="G205" s="43"/>
      <c r="H205" s="71"/>
      <c r="I205" s="72"/>
      <c r="J205" s="59" t="e">
        <f t="shared" si="1"/>
        <v>#DIV/0!</v>
      </c>
      <c r="K205" s="42"/>
      <c r="L205" s="42"/>
      <c r="M205" s="41"/>
      <c r="N205" s="41"/>
      <c r="O205" s="41"/>
    </row>
    <row r="206" spans="1:15">
      <c r="A206" s="24">
        <v>199</v>
      </c>
      <c r="B206" s="41"/>
      <c r="C206" s="41"/>
      <c r="D206" s="41"/>
      <c r="E206" s="70"/>
      <c r="F206" s="70"/>
      <c r="G206" s="43"/>
      <c r="H206" s="71"/>
      <c r="I206" s="72"/>
      <c r="J206" s="59" t="e">
        <f t="shared" si="1"/>
        <v>#DIV/0!</v>
      </c>
      <c r="K206" s="42"/>
      <c r="L206" s="42"/>
      <c r="M206" s="41"/>
      <c r="N206" s="41"/>
      <c r="O206" s="41"/>
    </row>
    <row r="207" spans="1:15">
      <c r="A207" s="24">
        <v>200</v>
      </c>
      <c r="B207" s="41"/>
      <c r="C207" s="41"/>
      <c r="D207" s="41"/>
      <c r="E207" s="70"/>
      <c r="F207" s="70"/>
      <c r="G207" s="43"/>
      <c r="H207" s="71"/>
      <c r="I207" s="72"/>
      <c r="J207" s="33" t="e">
        <f t="shared" si="1"/>
        <v>#DIV/0!</v>
      </c>
      <c r="K207" s="42"/>
      <c r="L207" s="42"/>
      <c r="M207" s="41"/>
      <c r="N207" s="41"/>
      <c r="O207" s="41"/>
    </row>
    <row r="208" spans="1:15">
      <c r="A208" s="65">
        <v>201</v>
      </c>
      <c r="B208" s="41"/>
      <c r="C208" s="41"/>
      <c r="D208" s="41"/>
      <c r="E208" s="70"/>
      <c r="F208" s="70"/>
      <c r="G208" s="43"/>
      <c r="H208" s="71"/>
      <c r="I208" s="72"/>
      <c r="J208" s="59" t="e">
        <f t="shared" si="1"/>
        <v>#DIV/0!</v>
      </c>
      <c r="K208" s="42"/>
      <c r="L208" s="42"/>
      <c r="M208" s="41"/>
      <c r="N208" s="41"/>
      <c r="O208" s="41"/>
    </row>
    <row r="209" spans="1:15">
      <c r="A209" s="65">
        <v>202</v>
      </c>
      <c r="B209" s="41"/>
      <c r="C209" s="41"/>
      <c r="D209" s="41"/>
      <c r="E209" s="70"/>
      <c r="F209" s="70"/>
      <c r="G209" s="43"/>
      <c r="H209" s="71"/>
      <c r="I209" s="72"/>
      <c r="J209" s="59" t="e">
        <f t="shared" si="1"/>
        <v>#DIV/0!</v>
      </c>
      <c r="K209" s="42"/>
      <c r="L209" s="42"/>
      <c r="M209" s="41"/>
      <c r="N209" s="41"/>
      <c r="O209" s="41"/>
    </row>
    <row r="210" spans="1:15">
      <c r="A210" s="24">
        <v>203</v>
      </c>
      <c r="B210" s="41"/>
      <c r="C210" s="41"/>
      <c r="D210" s="41"/>
      <c r="E210" s="70"/>
      <c r="F210" s="70"/>
      <c r="G210" s="43"/>
      <c r="H210" s="71"/>
      <c r="I210" s="72"/>
      <c r="J210" s="33" t="e">
        <f t="shared" si="1"/>
        <v>#DIV/0!</v>
      </c>
      <c r="K210" s="42"/>
      <c r="L210" s="42"/>
      <c r="M210" s="41"/>
      <c r="N210" s="41"/>
      <c r="O210" s="41"/>
    </row>
    <row r="211" spans="1:15">
      <c r="A211" s="24">
        <v>204</v>
      </c>
      <c r="B211" s="41"/>
      <c r="C211" s="41"/>
      <c r="D211" s="41"/>
      <c r="E211" s="70"/>
      <c r="F211" s="70"/>
      <c r="G211" s="43"/>
      <c r="H211" s="71"/>
      <c r="I211" s="72"/>
      <c r="J211" s="59" t="e">
        <f t="shared" si="1"/>
        <v>#DIV/0!</v>
      </c>
      <c r="K211" s="42"/>
      <c r="L211" s="42"/>
      <c r="M211" s="41"/>
      <c r="N211" s="41"/>
      <c r="O211" s="41"/>
    </row>
    <row r="212" spans="1:15">
      <c r="A212" s="24">
        <v>205</v>
      </c>
      <c r="B212" s="41"/>
      <c r="C212" s="41"/>
      <c r="D212" s="41"/>
      <c r="E212" s="70"/>
      <c r="F212" s="70"/>
      <c r="G212" s="43"/>
      <c r="H212" s="71"/>
      <c r="I212" s="72"/>
      <c r="J212" s="59" t="e">
        <f t="shared" si="1"/>
        <v>#DIV/0!</v>
      </c>
      <c r="K212" s="42"/>
      <c r="L212" s="42"/>
      <c r="M212" s="41"/>
      <c r="N212" s="41"/>
      <c r="O212" s="41"/>
    </row>
    <row r="213" spans="1:15">
      <c r="A213" s="65">
        <v>206</v>
      </c>
      <c r="B213" s="41"/>
      <c r="C213" s="41"/>
      <c r="D213" s="41"/>
      <c r="E213" s="70"/>
      <c r="F213" s="70"/>
      <c r="G213" s="43"/>
      <c r="H213" s="71"/>
      <c r="I213" s="72"/>
      <c r="J213" s="33" t="e">
        <f t="shared" si="1"/>
        <v>#DIV/0!</v>
      </c>
      <c r="K213" s="42"/>
      <c r="L213" s="42"/>
      <c r="M213" s="41"/>
      <c r="N213" s="41"/>
      <c r="O213" s="41"/>
    </row>
    <row r="214" spans="1:15">
      <c r="A214" s="65">
        <v>207</v>
      </c>
      <c r="B214" s="41"/>
      <c r="C214" s="41"/>
      <c r="D214" s="41"/>
      <c r="E214" s="70"/>
      <c r="F214" s="70"/>
      <c r="G214" s="43"/>
      <c r="H214" s="71"/>
      <c r="I214" s="72"/>
      <c r="J214" s="59" t="e">
        <f t="shared" si="1"/>
        <v>#DIV/0!</v>
      </c>
      <c r="K214" s="42"/>
      <c r="L214" s="42"/>
      <c r="M214" s="41"/>
      <c r="N214" s="41"/>
      <c r="O214" s="41"/>
    </row>
    <row r="215" spans="1:15">
      <c r="A215" s="24">
        <v>208</v>
      </c>
      <c r="B215" s="41"/>
      <c r="C215" s="41"/>
      <c r="D215" s="41"/>
      <c r="E215" s="70"/>
      <c r="F215" s="70"/>
      <c r="G215" s="43"/>
      <c r="H215" s="71"/>
      <c r="I215" s="72"/>
      <c r="J215" s="59" t="e">
        <f t="shared" si="1"/>
        <v>#DIV/0!</v>
      </c>
      <c r="K215" s="42"/>
      <c r="L215" s="42"/>
      <c r="M215" s="41"/>
      <c r="N215" s="41"/>
      <c r="O215" s="41"/>
    </row>
    <row r="216" spans="1:15">
      <c r="A216" s="24">
        <v>209</v>
      </c>
      <c r="B216" s="41"/>
      <c r="C216" s="41"/>
      <c r="D216" s="41"/>
      <c r="E216" s="70"/>
      <c r="F216" s="70"/>
      <c r="G216" s="43"/>
      <c r="H216" s="71"/>
      <c r="I216" s="72"/>
      <c r="J216" s="33" t="e">
        <f t="shared" si="1"/>
        <v>#DIV/0!</v>
      </c>
      <c r="K216" s="42"/>
      <c r="L216" s="42"/>
      <c r="M216" s="41"/>
      <c r="N216" s="41"/>
      <c r="O216" s="41"/>
    </row>
    <row r="217" spans="1:15">
      <c r="A217" s="24">
        <v>210</v>
      </c>
      <c r="B217" s="41"/>
      <c r="C217" s="41"/>
      <c r="D217" s="41"/>
      <c r="E217" s="70"/>
      <c r="F217" s="70"/>
      <c r="G217" s="43"/>
      <c r="H217" s="71"/>
      <c r="I217" s="72"/>
      <c r="J217" s="59" t="e">
        <f t="shared" si="1"/>
        <v>#DIV/0!</v>
      </c>
      <c r="K217" s="42"/>
      <c r="L217" s="42"/>
      <c r="M217" s="41"/>
      <c r="N217" s="41"/>
      <c r="O217" s="41"/>
    </row>
    <row r="218" spans="1:15">
      <c r="A218" s="65">
        <v>211</v>
      </c>
      <c r="B218" s="41"/>
      <c r="C218" s="41"/>
      <c r="D218" s="41"/>
      <c r="E218" s="70"/>
      <c r="F218" s="70"/>
      <c r="G218" s="43"/>
      <c r="H218" s="71"/>
      <c r="I218" s="72"/>
      <c r="J218" s="59" t="e">
        <f t="shared" si="1"/>
        <v>#DIV/0!</v>
      </c>
      <c r="K218" s="42"/>
      <c r="L218" s="42"/>
      <c r="M218" s="41"/>
      <c r="N218" s="41"/>
      <c r="O218" s="41"/>
    </row>
    <row r="219" spans="1:15">
      <c r="A219" s="65">
        <v>212</v>
      </c>
      <c r="B219" s="41"/>
      <c r="C219" s="41"/>
      <c r="D219" s="41"/>
      <c r="E219" s="70"/>
      <c r="F219" s="70"/>
      <c r="G219" s="43"/>
      <c r="H219" s="71"/>
      <c r="I219" s="72"/>
      <c r="J219" s="33" t="e">
        <f t="shared" si="1"/>
        <v>#DIV/0!</v>
      </c>
      <c r="K219" s="42"/>
      <c r="L219" s="42"/>
      <c r="M219" s="41"/>
      <c r="N219" s="41"/>
      <c r="O219" s="41"/>
    </row>
    <row r="220" spans="1:15">
      <c r="A220" s="24">
        <v>213</v>
      </c>
      <c r="B220" s="41"/>
      <c r="C220" s="41"/>
      <c r="D220" s="41"/>
      <c r="E220" s="70"/>
      <c r="F220" s="70"/>
      <c r="G220" s="43"/>
      <c r="H220" s="71"/>
      <c r="I220" s="72"/>
      <c r="J220" s="59" t="e">
        <f t="shared" si="1"/>
        <v>#DIV/0!</v>
      </c>
      <c r="K220" s="42"/>
      <c r="L220" s="42"/>
      <c r="M220" s="41"/>
      <c r="N220" s="41"/>
      <c r="O220" s="41"/>
    </row>
    <row r="221" spans="1:15">
      <c r="A221" s="24">
        <v>214</v>
      </c>
      <c r="B221" s="41"/>
      <c r="C221" s="41"/>
      <c r="D221" s="41"/>
      <c r="E221" s="70"/>
      <c r="F221" s="70"/>
      <c r="G221" s="43"/>
      <c r="H221" s="71"/>
      <c r="I221" s="72"/>
      <c r="J221" s="59" t="e">
        <f t="shared" si="1"/>
        <v>#DIV/0!</v>
      </c>
      <c r="K221" s="42"/>
      <c r="L221" s="42"/>
      <c r="M221" s="41"/>
      <c r="N221" s="41"/>
      <c r="O221" s="41"/>
    </row>
    <row r="222" spans="1:15">
      <c r="A222" s="24">
        <v>215</v>
      </c>
      <c r="B222" s="41"/>
      <c r="C222" s="41"/>
      <c r="D222" s="41"/>
      <c r="E222" s="70"/>
      <c r="F222" s="70"/>
      <c r="G222" s="43"/>
      <c r="H222" s="71"/>
      <c r="I222" s="72"/>
      <c r="J222" s="33" t="e">
        <f t="shared" si="1"/>
        <v>#DIV/0!</v>
      </c>
      <c r="K222" s="42"/>
      <c r="L222" s="42"/>
      <c r="M222" s="41"/>
      <c r="N222" s="41"/>
      <c r="O222" s="41"/>
    </row>
    <row r="223" spans="1:15">
      <c r="A223" s="65">
        <v>216</v>
      </c>
      <c r="B223" s="41"/>
      <c r="C223" s="41"/>
      <c r="D223" s="41"/>
      <c r="E223" s="70"/>
      <c r="F223" s="70"/>
      <c r="G223" s="43"/>
      <c r="H223" s="71"/>
      <c r="I223" s="72"/>
      <c r="J223" s="59" t="e">
        <f t="shared" si="1"/>
        <v>#DIV/0!</v>
      </c>
      <c r="K223" s="42"/>
      <c r="L223" s="42"/>
      <c r="M223" s="41"/>
      <c r="N223" s="41"/>
      <c r="O223" s="41"/>
    </row>
    <row r="224" spans="1:15">
      <c r="A224" s="65">
        <v>217</v>
      </c>
      <c r="B224" s="41"/>
      <c r="C224" s="41"/>
      <c r="D224" s="41"/>
      <c r="E224" s="70"/>
      <c r="F224" s="70"/>
      <c r="G224" s="43"/>
      <c r="H224" s="71"/>
      <c r="I224" s="72"/>
      <c r="J224" s="59" t="e">
        <f t="shared" si="1"/>
        <v>#DIV/0!</v>
      </c>
      <c r="K224" s="42"/>
      <c r="L224" s="42"/>
      <c r="M224" s="41"/>
      <c r="N224" s="41"/>
      <c r="O224" s="41"/>
    </row>
    <row r="225" spans="1:15">
      <c r="A225" s="24">
        <v>218</v>
      </c>
      <c r="B225" s="41"/>
      <c r="C225" s="41"/>
      <c r="D225" s="41"/>
      <c r="E225" s="70"/>
      <c r="F225" s="70"/>
      <c r="G225" s="43"/>
      <c r="H225" s="71"/>
      <c r="I225" s="72"/>
      <c r="J225" s="33" t="e">
        <f t="shared" si="1"/>
        <v>#DIV/0!</v>
      </c>
      <c r="K225" s="42"/>
      <c r="L225" s="42"/>
      <c r="M225" s="41"/>
      <c r="N225" s="41"/>
      <c r="O225" s="41"/>
    </row>
    <row r="226" spans="1:15">
      <c r="A226" s="24">
        <v>219</v>
      </c>
      <c r="B226" s="41"/>
      <c r="C226" s="41"/>
      <c r="D226" s="41"/>
      <c r="E226" s="70"/>
      <c r="F226" s="70"/>
      <c r="G226" s="43"/>
      <c r="H226" s="71"/>
      <c r="I226" s="72"/>
      <c r="J226" s="59" t="e">
        <f t="shared" si="1"/>
        <v>#DIV/0!</v>
      </c>
      <c r="K226" s="42"/>
      <c r="L226" s="42"/>
      <c r="M226" s="41"/>
      <c r="N226" s="41"/>
      <c r="O226" s="41"/>
    </row>
    <row r="227" spans="1:15">
      <c r="A227" s="24">
        <v>220</v>
      </c>
      <c r="B227" s="41"/>
      <c r="C227" s="41"/>
      <c r="D227" s="41"/>
      <c r="E227" s="70"/>
      <c r="F227" s="70"/>
      <c r="G227" s="43"/>
      <c r="H227" s="71"/>
      <c r="I227" s="72"/>
      <c r="J227" s="59" t="e">
        <f t="shared" si="1"/>
        <v>#DIV/0!</v>
      </c>
      <c r="K227" s="42"/>
      <c r="L227" s="42"/>
      <c r="M227" s="41"/>
      <c r="N227" s="41"/>
      <c r="O227" s="41"/>
    </row>
    <row r="228" spans="1:15">
      <c r="A228" s="65">
        <v>221</v>
      </c>
      <c r="B228" s="41"/>
      <c r="C228" s="41"/>
      <c r="D228" s="41"/>
      <c r="E228" s="70"/>
      <c r="F228" s="70"/>
      <c r="G228" s="43"/>
      <c r="H228" s="71"/>
      <c r="I228" s="72"/>
      <c r="J228" s="33" t="e">
        <f t="shared" si="1"/>
        <v>#DIV/0!</v>
      </c>
      <c r="K228" s="42"/>
      <c r="L228" s="42"/>
      <c r="M228" s="41"/>
      <c r="N228" s="41"/>
      <c r="O228" s="41"/>
    </row>
    <row r="229" spans="1:15">
      <c r="A229" s="65">
        <v>222</v>
      </c>
      <c r="B229" s="41"/>
      <c r="C229" s="41"/>
      <c r="D229" s="41"/>
      <c r="E229" s="70"/>
      <c r="F229" s="70"/>
      <c r="G229" s="43"/>
      <c r="H229" s="71"/>
      <c r="I229" s="72"/>
      <c r="J229" s="59" t="e">
        <f t="shared" si="1"/>
        <v>#DIV/0!</v>
      </c>
      <c r="K229" s="42"/>
      <c r="L229" s="42"/>
      <c r="M229" s="41"/>
      <c r="N229" s="41"/>
      <c r="O229" s="41"/>
    </row>
    <row r="230" spans="1:15">
      <c r="A230" s="24">
        <v>223</v>
      </c>
      <c r="B230" s="41"/>
      <c r="C230" s="41"/>
      <c r="D230" s="41"/>
      <c r="E230" s="70"/>
      <c r="F230" s="70"/>
      <c r="G230" s="43"/>
      <c r="H230" s="71"/>
      <c r="I230" s="72"/>
      <c r="J230" s="59" t="e">
        <f t="shared" si="1"/>
        <v>#DIV/0!</v>
      </c>
      <c r="K230" s="42"/>
      <c r="L230" s="42"/>
      <c r="M230" s="41"/>
      <c r="N230" s="41"/>
      <c r="O230" s="41"/>
    </row>
    <row r="231" spans="1:15">
      <c r="A231" s="24">
        <v>224</v>
      </c>
      <c r="B231" s="41"/>
      <c r="C231" s="41"/>
      <c r="D231" s="41"/>
      <c r="E231" s="70"/>
      <c r="F231" s="70"/>
      <c r="G231" s="43"/>
      <c r="H231" s="71"/>
      <c r="I231" s="72"/>
      <c r="J231" s="33" t="e">
        <f t="shared" si="1"/>
        <v>#DIV/0!</v>
      </c>
      <c r="K231" s="42"/>
      <c r="L231" s="42"/>
      <c r="M231" s="41"/>
      <c r="N231" s="41"/>
      <c r="O231" s="41"/>
    </row>
    <row r="232" spans="1:15">
      <c r="A232" s="24">
        <v>225</v>
      </c>
      <c r="B232" s="41"/>
      <c r="C232" s="41"/>
      <c r="D232" s="41"/>
      <c r="E232" s="70"/>
      <c r="F232" s="70"/>
      <c r="G232" s="43"/>
      <c r="H232" s="71"/>
      <c r="I232" s="72"/>
      <c r="J232" s="59" t="e">
        <f t="shared" si="1"/>
        <v>#DIV/0!</v>
      </c>
      <c r="K232" s="42"/>
      <c r="L232" s="42"/>
      <c r="M232" s="41"/>
      <c r="N232" s="41"/>
      <c r="O232" s="41"/>
    </row>
    <row r="233" spans="1:15">
      <c r="A233" s="65">
        <v>226</v>
      </c>
      <c r="B233" s="41"/>
      <c r="C233" s="41"/>
      <c r="D233" s="41"/>
      <c r="E233" s="70"/>
      <c r="F233" s="70"/>
      <c r="G233" s="43"/>
      <c r="H233" s="71"/>
      <c r="I233" s="72"/>
      <c r="J233" s="59" t="e">
        <f t="shared" si="1"/>
        <v>#DIV/0!</v>
      </c>
      <c r="K233" s="42"/>
      <c r="L233" s="42"/>
      <c r="M233" s="41"/>
      <c r="N233" s="41"/>
      <c r="O233" s="41"/>
    </row>
    <row r="234" spans="1:15">
      <c r="A234" s="65">
        <v>227</v>
      </c>
      <c r="B234" s="41"/>
      <c r="C234" s="41"/>
      <c r="D234" s="41"/>
      <c r="E234" s="70"/>
      <c r="F234" s="70"/>
      <c r="G234" s="43"/>
      <c r="H234" s="71"/>
      <c r="I234" s="72"/>
      <c r="J234" s="33" t="e">
        <f t="shared" si="1"/>
        <v>#DIV/0!</v>
      </c>
      <c r="K234" s="42"/>
      <c r="L234" s="42"/>
      <c r="M234" s="41"/>
      <c r="N234" s="41"/>
      <c r="O234" s="41"/>
    </row>
    <row r="235" spans="1:15">
      <c r="A235" s="24">
        <v>228</v>
      </c>
      <c r="B235" s="41"/>
      <c r="C235" s="41"/>
      <c r="D235" s="41"/>
      <c r="E235" s="70"/>
      <c r="F235" s="70"/>
      <c r="G235" s="43"/>
      <c r="H235" s="71"/>
      <c r="I235" s="72"/>
      <c r="J235" s="59" t="e">
        <f t="shared" si="1"/>
        <v>#DIV/0!</v>
      </c>
      <c r="K235" s="42"/>
      <c r="L235" s="42"/>
      <c r="M235" s="41"/>
      <c r="N235" s="41"/>
      <c r="O235" s="41"/>
    </row>
    <row r="236" spans="1:15">
      <c r="A236" s="24">
        <v>229</v>
      </c>
      <c r="B236" s="41"/>
      <c r="C236" s="41"/>
      <c r="D236" s="41"/>
      <c r="E236" s="70"/>
      <c r="F236" s="70"/>
      <c r="G236" s="43"/>
      <c r="H236" s="71"/>
      <c r="I236" s="72"/>
      <c r="J236" s="59" t="e">
        <f t="shared" si="1"/>
        <v>#DIV/0!</v>
      </c>
      <c r="K236" s="42"/>
      <c r="L236" s="42"/>
      <c r="M236" s="41"/>
      <c r="N236" s="41"/>
      <c r="O236" s="41"/>
    </row>
    <row r="237" spans="1:15">
      <c r="A237" s="24">
        <v>230</v>
      </c>
      <c r="B237" s="41"/>
      <c r="C237" s="41"/>
      <c r="D237" s="41"/>
      <c r="E237" s="70"/>
      <c r="F237" s="70"/>
      <c r="G237" s="43"/>
      <c r="H237" s="71"/>
      <c r="I237" s="72"/>
      <c r="J237" s="33" t="e">
        <f t="shared" si="1"/>
        <v>#DIV/0!</v>
      </c>
      <c r="K237" s="42"/>
      <c r="L237" s="42"/>
      <c r="M237" s="41"/>
      <c r="N237" s="41"/>
      <c r="O237" s="41"/>
    </row>
    <row r="238" spans="1:15">
      <c r="A238" s="65">
        <v>231</v>
      </c>
      <c r="B238" s="41"/>
      <c r="C238" s="41"/>
      <c r="D238" s="41"/>
      <c r="E238" s="70"/>
      <c r="F238" s="70"/>
      <c r="G238" s="43"/>
      <c r="H238" s="71"/>
      <c r="I238" s="72"/>
      <c r="J238" s="59" t="e">
        <f t="shared" si="1"/>
        <v>#DIV/0!</v>
      </c>
      <c r="K238" s="42"/>
      <c r="L238" s="42"/>
      <c r="M238" s="41"/>
      <c r="N238" s="41"/>
      <c r="O238" s="41"/>
    </row>
    <row r="239" spans="1:15">
      <c r="A239" s="65">
        <v>232</v>
      </c>
      <c r="B239" s="41"/>
      <c r="C239" s="41"/>
      <c r="D239" s="41"/>
      <c r="E239" s="70"/>
      <c r="F239" s="70"/>
      <c r="G239" s="43"/>
      <c r="H239" s="71"/>
      <c r="I239" s="72"/>
      <c r="J239" s="59" t="e">
        <f t="shared" si="1"/>
        <v>#DIV/0!</v>
      </c>
      <c r="K239" s="42"/>
      <c r="L239" s="42"/>
      <c r="M239" s="41"/>
      <c r="N239" s="41"/>
      <c r="O239" s="41"/>
    </row>
    <row r="240" spans="1:15">
      <c r="A240" s="24">
        <v>233</v>
      </c>
      <c r="B240" s="41"/>
      <c r="C240" s="41"/>
      <c r="D240" s="41"/>
      <c r="E240" s="70"/>
      <c r="F240" s="70"/>
      <c r="G240" s="43"/>
      <c r="H240" s="71"/>
      <c r="I240" s="72"/>
      <c r="J240" s="33" t="e">
        <f t="shared" si="1"/>
        <v>#DIV/0!</v>
      </c>
      <c r="K240" s="42"/>
      <c r="L240" s="42"/>
      <c r="M240" s="41"/>
      <c r="N240" s="41"/>
      <c r="O240" s="41"/>
    </row>
    <row r="241" spans="1:15">
      <c r="A241" s="24">
        <v>234</v>
      </c>
      <c r="B241" s="41"/>
      <c r="C241" s="41"/>
      <c r="D241" s="41"/>
      <c r="E241" s="70"/>
      <c r="F241" s="70"/>
      <c r="G241" s="43"/>
      <c r="H241" s="71"/>
      <c r="I241" s="72"/>
      <c r="J241" s="59" t="e">
        <f t="shared" si="1"/>
        <v>#DIV/0!</v>
      </c>
      <c r="K241" s="42"/>
      <c r="L241" s="42"/>
      <c r="M241" s="41"/>
      <c r="N241" s="41"/>
      <c r="O241" s="41"/>
    </row>
    <row r="242" spans="1:15">
      <c r="A242" s="24">
        <v>235</v>
      </c>
      <c r="B242" s="41"/>
      <c r="C242" s="41"/>
      <c r="D242" s="41"/>
      <c r="E242" s="70"/>
      <c r="F242" s="70"/>
      <c r="G242" s="43"/>
      <c r="H242" s="71"/>
      <c r="I242" s="72"/>
      <c r="J242" s="59" t="e">
        <f t="shared" si="1"/>
        <v>#DIV/0!</v>
      </c>
      <c r="K242" s="42"/>
      <c r="L242" s="42"/>
      <c r="M242" s="41"/>
      <c r="N242" s="41"/>
      <c r="O242" s="41"/>
    </row>
    <row r="243" spans="1:15">
      <c r="A243" s="65">
        <v>236</v>
      </c>
      <c r="B243" s="41"/>
      <c r="C243" s="41"/>
      <c r="D243" s="41"/>
      <c r="E243" s="70"/>
      <c r="F243" s="70"/>
      <c r="G243" s="43"/>
      <c r="H243" s="71"/>
      <c r="I243" s="72"/>
      <c r="J243" s="33" t="e">
        <f t="shared" si="1"/>
        <v>#DIV/0!</v>
      </c>
      <c r="K243" s="42"/>
      <c r="L243" s="42"/>
      <c r="M243" s="41"/>
      <c r="N243" s="41"/>
      <c r="O243" s="41"/>
    </row>
    <row r="244" spans="1:15">
      <c r="A244" s="65">
        <v>237</v>
      </c>
      <c r="B244" s="41"/>
      <c r="C244" s="41"/>
      <c r="D244" s="41"/>
      <c r="E244" s="70"/>
      <c r="F244" s="70"/>
      <c r="G244" s="43"/>
      <c r="H244" s="71"/>
      <c r="I244" s="72"/>
      <c r="J244" s="59" t="e">
        <f t="shared" si="1"/>
        <v>#DIV/0!</v>
      </c>
      <c r="K244" s="42"/>
      <c r="L244" s="42"/>
      <c r="M244" s="41"/>
      <c r="N244" s="41"/>
      <c r="O244" s="41"/>
    </row>
    <row r="245" spans="1:15">
      <c r="A245" s="24">
        <v>238</v>
      </c>
      <c r="B245" s="41"/>
      <c r="C245" s="41"/>
      <c r="D245" s="41"/>
      <c r="E245" s="70"/>
      <c r="F245" s="70"/>
      <c r="G245" s="43"/>
      <c r="H245" s="71"/>
      <c r="I245" s="72"/>
      <c r="J245" s="59" t="e">
        <f t="shared" si="1"/>
        <v>#DIV/0!</v>
      </c>
      <c r="K245" s="42"/>
      <c r="L245" s="42"/>
      <c r="M245" s="41"/>
      <c r="N245" s="41"/>
      <c r="O245" s="41"/>
    </row>
    <row r="246" spans="1:15">
      <c r="A246" s="24">
        <v>239</v>
      </c>
      <c r="B246" s="41"/>
      <c r="C246" s="41"/>
      <c r="D246" s="41"/>
      <c r="E246" s="70"/>
      <c r="F246" s="70"/>
      <c r="G246" s="43"/>
      <c r="H246" s="71"/>
      <c r="I246" s="72"/>
      <c r="J246" s="33" t="e">
        <f t="shared" si="1"/>
        <v>#DIV/0!</v>
      </c>
      <c r="K246" s="42"/>
      <c r="L246" s="42"/>
      <c r="M246" s="41"/>
      <c r="N246" s="41"/>
      <c r="O246" s="41"/>
    </row>
    <row r="247" spans="1:15">
      <c r="A247" s="24">
        <v>240</v>
      </c>
      <c r="B247" s="41"/>
      <c r="C247" s="41"/>
      <c r="D247" s="41"/>
      <c r="E247" s="70"/>
      <c r="F247" s="70"/>
      <c r="G247" s="43"/>
      <c r="H247" s="71"/>
      <c r="I247" s="72"/>
      <c r="J247" s="59" t="e">
        <f t="shared" si="1"/>
        <v>#DIV/0!</v>
      </c>
      <c r="K247" s="42"/>
      <c r="L247" s="42"/>
      <c r="M247" s="41"/>
      <c r="N247" s="41"/>
      <c r="O247" s="41"/>
    </row>
    <row r="248" spans="1:15">
      <c r="A248" s="65">
        <v>241</v>
      </c>
      <c r="B248" s="41"/>
      <c r="C248" s="41"/>
      <c r="D248" s="41"/>
      <c r="E248" s="70"/>
      <c r="F248" s="70"/>
      <c r="G248" s="43"/>
      <c r="H248" s="71"/>
      <c r="I248" s="72"/>
      <c r="J248" s="59" t="e">
        <f t="shared" si="1"/>
        <v>#DIV/0!</v>
      </c>
      <c r="K248" s="42"/>
      <c r="L248" s="42"/>
      <c r="M248" s="41"/>
      <c r="N248" s="41"/>
      <c r="O248" s="41"/>
    </row>
    <row r="249" spans="1:15">
      <c r="A249" s="65">
        <v>242</v>
      </c>
      <c r="B249" s="41"/>
      <c r="C249" s="41"/>
      <c r="D249" s="41"/>
      <c r="E249" s="70"/>
      <c r="F249" s="70"/>
      <c r="G249" s="43"/>
      <c r="H249" s="71"/>
      <c r="I249" s="72"/>
      <c r="J249" s="33" t="e">
        <f t="shared" si="1"/>
        <v>#DIV/0!</v>
      </c>
      <c r="K249" s="42"/>
      <c r="L249" s="42"/>
      <c r="M249" s="41"/>
      <c r="N249" s="41"/>
      <c r="O249" s="41"/>
    </row>
    <row r="250" spans="1:15">
      <c r="A250" s="24">
        <v>243</v>
      </c>
      <c r="B250" s="41"/>
      <c r="C250" s="41"/>
      <c r="D250" s="41"/>
      <c r="E250" s="70"/>
      <c r="F250" s="70"/>
      <c r="G250" s="43"/>
      <c r="H250" s="71"/>
      <c r="I250" s="72"/>
      <c r="J250" s="59" t="e">
        <f t="shared" si="1"/>
        <v>#DIV/0!</v>
      </c>
      <c r="K250" s="42"/>
      <c r="L250" s="42"/>
      <c r="M250" s="41"/>
      <c r="N250" s="41"/>
      <c r="O250" s="41"/>
    </row>
    <row r="251" spans="1:15">
      <c r="A251" s="24">
        <v>244</v>
      </c>
      <c r="B251" s="41"/>
      <c r="C251" s="41"/>
      <c r="D251" s="41"/>
      <c r="E251" s="70"/>
      <c r="F251" s="70"/>
      <c r="G251" s="43"/>
      <c r="H251" s="71"/>
      <c r="I251" s="72"/>
      <c r="J251" s="59" t="e">
        <f t="shared" si="1"/>
        <v>#DIV/0!</v>
      </c>
      <c r="K251" s="42"/>
      <c r="L251" s="42"/>
      <c r="M251" s="41"/>
      <c r="N251" s="41"/>
      <c r="O251" s="41"/>
    </row>
    <row r="252" spans="1:15">
      <c r="A252" s="24">
        <v>245</v>
      </c>
      <c r="B252" s="41"/>
      <c r="C252" s="41"/>
      <c r="D252" s="41"/>
      <c r="E252" s="70"/>
      <c r="F252" s="70"/>
      <c r="G252" s="43"/>
      <c r="H252" s="71"/>
      <c r="I252" s="72"/>
      <c r="J252" s="33" t="e">
        <f t="shared" si="1"/>
        <v>#DIV/0!</v>
      </c>
      <c r="K252" s="42"/>
      <c r="L252" s="42"/>
      <c r="M252" s="41"/>
      <c r="N252" s="41"/>
      <c r="O252" s="41"/>
    </row>
    <row r="253" spans="1:15">
      <c r="A253" s="65">
        <v>246</v>
      </c>
      <c r="B253" s="41"/>
      <c r="C253" s="41"/>
      <c r="D253" s="41"/>
      <c r="E253" s="70"/>
      <c r="F253" s="70"/>
      <c r="G253" s="43"/>
      <c r="H253" s="71"/>
      <c r="I253" s="72"/>
      <c r="J253" s="59" t="e">
        <f t="shared" si="1"/>
        <v>#DIV/0!</v>
      </c>
      <c r="K253" s="42"/>
      <c r="L253" s="42"/>
      <c r="M253" s="41"/>
      <c r="N253" s="41"/>
      <c r="O253" s="41"/>
    </row>
    <row r="254" spans="1:15">
      <c r="A254" s="65">
        <v>247</v>
      </c>
      <c r="B254" s="41"/>
      <c r="C254" s="41"/>
      <c r="D254" s="41"/>
      <c r="E254" s="70"/>
      <c r="F254" s="70"/>
      <c r="G254" s="43"/>
      <c r="H254" s="71"/>
      <c r="I254" s="72"/>
      <c r="J254" s="59" t="e">
        <f t="shared" si="1"/>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ref="J305:J357" si="2">H305/I305</f>
        <v>#DIV/0!</v>
      </c>
      <c r="K305" s="42"/>
      <c r="L305" s="42"/>
      <c r="M305" s="41"/>
      <c r="N305" s="41"/>
      <c r="O305" s="41"/>
    </row>
    <row r="306" spans="1:15">
      <c r="A306" s="24">
        <v>299</v>
      </c>
      <c r="B306" s="41"/>
      <c r="C306" s="41"/>
      <c r="D306" s="41"/>
      <c r="E306" s="70"/>
      <c r="F306" s="70"/>
      <c r="G306" s="43"/>
      <c r="H306" s="71"/>
      <c r="I306" s="72"/>
      <c r="J306" s="33" t="e">
        <f t="shared" si="2"/>
        <v>#DIV/0!</v>
      </c>
      <c r="K306" s="42"/>
      <c r="L306" s="42"/>
      <c r="M306" s="41"/>
      <c r="N306" s="41"/>
      <c r="O306" s="41"/>
    </row>
    <row r="307" spans="1:15">
      <c r="A307" s="24">
        <v>300</v>
      </c>
      <c r="B307" s="41"/>
      <c r="C307" s="41"/>
      <c r="D307" s="41"/>
      <c r="E307" s="70"/>
      <c r="F307" s="70"/>
      <c r="G307" s="43"/>
      <c r="H307" s="71"/>
      <c r="I307" s="72"/>
      <c r="J307" s="59" t="e">
        <f t="shared" si="2"/>
        <v>#DIV/0!</v>
      </c>
      <c r="K307" s="42"/>
      <c r="L307" s="42"/>
      <c r="M307" s="41"/>
      <c r="N307" s="41"/>
      <c r="O307" s="41"/>
    </row>
    <row r="308" spans="1:15">
      <c r="A308" s="65">
        <v>301</v>
      </c>
      <c r="B308" s="41"/>
      <c r="C308" s="41"/>
      <c r="D308" s="41"/>
      <c r="E308" s="70"/>
      <c r="F308" s="70"/>
      <c r="G308" s="43"/>
      <c r="H308" s="71"/>
      <c r="I308" s="72"/>
      <c r="J308" s="59" t="e">
        <f t="shared" si="2"/>
        <v>#DIV/0!</v>
      </c>
      <c r="K308" s="42"/>
      <c r="L308" s="42"/>
      <c r="M308" s="41"/>
      <c r="N308" s="41"/>
      <c r="O308" s="41"/>
    </row>
    <row r="309" spans="1:15">
      <c r="A309" s="65">
        <v>302</v>
      </c>
      <c r="B309" s="41"/>
      <c r="C309" s="41"/>
      <c r="D309" s="41"/>
      <c r="E309" s="70"/>
      <c r="F309" s="70"/>
      <c r="G309" s="43"/>
      <c r="H309" s="71"/>
      <c r="I309" s="72"/>
      <c r="J309" s="33" t="e">
        <f t="shared" si="2"/>
        <v>#DIV/0!</v>
      </c>
      <c r="K309" s="42"/>
      <c r="L309" s="42"/>
      <c r="M309" s="41"/>
      <c r="N309" s="41"/>
      <c r="O309" s="41"/>
    </row>
    <row r="310" spans="1:15">
      <c r="A310" s="24">
        <v>303</v>
      </c>
      <c r="B310" s="41"/>
      <c r="C310" s="41"/>
      <c r="D310" s="41"/>
      <c r="E310" s="70"/>
      <c r="F310" s="70"/>
      <c r="G310" s="43"/>
      <c r="H310" s="71"/>
      <c r="I310" s="72"/>
      <c r="J310" s="59" t="e">
        <f t="shared" si="2"/>
        <v>#DIV/0!</v>
      </c>
      <c r="K310" s="42"/>
      <c r="L310" s="42"/>
      <c r="M310" s="41"/>
      <c r="N310" s="41"/>
      <c r="O310" s="41"/>
    </row>
    <row r="311" spans="1:15">
      <c r="A311" s="24">
        <v>304</v>
      </c>
      <c r="B311" s="41"/>
      <c r="C311" s="41"/>
      <c r="D311" s="41"/>
      <c r="E311" s="70"/>
      <c r="F311" s="70"/>
      <c r="G311" s="43"/>
      <c r="H311" s="71"/>
      <c r="I311" s="72"/>
      <c r="J311" s="59" t="e">
        <f t="shared" si="2"/>
        <v>#DIV/0!</v>
      </c>
      <c r="K311" s="42"/>
      <c r="L311" s="42"/>
      <c r="M311" s="41"/>
      <c r="N311" s="41"/>
      <c r="O311" s="41"/>
    </row>
    <row r="312" spans="1:15">
      <c r="A312" s="24">
        <v>305</v>
      </c>
      <c r="B312" s="41"/>
      <c r="C312" s="41"/>
      <c r="D312" s="41"/>
      <c r="E312" s="70"/>
      <c r="F312" s="70"/>
      <c r="G312" s="43"/>
      <c r="H312" s="71"/>
      <c r="I312" s="72"/>
      <c r="J312" s="33" t="e">
        <f t="shared" si="2"/>
        <v>#DIV/0!</v>
      </c>
      <c r="K312" s="42"/>
      <c r="L312" s="42"/>
      <c r="M312" s="41"/>
      <c r="N312" s="41"/>
      <c r="O312" s="41"/>
    </row>
    <row r="313" spans="1:15">
      <c r="A313" s="65">
        <v>306</v>
      </c>
      <c r="B313" s="41"/>
      <c r="C313" s="41"/>
      <c r="D313" s="41"/>
      <c r="E313" s="70"/>
      <c r="F313" s="70"/>
      <c r="G313" s="43"/>
      <c r="H313" s="71"/>
      <c r="I313" s="72"/>
      <c r="J313" s="59" t="e">
        <f t="shared" si="2"/>
        <v>#DIV/0!</v>
      </c>
      <c r="K313" s="42"/>
      <c r="L313" s="42"/>
      <c r="M313" s="41"/>
      <c r="N313" s="41"/>
      <c r="O313" s="41"/>
    </row>
    <row r="314" spans="1:15">
      <c r="A314" s="65">
        <v>307</v>
      </c>
      <c r="B314" s="41"/>
      <c r="C314" s="41"/>
      <c r="D314" s="41"/>
      <c r="E314" s="70"/>
      <c r="F314" s="70"/>
      <c r="G314" s="43"/>
      <c r="H314" s="71"/>
      <c r="I314" s="72"/>
      <c r="J314" s="59" t="e">
        <f t="shared" si="2"/>
        <v>#DIV/0!</v>
      </c>
      <c r="K314" s="42"/>
      <c r="L314" s="42"/>
      <c r="M314" s="41"/>
      <c r="N314" s="41"/>
      <c r="O314" s="41"/>
    </row>
    <row r="315" spans="1:15">
      <c r="A315" s="24">
        <v>308</v>
      </c>
      <c r="B315" s="41"/>
      <c r="C315" s="41"/>
      <c r="D315" s="41"/>
      <c r="E315" s="70"/>
      <c r="F315" s="70"/>
      <c r="G315" s="43"/>
      <c r="H315" s="71"/>
      <c r="I315" s="72"/>
      <c r="J315" s="33" t="e">
        <f t="shared" si="2"/>
        <v>#DIV/0!</v>
      </c>
      <c r="K315" s="42"/>
      <c r="L315" s="42"/>
      <c r="M315" s="41"/>
      <c r="N315" s="41"/>
      <c r="O315" s="41"/>
    </row>
    <row r="316" spans="1:15">
      <c r="A316" s="24">
        <v>309</v>
      </c>
      <c r="B316" s="41"/>
      <c r="C316" s="41"/>
      <c r="D316" s="41"/>
      <c r="E316" s="70"/>
      <c r="F316" s="70"/>
      <c r="G316" s="43"/>
      <c r="H316" s="71"/>
      <c r="I316" s="72"/>
      <c r="J316" s="59" t="e">
        <f t="shared" si="2"/>
        <v>#DIV/0!</v>
      </c>
      <c r="K316" s="42"/>
      <c r="L316" s="42"/>
      <c r="M316" s="41"/>
      <c r="N316" s="41"/>
      <c r="O316" s="41"/>
    </row>
    <row r="317" spans="1:15">
      <c r="A317" s="24">
        <v>310</v>
      </c>
      <c r="B317" s="41"/>
      <c r="C317" s="41"/>
      <c r="D317" s="41"/>
      <c r="E317" s="70"/>
      <c r="F317" s="70"/>
      <c r="G317" s="43"/>
      <c r="H317" s="71"/>
      <c r="I317" s="72"/>
      <c r="J317" s="59" t="e">
        <f t="shared" si="2"/>
        <v>#DIV/0!</v>
      </c>
      <c r="K317" s="42"/>
      <c r="L317" s="42"/>
      <c r="M317" s="41"/>
      <c r="N317" s="41"/>
      <c r="O317" s="41"/>
    </row>
    <row r="318" spans="1:15">
      <c r="A318" s="65">
        <v>311</v>
      </c>
      <c r="B318" s="41"/>
      <c r="C318" s="41"/>
      <c r="D318" s="41"/>
      <c r="E318" s="70"/>
      <c r="F318" s="70"/>
      <c r="G318" s="43"/>
      <c r="H318" s="71"/>
      <c r="I318" s="72"/>
      <c r="J318" s="33" t="e">
        <f t="shared" si="2"/>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5" right="0.75" top="0.59" bottom="0.55000000000000004" header="0.51200000000000001" footer="0.51200000000000001"/>
  <pageSetup paperSize="9" scale="77"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5"/>
  <sheetViews>
    <sheetView zoomScaleNormal="100" workbookViewId="0">
      <selection activeCell="M8" sqref="M8:M2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[16]合計!C3</f>
        <v>静岡県</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236" customFormat="1" ht="14.25" thickBot="1">
      <c r="B5" s="238" t="s">
        <v>88</v>
      </c>
      <c r="C5" s="238"/>
      <c r="D5" s="238"/>
      <c r="E5" s="238"/>
      <c r="F5" s="238"/>
      <c r="G5" s="238"/>
      <c r="H5" s="254">
        <f>SUM(H6:H65)</f>
        <v>0</v>
      </c>
      <c r="I5" s="254">
        <f>SUM(I6:I65)</f>
        <v>0</v>
      </c>
      <c r="J5" s="238"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5" right="0.75" top="0.63" bottom="0.61" header="0.51200000000000001" footer="0.51200000000000001"/>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5"/>
  <sheetViews>
    <sheetView zoomScaleNormal="100" workbookViewId="0">
      <selection activeCell="M8" sqref="M8:M2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[16]合計!C3</f>
        <v>静岡県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236" customFormat="1" ht="14.25" thickBot="1">
      <c r="B5" s="238" t="s">
        <v>88</v>
      </c>
      <c r="C5" s="238"/>
      <c r="D5" s="238"/>
      <c r="E5" s="238"/>
      <c r="F5" s="238"/>
      <c r="G5" s="238"/>
      <c r="H5" s="254">
        <f>SUM(H6:H65)</f>
        <v>8159289</v>
      </c>
      <c r="I5" s="254">
        <f>SUM(I6:I65)</f>
        <v>222203</v>
      </c>
      <c r="J5" s="238">
        <f>H5/I5</f>
        <v>36.719976777991299</v>
      </c>
    </row>
    <row r="6" spans="1:10" ht="54.75" thickTop="1">
      <c r="A6" s="24">
        <v>1</v>
      </c>
      <c r="B6" s="62" t="s">
        <v>440</v>
      </c>
      <c r="C6" s="64" t="s">
        <v>441</v>
      </c>
      <c r="D6" s="62" t="s">
        <v>424</v>
      </c>
      <c r="E6" s="287"/>
      <c r="F6" s="64" t="s">
        <v>442</v>
      </c>
      <c r="G6" s="66" t="s">
        <v>117</v>
      </c>
      <c r="H6" s="140">
        <v>8159289</v>
      </c>
      <c r="I6" s="140">
        <v>222203</v>
      </c>
      <c r="J6" s="41">
        <f t="shared" ref="J6:J65" si="0">H6/I6</f>
        <v>36.719976777991299</v>
      </c>
    </row>
    <row r="7" spans="1:10">
      <c r="A7" s="24">
        <v>2</v>
      </c>
      <c r="B7" s="62"/>
      <c r="C7" s="62"/>
      <c r="D7" s="62"/>
      <c r="E7" s="112"/>
      <c r="F7" s="62"/>
      <c r="G7" s="66"/>
      <c r="H7" s="140"/>
      <c r="I7" s="140"/>
      <c r="J7" s="41" t="e">
        <f t="shared" si="0"/>
        <v>#DIV/0!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5" right="0.75" top="0.63" bottom="0.61" header="0.51200000000000001" footer="0.51200000000000001"/>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A4" zoomScale="60" zoomScaleNormal="100" workbookViewId="0">
      <selection activeCell="K4" sqref="K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2"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2"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2"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2"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2"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2"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2"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2"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2"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2"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2"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2"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2"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2"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2"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2"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2"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2"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2"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2"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2"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2"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2"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2"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2"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2"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2"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2"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2"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2"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2"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2"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2"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2"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2"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2"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2"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2"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2"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2"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2"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2"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2"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2"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2"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2"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2"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2"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2"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2"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2"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2"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2"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2"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2"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2"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2"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2"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2"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2"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2"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2"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2"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2" style="24" customWidth="1"/>
    <col min="16141" max="16141" width="14.5" style="24" customWidth="1"/>
    <col min="16142" max="16142" width="7.25" style="24" bestFit="1" customWidth="1"/>
    <col min="16143" max="16384" width="9" style="24"/>
  </cols>
  <sheetData>
    <row r="1" spans="1:13">
      <c r="A1" s="24" t="s">
        <v>0</v>
      </c>
      <c r="B1" s="25" t="str">
        <f>[17]合計!C3</f>
        <v>愛知県</v>
      </c>
      <c r="I1" s="24" t="s">
        <v>70</v>
      </c>
      <c r="K1" s="27" t="s">
        <v>71</v>
      </c>
    </row>
    <row r="2" spans="1:13" ht="54" customHeight="1">
      <c r="B2" s="141"/>
      <c r="E2" s="856" t="s">
        <v>72</v>
      </c>
      <c r="F2" s="856"/>
      <c r="G2" s="856"/>
      <c r="H2" s="142">
        <f>SUMIF(E8:E357,"PPS",H8:H357)</f>
        <v>0</v>
      </c>
      <c r="I2" s="143"/>
      <c r="J2" s="27"/>
    </row>
    <row r="3" spans="1:13" ht="57" customHeight="1">
      <c r="B3" s="26"/>
      <c r="E3" s="856" t="s">
        <v>73</v>
      </c>
      <c r="F3" s="856"/>
      <c r="G3" s="856"/>
      <c r="H3" s="142">
        <f>M7</f>
        <v>0</v>
      </c>
      <c r="I3" s="143"/>
      <c r="J3" s="31"/>
    </row>
    <row r="4" spans="1:13" s="31" customFormat="1" ht="55.5" customHeight="1">
      <c r="B4" s="144"/>
      <c r="E4" s="856" t="s">
        <v>814</v>
      </c>
      <c r="F4" s="856"/>
      <c r="G4" s="856"/>
      <c r="H4" s="145" t="e">
        <f>H3/I7</f>
        <v>#DIV/0!</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0</v>
      </c>
      <c r="I7" s="150">
        <f>SUM(I8:I357)</f>
        <v>0</v>
      </c>
      <c r="J7" s="151" t="e">
        <f>H7/I7</f>
        <v>#DIV/0!</v>
      </c>
      <c r="K7" s="152">
        <f>SUM(K8:K357)</f>
        <v>55351</v>
      </c>
      <c r="L7" s="153">
        <f>SUM(L8:L357)</f>
        <v>219561540</v>
      </c>
      <c r="M7" s="154">
        <f>SUM(M8:M357)</f>
        <v>0</v>
      </c>
    </row>
    <row r="8" spans="1:13" ht="14.25" thickTop="1">
      <c r="A8" s="24">
        <v>1</v>
      </c>
      <c r="B8" s="155" t="s">
        <v>956</v>
      </c>
      <c r="C8" s="55" t="s">
        <v>957</v>
      </c>
      <c r="D8" s="55" t="s">
        <v>806</v>
      </c>
      <c r="E8" s="55" t="s">
        <v>128</v>
      </c>
      <c r="F8" s="54" t="s">
        <v>872</v>
      </c>
      <c r="G8" s="156">
        <v>5</v>
      </c>
      <c r="H8" s="157"/>
      <c r="I8" s="58"/>
      <c r="J8" s="158" t="e">
        <f t="shared" ref="J8:J71" si="0">H8/I8</f>
        <v>#DIV/0!</v>
      </c>
      <c r="K8" s="58">
        <v>1000</v>
      </c>
      <c r="L8" s="58">
        <v>2152000</v>
      </c>
      <c r="M8" s="60"/>
    </row>
    <row r="9" spans="1:13">
      <c r="A9" s="24">
        <v>2</v>
      </c>
      <c r="B9" s="155" t="s">
        <v>958</v>
      </c>
      <c r="C9" s="55" t="s">
        <v>959</v>
      </c>
      <c r="D9" s="62" t="s">
        <v>960</v>
      </c>
      <c r="E9" s="55" t="s">
        <v>128</v>
      </c>
      <c r="F9" s="54" t="s">
        <v>872</v>
      </c>
      <c r="G9" s="156">
        <v>5</v>
      </c>
      <c r="H9" s="157"/>
      <c r="I9" s="58"/>
      <c r="J9" s="145" t="e">
        <f t="shared" si="0"/>
        <v>#DIV/0!</v>
      </c>
      <c r="K9" s="58">
        <v>1000</v>
      </c>
      <c r="L9" s="58">
        <v>2331000</v>
      </c>
      <c r="M9" s="63"/>
    </row>
    <row r="10" spans="1:13">
      <c r="A10" s="24">
        <v>3</v>
      </c>
      <c r="B10" s="155" t="s">
        <v>961</v>
      </c>
      <c r="C10" s="55" t="s">
        <v>959</v>
      </c>
      <c r="D10" s="55" t="s">
        <v>806</v>
      </c>
      <c r="E10" s="55" t="s">
        <v>128</v>
      </c>
      <c r="F10" s="54" t="s">
        <v>872</v>
      </c>
      <c r="G10" s="156">
        <v>5</v>
      </c>
      <c r="H10" s="157"/>
      <c r="I10" s="58"/>
      <c r="J10" s="145" t="e">
        <f t="shared" si="0"/>
        <v>#DIV/0!</v>
      </c>
      <c r="K10" s="58">
        <v>900</v>
      </c>
      <c r="L10" s="58">
        <v>1144000</v>
      </c>
      <c r="M10" s="63"/>
    </row>
    <row r="11" spans="1:13">
      <c r="A11" s="24">
        <v>4</v>
      </c>
      <c r="B11" s="155" t="s">
        <v>962</v>
      </c>
      <c r="C11" s="55" t="s">
        <v>959</v>
      </c>
      <c r="D11" s="62" t="s">
        <v>960</v>
      </c>
      <c r="E11" s="55" t="s">
        <v>128</v>
      </c>
      <c r="F11" s="54" t="s">
        <v>872</v>
      </c>
      <c r="G11" s="156">
        <v>5</v>
      </c>
      <c r="H11" s="157"/>
      <c r="I11" s="58"/>
      <c r="J11" s="145" t="e">
        <f t="shared" si="0"/>
        <v>#DIV/0!</v>
      </c>
      <c r="K11" s="58">
        <v>1250</v>
      </c>
      <c r="L11" s="58">
        <v>3996000</v>
      </c>
      <c r="M11" s="63"/>
    </row>
    <row r="12" spans="1:13">
      <c r="A12" s="24">
        <v>5</v>
      </c>
      <c r="B12" s="155" t="s">
        <v>963</v>
      </c>
      <c r="C12" s="55" t="s">
        <v>148</v>
      </c>
      <c r="D12" s="55" t="s">
        <v>806</v>
      </c>
      <c r="E12" s="55" t="s">
        <v>128</v>
      </c>
      <c r="F12" s="54" t="s">
        <v>872</v>
      </c>
      <c r="G12" s="156">
        <v>4</v>
      </c>
      <c r="H12" s="157"/>
      <c r="I12" s="58"/>
      <c r="J12" s="145" t="e">
        <f t="shared" si="0"/>
        <v>#DIV/0!</v>
      </c>
      <c r="K12" s="58">
        <v>900</v>
      </c>
      <c r="L12" s="58">
        <v>970211</v>
      </c>
      <c r="M12" s="63"/>
    </row>
    <row r="13" spans="1:13" s="65" customFormat="1">
      <c r="A13" s="65">
        <v>6</v>
      </c>
      <c r="B13" s="155" t="s">
        <v>964</v>
      </c>
      <c r="C13" s="55" t="s">
        <v>148</v>
      </c>
      <c r="D13" s="55" t="s">
        <v>585</v>
      </c>
      <c r="E13" s="55" t="s">
        <v>128</v>
      </c>
      <c r="F13" s="54" t="s">
        <v>872</v>
      </c>
      <c r="G13" s="156">
        <v>2</v>
      </c>
      <c r="H13" s="157"/>
      <c r="I13" s="58"/>
      <c r="J13" s="158" t="e">
        <f t="shared" si="0"/>
        <v>#DIV/0!</v>
      </c>
      <c r="K13" s="58">
        <v>1679</v>
      </c>
      <c r="L13" s="58">
        <v>3734400</v>
      </c>
      <c r="M13" s="63"/>
    </row>
    <row r="14" spans="1:13" s="65" customFormat="1">
      <c r="A14" s="65">
        <v>7</v>
      </c>
      <c r="B14" s="155" t="s">
        <v>965</v>
      </c>
      <c r="C14" s="55" t="s">
        <v>148</v>
      </c>
      <c r="D14" s="55" t="s">
        <v>806</v>
      </c>
      <c r="E14" s="55" t="s">
        <v>128</v>
      </c>
      <c r="F14" s="54" t="s">
        <v>872</v>
      </c>
      <c r="G14" s="156">
        <v>4</v>
      </c>
      <c r="H14" s="157"/>
      <c r="I14" s="58"/>
      <c r="J14" s="158" t="e">
        <f t="shared" si="0"/>
        <v>#DIV/0!</v>
      </c>
      <c r="K14" s="58">
        <v>500</v>
      </c>
      <c r="L14" s="58">
        <v>1702500</v>
      </c>
      <c r="M14" s="63"/>
    </row>
    <row r="15" spans="1:13">
      <c r="A15" s="24">
        <v>8</v>
      </c>
      <c r="B15" s="155" t="s">
        <v>966</v>
      </c>
      <c r="C15" s="55" t="s">
        <v>680</v>
      </c>
      <c r="D15" s="55" t="s">
        <v>585</v>
      </c>
      <c r="E15" s="55" t="s">
        <v>128</v>
      </c>
      <c r="F15" s="54" t="s">
        <v>872</v>
      </c>
      <c r="G15" s="156">
        <v>5</v>
      </c>
      <c r="H15" s="157"/>
      <c r="I15" s="58"/>
      <c r="J15" s="145" t="e">
        <f t="shared" si="0"/>
        <v>#DIV/0!</v>
      </c>
      <c r="K15" s="58">
        <v>497</v>
      </c>
      <c r="L15" s="58">
        <v>651900</v>
      </c>
      <c r="M15" s="63"/>
    </row>
    <row r="16" spans="1:13">
      <c r="A16" s="24">
        <v>9</v>
      </c>
      <c r="B16" s="107" t="s">
        <v>967</v>
      </c>
      <c r="C16" s="107" t="s">
        <v>968</v>
      </c>
      <c r="D16" s="55" t="s">
        <v>806</v>
      </c>
      <c r="E16" s="55" t="s">
        <v>128</v>
      </c>
      <c r="F16" s="54" t="s">
        <v>872</v>
      </c>
      <c r="G16" s="67">
        <v>3</v>
      </c>
      <c r="H16" s="68"/>
      <c r="I16" s="69"/>
      <c r="J16" s="158" t="e">
        <f t="shared" si="0"/>
        <v>#DIV/0!</v>
      </c>
      <c r="K16" s="58">
        <v>600</v>
      </c>
      <c r="L16" s="58">
        <v>1128000</v>
      </c>
      <c r="M16" s="63"/>
    </row>
    <row r="17" spans="1:13">
      <c r="A17" s="24">
        <v>10</v>
      </c>
      <c r="B17" s="107" t="s">
        <v>969</v>
      </c>
      <c r="C17" s="107" t="s">
        <v>970</v>
      </c>
      <c r="D17" s="55" t="s">
        <v>806</v>
      </c>
      <c r="E17" s="55" t="s">
        <v>128</v>
      </c>
      <c r="F17" s="54" t="s">
        <v>872</v>
      </c>
      <c r="G17" s="67">
        <v>3</v>
      </c>
      <c r="H17" s="68"/>
      <c r="I17" s="69"/>
      <c r="J17" s="158" t="e">
        <f t="shared" si="0"/>
        <v>#DIV/0!</v>
      </c>
      <c r="K17" s="58">
        <v>920</v>
      </c>
      <c r="L17" s="58">
        <v>1986000</v>
      </c>
      <c r="M17" s="63"/>
    </row>
    <row r="18" spans="1:13">
      <c r="A18" s="24">
        <v>11</v>
      </c>
      <c r="B18" s="107" t="s">
        <v>971</v>
      </c>
      <c r="C18" s="107" t="s">
        <v>464</v>
      </c>
      <c r="D18" s="62" t="s">
        <v>972</v>
      </c>
      <c r="E18" s="55" t="s">
        <v>128</v>
      </c>
      <c r="F18" s="54" t="s">
        <v>872</v>
      </c>
      <c r="G18" s="67">
        <v>1</v>
      </c>
      <c r="H18" s="68"/>
      <c r="I18" s="69"/>
      <c r="J18" s="145" t="e">
        <f t="shared" si="0"/>
        <v>#DIV/0!</v>
      </c>
      <c r="K18" s="58">
        <v>500</v>
      </c>
      <c r="L18" s="58">
        <v>414600</v>
      </c>
      <c r="M18" s="63"/>
    </row>
    <row r="19" spans="1:13">
      <c r="A19" s="24">
        <v>12</v>
      </c>
      <c r="B19" s="107" t="s">
        <v>973</v>
      </c>
      <c r="C19" s="107" t="s">
        <v>464</v>
      </c>
      <c r="D19" s="62" t="s">
        <v>972</v>
      </c>
      <c r="E19" s="55" t="s">
        <v>128</v>
      </c>
      <c r="F19" s="54" t="s">
        <v>872</v>
      </c>
      <c r="G19" s="67">
        <v>9</v>
      </c>
      <c r="H19" s="68"/>
      <c r="I19" s="69"/>
      <c r="J19" s="145" t="e">
        <f t="shared" si="0"/>
        <v>#DIV/0!</v>
      </c>
      <c r="K19" s="58">
        <v>2300</v>
      </c>
      <c r="L19" s="58">
        <v>8017035</v>
      </c>
      <c r="M19" s="63"/>
    </row>
    <row r="20" spans="1:13">
      <c r="A20" s="24">
        <v>13</v>
      </c>
      <c r="B20" s="107" t="s">
        <v>974</v>
      </c>
      <c r="C20" s="107" t="s">
        <v>464</v>
      </c>
      <c r="D20" s="55" t="s">
        <v>806</v>
      </c>
      <c r="E20" s="55" t="s">
        <v>128</v>
      </c>
      <c r="F20" s="54" t="s">
        <v>872</v>
      </c>
      <c r="G20" s="67">
        <v>4</v>
      </c>
      <c r="H20" s="68"/>
      <c r="I20" s="69"/>
      <c r="J20" s="145" t="e">
        <f t="shared" si="0"/>
        <v>#DIV/0!</v>
      </c>
      <c r="K20" s="58">
        <v>700</v>
      </c>
      <c r="L20" s="58">
        <v>1914000</v>
      </c>
      <c r="M20" s="63"/>
    </row>
    <row r="21" spans="1:13">
      <c r="A21" s="24">
        <v>14</v>
      </c>
      <c r="B21" s="107" t="s">
        <v>975</v>
      </c>
      <c r="C21" s="107" t="s">
        <v>976</v>
      </c>
      <c r="D21" s="55" t="s">
        <v>806</v>
      </c>
      <c r="E21" s="55" t="s">
        <v>128</v>
      </c>
      <c r="F21" s="54" t="s">
        <v>872</v>
      </c>
      <c r="G21" s="67">
        <v>6</v>
      </c>
      <c r="H21" s="68"/>
      <c r="I21" s="69"/>
      <c r="J21" s="145" t="e">
        <f t="shared" si="0"/>
        <v>#DIV/0!</v>
      </c>
      <c r="K21" s="58">
        <v>1800</v>
      </c>
      <c r="L21" s="58">
        <v>5101231</v>
      </c>
      <c r="M21" s="63"/>
    </row>
    <row r="22" spans="1:13">
      <c r="A22" s="24">
        <v>15</v>
      </c>
      <c r="B22" s="107" t="s">
        <v>977</v>
      </c>
      <c r="C22" s="107" t="s">
        <v>978</v>
      </c>
      <c r="D22" s="62" t="s">
        <v>979</v>
      </c>
      <c r="E22" s="55" t="s">
        <v>128</v>
      </c>
      <c r="F22" s="54" t="s">
        <v>872</v>
      </c>
      <c r="G22" s="67">
        <v>3</v>
      </c>
      <c r="H22" s="68"/>
      <c r="I22" s="69"/>
      <c r="J22" s="158" t="e">
        <f t="shared" si="0"/>
        <v>#DIV/0!</v>
      </c>
      <c r="K22" s="58">
        <v>250</v>
      </c>
      <c r="L22" s="58">
        <v>843000</v>
      </c>
      <c r="M22" s="63"/>
    </row>
    <row r="23" spans="1:13">
      <c r="A23" s="65">
        <v>16</v>
      </c>
      <c r="B23" s="107" t="s">
        <v>980</v>
      </c>
      <c r="C23" s="107" t="s">
        <v>472</v>
      </c>
      <c r="D23" s="62" t="s">
        <v>585</v>
      </c>
      <c r="E23" s="55" t="s">
        <v>128</v>
      </c>
      <c r="F23" s="54" t="s">
        <v>872</v>
      </c>
      <c r="G23" s="67">
        <v>5</v>
      </c>
      <c r="H23" s="68"/>
      <c r="I23" s="69"/>
      <c r="J23" s="158" t="e">
        <f t="shared" si="0"/>
        <v>#DIV/0!</v>
      </c>
      <c r="K23" s="58">
        <v>680</v>
      </c>
      <c r="L23" s="58">
        <v>2168000</v>
      </c>
      <c r="M23" s="63"/>
    </row>
    <row r="24" spans="1:13">
      <c r="A24" s="65">
        <v>17</v>
      </c>
      <c r="B24" s="107" t="s">
        <v>981</v>
      </c>
      <c r="C24" s="107" t="s">
        <v>982</v>
      </c>
      <c r="D24" s="62" t="s">
        <v>983</v>
      </c>
      <c r="E24" s="66" t="s">
        <v>117</v>
      </c>
      <c r="F24" s="54" t="s">
        <v>872</v>
      </c>
      <c r="G24" s="67">
        <v>5</v>
      </c>
      <c r="H24" s="68"/>
      <c r="I24" s="69"/>
      <c r="J24" s="145" t="e">
        <f t="shared" si="0"/>
        <v>#DIV/0!</v>
      </c>
      <c r="K24" s="58">
        <v>6800</v>
      </c>
      <c r="L24" s="58">
        <v>38411000</v>
      </c>
      <c r="M24" s="63"/>
    </row>
    <row r="25" spans="1:13">
      <c r="A25" s="24">
        <v>18</v>
      </c>
      <c r="B25" s="107" t="s">
        <v>984</v>
      </c>
      <c r="C25" s="107" t="s">
        <v>982</v>
      </c>
      <c r="D25" s="62" t="s">
        <v>983</v>
      </c>
      <c r="E25" s="66" t="s">
        <v>117</v>
      </c>
      <c r="F25" s="54" t="s">
        <v>872</v>
      </c>
      <c r="G25" s="67">
        <v>5</v>
      </c>
      <c r="H25" s="68"/>
      <c r="I25" s="69"/>
      <c r="J25" s="158" t="e">
        <f t="shared" si="0"/>
        <v>#DIV/0!</v>
      </c>
      <c r="K25" s="58">
        <v>5450</v>
      </c>
      <c r="L25" s="58">
        <v>25697000</v>
      </c>
      <c r="M25" s="63"/>
    </row>
    <row r="26" spans="1:13">
      <c r="A26" s="24">
        <v>19</v>
      </c>
      <c r="B26" s="107" t="s">
        <v>985</v>
      </c>
      <c r="C26" s="107" t="s">
        <v>982</v>
      </c>
      <c r="D26" s="62" t="s">
        <v>983</v>
      </c>
      <c r="E26" s="66" t="s">
        <v>117</v>
      </c>
      <c r="F26" s="54" t="s">
        <v>872</v>
      </c>
      <c r="G26" s="67">
        <v>3</v>
      </c>
      <c r="H26" s="68"/>
      <c r="I26" s="69"/>
      <c r="J26" s="158" t="e">
        <f t="shared" si="0"/>
        <v>#DIV/0!</v>
      </c>
      <c r="K26" s="58">
        <v>7700</v>
      </c>
      <c r="L26" s="58">
        <v>37516000</v>
      </c>
      <c r="M26" s="63"/>
    </row>
    <row r="27" spans="1:13">
      <c r="A27" s="24">
        <v>20</v>
      </c>
      <c r="B27" s="107" t="s">
        <v>986</v>
      </c>
      <c r="C27" s="107" t="s">
        <v>982</v>
      </c>
      <c r="D27" s="62" t="s">
        <v>983</v>
      </c>
      <c r="E27" s="66" t="s">
        <v>117</v>
      </c>
      <c r="F27" s="54" t="s">
        <v>872</v>
      </c>
      <c r="G27" s="67">
        <v>4</v>
      </c>
      <c r="H27" s="68"/>
      <c r="I27" s="69"/>
      <c r="J27" s="145" t="e">
        <f t="shared" si="0"/>
        <v>#DIV/0!</v>
      </c>
      <c r="K27" s="58">
        <v>4390</v>
      </c>
      <c r="L27" s="58">
        <v>23393000</v>
      </c>
      <c r="M27" s="63"/>
    </row>
    <row r="28" spans="1:13">
      <c r="A28" s="24">
        <v>21</v>
      </c>
      <c r="B28" s="107" t="s">
        <v>987</v>
      </c>
      <c r="C28" s="107" t="s">
        <v>982</v>
      </c>
      <c r="D28" s="62" t="s">
        <v>983</v>
      </c>
      <c r="E28" s="66" t="s">
        <v>117</v>
      </c>
      <c r="F28" s="54" t="s">
        <v>872</v>
      </c>
      <c r="G28" s="67">
        <v>5</v>
      </c>
      <c r="H28" s="68"/>
      <c r="I28" s="69"/>
      <c r="J28" s="145" t="e">
        <f t="shared" si="0"/>
        <v>#DIV/0!</v>
      </c>
      <c r="K28" s="58">
        <v>4310</v>
      </c>
      <c r="L28" s="58">
        <v>17696000</v>
      </c>
      <c r="M28" s="63"/>
    </row>
    <row r="29" spans="1:13">
      <c r="A29" s="24">
        <v>22</v>
      </c>
      <c r="B29" s="107" t="s">
        <v>988</v>
      </c>
      <c r="C29" s="107" t="s">
        <v>989</v>
      </c>
      <c r="D29" s="55" t="s">
        <v>806</v>
      </c>
      <c r="E29" s="55" t="s">
        <v>128</v>
      </c>
      <c r="F29" s="54" t="s">
        <v>872</v>
      </c>
      <c r="G29" s="67">
        <v>7</v>
      </c>
      <c r="H29" s="68"/>
      <c r="I29" s="69"/>
      <c r="J29" s="145" t="e">
        <f t="shared" si="0"/>
        <v>#DIV/0!</v>
      </c>
      <c r="K29" s="58">
        <v>3500</v>
      </c>
      <c r="L29" s="58">
        <v>11745000</v>
      </c>
      <c r="M29" s="63"/>
    </row>
    <row r="30" spans="1:13">
      <c r="A30" s="24">
        <v>23</v>
      </c>
      <c r="B30" s="107" t="s">
        <v>990</v>
      </c>
      <c r="C30" s="107" t="s">
        <v>989</v>
      </c>
      <c r="D30" s="55" t="s">
        <v>806</v>
      </c>
      <c r="E30" s="55" t="s">
        <v>128</v>
      </c>
      <c r="F30" s="54" t="s">
        <v>872</v>
      </c>
      <c r="G30" s="67">
        <v>6</v>
      </c>
      <c r="H30" s="68"/>
      <c r="I30" s="69"/>
      <c r="J30" s="145" t="e">
        <f t="shared" si="0"/>
        <v>#DIV/0!</v>
      </c>
      <c r="K30" s="58">
        <v>1230</v>
      </c>
      <c r="L30" s="58">
        <v>4526000</v>
      </c>
      <c r="M30" s="63"/>
    </row>
    <row r="31" spans="1:13">
      <c r="A31" s="24">
        <v>24</v>
      </c>
      <c r="B31" s="107" t="s">
        <v>991</v>
      </c>
      <c r="C31" s="107" t="s">
        <v>989</v>
      </c>
      <c r="D31" s="55" t="s">
        <v>806</v>
      </c>
      <c r="E31" s="55" t="s">
        <v>128</v>
      </c>
      <c r="F31" s="54" t="s">
        <v>872</v>
      </c>
      <c r="G31" s="67">
        <v>4</v>
      </c>
      <c r="H31" s="68"/>
      <c r="I31" s="69"/>
      <c r="J31" s="158" t="e">
        <f t="shared" si="0"/>
        <v>#DIV/0!</v>
      </c>
      <c r="K31" s="58">
        <v>895</v>
      </c>
      <c r="L31" s="58">
        <v>2147000</v>
      </c>
      <c r="M31" s="63"/>
    </row>
    <row r="32" spans="1:13">
      <c r="A32" s="24">
        <v>25</v>
      </c>
      <c r="B32" s="107" t="s">
        <v>992</v>
      </c>
      <c r="C32" s="107" t="s">
        <v>989</v>
      </c>
      <c r="D32" s="62" t="s">
        <v>993</v>
      </c>
      <c r="E32" s="55" t="s">
        <v>128</v>
      </c>
      <c r="F32" s="54" t="s">
        <v>872</v>
      </c>
      <c r="G32" s="67">
        <v>5</v>
      </c>
      <c r="H32" s="68"/>
      <c r="I32" s="69"/>
      <c r="J32" s="158" t="e">
        <f t="shared" si="0"/>
        <v>#DIV/0!</v>
      </c>
      <c r="K32" s="58">
        <v>1800</v>
      </c>
      <c r="L32" s="58">
        <v>6300000</v>
      </c>
      <c r="M32" s="63"/>
    </row>
    <row r="33" spans="1:13">
      <c r="A33" s="65">
        <v>26</v>
      </c>
      <c r="B33" s="107" t="s">
        <v>994</v>
      </c>
      <c r="C33" s="107" t="s">
        <v>217</v>
      </c>
      <c r="D33" s="55" t="s">
        <v>806</v>
      </c>
      <c r="E33" s="55" t="s">
        <v>128</v>
      </c>
      <c r="F33" s="54" t="s">
        <v>872</v>
      </c>
      <c r="G33" s="67">
        <v>2</v>
      </c>
      <c r="H33" s="68"/>
      <c r="I33" s="69"/>
      <c r="J33" s="145" t="e">
        <f t="shared" si="0"/>
        <v>#DIV/0!</v>
      </c>
      <c r="K33" s="58">
        <v>600</v>
      </c>
      <c r="L33" s="58">
        <v>601663</v>
      </c>
      <c r="M33" s="63"/>
    </row>
    <row r="34" spans="1:13">
      <c r="A34" s="65">
        <v>27</v>
      </c>
      <c r="B34" s="107" t="s">
        <v>584</v>
      </c>
      <c r="C34" s="107" t="s">
        <v>420</v>
      </c>
      <c r="D34" s="55" t="s">
        <v>806</v>
      </c>
      <c r="E34" s="55" t="s">
        <v>128</v>
      </c>
      <c r="F34" s="54" t="s">
        <v>872</v>
      </c>
      <c r="G34" s="67">
        <v>7</v>
      </c>
      <c r="H34" s="68"/>
      <c r="I34" s="69"/>
      <c r="J34" s="158" t="e">
        <f t="shared" si="0"/>
        <v>#DIV/0!</v>
      </c>
      <c r="K34" s="58">
        <v>2700</v>
      </c>
      <c r="L34" s="58">
        <v>12240000</v>
      </c>
      <c r="M34" s="63"/>
    </row>
    <row r="35" spans="1:13">
      <c r="A35" s="24">
        <v>28</v>
      </c>
      <c r="B35" s="107" t="s">
        <v>995</v>
      </c>
      <c r="C35" s="107" t="s">
        <v>420</v>
      </c>
      <c r="D35" s="62" t="s">
        <v>960</v>
      </c>
      <c r="E35" s="55" t="s">
        <v>128</v>
      </c>
      <c r="F35" s="54" t="s">
        <v>872</v>
      </c>
      <c r="G35" s="67">
        <v>4</v>
      </c>
      <c r="H35" s="68"/>
      <c r="I35" s="69"/>
      <c r="J35" s="158" t="e">
        <f t="shared" si="0"/>
        <v>#DIV/0!</v>
      </c>
      <c r="K35" s="58">
        <v>500</v>
      </c>
      <c r="L35" s="58">
        <v>1035000</v>
      </c>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K4" sqref="K4"/>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[17]合計!C3</f>
        <v>愛知県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878</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K12" sqref="K1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[2]合計!C3</f>
        <v>青森県</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39105393</v>
      </c>
      <c r="I5" s="111">
        <f>SUM(I6:I65)</f>
        <v>3915544</v>
      </c>
      <c r="J5" s="47">
        <f>H5/I5</f>
        <v>9.9872183788510611</v>
      </c>
    </row>
    <row r="6" spans="1:10" ht="14.25" thickTop="1">
      <c r="A6" s="24">
        <v>1</v>
      </c>
      <c r="B6" s="62" t="s">
        <v>613</v>
      </c>
      <c r="C6" s="62" t="s">
        <v>184</v>
      </c>
      <c r="D6" s="62" t="s">
        <v>137</v>
      </c>
      <c r="E6" s="112">
        <v>1</v>
      </c>
      <c r="F6" s="62" t="s">
        <v>598</v>
      </c>
      <c r="G6" s="66" t="s">
        <v>117</v>
      </c>
      <c r="H6" s="140">
        <v>24970973</v>
      </c>
      <c r="I6" s="140">
        <v>2502102</v>
      </c>
      <c r="J6" s="41">
        <f t="shared" ref="J6:J65" si="0">H6/I6</f>
        <v>9.9799980176667464</v>
      </c>
    </row>
    <row r="7" spans="1:10">
      <c r="A7" s="24">
        <v>2</v>
      </c>
      <c r="B7" s="62" t="s">
        <v>614</v>
      </c>
      <c r="C7" s="62" t="s">
        <v>184</v>
      </c>
      <c r="D7" s="62" t="s">
        <v>137</v>
      </c>
      <c r="E7" s="112">
        <v>1</v>
      </c>
      <c r="F7" s="62" t="s">
        <v>598</v>
      </c>
      <c r="G7" s="66" t="s">
        <v>117</v>
      </c>
      <c r="H7" s="140">
        <v>14134420</v>
      </c>
      <c r="I7" s="140">
        <v>1413442</v>
      </c>
      <c r="J7" s="41">
        <f t="shared" si="0"/>
        <v>10</v>
      </c>
    </row>
    <row r="8" spans="1:10">
      <c r="A8" s="24">
        <v>3</v>
      </c>
      <c r="B8" s="62"/>
      <c r="C8" s="62"/>
      <c r="D8" s="62"/>
      <c r="E8" s="112"/>
      <c r="F8" s="62"/>
      <c r="G8" s="66"/>
      <c r="H8" s="140"/>
      <c r="I8" s="140"/>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4" sqref="K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[17]合計!C3</f>
        <v>愛知県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4" sqref="K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[17]合計!C3</f>
        <v>愛知県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73"/>
      <c r="I6" s="173"/>
      <c r="J6" s="41" t="e">
        <f t="shared" ref="J6:J65" si="0">H6/I6</f>
        <v>#DIV/0!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M359"/>
  <sheetViews>
    <sheetView view="pageBreakPreview" zoomScaleNormal="100" zoomScaleSheetLayoutView="100" workbookViewId="0">
      <selection activeCell="H2" sqref="H2"/>
    </sheetView>
  </sheetViews>
  <sheetFormatPr defaultColWidth="9" defaultRowHeight="13.5"/>
  <cols>
    <col min="1" max="1" width="9" style="24"/>
    <col min="2" max="2" width="20" style="24" customWidth="1"/>
    <col min="3" max="3" width="27.625"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27.625"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27.625"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27.625"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27.625"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27.625"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27.625"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27.625"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27.625"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27.625"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27.625"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27.625"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27.625"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27.625"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27.625"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27.625"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27.625"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27.625"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27.625"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27.625"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27.625"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27.625"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27.625"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27.625"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27.625"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27.625"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27.625"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27.625"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27.625"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27.625"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27.625"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27.625"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27.625"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27.625"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27.625"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27.625"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27.625"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27.625"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27.625"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27.625"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27.625"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27.625"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27.625"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27.625"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27.625"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27.625"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27.625"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27.625"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27.625"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27.625"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27.625"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27.625"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27.625"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27.625"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27.625"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27.625"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27.625"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27.625"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27.625"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27.625"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27.625"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27.625"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27.625"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27.625"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124" t="s">
        <v>537</v>
      </c>
      <c r="I1" s="24" t="s">
        <v>70</v>
      </c>
      <c r="K1" s="27" t="s">
        <v>71</v>
      </c>
    </row>
    <row r="2" spans="1:13" ht="54" customHeight="1">
      <c r="B2" s="141"/>
      <c r="E2" s="856" t="s">
        <v>72</v>
      </c>
      <c r="F2" s="856"/>
      <c r="G2" s="856"/>
      <c r="H2" s="142">
        <f>SUMIF(E8:E357,"PPS",H8:H357)</f>
        <v>269339</v>
      </c>
      <c r="I2" s="143"/>
      <c r="J2" s="27"/>
    </row>
    <row r="3" spans="1:13" ht="57" customHeight="1">
      <c r="B3" s="26"/>
      <c r="E3" s="856" t="s">
        <v>73</v>
      </c>
      <c r="F3" s="856"/>
      <c r="G3" s="856"/>
      <c r="H3" s="142">
        <f>M7</f>
        <v>34452</v>
      </c>
      <c r="I3" s="143"/>
      <c r="J3" s="31"/>
    </row>
    <row r="4" spans="1:13" s="31" customFormat="1" ht="55.5" customHeight="1">
      <c r="B4" s="144"/>
      <c r="E4" s="856" t="s">
        <v>74</v>
      </c>
      <c r="F4" s="856"/>
      <c r="G4" s="856"/>
      <c r="H4" s="145">
        <f>H3/I7</f>
        <v>0.97445905812473488</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294282</v>
      </c>
      <c r="I7" s="150">
        <f>SUM(I8:I357)</f>
        <v>35355</v>
      </c>
      <c r="J7" s="151">
        <f>H7/I7</f>
        <v>8.3236317352566829</v>
      </c>
      <c r="K7" s="152">
        <f>SUM(K8:K357)</f>
        <v>10980</v>
      </c>
      <c r="L7" s="153">
        <f>SUM(L8:L357)</f>
        <v>17546295</v>
      </c>
      <c r="M7" s="296">
        <f>SUM(M8:M357)</f>
        <v>34452</v>
      </c>
    </row>
    <row r="8" spans="1:13" ht="27" customHeight="1" thickTop="1">
      <c r="A8" s="24">
        <v>1</v>
      </c>
      <c r="B8" s="159" t="s">
        <v>541</v>
      </c>
      <c r="C8" s="54" t="s">
        <v>542</v>
      </c>
      <c r="D8" s="55" t="s">
        <v>543</v>
      </c>
      <c r="E8" s="55" t="s">
        <v>117</v>
      </c>
      <c r="F8" s="54" t="s">
        <v>124</v>
      </c>
      <c r="G8" s="156">
        <v>4</v>
      </c>
      <c r="H8" s="157">
        <v>24943</v>
      </c>
      <c r="I8" s="58">
        <v>24943</v>
      </c>
      <c r="J8" s="158">
        <f t="shared" ref="J8:J71" si="0">H8/I8</f>
        <v>1</v>
      </c>
      <c r="K8" s="58">
        <v>660</v>
      </c>
      <c r="L8" s="58">
        <v>1634000</v>
      </c>
      <c r="M8" s="87">
        <v>24943</v>
      </c>
    </row>
    <row r="9" spans="1:13" ht="24">
      <c r="A9" s="24">
        <v>2</v>
      </c>
      <c r="B9" s="159" t="s">
        <v>544</v>
      </c>
      <c r="C9" s="54" t="s">
        <v>545</v>
      </c>
      <c r="D9" s="62" t="s">
        <v>546</v>
      </c>
      <c r="E9" s="55" t="s">
        <v>128</v>
      </c>
      <c r="F9" s="54" t="s">
        <v>452</v>
      </c>
      <c r="G9" s="156">
        <v>1</v>
      </c>
      <c r="H9" s="157">
        <v>1533</v>
      </c>
      <c r="I9" s="58"/>
      <c r="J9" s="145" t="e">
        <v>#DIV/0!</v>
      </c>
      <c r="K9" s="58">
        <v>48</v>
      </c>
      <c r="L9" s="58">
        <v>86668</v>
      </c>
      <c r="M9" s="63"/>
    </row>
    <row r="10" spans="1:13">
      <c r="A10" s="24">
        <v>3</v>
      </c>
      <c r="B10" s="159" t="s">
        <v>547</v>
      </c>
      <c r="C10" s="64" t="s">
        <v>450</v>
      </c>
      <c r="D10" s="55" t="s">
        <v>548</v>
      </c>
      <c r="E10" s="55" t="s">
        <v>128</v>
      </c>
      <c r="F10" s="54" t="s">
        <v>452</v>
      </c>
      <c r="G10" s="156">
        <v>8</v>
      </c>
      <c r="H10" s="157">
        <v>48488</v>
      </c>
      <c r="I10" s="58"/>
      <c r="J10" s="145" t="e">
        <v>#DIV/0!</v>
      </c>
      <c r="K10" s="58">
        <v>1250</v>
      </c>
      <c r="L10" s="58">
        <v>3081000</v>
      </c>
      <c r="M10" s="63"/>
    </row>
    <row r="11" spans="1:13" ht="24">
      <c r="A11" s="24">
        <v>4</v>
      </c>
      <c r="B11" s="159" t="s">
        <v>549</v>
      </c>
      <c r="C11" s="54" t="s">
        <v>450</v>
      </c>
      <c r="D11" s="55" t="s">
        <v>399</v>
      </c>
      <c r="E11" s="55" t="s">
        <v>128</v>
      </c>
      <c r="F11" s="54" t="s">
        <v>452</v>
      </c>
      <c r="G11" s="156">
        <v>2</v>
      </c>
      <c r="H11" s="157">
        <v>4617</v>
      </c>
      <c r="I11" s="58"/>
      <c r="J11" s="145" t="e">
        <v>#DIV/0!</v>
      </c>
      <c r="K11" s="58">
        <v>180</v>
      </c>
      <c r="L11" s="58">
        <v>285445</v>
      </c>
      <c r="M11" s="63"/>
    </row>
    <row r="12" spans="1:13" ht="24">
      <c r="A12" s="24">
        <v>5</v>
      </c>
      <c r="B12" s="159" t="s">
        <v>550</v>
      </c>
      <c r="C12" s="54" t="s">
        <v>450</v>
      </c>
      <c r="D12" s="55" t="s">
        <v>399</v>
      </c>
      <c r="E12" s="55" t="s">
        <v>128</v>
      </c>
      <c r="F12" s="54" t="s">
        <v>452</v>
      </c>
      <c r="G12" s="156">
        <v>2</v>
      </c>
      <c r="H12" s="157">
        <v>4386</v>
      </c>
      <c r="I12" s="58"/>
      <c r="J12" s="145" t="e">
        <v>#DIV/0!</v>
      </c>
      <c r="K12" s="58">
        <v>71</v>
      </c>
      <c r="L12" s="58">
        <v>302015</v>
      </c>
      <c r="M12" s="63"/>
    </row>
    <row r="13" spans="1:13" s="65" customFormat="1" ht="24">
      <c r="A13" s="65">
        <v>6</v>
      </c>
      <c r="B13" s="159" t="s">
        <v>551</v>
      </c>
      <c r="C13" s="54" t="s">
        <v>450</v>
      </c>
      <c r="D13" s="55" t="s">
        <v>399</v>
      </c>
      <c r="E13" s="55" t="s">
        <v>128</v>
      </c>
      <c r="F13" s="54" t="s">
        <v>452</v>
      </c>
      <c r="G13" s="156">
        <v>4</v>
      </c>
      <c r="H13" s="157">
        <v>4360</v>
      </c>
      <c r="I13" s="58"/>
      <c r="J13" s="158" t="e">
        <v>#DIV/0!</v>
      </c>
      <c r="K13" s="58">
        <v>131</v>
      </c>
      <c r="L13" s="58">
        <v>280106</v>
      </c>
      <c r="M13" s="63"/>
    </row>
    <row r="14" spans="1:13" s="65" customFormat="1" ht="24">
      <c r="A14" s="65">
        <v>7</v>
      </c>
      <c r="B14" s="159" t="s">
        <v>552</v>
      </c>
      <c r="C14" s="54" t="s">
        <v>450</v>
      </c>
      <c r="D14" s="64" t="s">
        <v>399</v>
      </c>
      <c r="E14" s="55" t="s">
        <v>128</v>
      </c>
      <c r="F14" s="54" t="s">
        <v>452</v>
      </c>
      <c r="G14" s="156">
        <v>4</v>
      </c>
      <c r="H14" s="157">
        <v>8811</v>
      </c>
      <c r="I14" s="58"/>
      <c r="J14" s="158" t="e">
        <v>#DIV/0!</v>
      </c>
      <c r="K14" s="58">
        <v>362</v>
      </c>
      <c r="L14" s="58">
        <v>542332</v>
      </c>
      <c r="M14" s="63"/>
    </row>
    <row r="15" spans="1:13" ht="24">
      <c r="A15" s="24">
        <v>8</v>
      </c>
      <c r="B15" s="159" t="s">
        <v>553</v>
      </c>
      <c r="C15" s="54" t="s">
        <v>450</v>
      </c>
      <c r="D15" s="64" t="s">
        <v>399</v>
      </c>
      <c r="E15" s="55" t="s">
        <v>128</v>
      </c>
      <c r="F15" s="54" t="s">
        <v>452</v>
      </c>
      <c r="G15" s="156">
        <v>3</v>
      </c>
      <c r="H15" s="157">
        <v>4448</v>
      </c>
      <c r="I15" s="58"/>
      <c r="J15" s="145" t="e">
        <v>#DIV/0!</v>
      </c>
      <c r="K15" s="58">
        <v>127</v>
      </c>
      <c r="L15" s="58">
        <v>285974</v>
      </c>
      <c r="M15" s="63"/>
    </row>
    <row r="16" spans="1:13" ht="27">
      <c r="A16" s="24">
        <v>9</v>
      </c>
      <c r="B16" s="8" t="s">
        <v>554</v>
      </c>
      <c r="C16" s="62" t="s">
        <v>450</v>
      </c>
      <c r="D16" s="62" t="s">
        <v>399</v>
      </c>
      <c r="E16" s="66" t="s">
        <v>128</v>
      </c>
      <c r="F16" s="66" t="s">
        <v>452</v>
      </c>
      <c r="G16" s="67">
        <v>5</v>
      </c>
      <c r="H16" s="68">
        <v>13335</v>
      </c>
      <c r="I16" s="69"/>
      <c r="J16" s="158" t="e">
        <v>#DIV/0!</v>
      </c>
      <c r="K16" s="58">
        <v>400</v>
      </c>
      <c r="L16" s="58">
        <v>875390</v>
      </c>
      <c r="M16" s="63"/>
    </row>
    <row r="17" spans="1:13" ht="27">
      <c r="A17" s="24">
        <v>10</v>
      </c>
      <c r="B17" s="8" t="s">
        <v>555</v>
      </c>
      <c r="C17" s="62" t="s">
        <v>450</v>
      </c>
      <c r="D17" s="62" t="s">
        <v>399</v>
      </c>
      <c r="E17" s="66" t="s">
        <v>128</v>
      </c>
      <c r="F17" s="66" t="s">
        <v>452</v>
      </c>
      <c r="G17" s="67">
        <v>4</v>
      </c>
      <c r="H17" s="68">
        <v>6690</v>
      </c>
      <c r="I17" s="69"/>
      <c r="J17" s="158" t="e">
        <v>#DIV/0!</v>
      </c>
      <c r="K17" s="58">
        <v>237</v>
      </c>
      <c r="L17" s="58">
        <v>422621</v>
      </c>
      <c r="M17" s="63"/>
    </row>
    <row r="18" spans="1:13" ht="27">
      <c r="A18" s="24">
        <v>11</v>
      </c>
      <c r="B18" s="8" t="s">
        <v>556</v>
      </c>
      <c r="C18" s="62" t="s">
        <v>450</v>
      </c>
      <c r="D18" s="62" t="s">
        <v>557</v>
      </c>
      <c r="E18" s="66" t="s">
        <v>128</v>
      </c>
      <c r="F18" s="66" t="s">
        <v>452</v>
      </c>
      <c r="G18" s="67">
        <v>2</v>
      </c>
      <c r="H18" s="68">
        <v>10665</v>
      </c>
      <c r="I18" s="69"/>
      <c r="J18" s="145" t="e">
        <v>#DIV/0!</v>
      </c>
      <c r="K18" s="58">
        <v>233</v>
      </c>
      <c r="L18" s="58">
        <v>600151</v>
      </c>
      <c r="M18" s="63"/>
    </row>
    <row r="19" spans="1:13" ht="27">
      <c r="A19" s="24">
        <v>12</v>
      </c>
      <c r="B19" s="8" t="s">
        <v>558</v>
      </c>
      <c r="C19" s="62" t="s">
        <v>450</v>
      </c>
      <c r="D19" s="62" t="s">
        <v>399</v>
      </c>
      <c r="E19" s="66" t="s">
        <v>128</v>
      </c>
      <c r="F19" s="66" t="s">
        <v>452</v>
      </c>
      <c r="G19" s="67">
        <v>2</v>
      </c>
      <c r="H19" s="68">
        <v>3679</v>
      </c>
      <c r="I19" s="69"/>
      <c r="J19" s="145" t="e">
        <v>#DIV/0!</v>
      </c>
      <c r="K19" s="58">
        <v>101</v>
      </c>
      <c r="L19" s="58">
        <v>239411</v>
      </c>
      <c r="M19" s="63"/>
    </row>
    <row r="20" spans="1:13" ht="27">
      <c r="A20" s="24">
        <v>13</v>
      </c>
      <c r="B20" s="8" t="s">
        <v>559</v>
      </c>
      <c r="C20" s="62" t="s">
        <v>450</v>
      </c>
      <c r="D20" s="62" t="s">
        <v>399</v>
      </c>
      <c r="E20" s="66" t="s">
        <v>128</v>
      </c>
      <c r="F20" s="66" t="s">
        <v>452</v>
      </c>
      <c r="G20" s="67">
        <v>4</v>
      </c>
      <c r="H20" s="68">
        <v>9410</v>
      </c>
      <c r="I20" s="69"/>
      <c r="J20" s="145" t="e">
        <v>#DIV/0!</v>
      </c>
      <c r="K20" s="58">
        <v>292</v>
      </c>
      <c r="L20" s="58">
        <v>613722</v>
      </c>
      <c r="M20" s="63"/>
    </row>
    <row r="21" spans="1:13" ht="27">
      <c r="A21" s="24">
        <v>14</v>
      </c>
      <c r="B21" s="8" t="s">
        <v>560</v>
      </c>
      <c r="C21" s="62" t="s">
        <v>450</v>
      </c>
      <c r="D21" s="62" t="s">
        <v>399</v>
      </c>
      <c r="E21" s="66" t="s">
        <v>128</v>
      </c>
      <c r="F21" s="66" t="s">
        <v>452</v>
      </c>
      <c r="G21" s="67">
        <v>5</v>
      </c>
      <c r="H21" s="68">
        <v>6619</v>
      </c>
      <c r="I21" s="69"/>
      <c r="J21" s="145" t="e">
        <v>#DIV/0!</v>
      </c>
      <c r="K21" s="58">
        <v>305</v>
      </c>
      <c r="L21" s="58">
        <v>397964</v>
      </c>
      <c r="M21" s="63"/>
    </row>
    <row r="22" spans="1:13" ht="27">
      <c r="A22" s="24">
        <v>15</v>
      </c>
      <c r="B22" s="8" t="s">
        <v>561</v>
      </c>
      <c r="C22" s="62" t="s">
        <v>450</v>
      </c>
      <c r="D22" s="62" t="s">
        <v>562</v>
      </c>
      <c r="E22" s="66" t="s">
        <v>128</v>
      </c>
      <c r="F22" s="66" t="s">
        <v>452</v>
      </c>
      <c r="G22" s="67">
        <v>3</v>
      </c>
      <c r="H22" s="68">
        <v>6182</v>
      </c>
      <c r="I22" s="69"/>
      <c r="J22" s="158" t="e">
        <v>#DIV/0!</v>
      </c>
      <c r="K22" s="58">
        <v>189</v>
      </c>
      <c r="L22" s="58">
        <v>325384</v>
      </c>
      <c r="M22" s="63"/>
    </row>
    <row r="23" spans="1:13" ht="27">
      <c r="A23" s="65">
        <v>16</v>
      </c>
      <c r="B23" s="8" t="s">
        <v>563</v>
      </c>
      <c r="C23" s="62" t="s">
        <v>564</v>
      </c>
      <c r="D23" s="62" t="s">
        <v>565</v>
      </c>
      <c r="E23" s="66" t="s">
        <v>128</v>
      </c>
      <c r="F23" s="66" t="s">
        <v>452</v>
      </c>
      <c r="G23" s="67">
        <v>3</v>
      </c>
      <c r="H23" s="68">
        <v>50812</v>
      </c>
      <c r="I23" s="69"/>
      <c r="J23" s="158" t="e">
        <f t="shared" ref="J23:J28" si="1">H23/I23</f>
        <v>#DIV/0!</v>
      </c>
      <c r="K23" s="58">
        <v>700</v>
      </c>
      <c r="L23" s="58">
        <v>2849300</v>
      </c>
      <c r="M23" s="63"/>
    </row>
    <row r="24" spans="1:13" ht="27">
      <c r="A24" s="65">
        <v>17</v>
      </c>
      <c r="B24" s="8" t="s">
        <v>566</v>
      </c>
      <c r="C24" s="62" t="s">
        <v>564</v>
      </c>
      <c r="D24" s="62" t="s">
        <v>567</v>
      </c>
      <c r="E24" s="66" t="s">
        <v>128</v>
      </c>
      <c r="F24" s="66" t="s">
        <v>452</v>
      </c>
      <c r="G24" s="67">
        <v>4</v>
      </c>
      <c r="H24" s="68">
        <v>21476</v>
      </c>
      <c r="I24" s="69"/>
      <c r="J24" s="145" t="e">
        <f t="shared" si="1"/>
        <v>#DIV/0!</v>
      </c>
      <c r="K24" s="58">
        <v>424</v>
      </c>
      <c r="L24" s="58">
        <v>1140700</v>
      </c>
      <c r="M24" s="63"/>
    </row>
    <row r="25" spans="1:13" ht="27">
      <c r="A25" s="24">
        <v>18</v>
      </c>
      <c r="B25" s="8" t="s">
        <v>568</v>
      </c>
      <c r="C25" s="62" t="s">
        <v>564</v>
      </c>
      <c r="D25" s="62" t="s">
        <v>567</v>
      </c>
      <c r="E25" s="66" t="s">
        <v>128</v>
      </c>
      <c r="F25" s="66" t="s">
        <v>452</v>
      </c>
      <c r="G25" s="67">
        <v>2</v>
      </c>
      <c r="H25" s="68">
        <v>10192</v>
      </c>
      <c r="I25" s="69"/>
      <c r="J25" s="158" t="e">
        <f t="shared" si="1"/>
        <v>#DIV/0!</v>
      </c>
      <c r="K25" s="58">
        <v>145</v>
      </c>
      <c r="L25" s="58">
        <v>572200</v>
      </c>
      <c r="M25" s="63"/>
    </row>
    <row r="26" spans="1:13" ht="27">
      <c r="A26" s="24">
        <v>19</v>
      </c>
      <c r="B26" s="297" t="s">
        <v>569</v>
      </c>
      <c r="C26" s="62" t="s">
        <v>570</v>
      </c>
      <c r="D26" s="62" t="s">
        <v>546</v>
      </c>
      <c r="E26" s="66" t="s">
        <v>128</v>
      </c>
      <c r="F26" s="66" t="s">
        <v>452</v>
      </c>
      <c r="G26" s="67">
        <v>2</v>
      </c>
      <c r="H26" s="68">
        <v>13923</v>
      </c>
      <c r="I26" s="69"/>
      <c r="J26" s="158" t="e">
        <f t="shared" si="1"/>
        <v>#DIV/0!</v>
      </c>
      <c r="K26" s="58">
        <v>4400</v>
      </c>
      <c r="L26" s="58">
        <v>336312</v>
      </c>
      <c r="M26" s="63"/>
    </row>
    <row r="27" spans="1:13" ht="33" customHeight="1">
      <c r="A27" s="24">
        <v>20</v>
      </c>
      <c r="B27" s="8" t="s">
        <v>571</v>
      </c>
      <c r="C27" s="62" t="s">
        <v>572</v>
      </c>
      <c r="D27" s="62" t="s">
        <v>573</v>
      </c>
      <c r="E27" s="66" t="s">
        <v>128</v>
      </c>
      <c r="F27" s="66" t="s">
        <v>452</v>
      </c>
      <c r="G27" s="67">
        <v>4</v>
      </c>
      <c r="H27" s="68">
        <v>30204</v>
      </c>
      <c r="I27" s="69"/>
      <c r="J27" s="145" t="e">
        <f t="shared" si="1"/>
        <v>#DIV/0!</v>
      </c>
      <c r="K27" s="58">
        <v>550</v>
      </c>
      <c r="L27" s="58">
        <v>1999000</v>
      </c>
      <c r="M27" s="63"/>
    </row>
    <row r="28" spans="1:13" ht="27">
      <c r="A28" s="24">
        <v>21</v>
      </c>
      <c r="B28" s="8" t="s">
        <v>574</v>
      </c>
      <c r="C28" s="62" t="s">
        <v>572</v>
      </c>
      <c r="D28" s="62" t="s">
        <v>565</v>
      </c>
      <c r="E28" s="66" t="s">
        <v>128</v>
      </c>
      <c r="F28" s="66" t="s">
        <v>452</v>
      </c>
      <c r="G28" s="67">
        <v>4</v>
      </c>
      <c r="H28" s="68">
        <v>9509</v>
      </c>
      <c r="I28" s="69">
        <v>10412</v>
      </c>
      <c r="J28" s="145">
        <f t="shared" si="1"/>
        <v>0.91327314636957357</v>
      </c>
      <c r="K28" s="58">
        <v>175</v>
      </c>
      <c r="L28" s="58">
        <v>676600</v>
      </c>
      <c r="M28" s="63">
        <v>9509</v>
      </c>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2">H72/I72</f>
        <v>#DIV/0!</v>
      </c>
      <c r="K72" s="42"/>
      <c r="L72" s="42"/>
      <c r="M72" s="41"/>
    </row>
    <row r="73" spans="1:13">
      <c r="A73" s="65">
        <v>66</v>
      </c>
      <c r="B73" s="41"/>
      <c r="C73" s="41"/>
      <c r="D73" s="41"/>
      <c r="E73" s="70"/>
      <c r="F73" s="70"/>
      <c r="G73" s="43"/>
      <c r="H73" s="71"/>
      <c r="I73" s="72"/>
      <c r="J73" s="145" t="e">
        <f t="shared" si="2"/>
        <v>#DIV/0!</v>
      </c>
      <c r="K73" s="42"/>
      <c r="L73" s="42"/>
      <c r="M73" s="41"/>
    </row>
    <row r="74" spans="1:13">
      <c r="A74" s="65">
        <v>67</v>
      </c>
      <c r="B74" s="41"/>
      <c r="C74" s="41"/>
      <c r="D74" s="41"/>
      <c r="E74" s="70"/>
      <c r="F74" s="70"/>
      <c r="G74" s="43"/>
      <c r="H74" s="71"/>
      <c r="I74" s="72"/>
      <c r="J74" s="145" t="e">
        <f t="shared" si="2"/>
        <v>#DIV/0!</v>
      </c>
      <c r="K74" s="42"/>
      <c r="L74" s="42"/>
      <c r="M74" s="41"/>
    </row>
    <row r="75" spans="1:13">
      <c r="A75" s="24">
        <v>68</v>
      </c>
      <c r="B75" s="41"/>
      <c r="C75" s="41"/>
      <c r="D75" s="41"/>
      <c r="E75" s="70"/>
      <c r="F75" s="70"/>
      <c r="G75" s="43"/>
      <c r="H75" s="71"/>
      <c r="I75" s="72"/>
      <c r="J75" s="145" t="e">
        <f t="shared" si="2"/>
        <v>#DIV/0!</v>
      </c>
      <c r="K75" s="42"/>
      <c r="L75" s="42"/>
      <c r="M75" s="41"/>
    </row>
    <row r="76" spans="1:13">
      <c r="A76" s="24">
        <v>69</v>
      </c>
      <c r="B76" s="41"/>
      <c r="C76" s="41"/>
      <c r="D76" s="41"/>
      <c r="E76" s="70"/>
      <c r="F76" s="70"/>
      <c r="G76" s="43"/>
      <c r="H76" s="71"/>
      <c r="I76" s="72"/>
      <c r="J76" s="158" t="e">
        <f t="shared" si="2"/>
        <v>#DIV/0!</v>
      </c>
      <c r="K76" s="42"/>
      <c r="L76" s="42"/>
      <c r="M76" s="41"/>
    </row>
    <row r="77" spans="1:13">
      <c r="A77" s="24">
        <v>70</v>
      </c>
      <c r="B77" s="41"/>
      <c r="C77" s="41"/>
      <c r="D77" s="41"/>
      <c r="E77" s="70"/>
      <c r="F77" s="70"/>
      <c r="G77" s="43"/>
      <c r="H77" s="71"/>
      <c r="I77" s="72"/>
      <c r="J77" s="158" t="e">
        <f t="shared" si="2"/>
        <v>#DIV/0!</v>
      </c>
      <c r="K77" s="42"/>
      <c r="L77" s="42"/>
      <c r="M77" s="41"/>
    </row>
    <row r="78" spans="1:13">
      <c r="A78" s="24">
        <v>71</v>
      </c>
      <c r="B78" s="41"/>
      <c r="C78" s="41"/>
      <c r="D78" s="41"/>
      <c r="E78" s="70"/>
      <c r="F78" s="70"/>
      <c r="G78" s="43"/>
      <c r="H78" s="71"/>
      <c r="I78" s="72"/>
      <c r="J78" s="145" t="e">
        <f t="shared" si="2"/>
        <v>#DIV/0!</v>
      </c>
      <c r="K78" s="42"/>
      <c r="L78" s="42"/>
      <c r="M78" s="41"/>
    </row>
    <row r="79" spans="1:13">
      <c r="A79" s="24">
        <v>72</v>
      </c>
      <c r="B79" s="41"/>
      <c r="C79" s="41"/>
      <c r="D79" s="41"/>
      <c r="E79" s="70"/>
      <c r="F79" s="70"/>
      <c r="G79" s="43"/>
      <c r="H79" s="71"/>
      <c r="I79" s="72"/>
      <c r="J79" s="158" t="e">
        <f t="shared" si="2"/>
        <v>#DIV/0!</v>
      </c>
      <c r="K79" s="42"/>
      <c r="L79" s="42"/>
      <c r="M79" s="41"/>
    </row>
    <row r="80" spans="1:13">
      <c r="A80" s="24">
        <v>73</v>
      </c>
      <c r="B80" s="41"/>
      <c r="C80" s="41"/>
      <c r="D80" s="41"/>
      <c r="E80" s="70"/>
      <c r="F80" s="70"/>
      <c r="G80" s="43"/>
      <c r="H80" s="71"/>
      <c r="I80" s="72"/>
      <c r="J80" s="158" t="e">
        <f t="shared" si="2"/>
        <v>#DIV/0!</v>
      </c>
      <c r="K80" s="42"/>
      <c r="L80" s="42"/>
      <c r="M80" s="41"/>
    </row>
    <row r="81" spans="1:13">
      <c r="A81" s="24">
        <v>74</v>
      </c>
      <c r="B81" s="41"/>
      <c r="C81" s="41"/>
      <c r="D81" s="41"/>
      <c r="E81" s="70"/>
      <c r="F81" s="70"/>
      <c r="G81" s="43"/>
      <c r="H81" s="71"/>
      <c r="I81" s="72"/>
      <c r="J81" s="145" t="e">
        <f t="shared" si="2"/>
        <v>#DIV/0!</v>
      </c>
      <c r="K81" s="42"/>
      <c r="L81" s="42"/>
      <c r="M81" s="41"/>
    </row>
    <row r="82" spans="1:13">
      <c r="A82" s="24">
        <v>75</v>
      </c>
      <c r="B82" s="41"/>
      <c r="C82" s="41"/>
      <c r="D82" s="41"/>
      <c r="E82" s="70"/>
      <c r="F82" s="70"/>
      <c r="G82" s="43"/>
      <c r="H82" s="71"/>
      <c r="I82" s="72"/>
      <c r="J82" s="145" t="e">
        <f t="shared" si="2"/>
        <v>#DIV/0!</v>
      </c>
      <c r="K82" s="42"/>
      <c r="L82" s="42"/>
      <c r="M82" s="41"/>
    </row>
    <row r="83" spans="1:13">
      <c r="A83" s="65">
        <v>76</v>
      </c>
      <c r="B83" s="41"/>
      <c r="C83" s="41"/>
      <c r="D83" s="41"/>
      <c r="E83" s="70"/>
      <c r="F83" s="70"/>
      <c r="G83" s="43"/>
      <c r="H83" s="71"/>
      <c r="I83" s="72"/>
      <c r="J83" s="145" t="e">
        <f t="shared" si="2"/>
        <v>#DIV/0!</v>
      </c>
      <c r="K83" s="42"/>
      <c r="L83" s="42"/>
      <c r="M83" s="41"/>
    </row>
    <row r="84" spans="1:13">
      <c r="A84" s="65">
        <v>77</v>
      </c>
      <c r="B84" s="41"/>
      <c r="C84" s="41"/>
      <c r="D84" s="41"/>
      <c r="E84" s="70"/>
      <c r="F84" s="70"/>
      <c r="G84" s="43"/>
      <c r="H84" s="71"/>
      <c r="I84" s="72"/>
      <c r="J84" s="145" t="e">
        <f t="shared" si="2"/>
        <v>#DIV/0!</v>
      </c>
      <c r="K84" s="42"/>
      <c r="L84" s="42"/>
      <c r="M84" s="41"/>
    </row>
    <row r="85" spans="1:13">
      <c r="A85" s="24">
        <v>78</v>
      </c>
      <c r="B85" s="41"/>
      <c r="C85" s="41"/>
      <c r="D85" s="41"/>
      <c r="E85" s="70"/>
      <c r="F85" s="70"/>
      <c r="G85" s="43"/>
      <c r="H85" s="71"/>
      <c r="I85" s="72"/>
      <c r="J85" s="158" t="e">
        <f t="shared" si="2"/>
        <v>#DIV/0!</v>
      </c>
      <c r="K85" s="42"/>
      <c r="L85" s="42"/>
      <c r="M85" s="41"/>
    </row>
    <row r="86" spans="1:13">
      <c r="A86" s="24">
        <v>79</v>
      </c>
      <c r="B86" s="41"/>
      <c r="C86" s="41"/>
      <c r="D86" s="41"/>
      <c r="E86" s="70"/>
      <c r="F86" s="70"/>
      <c r="G86" s="43"/>
      <c r="H86" s="71"/>
      <c r="I86" s="72"/>
      <c r="J86" s="158" t="e">
        <f t="shared" si="2"/>
        <v>#DIV/0!</v>
      </c>
      <c r="K86" s="42"/>
      <c r="L86" s="42"/>
      <c r="M86" s="41"/>
    </row>
    <row r="87" spans="1:13">
      <c r="A87" s="24">
        <v>80</v>
      </c>
      <c r="B87" s="41"/>
      <c r="C87" s="41"/>
      <c r="D87" s="41"/>
      <c r="E87" s="70"/>
      <c r="F87" s="70"/>
      <c r="G87" s="43"/>
      <c r="H87" s="71"/>
      <c r="I87" s="72"/>
      <c r="J87" s="145" t="e">
        <f t="shared" si="2"/>
        <v>#DIV/0!</v>
      </c>
      <c r="K87" s="42"/>
      <c r="L87" s="42"/>
      <c r="M87" s="41"/>
    </row>
    <row r="88" spans="1:13">
      <c r="A88" s="24">
        <v>81</v>
      </c>
      <c r="B88" s="41"/>
      <c r="C88" s="41"/>
      <c r="D88" s="41"/>
      <c r="E88" s="70"/>
      <c r="F88" s="70"/>
      <c r="G88" s="43"/>
      <c r="H88" s="71"/>
      <c r="I88" s="72"/>
      <c r="J88" s="158" t="e">
        <f t="shared" si="2"/>
        <v>#DIV/0!</v>
      </c>
      <c r="K88" s="42"/>
      <c r="L88" s="42"/>
      <c r="M88" s="41"/>
    </row>
    <row r="89" spans="1:13">
      <c r="A89" s="24">
        <v>82</v>
      </c>
      <c r="B89" s="41"/>
      <c r="C89" s="41"/>
      <c r="D89" s="41"/>
      <c r="E89" s="70"/>
      <c r="F89" s="70"/>
      <c r="G89" s="43"/>
      <c r="H89" s="71"/>
      <c r="I89" s="72"/>
      <c r="J89" s="158" t="e">
        <f t="shared" si="2"/>
        <v>#DIV/0!</v>
      </c>
      <c r="K89" s="42"/>
      <c r="L89" s="42"/>
      <c r="M89" s="41"/>
    </row>
    <row r="90" spans="1:13">
      <c r="A90" s="24">
        <v>83</v>
      </c>
      <c r="B90" s="41"/>
      <c r="C90" s="41"/>
      <c r="D90" s="41"/>
      <c r="E90" s="70"/>
      <c r="F90" s="70"/>
      <c r="G90" s="43"/>
      <c r="H90" s="71"/>
      <c r="I90" s="72"/>
      <c r="J90" s="145" t="e">
        <f t="shared" si="2"/>
        <v>#DIV/0!</v>
      </c>
      <c r="K90" s="42"/>
      <c r="L90" s="42"/>
      <c r="M90" s="41"/>
    </row>
    <row r="91" spans="1:13">
      <c r="A91" s="24">
        <v>84</v>
      </c>
      <c r="B91" s="41"/>
      <c r="C91" s="41"/>
      <c r="D91" s="41"/>
      <c r="E91" s="70"/>
      <c r="F91" s="70"/>
      <c r="G91" s="43"/>
      <c r="H91" s="71"/>
      <c r="I91" s="72"/>
      <c r="J91" s="145" t="e">
        <f t="shared" si="2"/>
        <v>#DIV/0!</v>
      </c>
      <c r="K91" s="42"/>
      <c r="L91" s="42"/>
      <c r="M91" s="41"/>
    </row>
    <row r="92" spans="1:13">
      <c r="A92" s="24">
        <v>85</v>
      </c>
      <c r="B92" s="41"/>
      <c r="C92" s="41"/>
      <c r="D92" s="41"/>
      <c r="E92" s="70"/>
      <c r="F92" s="70"/>
      <c r="G92" s="43"/>
      <c r="H92" s="71"/>
      <c r="I92" s="72"/>
      <c r="J92" s="145" t="e">
        <f t="shared" si="2"/>
        <v>#DIV/0!</v>
      </c>
      <c r="K92" s="42"/>
      <c r="L92" s="42"/>
      <c r="M92" s="41"/>
    </row>
    <row r="93" spans="1:13">
      <c r="A93" s="65">
        <v>86</v>
      </c>
      <c r="B93" s="41"/>
      <c r="C93" s="41"/>
      <c r="D93" s="41"/>
      <c r="E93" s="70"/>
      <c r="F93" s="70"/>
      <c r="G93" s="43"/>
      <c r="H93" s="71"/>
      <c r="I93" s="72"/>
      <c r="J93" s="145" t="e">
        <f t="shared" si="2"/>
        <v>#DIV/0!</v>
      </c>
      <c r="K93" s="42"/>
      <c r="L93" s="42"/>
      <c r="M93" s="41"/>
    </row>
    <row r="94" spans="1:13">
      <c r="A94" s="65">
        <v>87</v>
      </c>
      <c r="B94" s="41"/>
      <c r="C94" s="41"/>
      <c r="D94" s="41"/>
      <c r="E94" s="70"/>
      <c r="F94" s="70"/>
      <c r="G94" s="43"/>
      <c r="H94" s="71"/>
      <c r="I94" s="72"/>
      <c r="J94" s="158" t="e">
        <f t="shared" si="2"/>
        <v>#DIV/0!</v>
      </c>
      <c r="K94" s="42"/>
      <c r="L94" s="42"/>
      <c r="M94" s="41"/>
    </row>
    <row r="95" spans="1:13">
      <c r="A95" s="24">
        <v>88</v>
      </c>
      <c r="B95" s="41"/>
      <c r="C95" s="41"/>
      <c r="D95" s="41"/>
      <c r="E95" s="70"/>
      <c r="F95" s="70"/>
      <c r="G95" s="43"/>
      <c r="H95" s="71"/>
      <c r="I95" s="72"/>
      <c r="J95" s="158" t="e">
        <f t="shared" si="2"/>
        <v>#DIV/0!</v>
      </c>
      <c r="K95" s="42"/>
      <c r="L95" s="42"/>
      <c r="M95" s="41"/>
    </row>
    <row r="96" spans="1:13">
      <c r="A96" s="24">
        <v>89</v>
      </c>
      <c r="B96" s="41"/>
      <c r="C96" s="41"/>
      <c r="D96" s="41"/>
      <c r="E96" s="70"/>
      <c r="F96" s="70"/>
      <c r="G96" s="43"/>
      <c r="H96" s="71"/>
      <c r="I96" s="72"/>
      <c r="J96" s="145" t="e">
        <f t="shared" si="2"/>
        <v>#DIV/0!</v>
      </c>
      <c r="K96" s="42"/>
      <c r="L96" s="42"/>
      <c r="M96" s="41"/>
    </row>
    <row r="97" spans="1:13">
      <c r="A97" s="24">
        <v>90</v>
      </c>
      <c r="B97" s="41"/>
      <c r="C97" s="41"/>
      <c r="D97" s="41"/>
      <c r="E97" s="70"/>
      <c r="F97" s="70"/>
      <c r="G97" s="43"/>
      <c r="H97" s="71"/>
      <c r="I97" s="72"/>
      <c r="J97" s="158" t="e">
        <f t="shared" si="2"/>
        <v>#DIV/0!</v>
      </c>
      <c r="K97" s="42"/>
      <c r="L97" s="42"/>
      <c r="M97" s="41"/>
    </row>
    <row r="98" spans="1:13">
      <c r="A98" s="24">
        <v>91</v>
      </c>
      <c r="B98" s="41"/>
      <c r="C98" s="41"/>
      <c r="D98" s="41"/>
      <c r="E98" s="70"/>
      <c r="F98" s="70"/>
      <c r="G98" s="43"/>
      <c r="H98" s="71"/>
      <c r="I98" s="72"/>
      <c r="J98" s="158" t="e">
        <f t="shared" si="2"/>
        <v>#DIV/0!</v>
      </c>
      <c r="K98" s="42"/>
      <c r="L98" s="42"/>
      <c r="M98" s="41"/>
    </row>
    <row r="99" spans="1:13">
      <c r="A99" s="24">
        <v>92</v>
      </c>
      <c r="B99" s="41"/>
      <c r="C99" s="41"/>
      <c r="D99" s="41"/>
      <c r="E99" s="70"/>
      <c r="F99" s="70"/>
      <c r="G99" s="43"/>
      <c r="H99" s="71"/>
      <c r="I99" s="72"/>
      <c r="J99" s="145" t="e">
        <f t="shared" si="2"/>
        <v>#DIV/0!</v>
      </c>
      <c r="K99" s="42"/>
      <c r="L99" s="42"/>
      <c r="M99" s="41"/>
    </row>
    <row r="100" spans="1:13">
      <c r="A100" s="24">
        <v>93</v>
      </c>
      <c r="B100" s="41"/>
      <c r="C100" s="41"/>
      <c r="D100" s="41"/>
      <c r="E100" s="70"/>
      <c r="F100" s="70"/>
      <c r="G100" s="43"/>
      <c r="H100" s="71"/>
      <c r="I100" s="72"/>
      <c r="J100" s="145" t="e">
        <f t="shared" si="2"/>
        <v>#DIV/0!</v>
      </c>
      <c r="K100" s="42"/>
      <c r="L100" s="42"/>
      <c r="M100" s="41"/>
    </row>
    <row r="101" spans="1:13">
      <c r="A101" s="24">
        <v>94</v>
      </c>
      <c r="B101" s="41"/>
      <c r="C101" s="41"/>
      <c r="D101" s="41"/>
      <c r="E101" s="70"/>
      <c r="F101" s="70"/>
      <c r="G101" s="43"/>
      <c r="H101" s="71"/>
      <c r="I101" s="72"/>
      <c r="J101" s="145" t="e">
        <f t="shared" si="2"/>
        <v>#DIV/0!</v>
      </c>
      <c r="K101" s="42"/>
      <c r="L101" s="42"/>
      <c r="M101" s="41"/>
    </row>
    <row r="102" spans="1:13">
      <c r="A102" s="24">
        <v>95</v>
      </c>
      <c r="B102" s="41"/>
      <c r="C102" s="41"/>
      <c r="D102" s="41"/>
      <c r="E102" s="70"/>
      <c r="F102" s="70"/>
      <c r="G102" s="43"/>
      <c r="H102" s="71"/>
      <c r="I102" s="72"/>
      <c r="J102" s="145" t="e">
        <f t="shared" si="2"/>
        <v>#DIV/0!</v>
      </c>
      <c r="K102" s="42"/>
      <c r="L102" s="42"/>
      <c r="M102" s="41"/>
    </row>
    <row r="103" spans="1:13">
      <c r="A103" s="65">
        <v>96</v>
      </c>
      <c r="B103" s="41"/>
      <c r="C103" s="41"/>
      <c r="D103" s="41"/>
      <c r="E103" s="70"/>
      <c r="F103" s="70"/>
      <c r="G103" s="43"/>
      <c r="H103" s="71"/>
      <c r="I103" s="72"/>
      <c r="J103" s="158" t="e">
        <f t="shared" si="2"/>
        <v>#DIV/0!</v>
      </c>
      <c r="K103" s="42"/>
      <c r="L103" s="42"/>
      <c r="M103" s="41"/>
    </row>
    <row r="104" spans="1:13">
      <c r="A104" s="65">
        <v>97</v>
      </c>
      <c r="B104" s="41"/>
      <c r="C104" s="41"/>
      <c r="D104" s="41"/>
      <c r="E104" s="70"/>
      <c r="F104" s="70"/>
      <c r="G104" s="43"/>
      <c r="H104" s="71"/>
      <c r="I104" s="72"/>
      <c r="J104" s="158" t="e">
        <f t="shared" si="2"/>
        <v>#DIV/0!</v>
      </c>
      <c r="K104" s="42"/>
      <c r="L104" s="42"/>
      <c r="M104" s="41"/>
    </row>
    <row r="105" spans="1:13">
      <c r="A105" s="24">
        <v>98</v>
      </c>
      <c r="B105" s="41"/>
      <c r="C105" s="41"/>
      <c r="D105" s="41"/>
      <c r="E105" s="70"/>
      <c r="F105" s="70"/>
      <c r="G105" s="43"/>
      <c r="H105" s="71"/>
      <c r="I105" s="72"/>
      <c r="J105" s="145" t="e">
        <f t="shared" si="2"/>
        <v>#DIV/0!</v>
      </c>
      <c r="K105" s="42"/>
      <c r="L105" s="42"/>
      <c r="M105" s="41"/>
    </row>
    <row r="106" spans="1:13">
      <c r="A106" s="24">
        <v>99</v>
      </c>
      <c r="B106" s="41"/>
      <c r="C106" s="41"/>
      <c r="D106" s="41"/>
      <c r="E106" s="70"/>
      <c r="F106" s="70"/>
      <c r="G106" s="43"/>
      <c r="H106" s="71"/>
      <c r="I106" s="72"/>
      <c r="J106" s="158" t="e">
        <f t="shared" si="2"/>
        <v>#DIV/0!</v>
      </c>
      <c r="K106" s="42"/>
      <c r="L106" s="42"/>
      <c r="M106" s="41"/>
    </row>
    <row r="107" spans="1:13">
      <c r="A107" s="24">
        <v>100</v>
      </c>
      <c r="B107" s="41"/>
      <c r="C107" s="41"/>
      <c r="D107" s="41"/>
      <c r="E107" s="70"/>
      <c r="F107" s="70"/>
      <c r="G107" s="43"/>
      <c r="H107" s="71"/>
      <c r="I107" s="72"/>
      <c r="J107" s="158" t="e">
        <f t="shared" si="2"/>
        <v>#DIV/0!</v>
      </c>
      <c r="K107" s="42"/>
      <c r="L107" s="42"/>
      <c r="M107" s="41"/>
    </row>
    <row r="108" spans="1:13">
      <c r="A108" s="24">
        <v>101</v>
      </c>
      <c r="B108" s="41"/>
      <c r="C108" s="41"/>
      <c r="D108" s="41"/>
      <c r="E108" s="70"/>
      <c r="F108" s="70"/>
      <c r="G108" s="43"/>
      <c r="H108" s="71"/>
      <c r="I108" s="72"/>
      <c r="J108" s="145" t="e">
        <f t="shared" si="2"/>
        <v>#DIV/0!</v>
      </c>
      <c r="K108" s="42"/>
      <c r="L108" s="42"/>
      <c r="M108" s="41"/>
    </row>
    <row r="109" spans="1:13">
      <c r="A109" s="24">
        <v>102</v>
      </c>
      <c r="B109" s="41"/>
      <c r="C109" s="41"/>
      <c r="D109" s="41"/>
      <c r="E109" s="70"/>
      <c r="F109" s="70"/>
      <c r="G109" s="43"/>
      <c r="H109" s="71"/>
      <c r="I109" s="72"/>
      <c r="J109" s="145" t="e">
        <f t="shared" si="2"/>
        <v>#DIV/0!</v>
      </c>
      <c r="K109" s="42"/>
      <c r="L109" s="42"/>
      <c r="M109" s="41"/>
    </row>
    <row r="110" spans="1:13">
      <c r="A110" s="24">
        <v>103</v>
      </c>
      <c r="B110" s="41"/>
      <c r="C110" s="41"/>
      <c r="D110" s="41"/>
      <c r="E110" s="70"/>
      <c r="F110" s="70"/>
      <c r="G110" s="43"/>
      <c r="H110" s="71"/>
      <c r="I110" s="72"/>
      <c r="J110" s="145" t="e">
        <f t="shared" si="2"/>
        <v>#DIV/0!</v>
      </c>
      <c r="K110" s="42"/>
      <c r="L110" s="42"/>
      <c r="M110" s="41"/>
    </row>
    <row r="111" spans="1:13">
      <c r="A111" s="24">
        <v>104</v>
      </c>
      <c r="B111" s="41"/>
      <c r="C111" s="41"/>
      <c r="D111" s="41"/>
      <c r="E111" s="70"/>
      <c r="F111" s="70"/>
      <c r="G111" s="43"/>
      <c r="H111" s="71"/>
      <c r="I111" s="72"/>
      <c r="J111" s="145" t="e">
        <f t="shared" si="2"/>
        <v>#DIV/0!</v>
      </c>
      <c r="K111" s="42"/>
      <c r="L111" s="42"/>
      <c r="M111" s="41"/>
    </row>
    <row r="112" spans="1:13">
      <c r="A112" s="24">
        <v>105</v>
      </c>
      <c r="B112" s="41"/>
      <c r="C112" s="41"/>
      <c r="D112" s="41"/>
      <c r="E112" s="70"/>
      <c r="F112" s="70"/>
      <c r="G112" s="43"/>
      <c r="H112" s="71"/>
      <c r="I112" s="72"/>
      <c r="J112" s="158" t="e">
        <f t="shared" si="2"/>
        <v>#DIV/0!</v>
      </c>
      <c r="K112" s="42"/>
      <c r="L112" s="42"/>
      <c r="M112" s="41"/>
    </row>
    <row r="113" spans="1:13">
      <c r="A113" s="65">
        <v>106</v>
      </c>
      <c r="B113" s="41"/>
      <c r="C113" s="41"/>
      <c r="D113" s="41"/>
      <c r="E113" s="70"/>
      <c r="F113" s="70"/>
      <c r="G113" s="43"/>
      <c r="H113" s="71"/>
      <c r="I113" s="72"/>
      <c r="J113" s="158" t="e">
        <f t="shared" si="2"/>
        <v>#DIV/0!</v>
      </c>
      <c r="K113" s="42"/>
      <c r="L113" s="42"/>
      <c r="M113" s="41"/>
    </row>
    <row r="114" spans="1:13">
      <c r="A114" s="65">
        <v>107</v>
      </c>
      <c r="B114" s="41"/>
      <c r="C114" s="41"/>
      <c r="D114" s="41"/>
      <c r="E114" s="70"/>
      <c r="F114" s="70"/>
      <c r="G114" s="43"/>
      <c r="H114" s="71"/>
      <c r="I114" s="72"/>
      <c r="J114" s="145" t="e">
        <f t="shared" si="2"/>
        <v>#DIV/0!</v>
      </c>
      <c r="K114" s="42"/>
      <c r="L114" s="42"/>
      <c r="M114" s="41"/>
    </row>
    <row r="115" spans="1:13">
      <c r="A115" s="24">
        <v>108</v>
      </c>
      <c r="B115" s="41"/>
      <c r="C115" s="41"/>
      <c r="D115" s="41"/>
      <c r="E115" s="70"/>
      <c r="F115" s="70"/>
      <c r="G115" s="43"/>
      <c r="H115" s="71"/>
      <c r="I115" s="72"/>
      <c r="J115" s="158" t="e">
        <f t="shared" si="2"/>
        <v>#DIV/0!</v>
      </c>
      <c r="K115" s="42"/>
      <c r="L115" s="42"/>
      <c r="M115" s="41"/>
    </row>
    <row r="116" spans="1:13">
      <c r="A116" s="24">
        <v>109</v>
      </c>
      <c r="B116" s="41"/>
      <c r="C116" s="41"/>
      <c r="D116" s="41"/>
      <c r="E116" s="70"/>
      <c r="F116" s="70"/>
      <c r="G116" s="43"/>
      <c r="H116" s="71"/>
      <c r="I116" s="72"/>
      <c r="J116" s="158" t="e">
        <f t="shared" si="2"/>
        <v>#DIV/0!</v>
      </c>
      <c r="K116" s="42"/>
      <c r="L116" s="42"/>
      <c r="M116" s="41"/>
    </row>
    <row r="117" spans="1:13">
      <c r="A117" s="24">
        <v>110</v>
      </c>
      <c r="B117" s="41"/>
      <c r="C117" s="41"/>
      <c r="D117" s="41"/>
      <c r="E117" s="70"/>
      <c r="F117" s="70"/>
      <c r="G117" s="43"/>
      <c r="H117" s="71"/>
      <c r="I117" s="72"/>
      <c r="J117" s="145" t="e">
        <f t="shared" si="2"/>
        <v>#DIV/0!</v>
      </c>
      <c r="K117" s="42"/>
      <c r="L117" s="42"/>
      <c r="M117" s="41"/>
    </row>
    <row r="118" spans="1:13">
      <c r="A118" s="24">
        <v>111</v>
      </c>
      <c r="B118" s="41"/>
      <c r="C118" s="41"/>
      <c r="D118" s="41"/>
      <c r="E118" s="70"/>
      <c r="F118" s="70"/>
      <c r="G118" s="43"/>
      <c r="H118" s="71"/>
      <c r="I118" s="72"/>
      <c r="J118" s="145" t="e">
        <f t="shared" si="2"/>
        <v>#DIV/0!</v>
      </c>
      <c r="K118" s="42"/>
      <c r="L118" s="42"/>
      <c r="M118" s="41"/>
    </row>
    <row r="119" spans="1:13">
      <c r="A119" s="24">
        <v>112</v>
      </c>
      <c r="B119" s="41"/>
      <c r="C119" s="41"/>
      <c r="D119" s="41"/>
      <c r="E119" s="70"/>
      <c r="F119" s="70"/>
      <c r="G119" s="43"/>
      <c r="H119" s="71"/>
      <c r="I119" s="72"/>
      <c r="J119" s="145" t="e">
        <f t="shared" si="2"/>
        <v>#DIV/0!</v>
      </c>
      <c r="K119" s="42"/>
      <c r="L119" s="42"/>
      <c r="M119" s="41"/>
    </row>
    <row r="120" spans="1:13">
      <c r="A120" s="24">
        <v>113</v>
      </c>
      <c r="B120" s="41"/>
      <c r="C120" s="41"/>
      <c r="D120" s="41"/>
      <c r="E120" s="70"/>
      <c r="F120" s="70"/>
      <c r="G120" s="43"/>
      <c r="H120" s="71"/>
      <c r="I120" s="72"/>
      <c r="J120" s="145" t="e">
        <f t="shared" si="2"/>
        <v>#DIV/0!</v>
      </c>
      <c r="K120" s="42"/>
      <c r="L120" s="42"/>
      <c r="M120" s="41"/>
    </row>
    <row r="121" spans="1:13">
      <c r="A121" s="24">
        <v>114</v>
      </c>
      <c r="B121" s="41"/>
      <c r="C121" s="41"/>
      <c r="D121" s="41"/>
      <c r="E121" s="70"/>
      <c r="F121" s="70"/>
      <c r="G121" s="43"/>
      <c r="H121" s="71"/>
      <c r="I121" s="72"/>
      <c r="J121" s="158" t="e">
        <f t="shared" si="2"/>
        <v>#DIV/0!</v>
      </c>
      <c r="K121" s="42"/>
      <c r="L121" s="42"/>
      <c r="M121" s="41"/>
    </row>
    <row r="122" spans="1:13">
      <c r="A122" s="24">
        <v>115</v>
      </c>
      <c r="B122" s="41"/>
      <c r="C122" s="41"/>
      <c r="D122" s="41"/>
      <c r="E122" s="70"/>
      <c r="F122" s="70"/>
      <c r="G122" s="43"/>
      <c r="H122" s="71"/>
      <c r="I122" s="72"/>
      <c r="J122" s="158" t="e">
        <f t="shared" si="2"/>
        <v>#DIV/0!</v>
      </c>
      <c r="K122" s="42"/>
      <c r="L122" s="42"/>
      <c r="M122" s="41"/>
    </row>
    <row r="123" spans="1:13">
      <c r="A123" s="65">
        <v>116</v>
      </c>
      <c r="B123" s="41"/>
      <c r="C123" s="41"/>
      <c r="D123" s="41"/>
      <c r="E123" s="70"/>
      <c r="F123" s="70"/>
      <c r="G123" s="43"/>
      <c r="H123" s="71"/>
      <c r="I123" s="72"/>
      <c r="J123" s="145" t="e">
        <f t="shared" si="2"/>
        <v>#DIV/0!</v>
      </c>
      <c r="K123" s="42"/>
      <c r="L123" s="42"/>
      <c r="M123" s="41"/>
    </row>
    <row r="124" spans="1:13">
      <c r="A124" s="65">
        <v>117</v>
      </c>
      <c r="B124" s="41"/>
      <c r="C124" s="41"/>
      <c r="D124" s="41"/>
      <c r="E124" s="70"/>
      <c r="F124" s="70"/>
      <c r="G124" s="43"/>
      <c r="H124" s="71"/>
      <c r="I124" s="72"/>
      <c r="J124" s="158" t="e">
        <f t="shared" si="2"/>
        <v>#DIV/0!</v>
      </c>
      <c r="K124" s="42"/>
      <c r="L124" s="42"/>
      <c r="M124" s="41"/>
    </row>
    <row r="125" spans="1:13">
      <c r="A125" s="24">
        <v>118</v>
      </c>
      <c r="B125" s="41"/>
      <c r="C125" s="41"/>
      <c r="D125" s="41"/>
      <c r="E125" s="70"/>
      <c r="F125" s="70"/>
      <c r="G125" s="43"/>
      <c r="H125" s="71"/>
      <c r="I125" s="72"/>
      <c r="J125" s="158" t="e">
        <f t="shared" si="2"/>
        <v>#DIV/0!</v>
      </c>
      <c r="K125" s="42"/>
      <c r="L125" s="42"/>
      <c r="M125" s="41"/>
    </row>
    <row r="126" spans="1:13">
      <c r="A126" s="24">
        <v>119</v>
      </c>
      <c r="B126" s="41"/>
      <c r="C126" s="41"/>
      <c r="D126" s="41"/>
      <c r="E126" s="70"/>
      <c r="F126" s="70"/>
      <c r="G126" s="43"/>
      <c r="H126" s="71"/>
      <c r="I126" s="72"/>
      <c r="J126" s="145" t="e">
        <f t="shared" si="2"/>
        <v>#DIV/0!</v>
      </c>
      <c r="K126" s="42"/>
      <c r="L126" s="42"/>
      <c r="M126" s="41"/>
    </row>
    <row r="127" spans="1:13">
      <c r="A127" s="24">
        <v>120</v>
      </c>
      <c r="B127" s="41"/>
      <c r="C127" s="41"/>
      <c r="D127" s="41"/>
      <c r="E127" s="70"/>
      <c r="F127" s="70"/>
      <c r="G127" s="43"/>
      <c r="H127" s="71"/>
      <c r="I127" s="72"/>
      <c r="J127" s="145" t="e">
        <f t="shared" si="2"/>
        <v>#DIV/0!</v>
      </c>
      <c r="K127" s="42"/>
      <c r="L127" s="42"/>
      <c r="M127" s="41"/>
    </row>
    <row r="128" spans="1:13">
      <c r="A128" s="24">
        <v>121</v>
      </c>
      <c r="B128" s="41"/>
      <c r="C128" s="41"/>
      <c r="D128" s="41"/>
      <c r="E128" s="70"/>
      <c r="F128" s="70"/>
      <c r="G128" s="43"/>
      <c r="H128" s="71"/>
      <c r="I128" s="72"/>
      <c r="J128" s="145" t="e">
        <f t="shared" si="2"/>
        <v>#DIV/0!</v>
      </c>
      <c r="K128" s="42"/>
      <c r="L128" s="42"/>
      <c r="M128" s="41"/>
    </row>
    <row r="129" spans="1:13">
      <c r="A129" s="24">
        <v>122</v>
      </c>
      <c r="B129" s="41"/>
      <c r="C129" s="41"/>
      <c r="D129" s="41"/>
      <c r="E129" s="70"/>
      <c r="F129" s="70"/>
      <c r="G129" s="43"/>
      <c r="H129" s="71"/>
      <c r="I129" s="72"/>
      <c r="J129" s="145" t="e">
        <f t="shared" si="2"/>
        <v>#DIV/0!</v>
      </c>
      <c r="K129" s="42"/>
      <c r="L129" s="42"/>
      <c r="M129" s="41"/>
    </row>
    <row r="130" spans="1:13">
      <c r="A130" s="24">
        <v>123</v>
      </c>
      <c r="B130" s="41"/>
      <c r="C130" s="41"/>
      <c r="D130" s="41"/>
      <c r="E130" s="70"/>
      <c r="F130" s="70"/>
      <c r="G130" s="43"/>
      <c r="H130" s="71"/>
      <c r="I130" s="72"/>
      <c r="J130" s="158" t="e">
        <f t="shared" si="2"/>
        <v>#DIV/0!</v>
      </c>
      <c r="K130" s="42"/>
      <c r="L130" s="42"/>
      <c r="M130" s="41"/>
    </row>
    <row r="131" spans="1:13">
      <c r="A131" s="24">
        <v>124</v>
      </c>
      <c r="B131" s="41"/>
      <c r="C131" s="41"/>
      <c r="D131" s="41"/>
      <c r="E131" s="70"/>
      <c r="F131" s="70"/>
      <c r="G131" s="43"/>
      <c r="H131" s="71"/>
      <c r="I131" s="72"/>
      <c r="J131" s="158" t="e">
        <f t="shared" si="2"/>
        <v>#DIV/0!</v>
      </c>
      <c r="K131" s="42"/>
      <c r="L131" s="42"/>
      <c r="M131" s="41"/>
    </row>
    <row r="132" spans="1:13">
      <c r="A132" s="24">
        <v>125</v>
      </c>
      <c r="B132" s="41"/>
      <c r="C132" s="41"/>
      <c r="D132" s="41"/>
      <c r="E132" s="70"/>
      <c r="F132" s="70"/>
      <c r="G132" s="43"/>
      <c r="H132" s="71"/>
      <c r="I132" s="72"/>
      <c r="J132" s="145" t="e">
        <f t="shared" si="2"/>
        <v>#DIV/0!</v>
      </c>
      <c r="K132" s="42"/>
      <c r="L132" s="42"/>
      <c r="M132" s="41"/>
    </row>
    <row r="133" spans="1:13">
      <c r="A133" s="65">
        <v>126</v>
      </c>
      <c r="B133" s="41"/>
      <c r="C133" s="41"/>
      <c r="D133" s="41"/>
      <c r="E133" s="70"/>
      <c r="F133" s="70"/>
      <c r="G133" s="43"/>
      <c r="H133" s="71"/>
      <c r="I133" s="72"/>
      <c r="J133" s="158" t="e">
        <f t="shared" si="2"/>
        <v>#DIV/0!</v>
      </c>
      <c r="K133" s="42"/>
      <c r="L133" s="42"/>
      <c r="M133" s="41"/>
    </row>
    <row r="134" spans="1:13">
      <c r="A134" s="65">
        <v>127</v>
      </c>
      <c r="B134" s="41"/>
      <c r="C134" s="41"/>
      <c r="D134" s="41"/>
      <c r="E134" s="70"/>
      <c r="F134" s="70"/>
      <c r="G134" s="43"/>
      <c r="H134" s="71"/>
      <c r="I134" s="72"/>
      <c r="J134" s="158" t="e">
        <f t="shared" si="2"/>
        <v>#DIV/0!</v>
      </c>
      <c r="K134" s="42"/>
      <c r="L134" s="42"/>
      <c r="M134" s="41"/>
    </row>
    <row r="135" spans="1:13">
      <c r="A135" s="24">
        <v>128</v>
      </c>
      <c r="B135" s="41"/>
      <c r="C135" s="41"/>
      <c r="D135" s="41"/>
      <c r="E135" s="70"/>
      <c r="F135" s="70"/>
      <c r="G135" s="43"/>
      <c r="H135" s="71"/>
      <c r="I135" s="72"/>
      <c r="J135" s="145" t="e">
        <f t="shared" si="2"/>
        <v>#DIV/0!</v>
      </c>
      <c r="K135" s="42"/>
      <c r="L135" s="42"/>
      <c r="M135" s="41"/>
    </row>
    <row r="136" spans="1:13">
      <c r="A136" s="24">
        <v>129</v>
      </c>
      <c r="B136" s="41"/>
      <c r="C136" s="41"/>
      <c r="D136" s="41"/>
      <c r="E136" s="70"/>
      <c r="F136" s="70"/>
      <c r="G136" s="43"/>
      <c r="H136" s="71"/>
      <c r="I136" s="72"/>
      <c r="J136" s="145" t="e">
        <f t="shared" ref="J136:J199" si="3">H136/I136</f>
        <v>#DIV/0!</v>
      </c>
      <c r="K136" s="42"/>
      <c r="L136" s="42"/>
      <c r="M136" s="41"/>
    </row>
    <row r="137" spans="1:13">
      <c r="A137" s="24">
        <v>130</v>
      </c>
      <c r="B137" s="41"/>
      <c r="C137" s="41"/>
      <c r="D137" s="41"/>
      <c r="E137" s="70"/>
      <c r="F137" s="70"/>
      <c r="G137" s="43"/>
      <c r="H137" s="71"/>
      <c r="I137" s="72"/>
      <c r="J137" s="145" t="e">
        <f t="shared" si="3"/>
        <v>#DIV/0!</v>
      </c>
      <c r="K137" s="42"/>
      <c r="L137" s="42"/>
      <c r="M137" s="41"/>
    </row>
    <row r="138" spans="1:13">
      <c r="A138" s="24">
        <v>131</v>
      </c>
      <c r="B138" s="41"/>
      <c r="C138" s="41"/>
      <c r="D138" s="41"/>
      <c r="E138" s="70"/>
      <c r="F138" s="70"/>
      <c r="G138" s="43"/>
      <c r="H138" s="71"/>
      <c r="I138" s="72"/>
      <c r="J138" s="145" t="e">
        <f t="shared" si="3"/>
        <v>#DIV/0!</v>
      </c>
      <c r="K138" s="42"/>
      <c r="L138" s="42"/>
      <c r="M138" s="41"/>
    </row>
    <row r="139" spans="1:13">
      <c r="A139" s="24">
        <v>132</v>
      </c>
      <c r="B139" s="41"/>
      <c r="C139" s="41"/>
      <c r="D139" s="41"/>
      <c r="E139" s="70"/>
      <c r="F139" s="70"/>
      <c r="G139" s="43"/>
      <c r="H139" s="71"/>
      <c r="I139" s="72"/>
      <c r="J139" s="158" t="e">
        <f t="shared" si="3"/>
        <v>#DIV/0!</v>
      </c>
      <c r="K139" s="42"/>
      <c r="L139" s="42"/>
      <c r="M139" s="41"/>
    </row>
    <row r="140" spans="1:13">
      <c r="A140" s="24">
        <v>133</v>
      </c>
      <c r="B140" s="41"/>
      <c r="C140" s="41"/>
      <c r="D140" s="41"/>
      <c r="E140" s="70"/>
      <c r="F140" s="70"/>
      <c r="G140" s="43"/>
      <c r="H140" s="71"/>
      <c r="I140" s="72"/>
      <c r="J140" s="158" t="e">
        <f t="shared" si="3"/>
        <v>#DIV/0!</v>
      </c>
      <c r="K140" s="42"/>
      <c r="L140" s="42"/>
      <c r="M140" s="41"/>
    </row>
    <row r="141" spans="1:13">
      <c r="A141" s="24">
        <v>134</v>
      </c>
      <c r="B141" s="41"/>
      <c r="C141" s="41"/>
      <c r="D141" s="41"/>
      <c r="E141" s="70"/>
      <c r="F141" s="70"/>
      <c r="G141" s="43"/>
      <c r="H141" s="71"/>
      <c r="I141" s="72"/>
      <c r="J141" s="145" t="e">
        <f t="shared" si="3"/>
        <v>#DIV/0!</v>
      </c>
      <c r="K141" s="42"/>
      <c r="L141" s="42"/>
      <c r="M141" s="41"/>
    </row>
    <row r="142" spans="1:13">
      <c r="A142" s="24">
        <v>135</v>
      </c>
      <c r="B142" s="41"/>
      <c r="C142" s="41"/>
      <c r="D142" s="41"/>
      <c r="E142" s="70"/>
      <c r="F142" s="70"/>
      <c r="G142" s="43"/>
      <c r="H142" s="71"/>
      <c r="I142" s="72"/>
      <c r="J142" s="158" t="e">
        <f t="shared" si="3"/>
        <v>#DIV/0!</v>
      </c>
      <c r="K142" s="42"/>
      <c r="L142" s="42"/>
      <c r="M142" s="41"/>
    </row>
    <row r="143" spans="1:13">
      <c r="A143" s="65">
        <v>136</v>
      </c>
      <c r="B143" s="41"/>
      <c r="C143" s="41"/>
      <c r="D143" s="41"/>
      <c r="E143" s="70"/>
      <c r="F143" s="70"/>
      <c r="G143" s="43"/>
      <c r="H143" s="71"/>
      <c r="I143" s="72"/>
      <c r="J143" s="158" t="e">
        <f t="shared" si="3"/>
        <v>#DIV/0!</v>
      </c>
      <c r="K143" s="42"/>
      <c r="L143" s="42"/>
      <c r="M143" s="41"/>
    </row>
    <row r="144" spans="1:13">
      <c r="A144" s="65">
        <v>137</v>
      </c>
      <c r="B144" s="41"/>
      <c r="C144" s="41"/>
      <c r="D144" s="41"/>
      <c r="E144" s="70"/>
      <c r="F144" s="70"/>
      <c r="G144" s="43"/>
      <c r="H144" s="71"/>
      <c r="I144" s="72"/>
      <c r="J144" s="145" t="e">
        <f t="shared" si="3"/>
        <v>#DIV/0!</v>
      </c>
      <c r="K144" s="42"/>
      <c r="L144" s="42"/>
      <c r="M144" s="41"/>
    </row>
    <row r="145" spans="1:13">
      <c r="A145" s="24">
        <v>138</v>
      </c>
      <c r="B145" s="41"/>
      <c r="C145" s="41"/>
      <c r="D145" s="41"/>
      <c r="E145" s="70"/>
      <c r="F145" s="70"/>
      <c r="G145" s="43"/>
      <c r="H145" s="71"/>
      <c r="I145" s="72"/>
      <c r="J145" s="145" t="e">
        <f t="shared" si="3"/>
        <v>#DIV/0!</v>
      </c>
      <c r="K145" s="42"/>
      <c r="L145" s="42"/>
      <c r="M145" s="41"/>
    </row>
    <row r="146" spans="1:13">
      <c r="A146" s="24">
        <v>139</v>
      </c>
      <c r="B146" s="41"/>
      <c r="C146" s="41"/>
      <c r="D146" s="41"/>
      <c r="E146" s="70"/>
      <c r="F146" s="70"/>
      <c r="G146" s="43"/>
      <c r="H146" s="71"/>
      <c r="I146" s="72"/>
      <c r="J146" s="145" t="e">
        <f t="shared" si="3"/>
        <v>#DIV/0!</v>
      </c>
      <c r="K146" s="42"/>
      <c r="L146" s="42"/>
      <c r="M146" s="41"/>
    </row>
    <row r="147" spans="1:13">
      <c r="A147" s="24">
        <v>140</v>
      </c>
      <c r="B147" s="41"/>
      <c r="C147" s="41"/>
      <c r="D147" s="41"/>
      <c r="E147" s="70"/>
      <c r="F147" s="70"/>
      <c r="G147" s="43"/>
      <c r="H147" s="71"/>
      <c r="I147" s="72"/>
      <c r="J147" s="145" t="e">
        <f t="shared" si="3"/>
        <v>#DIV/0!</v>
      </c>
      <c r="K147" s="42"/>
      <c r="L147" s="42"/>
      <c r="M147" s="41"/>
    </row>
    <row r="148" spans="1:13">
      <c r="A148" s="24">
        <v>141</v>
      </c>
      <c r="B148" s="41"/>
      <c r="C148" s="41"/>
      <c r="D148" s="41"/>
      <c r="E148" s="70"/>
      <c r="F148" s="70"/>
      <c r="G148" s="43"/>
      <c r="H148" s="71"/>
      <c r="I148" s="72"/>
      <c r="J148" s="158" t="e">
        <f t="shared" si="3"/>
        <v>#DIV/0!</v>
      </c>
      <c r="K148" s="42"/>
      <c r="L148" s="42"/>
      <c r="M148" s="41"/>
    </row>
    <row r="149" spans="1:13">
      <c r="A149" s="24">
        <v>142</v>
      </c>
      <c r="B149" s="41"/>
      <c r="C149" s="41"/>
      <c r="D149" s="41"/>
      <c r="E149" s="70"/>
      <c r="F149" s="70"/>
      <c r="G149" s="43"/>
      <c r="H149" s="71"/>
      <c r="I149" s="72"/>
      <c r="J149" s="158" t="e">
        <f t="shared" si="3"/>
        <v>#DIV/0!</v>
      </c>
      <c r="K149" s="42"/>
      <c r="L149" s="42"/>
      <c r="M149" s="41"/>
    </row>
    <row r="150" spans="1:13">
      <c r="A150" s="24">
        <v>143</v>
      </c>
      <c r="B150" s="41"/>
      <c r="C150" s="41"/>
      <c r="D150" s="41"/>
      <c r="E150" s="70"/>
      <c r="F150" s="70"/>
      <c r="G150" s="43"/>
      <c r="H150" s="71"/>
      <c r="I150" s="72"/>
      <c r="J150" s="145" t="e">
        <f t="shared" si="3"/>
        <v>#DIV/0!</v>
      </c>
      <c r="K150" s="42"/>
      <c r="L150" s="42"/>
      <c r="M150" s="41"/>
    </row>
    <row r="151" spans="1:13">
      <c r="A151" s="24">
        <v>144</v>
      </c>
      <c r="B151" s="41"/>
      <c r="C151" s="41"/>
      <c r="D151" s="41"/>
      <c r="E151" s="70"/>
      <c r="F151" s="70"/>
      <c r="G151" s="43"/>
      <c r="H151" s="71"/>
      <c r="I151" s="72"/>
      <c r="J151" s="158" t="e">
        <f t="shared" si="3"/>
        <v>#DIV/0!</v>
      </c>
      <c r="K151" s="42"/>
      <c r="L151" s="42"/>
      <c r="M151" s="41"/>
    </row>
    <row r="152" spans="1:13">
      <c r="A152" s="24">
        <v>145</v>
      </c>
      <c r="B152" s="41"/>
      <c r="C152" s="41"/>
      <c r="D152" s="41"/>
      <c r="E152" s="70"/>
      <c r="F152" s="70"/>
      <c r="G152" s="43"/>
      <c r="H152" s="71"/>
      <c r="I152" s="72"/>
      <c r="J152" s="158" t="e">
        <f t="shared" si="3"/>
        <v>#DIV/0!</v>
      </c>
      <c r="K152" s="42"/>
      <c r="L152" s="42"/>
      <c r="M152" s="41"/>
    </row>
    <row r="153" spans="1:13">
      <c r="A153" s="65">
        <v>146</v>
      </c>
      <c r="B153" s="41"/>
      <c r="C153" s="41"/>
      <c r="D153" s="41"/>
      <c r="E153" s="70"/>
      <c r="F153" s="70"/>
      <c r="G153" s="43"/>
      <c r="H153" s="71"/>
      <c r="I153" s="72"/>
      <c r="J153" s="145" t="e">
        <f t="shared" si="3"/>
        <v>#DIV/0!</v>
      </c>
      <c r="K153" s="42"/>
      <c r="L153" s="42"/>
      <c r="M153" s="41"/>
    </row>
    <row r="154" spans="1:13">
      <c r="A154" s="65">
        <v>147</v>
      </c>
      <c r="B154" s="41"/>
      <c r="C154" s="41"/>
      <c r="D154" s="41"/>
      <c r="E154" s="70"/>
      <c r="F154" s="70"/>
      <c r="G154" s="43"/>
      <c r="H154" s="71"/>
      <c r="I154" s="72"/>
      <c r="J154" s="145" t="e">
        <f t="shared" si="3"/>
        <v>#DIV/0!</v>
      </c>
      <c r="K154" s="42"/>
      <c r="L154" s="42"/>
      <c r="M154" s="41"/>
    </row>
    <row r="155" spans="1:13">
      <c r="A155" s="24">
        <v>148</v>
      </c>
      <c r="B155" s="41"/>
      <c r="C155" s="41"/>
      <c r="D155" s="41"/>
      <c r="E155" s="70"/>
      <c r="F155" s="70"/>
      <c r="G155" s="43"/>
      <c r="H155" s="71"/>
      <c r="I155" s="72"/>
      <c r="J155" s="145" t="e">
        <f t="shared" si="3"/>
        <v>#DIV/0!</v>
      </c>
      <c r="K155" s="42"/>
      <c r="L155" s="42"/>
      <c r="M155" s="41"/>
    </row>
    <row r="156" spans="1:13">
      <c r="A156" s="24">
        <v>149</v>
      </c>
      <c r="B156" s="41"/>
      <c r="C156" s="41"/>
      <c r="D156" s="41"/>
      <c r="E156" s="70"/>
      <c r="F156" s="70"/>
      <c r="G156" s="43"/>
      <c r="H156" s="71"/>
      <c r="I156" s="72"/>
      <c r="J156" s="145" t="e">
        <f t="shared" si="3"/>
        <v>#DIV/0!</v>
      </c>
      <c r="K156" s="42"/>
      <c r="L156" s="42"/>
      <c r="M156" s="41"/>
    </row>
    <row r="157" spans="1:13">
      <c r="A157" s="24">
        <v>150</v>
      </c>
      <c r="B157" s="41"/>
      <c r="C157" s="41"/>
      <c r="D157" s="41"/>
      <c r="E157" s="70"/>
      <c r="F157" s="70"/>
      <c r="G157" s="43"/>
      <c r="H157" s="71"/>
      <c r="I157" s="72"/>
      <c r="J157" s="158" t="e">
        <f t="shared" si="3"/>
        <v>#DIV/0!</v>
      </c>
      <c r="K157" s="42"/>
      <c r="L157" s="42"/>
      <c r="M157" s="41"/>
    </row>
    <row r="158" spans="1:13">
      <c r="A158" s="24">
        <v>151</v>
      </c>
      <c r="B158" s="41"/>
      <c r="C158" s="41"/>
      <c r="D158" s="41"/>
      <c r="E158" s="70"/>
      <c r="F158" s="70"/>
      <c r="G158" s="43"/>
      <c r="H158" s="71"/>
      <c r="I158" s="72"/>
      <c r="J158" s="158" t="e">
        <f t="shared" si="3"/>
        <v>#DIV/0!</v>
      </c>
      <c r="K158" s="42"/>
      <c r="L158" s="42"/>
      <c r="M158" s="41"/>
    </row>
    <row r="159" spans="1:13">
      <c r="A159" s="24">
        <v>152</v>
      </c>
      <c r="B159" s="41"/>
      <c r="C159" s="41"/>
      <c r="D159" s="41"/>
      <c r="E159" s="70"/>
      <c r="F159" s="70"/>
      <c r="G159" s="43"/>
      <c r="H159" s="71"/>
      <c r="I159" s="72"/>
      <c r="J159" s="145" t="e">
        <f t="shared" si="3"/>
        <v>#DIV/0!</v>
      </c>
      <c r="K159" s="42"/>
      <c r="L159" s="42"/>
      <c r="M159" s="41"/>
    </row>
    <row r="160" spans="1:13">
      <c r="A160" s="24">
        <v>153</v>
      </c>
      <c r="B160" s="41"/>
      <c r="C160" s="41"/>
      <c r="D160" s="41"/>
      <c r="E160" s="70"/>
      <c r="F160" s="70"/>
      <c r="G160" s="43"/>
      <c r="H160" s="71"/>
      <c r="I160" s="72"/>
      <c r="J160" s="158" t="e">
        <f t="shared" si="3"/>
        <v>#DIV/0!</v>
      </c>
      <c r="K160" s="42"/>
      <c r="L160" s="42"/>
      <c r="M160" s="41"/>
    </row>
    <row r="161" spans="1:13">
      <c r="A161" s="24">
        <v>154</v>
      </c>
      <c r="B161" s="41"/>
      <c r="C161" s="41"/>
      <c r="D161" s="41"/>
      <c r="E161" s="70"/>
      <c r="F161" s="70"/>
      <c r="G161" s="43"/>
      <c r="H161" s="71"/>
      <c r="I161" s="72"/>
      <c r="J161" s="158" t="e">
        <f t="shared" si="3"/>
        <v>#DIV/0!</v>
      </c>
      <c r="K161" s="42"/>
      <c r="L161" s="42"/>
      <c r="M161" s="41"/>
    </row>
    <row r="162" spans="1:13">
      <c r="A162" s="24">
        <v>155</v>
      </c>
      <c r="B162" s="41"/>
      <c r="C162" s="41"/>
      <c r="D162" s="41"/>
      <c r="E162" s="70"/>
      <c r="F162" s="70"/>
      <c r="G162" s="43"/>
      <c r="H162" s="71"/>
      <c r="I162" s="72"/>
      <c r="J162" s="145" t="e">
        <f t="shared" si="3"/>
        <v>#DIV/0!</v>
      </c>
      <c r="K162" s="42"/>
      <c r="L162" s="42"/>
      <c r="M162" s="41"/>
    </row>
    <row r="163" spans="1:13">
      <c r="A163" s="65">
        <v>156</v>
      </c>
      <c r="B163" s="41"/>
      <c r="C163" s="41"/>
      <c r="D163" s="41"/>
      <c r="E163" s="70"/>
      <c r="F163" s="70"/>
      <c r="G163" s="43"/>
      <c r="H163" s="71"/>
      <c r="I163" s="72"/>
      <c r="J163" s="145" t="e">
        <f t="shared" si="3"/>
        <v>#DIV/0!</v>
      </c>
      <c r="K163" s="42"/>
      <c r="L163" s="42"/>
      <c r="M163" s="41"/>
    </row>
    <row r="164" spans="1:13">
      <c r="A164" s="65">
        <v>157</v>
      </c>
      <c r="B164" s="41"/>
      <c r="C164" s="41"/>
      <c r="D164" s="41"/>
      <c r="E164" s="70"/>
      <c r="F164" s="70"/>
      <c r="G164" s="43"/>
      <c r="H164" s="71"/>
      <c r="I164" s="72"/>
      <c r="J164" s="145" t="e">
        <f t="shared" si="3"/>
        <v>#DIV/0!</v>
      </c>
      <c r="K164" s="42"/>
      <c r="L164" s="42"/>
      <c r="M164" s="41"/>
    </row>
    <row r="165" spans="1:13">
      <c r="A165" s="24">
        <v>158</v>
      </c>
      <c r="B165" s="41"/>
      <c r="C165" s="41"/>
      <c r="D165" s="41"/>
      <c r="E165" s="70"/>
      <c r="F165" s="70"/>
      <c r="G165" s="43"/>
      <c r="H165" s="71"/>
      <c r="I165" s="72"/>
      <c r="J165" s="145" t="e">
        <f t="shared" si="3"/>
        <v>#DIV/0!</v>
      </c>
      <c r="K165" s="42"/>
      <c r="L165" s="42"/>
      <c r="M165" s="41"/>
    </row>
    <row r="166" spans="1:13">
      <c r="A166" s="24">
        <v>159</v>
      </c>
      <c r="B166" s="41"/>
      <c r="C166" s="41"/>
      <c r="D166" s="41"/>
      <c r="E166" s="70"/>
      <c r="F166" s="70"/>
      <c r="G166" s="43"/>
      <c r="H166" s="71"/>
      <c r="I166" s="72"/>
      <c r="J166" s="158" t="e">
        <f t="shared" si="3"/>
        <v>#DIV/0!</v>
      </c>
      <c r="K166" s="42"/>
      <c r="L166" s="42"/>
      <c r="M166" s="41"/>
    </row>
    <row r="167" spans="1:13">
      <c r="A167" s="24">
        <v>160</v>
      </c>
      <c r="B167" s="41"/>
      <c r="C167" s="41"/>
      <c r="D167" s="41"/>
      <c r="E167" s="70"/>
      <c r="F167" s="70"/>
      <c r="G167" s="43"/>
      <c r="H167" s="71"/>
      <c r="I167" s="72"/>
      <c r="J167" s="158" t="e">
        <f t="shared" si="3"/>
        <v>#DIV/0!</v>
      </c>
      <c r="K167" s="42"/>
      <c r="L167" s="42"/>
      <c r="M167" s="41"/>
    </row>
    <row r="168" spans="1:13">
      <c r="A168" s="24">
        <v>161</v>
      </c>
      <c r="B168" s="41"/>
      <c r="C168" s="41"/>
      <c r="D168" s="41"/>
      <c r="E168" s="70"/>
      <c r="F168" s="70"/>
      <c r="G168" s="43"/>
      <c r="H168" s="71"/>
      <c r="I168" s="72"/>
      <c r="J168" s="145" t="e">
        <f t="shared" si="3"/>
        <v>#DIV/0!</v>
      </c>
      <c r="K168" s="42"/>
      <c r="L168" s="42"/>
      <c r="M168" s="41"/>
    </row>
    <row r="169" spans="1:13">
      <c r="A169" s="24">
        <v>162</v>
      </c>
      <c r="B169" s="41"/>
      <c r="C169" s="41"/>
      <c r="D169" s="41"/>
      <c r="E169" s="70"/>
      <c r="F169" s="70"/>
      <c r="G169" s="43"/>
      <c r="H169" s="71"/>
      <c r="I169" s="72"/>
      <c r="J169" s="158" t="e">
        <f t="shared" si="3"/>
        <v>#DIV/0!</v>
      </c>
      <c r="K169" s="42"/>
      <c r="L169" s="42"/>
      <c r="M169" s="41"/>
    </row>
    <row r="170" spans="1:13">
      <c r="A170" s="24">
        <v>163</v>
      </c>
      <c r="B170" s="41"/>
      <c r="C170" s="41"/>
      <c r="D170" s="41"/>
      <c r="E170" s="70"/>
      <c r="F170" s="70"/>
      <c r="G170" s="43"/>
      <c r="H170" s="71"/>
      <c r="I170" s="72"/>
      <c r="J170" s="158" t="e">
        <f t="shared" si="3"/>
        <v>#DIV/0!</v>
      </c>
      <c r="K170" s="42"/>
      <c r="L170" s="42"/>
      <c r="M170" s="41"/>
    </row>
    <row r="171" spans="1:13">
      <c r="A171" s="24">
        <v>164</v>
      </c>
      <c r="B171" s="41"/>
      <c r="C171" s="41"/>
      <c r="D171" s="41"/>
      <c r="E171" s="70"/>
      <c r="F171" s="70"/>
      <c r="G171" s="43"/>
      <c r="H171" s="71"/>
      <c r="I171" s="72"/>
      <c r="J171" s="145" t="e">
        <f t="shared" si="3"/>
        <v>#DIV/0!</v>
      </c>
      <c r="K171" s="42"/>
      <c r="L171" s="42"/>
      <c r="M171" s="41"/>
    </row>
    <row r="172" spans="1:13">
      <c r="A172" s="24">
        <v>165</v>
      </c>
      <c r="B172" s="41"/>
      <c r="C172" s="41"/>
      <c r="D172" s="41"/>
      <c r="E172" s="70"/>
      <c r="F172" s="70"/>
      <c r="G172" s="43"/>
      <c r="H172" s="71"/>
      <c r="I172" s="72"/>
      <c r="J172" s="145" t="e">
        <f t="shared" si="3"/>
        <v>#DIV/0!</v>
      </c>
      <c r="K172" s="42"/>
      <c r="L172" s="42"/>
      <c r="M172" s="41"/>
    </row>
    <row r="173" spans="1:13">
      <c r="A173" s="65">
        <v>166</v>
      </c>
      <c r="B173" s="41"/>
      <c r="C173" s="41"/>
      <c r="D173" s="41"/>
      <c r="E173" s="70"/>
      <c r="F173" s="70"/>
      <c r="G173" s="43"/>
      <c r="H173" s="71"/>
      <c r="I173" s="72"/>
      <c r="J173" s="145" t="e">
        <f t="shared" si="3"/>
        <v>#DIV/0!</v>
      </c>
      <c r="K173" s="42"/>
      <c r="L173" s="42"/>
      <c r="M173" s="41"/>
    </row>
    <row r="174" spans="1:13">
      <c r="A174" s="65">
        <v>167</v>
      </c>
      <c r="B174" s="41"/>
      <c r="C174" s="41"/>
      <c r="D174" s="41"/>
      <c r="E174" s="70"/>
      <c r="F174" s="70"/>
      <c r="G174" s="43"/>
      <c r="H174" s="71"/>
      <c r="I174" s="72"/>
      <c r="J174" s="145" t="e">
        <f t="shared" si="3"/>
        <v>#DIV/0!</v>
      </c>
      <c r="K174" s="42"/>
      <c r="L174" s="42"/>
      <c r="M174" s="41"/>
    </row>
    <row r="175" spans="1:13">
      <c r="A175" s="24">
        <v>168</v>
      </c>
      <c r="B175" s="41"/>
      <c r="C175" s="41"/>
      <c r="D175" s="41"/>
      <c r="E175" s="70"/>
      <c r="F175" s="70"/>
      <c r="G175" s="43"/>
      <c r="H175" s="71"/>
      <c r="I175" s="72"/>
      <c r="J175" s="158" t="e">
        <f t="shared" si="3"/>
        <v>#DIV/0!</v>
      </c>
      <c r="K175" s="42"/>
      <c r="L175" s="42"/>
      <c r="M175" s="41"/>
    </row>
    <row r="176" spans="1:13">
      <c r="A176" s="24">
        <v>169</v>
      </c>
      <c r="B176" s="41"/>
      <c r="C176" s="41"/>
      <c r="D176" s="41"/>
      <c r="E176" s="70"/>
      <c r="F176" s="70"/>
      <c r="G176" s="43"/>
      <c r="H176" s="71"/>
      <c r="I176" s="72"/>
      <c r="J176" s="158" t="e">
        <f t="shared" si="3"/>
        <v>#DIV/0!</v>
      </c>
      <c r="K176" s="42"/>
      <c r="L176" s="42"/>
      <c r="M176" s="41"/>
    </row>
    <row r="177" spans="1:13">
      <c r="A177" s="24">
        <v>170</v>
      </c>
      <c r="B177" s="41"/>
      <c r="C177" s="41"/>
      <c r="D177" s="41"/>
      <c r="E177" s="70"/>
      <c r="F177" s="70"/>
      <c r="G177" s="43"/>
      <c r="H177" s="71"/>
      <c r="I177" s="72"/>
      <c r="J177" s="145" t="e">
        <f t="shared" si="3"/>
        <v>#DIV/0!</v>
      </c>
      <c r="K177" s="42"/>
      <c r="L177" s="42"/>
      <c r="M177" s="41"/>
    </row>
    <row r="178" spans="1:13">
      <c r="A178" s="24">
        <v>171</v>
      </c>
      <c r="B178" s="41"/>
      <c r="C178" s="41"/>
      <c r="D178" s="41"/>
      <c r="E178" s="70"/>
      <c r="F178" s="70"/>
      <c r="G178" s="43"/>
      <c r="H178" s="71"/>
      <c r="I178" s="72"/>
      <c r="J178" s="158" t="e">
        <f t="shared" si="3"/>
        <v>#DIV/0!</v>
      </c>
      <c r="K178" s="42"/>
      <c r="L178" s="42"/>
      <c r="M178" s="41"/>
    </row>
    <row r="179" spans="1:13">
      <c r="A179" s="24">
        <v>172</v>
      </c>
      <c r="B179" s="41"/>
      <c r="C179" s="41"/>
      <c r="D179" s="41"/>
      <c r="E179" s="70"/>
      <c r="F179" s="70"/>
      <c r="G179" s="43"/>
      <c r="H179" s="71"/>
      <c r="I179" s="72"/>
      <c r="J179" s="158" t="e">
        <f t="shared" si="3"/>
        <v>#DIV/0!</v>
      </c>
      <c r="K179" s="42"/>
      <c r="L179" s="42"/>
      <c r="M179" s="41"/>
    </row>
    <row r="180" spans="1:13">
      <c r="A180" s="24">
        <v>173</v>
      </c>
      <c r="B180" s="41"/>
      <c r="C180" s="41"/>
      <c r="D180" s="41"/>
      <c r="E180" s="70"/>
      <c r="F180" s="70"/>
      <c r="G180" s="43"/>
      <c r="H180" s="71"/>
      <c r="I180" s="72"/>
      <c r="J180" s="145" t="e">
        <f t="shared" si="3"/>
        <v>#DIV/0!</v>
      </c>
      <c r="K180" s="42"/>
      <c r="L180" s="42"/>
      <c r="M180" s="41"/>
    </row>
    <row r="181" spans="1:13">
      <c r="A181" s="24">
        <v>174</v>
      </c>
      <c r="B181" s="41"/>
      <c r="C181" s="41"/>
      <c r="D181" s="41"/>
      <c r="E181" s="70"/>
      <c r="F181" s="70"/>
      <c r="G181" s="43"/>
      <c r="H181" s="71"/>
      <c r="I181" s="72"/>
      <c r="J181" s="145" t="e">
        <f t="shared" si="3"/>
        <v>#DIV/0!</v>
      </c>
      <c r="K181" s="42"/>
      <c r="L181" s="42"/>
      <c r="M181" s="41"/>
    </row>
    <row r="182" spans="1:13">
      <c r="A182" s="24">
        <v>175</v>
      </c>
      <c r="B182" s="41"/>
      <c r="C182" s="41"/>
      <c r="D182" s="41"/>
      <c r="E182" s="70"/>
      <c r="F182" s="70"/>
      <c r="G182" s="43"/>
      <c r="H182" s="71"/>
      <c r="I182" s="72"/>
      <c r="J182" s="145" t="e">
        <f t="shared" si="3"/>
        <v>#DIV/0!</v>
      </c>
      <c r="K182" s="42"/>
      <c r="L182" s="42"/>
      <c r="M182" s="41"/>
    </row>
    <row r="183" spans="1:13">
      <c r="A183" s="65">
        <v>176</v>
      </c>
      <c r="B183" s="41"/>
      <c r="C183" s="41"/>
      <c r="D183" s="41"/>
      <c r="E183" s="70"/>
      <c r="F183" s="70"/>
      <c r="G183" s="43"/>
      <c r="H183" s="71"/>
      <c r="I183" s="72"/>
      <c r="J183" s="145" t="e">
        <f t="shared" si="3"/>
        <v>#DIV/0!</v>
      </c>
      <c r="K183" s="42"/>
      <c r="L183" s="42"/>
      <c r="M183" s="41"/>
    </row>
    <row r="184" spans="1:13">
      <c r="A184" s="65">
        <v>177</v>
      </c>
      <c r="B184" s="41"/>
      <c r="C184" s="41"/>
      <c r="D184" s="41"/>
      <c r="E184" s="70"/>
      <c r="F184" s="70"/>
      <c r="G184" s="43"/>
      <c r="H184" s="71"/>
      <c r="I184" s="72"/>
      <c r="J184" s="158" t="e">
        <f t="shared" si="3"/>
        <v>#DIV/0!</v>
      </c>
      <c r="K184" s="42"/>
      <c r="L184" s="42"/>
      <c r="M184" s="41"/>
    </row>
    <row r="185" spans="1:13">
      <c r="A185" s="24">
        <v>178</v>
      </c>
      <c r="B185" s="41"/>
      <c r="C185" s="41"/>
      <c r="D185" s="41"/>
      <c r="E185" s="70"/>
      <c r="F185" s="70"/>
      <c r="G185" s="43"/>
      <c r="H185" s="71"/>
      <c r="I185" s="72"/>
      <c r="J185" s="158" t="e">
        <f t="shared" si="3"/>
        <v>#DIV/0!</v>
      </c>
      <c r="K185" s="42"/>
      <c r="L185" s="42"/>
      <c r="M185" s="41"/>
    </row>
    <row r="186" spans="1:13">
      <c r="A186" s="24">
        <v>179</v>
      </c>
      <c r="B186" s="41"/>
      <c r="C186" s="41"/>
      <c r="D186" s="41"/>
      <c r="E186" s="70"/>
      <c r="F186" s="70"/>
      <c r="G186" s="43"/>
      <c r="H186" s="71"/>
      <c r="I186" s="72"/>
      <c r="J186" s="145" t="e">
        <f t="shared" si="3"/>
        <v>#DIV/0!</v>
      </c>
      <c r="K186" s="42"/>
      <c r="L186" s="42"/>
      <c r="M186" s="41"/>
    </row>
    <row r="187" spans="1:13">
      <c r="A187" s="24">
        <v>180</v>
      </c>
      <c r="B187" s="41"/>
      <c r="C187" s="41"/>
      <c r="D187" s="41"/>
      <c r="E187" s="70"/>
      <c r="F187" s="70"/>
      <c r="G187" s="43"/>
      <c r="H187" s="71"/>
      <c r="I187" s="72"/>
      <c r="J187" s="158" t="e">
        <f t="shared" si="3"/>
        <v>#DIV/0!</v>
      </c>
      <c r="K187" s="42"/>
      <c r="L187" s="42"/>
      <c r="M187" s="41"/>
    </row>
    <row r="188" spans="1:13">
      <c r="A188" s="24">
        <v>181</v>
      </c>
      <c r="B188" s="41"/>
      <c r="C188" s="41"/>
      <c r="D188" s="41"/>
      <c r="E188" s="70"/>
      <c r="F188" s="70"/>
      <c r="G188" s="43"/>
      <c r="H188" s="71"/>
      <c r="I188" s="72"/>
      <c r="J188" s="158" t="e">
        <f t="shared" si="3"/>
        <v>#DIV/0!</v>
      </c>
      <c r="K188" s="42"/>
      <c r="L188" s="42"/>
      <c r="M188" s="41"/>
    </row>
    <row r="189" spans="1:13">
      <c r="A189" s="24">
        <v>182</v>
      </c>
      <c r="B189" s="41"/>
      <c r="C189" s="41"/>
      <c r="D189" s="41"/>
      <c r="E189" s="70"/>
      <c r="F189" s="70"/>
      <c r="G189" s="43"/>
      <c r="H189" s="71"/>
      <c r="I189" s="72"/>
      <c r="J189" s="145" t="e">
        <f t="shared" si="3"/>
        <v>#DIV/0!</v>
      </c>
      <c r="K189" s="42"/>
      <c r="L189" s="42"/>
      <c r="M189" s="41"/>
    </row>
    <row r="190" spans="1:13">
      <c r="A190" s="24">
        <v>183</v>
      </c>
      <c r="B190" s="41"/>
      <c r="C190" s="41"/>
      <c r="D190" s="41"/>
      <c r="E190" s="70"/>
      <c r="F190" s="70"/>
      <c r="G190" s="43"/>
      <c r="H190" s="71"/>
      <c r="I190" s="72"/>
      <c r="J190" s="145" t="e">
        <f t="shared" si="3"/>
        <v>#DIV/0!</v>
      </c>
      <c r="K190" s="42"/>
      <c r="L190" s="42"/>
      <c r="M190" s="41"/>
    </row>
    <row r="191" spans="1:13">
      <c r="A191" s="24">
        <v>184</v>
      </c>
      <c r="B191" s="41"/>
      <c r="C191" s="41"/>
      <c r="D191" s="41"/>
      <c r="E191" s="70"/>
      <c r="F191" s="70"/>
      <c r="G191" s="43"/>
      <c r="H191" s="71"/>
      <c r="I191" s="72"/>
      <c r="J191" s="145" t="e">
        <f t="shared" si="3"/>
        <v>#DIV/0!</v>
      </c>
      <c r="K191" s="42"/>
      <c r="L191" s="42"/>
      <c r="M191" s="41"/>
    </row>
    <row r="192" spans="1:13">
      <c r="A192" s="24">
        <v>185</v>
      </c>
      <c r="B192" s="41"/>
      <c r="C192" s="41"/>
      <c r="D192" s="41"/>
      <c r="E192" s="70"/>
      <c r="F192" s="70"/>
      <c r="G192" s="43"/>
      <c r="H192" s="71"/>
      <c r="I192" s="72"/>
      <c r="J192" s="145" t="e">
        <f t="shared" si="3"/>
        <v>#DIV/0!</v>
      </c>
      <c r="K192" s="42"/>
      <c r="L192" s="42"/>
      <c r="M192" s="41"/>
    </row>
    <row r="193" spans="1:13">
      <c r="A193" s="65">
        <v>186</v>
      </c>
      <c r="B193" s="41"/>
      <c r="C193" s="41"/>
      <c r="D193" s="41"/>
      <c r="E193" s="70"/>
      <c r="F193" s="70"/>
      <c r="G193" s="43"/>
      <c r="H193" s="71"/>
      <c r="I193" s="72"/>
      <c r="J193" s="158" t="e">
        <f t="shared" si="3"/>
        <v>#DIV/0!</v>
      </c>
      <c r="K193" s="42"/>
      <c r="L193" s="42"/>
      <c r="M193" s="41"/>
    </row>
    <row r="194" spans="1:13">
      <c r="A194" s="65">
        <v>187</v>
      </c>
      <c r="B194" s="41"/>
      <c r="C194" s="41"/>
      <c r="D194" s="41"/>
      <c r="E194" s="70"/>
      <c r="F194" s="70"/>
      <c r="G194" s="43"/>
      <c r="H194" s="71"/>
      <c r="I194" s="72"/>
      <c r="J194" s="158" t="e">
        <f t="shared" si="3"/>
        <v>#DIV/0!</v>
      </c>
      <c r="K194" s="42"/>
      <c r="L194" s="42"/>
      <c r="M194" s="41"/>
    </row>
    <row r="195" spans="1:13">
      <c r="A195" s="24">
        <v>188</v>
      </c>
      <c r="B195" s="41"/>
      <c r="C195" s="41"/>
      <c r="D195" s="41"/>
      <c r="E195" s="70"/>
      <c r="F195" s="70"/>
      <c r="G195" s="43"/>
      <c r="H195" s="71"/>
      <c r="I195" s="72"/>
      <c r="J195" s="145" t="e">
        <f t="shared" si="3"/>
        <v>#DIV/0!</v>
      </c>
      <c r="K195" s="42"/>
      <c r="L195" s="42"/>
      <c r="M195" s="41"/>
    </row>
    <row r="196" spans="1:13">
      <c r="A196" s="24">
        <v>189</v>
      </c>
      <c r="B196" s="41"/>
      <c r="C196" s="41"/>
      <c r="D196" s="41"/>
      <c r="E196" s="70"/>
      <c r="F196" s="70"/>
      <c r="G196" s="43"/>
      <c r="H196" s="71"/>
      <c r="I196" s="72"/>
      <c r="J196" s="158" t="e">
        <f t="shared" si="3"/>
        <v>#DIV/0!</v>
      </c>
      <c r="K196" s="42"/>
      <c r="L196" s="42"/>
      <c r="M196" s="41"/>
    </row>
    <row r="197" spans="1:13">
      <c r="A197" s="24">
        <v>190</v>
      </c>
      <c r="B197" s="41"/>
      <c r="C197" s="41"/>
      <c r="D197" s="41"/>
      <c r="E197" s="70"/>
      <c r="F197" s="70"/>
      <c r="G197" s="43"/>
      <c r="H197" s="71"/>
      <c r="I197" s="72"/>
      <c r="J197" s="158" t="e">
        <f t="shared" si="3"/>
        <v>#DIV/0!</v>
      </c>
      <c r="K197" s="42"/>
      <c r="L197" s="42"/>
      <c r="M197" s="41"/>
    </row>
    <row r="198" spans="1:13">
      <c r="A198" s="24">
        <v>191</v>
      </c>
      <c r="B198" s="41"/>
      <c r="C198" s="41"/>
      <c r="D198" s="41"/>
      <c r="E198" s="70"/>
      <c r="F198" s="70"/>
      <c r="G198" s="43"/>
      <c r="H198" s="71"/>
      <c r="I198" s="72"/>
      <c r="J198" s="145" t="e">
        <f t="shared" si="3"/>
        <v>#DIV/0!</v>
      </c>
      <c r="K198" s="42"/>
      <c r="L198" s="42"/>
      <c r="M198" s="41"/>
    </row>
    <row r="199" spans="1:13">
      <c r="A199" s="24">
        <v>192</v>
      </c>
      <c r="B199" s="41"/>
      <c r="C199" s="41"/>
      <c r="D199" s="41"/>
      <c r="E199" s="70"/>
      <c r="F199" s="70"/>
      <c r="G199" s="43"/>
      <c r="H199" s="71"/>
      <c r="I199" s="72"/>
      <c r="J199" s="145" t="e">
        <f t="shared" si="3"/>
        <v>#DIV/0!</v>
      </c>
      <c r="K199" s="42"/>
      <c r="L199" s="42"/>
      <c r="M199" s="41"/>
    </row>
    <row r="200" spans="1:13">
      <c r="A200" s="24">
        <v>193</v>
      </c>
      <c r="B200" s="41"/>
      <c r="C200" s="41"/>
      <c r="D200" s="41"/>
      <c r="E200" s="70"/>
      <c r="F200" s="70"/>
      <c r="G200" s="43"/>
      <c r="H200" s="71"/>
      <c r="I200" s="72"/>
      <c r="J200" s="145" t="e">
        <f t="shared" ref="J200:J263" si="4">H200/I200</f>
        <v>#DIV/0!</v>
      </c>
      <c r="K200" s="42"/>
      <c r="L200" s="42"/>
      <c r="M200" s="41"/>
    </row>
    <row r="201" spans="1:13">
      <c r="A201" s="24">
        <v>194</v>
      </c>
      <c r="B201" s="41"/>
      <c r="C201" s="41"/>
      <c r="D201" s="41"/>
      <c r="E201" s="70"/>
      <c r="F201" s="70"/>
      <c r="G201" s="43"/>
      <c r="H201" s="71"/>
      <c r="I201" s="72"/>
      <c r="J201" s="145" t="e">
        <f t="shared" si="4"/>
        <v>#DIV/0!</v>
      </c>
      <c r="K201" s="42"/>
      <c r="L201" s="42"/>
      <c r="M201" s="41"/>
    </row>
    <row r="202" spans="1:13">
      <c r="A202" s="24">
        <v>195</v>
      </c>
      <c r="B202" s="41"/>
      <c r="C202" s="41"/>
      <c r="D202" s="41"/>
      <c r="E202" s="70"/>
      <c r="F202" s="70"/>
      <c r="G202" s="43"/>
      <c r="H202" s="71"/>
      <c r="I202" s="72"/>
      <c r="J202" s="158" t="e">
        <f t="shared" si="4"/>
        <v>#DIV/0!</v>
      </c>
      <c r="K202" s="42"/>
      <c r="L202" s="42"/>
      <c r="M202" s="41"/>
    </row>
    <row r="203" spans="1:13">
      <c r="A203" s="65">
        <v>196</v>
      </c>
      <c r="B203" s="41"/>
      <c r="C203" s="41"/>
      <c r="D203" s="41"/>
      <c r="E203" s="70"/>
      <c r="F203" s="70"/>
      <c r="G203" s="43"/>
      <c r="H203" s="71"/>
      <c r="I203" s="72"/>
      <c r="J203" s="158" t="e">
        <f t="shared" si="4"/>
        <v>#DIV/0!</v>
      </c>
      <c r="K203" s="42"/>
      <c r="L203" s="42"/>
      <c r="M203" s="41"/>
    </row>
    <row r="204" spans="1:13">
      <c r="A204" s="65">
        <v>197</v>
      </c>
      <c r="B204" s="41"/>
      <c r="C204" s="41"/>
      <c r="D204" s="41"/>
      <c r="E204" s="70"/>
      <c r="F204" s="70"/>
      <c r="G204" s="43"/>
      <c r="H204" s="71"/>
      <c r="I204" s="72"/>
      <c r="J204" s="145" t="e">
        <f t="shared" si="4"/>
        <v>#DIV/0!</v>
      </c>
      <c r="K204" s="42"/>
      <c r="L204" s="42"/>
      <c r="M204" s="41"/>
    </row>
    <row r="205" spans="1:13">
      <c r="A205" s="24">
        <v>198</v>
      </c>
      <c r="B205" s="41"/>
      <c r="C205" s="41"/>
      <c r="D205" s="41"/>
      <c r="E205" s="70"/>
      <c r="F205" s="70"/>
      <c r="G205" s="43"/>
      <c r="H205" s="71"/>
      <c r="I205" s="72"/>
      <c r="J205" s="158" t="e">
        <f t="shared" si="4"/>
        <v>#DIV/0!</v>
      </c>
      <c r="K205" s="42"/>
      <c r="L205" s="42"/>
      <c r="M205" s="41"/>
    </row>
    <row r="206" spans="1:13">
      <c r="A206" s="24">
        <v>199</v>
      </c>
      <c r="B206" s="41"/>
      <c r="C206" s="41"/>
      <c r="D206" s="41"/>
      <c r="E206" s="70"/>
      <c r="F206" s="70"/>
      <c r="G206" s="43"/>
      <c r="H206" s="71"/>
      <c r="I206" s="72"/>
      <c r="J206" s="158" t="e">
        <f t="shared" si="4"/>
        <v>#DIV/0!</v>
      </c>
      <c r="K206" s="42"/>
      <c r="L206" s="42"/>
      <c r="M206" s="41"/>
    </row>
    <row r="207" spans="1:13">
      <c r="A207" s="24">
        <v>200</v>
      </c>
      <c r="B207" s="41"/>
      <c r="C207" s="41"/>
      <c r="D207" s="41"/>
      <c r="E207" s="70"/>
      <c r="F207" s="70"/>
      <c r="G207" s="43"/>
      <c r="H207" s="71"/>
      <c r="I207" s="72"/>
      <c r="J207" s="145" t="e">
        <f t="shared" si="4"/>
        <v>#DIV/0!</v>
      </c>
      <c r="K207" s="42"/>
      <c r="L207" s="42"/>
      <c r="M207" s="41"/>
    </row>
    <row r="208" spans="1:13">
      <c r="A208" s="24">
        <v>201</v>
      </c>
      <c r="B208" s="41"/>
      <c r="C208" s="41"/>
      <c r="D208" s="41"/>
      <c r="E208" s="70"/>
      <c r="F208" s="70"/>
      <c r="G208" s="43"/>
      <c r="H208" s="71"/>
      <c r="I208" s="72"/>
      <c r="J208" s="145" t="e">
        <f t="shared" si="4"/>
        <v>#DIV/0!</v>
      </c>
      <c r="K208" s="42"/>
      <c r="L208" s="42"/>
      <c r="M208" s="41"/>
    </row>
    <row r="209" spans="1:13">
      <c r="A209" s="24">
        <v>202</v>
      </c>
      <c r="B209" s="41"/>
      <c r="C209" s="41"/>
      <c r="D209" s="41"/>
      <c r="E209" s="70"/>
      <c r="F209" s="70"/>
      <c r="G209" s="43"/>
      <c r="H209" s="71"/>
      <c r="I209" s="72"/>
      <c r="J209" s="145" t="e">
        <f t="shared" si="4"/>
        <v>#DIV/0!</v>
      </c>
      <c r="K209" s="42"/>
      <c r="L209" s="42"/>
      <c r="M209" s="41"/>
    </row>
    <row r="210" spans="1:13">
      <c r="A210" s="24">
        <v>203</v>
      </c>
      <c r="B210" s="41"/>
      <c r="C210" s="41"/>
      <c r="D210" s="41"/>
      <c r="E210" s="70"/>
      <c r="F210" s="70"/>
      <c r="G210" s="43"/>
      <c r="H210" s="71"/>
      <c r="I210" s="72"/>
      <c r="J210" s="145" t="e">
        <f t="shared" si="4"/>
        <v>#DIV/0!</v>
      </c>
      <c r="K210" s="42"/>
      <c r="L210" s="42"/>
      <c r="M210" s="41"/>
    </row>
    <row r="211" spans="1:13">
      <c r="A211" s="24">
        <v>204</v>
      </c>
      <c r="B211" s="41"/>
      <c r="C211" s="41"/>
      <c r="D211" s="41"/>
      <c r="E211" s="70"/>
      <c r="F211" s="70"/>
      <c r="G211" s="43"/>
      <c r="H211" s="71"/>
      <c r="I211" s="72"/>
      <c r="J211" s="158" t="e">
        <f t="shared" si="4"/>
        <v>#DIV/0!</v>
      </c>
      <c r="K211" s="42"/>
      <c r="L211" s="42"/>
      <c r="M211" s="41"/>
    </row>
    <row r="212" spans="1:13">
      <c r="A212" s="24">
        <v>205</v>
      </c>
      <c r="B212" s="41"/>
      <c r="C212" s="41"/>
      <c r="D212" s="41"/>
      <c r="E212" s="70"/>
      <c r="F212" s="70"/>
      <c r="G212" s="43"/>
      <c r="H212" s="71"/>
      <c r="I212" s="72"/>
      <c r="J212" s="158" t="e">
        <f t="shared" si="4"/>
        <v>#DIV/0!</v>
      </c>
      <c r="K212" s="42"/>
      <c r="L212" s="42"/>
      <c r="M212" s="41"/>
    </row>
    <row r="213" spans="1:13">
      <c r="A213" s="65">
        <v>206</v>
      </c>
      <c r="B213" s="41"/>
      <c r="C213" s="41"/>
      <c r="D213" s="41"/>
      <c r="E213" s="70"/>
      <c r="F213" s="70"/>
      <c r="G213" s="43"/>
      <c r="H213" s="71"/>
      <c r="I213" s="72"/>
      <c r="J213" s="145" t="e">
        <f t="shared" si="4"/>
        <v>#DIV/0!</v>
      </c>
      <c r="K213" s="42"/>
      <c r="L213" s="42"/>
      <c r="M213" s="41"/>
    </row>
    <row r="214" spans="1:13">
      <c r="A214" s="65">
        <v>207</v>
      </c>
      <c r="B214" s="41"/>
      <c r="C214" s="41"/>
      <c r="D214" s="41"/>
      <c r="E214" s="70"/>
      <c r="F214" s="70"/>
      <c r="G214" s="43"/>
      <c r="H214" s="71"/>
      <c r="I214" s="72"/>
      <c r="J214" s="158" t="e">
        <f t="shared" si="4"/>
        <v>#DIV/0!</v>
      </c>
      <c r="K214" s="42"/>
      <c r="L214" s="42"/>
      <c r="M214" s="41"/>
    </row>
    <row r="215" spans="1:13">
      <c r="A215" s="24">
        <v>208</v>
      </c>
      <c r="B215" s="41"/>
      <c r="C215" s="41"/>
      <c r="D215" s="41"/>
      <c r="E215" s="70"/>
      <c r="F215" s="70"/>
      <c r="G215" s="43"/>
      <c r="H215" s="71"/>
      <c r="I215" s="72"/>
      <c r="J215" s="158" t="e">
        <f t="shared" si="4"/>
        <v>#DIV/0!</v>
      </c>
      <c r="K215" s="42"/>
      <c r="L215" s="42"/>
      <c r="M215" s="41"/>
    </row>
    <row r="216" spans="1:13">
      <c r="A216" s="24">
        <v>209</v>
      </c>
      <c r="B216" s="41"/>
      <c r="C216" s="41"/>
      <c r="D216" s="41"/>
      <c r="E216" s="70"/>
      <c r="F216" s="70"/>
      <c r="G216" s="43"/>
      <c r="H216" s="71"/>
      <c r="I216" s="72"/>
      <c r="J216" s="145" t="e">
        <f t="shared" si="4"/>
        <v>#DIV/0!</v>
      </c>
      <c r="K216" s="42"/>
      <c r="L216" s="42"/>
      <c r="M216" s="41"/>
    </row>
    <row r="217" spans="1:13">
      <c r="A217" s="24">
        <v>210</v>
      </c>
      <c r="B217" s="41"/>
      <c r="C217" s="41"/>
      <c r="D217" s="41"/>
      <c r="E217" s="70"/>
      <c r="F217" s="70"/>
      <c r="G217" s="43"/>
      <c r="H217" s="71"/>
      <c r="I217" s="72"/>
      <c r="J217" s="145" t="e">
        <f t="shared" si="4"/>
        <v>#DIV/0!</v>
      </c>
      <c r="K217" s="42"/>
      <c r="L217" s="42"/>
      <c r="M217" s="41"/>
    </row>
    <row r="218" spans="1:13">
      <c r="A218" s="24">
        <v>211</v>
      </c>
      <c r="B218" s="41"/>
      <c r="C218" s="41"/>
      <c r="D218" s="41"/>
      <c r="E218" s="70"/>
      <c r="F218" s="70"/>
      <c r="G218" s="43"/>
      <c r="H218" s="71"/>
      <c r="I218" s="72"/>
      <c r="J218" s="145" t="e">
        <f t="shared" si="4"/>
        <v>#DIV/0!</v>
      </c>
      <c r="K218" s="42"/>
      <c r="L218" s="42"/>
      <c r="M218" s="41"/>
    </row>
    <row r="219" spans="1:13">
      <c r="A219" s="24">
        <v>212</v>
      </c>
      <c r="B219" s="41"/>
      <c r="C219" s="41"/>
      <c r="D219" s="41"/>
      <c r="E219" s="70"/>
      <c r="F219" s="70"/>
      <c r="G219" s="43"/>
      <c r="H219" s="71"/>
      <c r="I219" s="72"/>
      <c r="J219" s="145" t="e">
        <f t="shared" si="4"/>
        <v>#DIV/0!</v>
      </c>
      <c r="K219" s="42"/>
      <c r="L219" s="42"/>
      <c r="M219" s="41"/>
    </row>
    <row r="220" spans="1:13">
      <c r="A220" s="24">
        <v>213</v>
      </c>
      <c r="B220" s="41"/>
      <c r="C220" s="41"/>
      <c r="D220" s="41"/>
      <c r="E220" s="70"/>
      <c r="F220" s="70"/>
      <c r="G220" s="43"/>
      <c r="H220" s="71"/>
      <c r="I220" s="72"/>
      <c r="J220" s="158" t="e">
        <f t="shared" si="4"/>
        <v>#DIV/0!</v>
      </c>
      <c r="K220" s="42"/>
      <c r="L220" s="42"/>
      <c r="M220" s="41"/>
    </row>
    <row r="221" spans="1:13">
      <c r="A221" s="24">
        <v>214</v>
      </c>
      <c r="B221" s="41"/>
      <c r="C221" s="41"/>
      <c r="D221" s="41"/>
      <c r="E221" s="70"/>
      <c r="F221" s="70"/>
      <c r="G221" s="43"/>
      <c r="H221" s="71"/>
      <c r="I221" s="72"/>
      <c r="J221" s="158" t="e">
        <f t="shared" si="4"/>
        <v>#DIV/0!</v>
      </c>
      <c r="K221" s="42"/>
      <c r="L221" s="42"/>
      <c r="M221" s="41"/>
    </row>
    <row r="222" spans="1:13">
      <c r="A222" s="24">
        <v>215</v>
      </c>
      <c r="B222" s="41"/>
      <c r="C222" s="41"/>
      <c r="D222" s="41"/>
      <c r="E222" s="70"/>
      <c r="F222" s="70"/>
      <c r="G222" s="43"/>
      <c r="H222" s="71"/>
      <c r="I222" s="72"/>
      <c r="J222" s="145" t="e">
        <f t="shared" si="4"/>
        <v>#DIV/0!</v>
      </c>
      <c r="K222" s="42"/>
      <c r="L222" s="42"/>
      <c r="M222" s="41"/>
    </row>
    <row r="223" spans="1:13">
      <c r="A223" s="65">
        <v>216</v>
      </c>
      <c r="B223" s="41"/>
      <c r="C223" s="41"/>
      <c r="D223" s="41"/>
      <c r="E223" s="70"/>
      <c r="F223" s="70"/>
      <c r="G223" s="43"/>
      <c r="H223" s="71"/>
      <c r="I223" s="72"/>
      <c r="J223" s="158" t="e">
        <f t="shared" si="4"/>
        <v>#DIV/0!</v>
      </c>
      <c r="K223" s="42"/>
      <c r="L223" s="42"/>
      <c r="M223" s="41"/>
    </row>
    <row r="224" spans="1:13">
      <c r="A224" s="65">
        <v>217</v>
      </c>
      <c r="B224" s="41"/>
      <c r="C224" s="41"/>
      <c r="D224" s="41"/>
      <c r="E224" s="70"/>
      <c r="F224" s="70"/>
      <c r="G224" s="43"/>
      <c r="H224" s="71"/>
      <c r="I224" s="72"/>
      <c r="J224" s="158" t="e">
        <f t="shared" si="4"/>
        <v>#DIV/0!</v>
      </c>
      <c r="K224" s="42"/>
      <c r="L224" s="42"/>
      <c r="M224" s="41"/>
    </row>
    <row r="225" spans="1:13">
      <c r="A225" s="24">
        <v>218</v>
      </c>
      <c r="B225" s="41"/>
      <c r="C225" s="41"/>
      <c r="D225" s="41"/>
      <c r="E225" s="70"/>
      <c r="F225" s="70"/>
      <c r="G225" s="43"/>
      <c r="H225" s="71"/>
      <c r="I225" s="72"/>
      <c r="J225" s="145" t="e">
        <f t="shared" si="4"/>
        <v>#DIV/0!</v>
      </c>
      <c r="K225" s="42"/>
      <c r="L225" s="42"/>
      <c r="M225" s="41"/>
    </row>
    <row r="226" spans="1:13">
      <c r="A226" s="24">
        <v>219</v>
      </c>
      <c r="B226" s="41"/>
      <c r="C226" s="41"/>
      <c r="D226" s="41"/>
      <c r="E226" s="70"/>
      <c r="F226" s="70"/>
      <c r="G226" s="43"/>
      <c r="H226" s="71"/>
      <c r="I226" s="72"/>
      <c r="J226" s="145" t="e">
        <f t="shared" si="4"/>
        <v>#DIV/0!</v>
      </c>
      <c r="K226" s="42"/>
      <c r="L226" s="42"/>
      <c r="M226" s="41"/>
    </row>
    <row r="227" spans="1:13">
      <c r="A227" s="24">
        <v>220</v>
      </c>
      <c r="B227" s="41"/>
      <c r="C227" s="41"/>
      <c r="D227" s="41"/>
      <c r="E227" s="70"/>
      <c r="F227" s="70"/>
      <c r="G227" s="43"/>
      <c r="H227" s="71"/>
      <c r="I227" s="72"/>
      <c r="J227" s="145" t="e">
        <f t="shared" si="4"/>
        <v>#DIV/0!</v>
      </c>
      <c r="K227" s="42"/>
      <c r="L227" s="42"/>
      <c r="M227" s="41"/>
    </row>
    <row r="228" spans="1:13">
      <c r="A228" s="24">
        <v>221</v>
      </c>
      <c r="B228" s="41"/>
      <c r="C228" s="41"/>
      <c r="D228" s="41"/>
      <c r="E228" s="70"/>
      <c r="F228" s="70"/>
      <c r="G228" s="43"/>
      <c r="H228" s="71"/>
      <c r="I228" s="72"/>
      <c r="J228" s="145" t="e">
        <f t="shared" si="4"/>
        <v>#DIV/0!</v>
      </c>
      <c r="K228" s="42"/>
      <c r="L228" s="42"/>
      <c r="M228" s="41"/>
    </row>
    <row r="229" spans="1:13">
      <c r="A229" s="24">
        <v>222</v>
      </c>
      <c r="B229" s="41"/>
      <c r="C229" s="41"/>
      <c r="D229" s="41"/>
      <c r="E229" s="70"/>
      <c r="F229" s="70"/>
      <c r="G229" s="43"/>
      <c r="H229" s="71"/>
      <c r="I229" s="72"/>
      <c r="J229" s="158" t="e">
        <f t="shared" si="4"/>
        <v>#DIV/0!</v>
      </c>
      <c r="K229" s="42"/>
      <c r="L229" s="42"/>
      <c r="M229" s="41"/>
    </row>
    <row r="230" spans="1:13">
      <c r="A230" s="24">
        <v>223</v>
      </c>
      <c r="B230" s="41"/>
      <c r="C230" s="41"/>
      <c r="D230" s="41"/>
      <c r="E230" s="70"/>
      <c r="F230" s="70"/>
      <c r="G230" s="43"/>
      <c r="H230" s="71"/>
      <c r="I230" s="72"/>
      <c r="J230" s="158" t="e">
        <f t="shared" si="4"/>
        <v>#DIV/0!</v>
      </c>
      <c r="K230" s="42"/>
      <c r="L230" s="42"/>
      <c r="M230" s="41"/>
    </row>
    <row r="231" spans="1:13">
      <c r="A231" s="24">
        <v>224</v>
      </c>
      <c r="B231" s="41"/>
      <c r="C231" s="41"/>
      <c r="D231" s="41"/>
      <c r="E231" s="70"/>
      <c r="F231" s="70"/>
      <c r="G231" s="43"/>
      <c r="H231" s="71"/>
      <c r="I231" s="72"/>
      <c r="J231" s="145" t="e">
        <f t="shared" si="4"/>
        <v>#DIV/0!</v>
      </c>
      <c r="K231" s="42"/>
      <c r="L231" s="42"/>
      <c r="M231" s="41"/>
    </row>
    <row r="232" spans="1:13">
      <c r="A232" s="24">
        <v>225</v>
      </c>
      <c r="B232" s="41"/>
      <c r="C232" s="41"/>
      <c r="D232" s="41"/>
      <c r="E232" s="70"/>
      <c r="F232" s="70"/>
      <c r="G232" s="43"/>
      <c r="H232" s="71"/>
      <c r="I232" s="72"/>
      <c r="J232" s="158" t="e">
        <f t="shared" si="4"/>
        <v>#DIV/0!</v>
      </c>
      <c r="K232" s="42"/>
      <c r="L232" s="42"/>
      <c r="M232" s="41"/>
    </row>
    <row r="233" spans="1:13">
      <c r="A233" s="65">
        <v>226</v>
      </c>
      <c r="B233" s="41"/>
      <c r="C233" s="41"/>
      <c r="D233" s="41"/>
      <c r="E233" s="70"/>
      <c r="F233" s="70"/>
      <c r="G233" s="43"/>
      <c r="H233" s="71"/>
      <c r="I233" s="72"/>
      <c r="J233" s="158" t="e">
        <f t="shared" si="4"/>
        <v>#DIV/0!</v>
      </c>
      <c r="K233" s="42"/>
      <c r="L233" s="42"/>
      <c r="M233" s="41"/>
    </row>
    <row r="234" spans="1:13">
      <c r="A234" s="65">
        <v>227</v>
      </c>
      <c r="B234" s="41"/>
      <c r="C234" s="41"/>
      <c r="D234" s="41"/>
      <c r="E234" s="70"/>
      <c r="F234" s="70"/>
      <c r="G234" s="43"/>
      <c r="H234" s="71"/>
      <c r="I234" s="72"/>
      <c r="J234" s="145" t="e">
        <f t="shared" si="4"/>
        <v>#DIV/0!</v>
      </c>
      <c r="K234" s="42"/>
      <c r="L234" s="42"/>
      <c r="M234" s="41"/>
    </row>
    <row r="235" spans="1:13">
      <c r="A235" s="24">
        <v>228</v>
      </c>
      <c r="B235" s="41"/>
      <c r="C235" s="41"/>
      <c r="D235" s="41"/>
      <c r="E235" s="70"/>
      <c r="F235" s="70"/>
      <c r="G235" s="43"/>
      <c r="H235" s="71"/>
      <c r="I235" s="72"/>
      <c r="J235" s="145" t="e">
        <f t="shared" si="4"/>
        <v>#DIV/0!</v>
      </c>
      <c r="K235" s="42"/>
      <c r="L235" s="42"/>
      <c r="M235" s="41"/>
    </row>
    <row r="236" spans="1:13">
      <c r="A236" s="24">
        <v>229</v>
      </c>
      <c r="B236" s="41"/>
      <c r="C236" s="41"/>
      <c r="D236" s="41"/>
      <c r="E236" s="70"/>
      <c r="F236" s="70"/>
      <c r="G236" s="43"/>
      <c r="H236" s="71"/>
      <c r="I236" s="72"/>
      <c r="J236" s="145" t="e">
        <f t="shared" si="4"/>
        <v>#DIV/0!</v>
      </c>
      <c r="K236" s="42"/>
      <c r="L236" s="42"/>
      <c r="M236" s="41"/>
    </row>
    <row r="237" spans="1:13">
      <c r="A237" s="24">
        <v>230</v>
      </c>
      <c r="B237" s="41"/>
      <c r="C237" s="41"/>
      <c r="D237" s="41"/>
      <c r="E237" s="70"/>
      <c r="F237" s="70"/>
      <c r="G237" s="43"/>
      <c r="H237" s="71"/>
      <c r="I237" s="72"/>
      <c r="J237" s="145" t="e">
        <f t="shared" si="4"/>
        <v>#DIV/0!</v>
      </c>
      <c r="K237" s="42"/>
      <c r="L237" s="42"/>
      <c r="M237" s="41"/>
    </row>
    <row r="238" spans="1:13">
      <c r="A238" s="24">
        <v>231</v>
      </c>
      <c r="B238" s="41"/>
      <c r="C238" s="41"/>
      <c r="D238" s="41"/>
      <c r="E238" s="70"/>
      <c r="F238" s="70"/>
      <c r="G238" s="43"/>
      <c r="H238" s="71"/>
      <c r="I238" s="72"/>
      <c r="J238" s="158" t="e">
        <f t="shared" si="4"/>
        <v>#DIV/0!</v>
      </c>
      <c r="K238" s="42"/>
      <c r="L238" s="42"/>
      <c r="M238" s="41"/>
    </row>
    <row r="239" spans="1:13">
      <c r="A239" s="24">
        <v>232</v>
      </c>
      <c r="B239" s="41"/>
      <c r="C239" s="41"/>
      <c r="D239" s="41"/>
      <c r="E239" s="70"/>
      <c r="F239" s="70"/>
      <c r="G239" s="43"/>
      <c r="H239" s="71"/>
      <c r="I239" s="72"/>
      <c r="J239" s="158" t="e">
        <f t="shared" si="4"/>
        <v>#DIV/0!</v>
      </c>
      <c r="K239" s="42"/>
      <c r="L239" s="42"/>
      <c r="M239" s="41"/>
    </row>
    <row r="240" spans="1:13">
      <c r="A240" s="24">
        <v>233</v>
      </c>
      <c r="B240" s="41"/>
      <c r="C240" s="41"/>
      <c r="D240" s="41"/>
      <c r="E240" s="70"/>
      <c r="F240" s="70"/>
      <c r="G240" s="43"/>
      <c r="H240" s="71"/>
      <c r="I240" s="72"/>
      <c r="J240" s="145" t="e">
        <f t="shared" si="4"/>
        <v>#DIV/0!</v>
      </c>
      <c r="K240" s="42"/>
      <c r="L240" s="42"/>
      <c r="M240" s="41"/>
    </row>
    <row r="241" spans="1:13">
      <c r="A241" s="24">
        <v>234</v>
      </c>
      <c r="B241" s="41"/>
      <c r="C241" s="41"/>
      <c r="D241" s="41"/>
      <c r="E241" s="70"/>
      <c r="F241" s="70"/>
      <c r="G241" s="43"/>
      <c r="H241" s="71"/>
      <c r="I241" s="72"/>
      <c r="J241" s="158" t="e">
        <f t="shared" si="4"/>
        <v>#DIV/0!</v>
      </c>
      <c r="K241" s="42"/>
      <c r="L241" s="42"/>
      <c r="M241" s="41"/>
    </row>
    <row r="242" spans="1:13">
      <c r="A242" s="24">
        <v>235</v>
      </c>
      <c r="B242" s="41"/>
      <c r="C242" s="41"/>
      <c r="D242" s="41"/>
      <c r="E242" s="70"/>
      <c r="F242" s="70"/>
      <c r="G242" s="43"/>
      <c r="H242" s="71"/>
      <c r="I242" s="72"/>
      <c r="J242" s="158" t="e">
        <f t="shared" si="4"/>
        <v>#DIV/0!</v>
      </c>
      <c r="K242" s="42"/>
      <c r="L242" s="42"/>
      <c r="M242" s="41"/>
    </row>
    <row r="243" spans="1:13">
      <c r="A243" s="65">
        <v>236</v>
      </c>
      <c r="B243" s="41"/>
      <c r="C243" s="41"/>
      <c r="D243" s="41"/>
      <c r="E243" s="70"/>
      <c r="F243" s="70"/>
      <c r="G243" s="43"/>
      <c r="H243" s="71"/>
      <c r="I243" s="72"/>
      <c r="J243" s="145" t="e">
        <f t="shared" si="4"/>
        <v>#DIV/0!</v>
      </c>
      <c r="K243" s="42"/>
      <c r="L243" s="42"/>
      <c r="M243" s="41"/>
    </row>
    <row r="244" spans="1:13">
      <c r="A244" s="65">
        <v>237</v>
      </c>
      <c r="B244" s="41"/>
      <c r="C244" s="41"/>
      <c r="D244" s="41"/>
      <c r="E244" s="70"/>
      <c r="F244" s="70"/>
      <c r="G244" s="43"/>
      <c r="H244" s="71"/>
      <c r="I244" s="72"/>
      <c r="J244" s="145" t="e">
        <f t="shared" si="4"/>
        <v>#DIV/0!</v>
      </c>
      <c r="K244" s="42"/>
      <c r="L244" s="42"/>
      <c r="M244" s="41"/>
    </row>
    <row r="245" spans="1:13">
      <c r="A245" s="24">
        <v>238</v>
      </c>
      <c r="B245" s="41"/>
      <c r="C245" s="41"/>
      <c r="D245" s="41"/>
      <c r="E245" s="70"/>
      <c r="F245" s="70"/>
      <c r="G245" s="43"/>
      <c r="H245" s="71"/>
      <c r="I245" s="72"/>
      <c r="J245" s="145" t="e">
        <f t="shared" si="4"/>
        <v>#DIV/0!</v>
      </c>
      <c r="K245" s="42"/>
      <c r="L245" s="42"/>
      <c r="M245" s="41"/>
    </row>
    <row r="246" spans="1:13">
      <c r="A246" s="24">
        <v>239</v>
      </c>
      <c r="B246" s="41"/>
      <c r="C246" s="41"/>
      <c r="D246" s="41"/>
      <c r="E246" s="70"/>
      <c r="F246" s="70"/>
      <c r="G246" s="43"/>
      <c r="H246" s="71"/>
      <c r="I246" s="72"/>
      <c r="J246" s="145" t="e">
        <f t="shared" si="4"/>
        <v>#DIV/0!</v>
      </c>
      <c r="K246" s="42"/>
      <c r="L246" s="42"/>
      <c r="M246" s="41"/>
    </row>
    <row r="247" spans="1:13">
      <c r="A247" s="24">
        <v>240</v>
      </c>
      <c r="B247" s="41"/>
      <c r="C247" s="41"/>
      <c r="D247" s="41"/>
      <c r="E247" s="70"/>
      <c r="F247" s="70"/>
      <c r="G247" s="43"/>
      <c r="H247" s="71"/>
      <c r="I247" s="72"/>
      <c r="J247" s="158" t="e">
        <f t="shared" si="4"/>
        <v>#DIV/0!</v>
      </c>
      <c r="K247" s="42"/>
      <c r="L247" s="42"/>
      <c r="M247" s="41"/>
    </row>
    <row r="248" spans="1:13">
      <c r="A248" s="24">
        <v>241</v>
      </c>
      <c r="B248" s="41"/>
      <c r="C248" s="41"/>
      <c r="D248" s="41"/>
      <c r="E248" s="70"/>
      <c r="F248" s="70"/>
      <c r="G248" s="43"/>
      <c r="H248" s="71"/>
      <c r="I248" s="72"/>
      <c r="J248" s="158" t="e">
        <f t="shared" si="4"/>
        <v>#DIV/0!</v>
      </c>
      <c r="K248" s="42"/>
      <c r="L248" s="42"/>
      <c r="M248" s="41"/>
    </row>
    <row r="249" spans="1:13">
      <c r="A249" s="24">
        <v>242</v>
      </c>
      <c r="B249" s="41"/>
      <c r="C249" s="41"/>
      <c r="D249" s="41"/>
      <c r="E249" s="70"/>
      <c r="F249" s="70"/>
      <c r="G249" s="43"/>
      <c r="H249" s="71"/>
      <c r="I249" s="72"/>
      <c r="J249" s="145" t="e">
        <f t="shared" si="4"/>
        <v>#DIV/0!</v>
      </c>
      <c r="K249" s="42"/>
      <c r="L249" s="42"/>
      <c r="M249" s="41"/>
    </row>
    <row r="250" spans="1:13">
      <c r="A250" s="24">
        <v>243</v>
      </c>
      <c r="B250" s="41"/>
      <c r="C250" s="41"/>
      <c r="D250" s="41"/>
      <c r="E250" s="70"/>
      <c r="F250" s="70"/>
      <c r="G250" s="43"/>
      <c r="H250" s="71"/>
      <c r="I250" s="72"/>
      <c r="J250" s="158" t="e">
        <f t="shared" si="4"/>
        <v>#DIV/0!</v>
      </c>
      <c r="K250" s="42"/>
      <c r="L250" s="42"/>
      <c r="M250" s="41"/>
    </row>
    <row r="251" spans="1:13">
      <c r="A251" s="24">
        <v>244</v>
      </c>
      <c r="B251" s="41"/>
      <c r="C251" s="41"/>
      <c r="D251" s="41"/>
      <c r="E251" s="70"/>
      <c r="F251" s="70"/>
      <c r="G251" s="43"/>
      <c r="H251" s="71"/>
      <c r="I251" s="72"/>
      <c r="J251" s="158" t="e">
        <f t="shared" si="4"/>
        <v>#DIV/0!</v>
      </c>
      <c r="K251" s="42"/>
      <c r="L251" s="42"/>
      <c r="M251" s="41"/>
    </row>
    <row r="252" spans="1:13">
      <c r="A252" s="24">
        <v>245</v>
      </c>
      <c r="B252" s="41"/>
      <c r="C252" s="41"/>
      <c r="D252" s="41"/>
      <c r="E252" s="70"/>
      <c r="F252" s="70"/>
      <c r="G252" s="43"/>
      <c r="H252" s="71"/>
      <c r="I252" s="72"/>
      <c r="J252" s="145" t="e">
        <f t="shared" si="4"/>
        <v>#DIV/0!</v>
      </c>
      <c r="K252" s="42"/>
      <c r="L252" s="42"/>
      <c r="M252" s="41"/>
    </row>
    <row r="253" spans="1:13">
      <c r="A253" s="65">
        <v>246</v>
      </c>
      <c r="B253" s="41"/>
      <c r="C253" s="41"/>
      <c r="D253" s="41"/>
      <c r="E253" s="70"/>
      <c r="F253" s="70"/>
      <c r="G253" s="43"/>
      <c r="H253" s="71"/>
      <c r="I253" s="72"/>
      <c r="J253" s="145" t="e">
        <f t="shared" si="4"/>
        <v>#DIV/0!</v>
      </c>
      <c r="K253" s="42"/>
      <c r="L253" s="42"/>
      <c r="M253" s="41"/>
    </row>
    <row r="254" spans="1:13">
      <c r="A254" s="65">
        <v>247</v>
      </c>
      <c r="B254" s="41"/>
      <c r="C254" s="41"/>
      <c r="D254" s="41"/>
      <c r="E254" s="70"/>
      <c r="F254" s="70"/>
      <c r="G254" s="43"/>
      <c r="H254" s="71"/>
      <c r="I254" s="72"/>
      <c r="J254" s="145" t="e">
        <f t="shared" si="4"/>
        <v>#DIV/0!</v>
      </c>
      <c r="K254" s="42"/>
      <c r="L254" s="42"/>
      <c r="M254" s="41"/>
    </row>
    <row r="255" spans="1:13">
      <c r="A255" s="24">
        <v>248</v>
      </c>
      <c r="B255" s="41"/>
      <c r="C255" s="41"/>
      <c r="D255" s="41"/>
      <c r="E255" s="70"/>
      <c r="F255" s="70"/>
      <c r="G255" s="43"/>
      <c r="H255" s="71"/>
      <c r="I255" s="72"/>
      <c r="J255" s="145" t="e">
        <f t="shared" si="4"/>
        <v>#DIV/0!</v>
      </c>
      <c r="K255" s="42"/>
      <c r="L255" s="42"/>
      <c r="M255" s="41"/>
    </row>
    <row r="256" spans="1:13">
      <c r="A256" s="24">
        <v>249</v>
      </c>
      <c r="B256" s="41"/>
      <c r="C256" s="41"/>
      <c r="D256" s="41"/>
      <c r="E256" s="70"/>
      <c r="F256" s="70"/>
      <c r="G256" s="43"/>
      <c r="H256" s="71"/>
      <c r="I256" s="72"/>
      <c r="J256" s="158" t="e">
        <f t="shared" si="4"/>
        <v>#DIV/0!</v>
      </c>
      <c r="K256" s="42"/>
      <c r="L256" s="42"/>
      <c r="M256" s="41"/>
    </row>
    <row r="257" spans="1:13">
      <c r="A257" s="24">
        <v>250</v>
      </c>
      <c r="B257" s="41"/>
      <c r="C257" s="41"/>
      <c r="D257" s="41"/>
      <c r="E257" s="70"/>
      <c r="F257" s="70"/>
      <c r="G257" s="43"/>
      <c r="H257" s="71"/>
      <c r="I257" s="72"/>
      <c r="J257" s="158" t="e">
        <f t="shared" si="4"/>
        <v>#DIV/0!</v>
      </c>
      <c r="K257" s="42"/>
      <c r="L257" s="42"/>
      <c r="M257" s="41"/>
    </row>
    <row r="258" spans="1:13">
      <c r="A258" s="24">
        <v>251</v>
      </c>
      <c r="B258" s="41"/>
      <c r="C258" s="41"/>
      <c r="D258" s="41"/>
      <c r="E258" s="70"/>
      <c r="F258" s="70"/>
      <c r="G258" s="43"/>
      <c r="H258" s="71"/>
      <c r="I258" s="72"/>
      <c r="J258" s="145" t="e">
        <f t="shared" si="4"/>
        <v>#DIV/0!</v>
      </c>
      <c r="K258" s="42"/>
      <c r="L258" s="42"/>
      <c r="M258" s="41"/>
    </row>
    <row r="259" spans="1:13">
      <c r="A259" s="24">
        <v>252</v>
      </c>
      <c r="B259" s="41"/>
      <c r="C259" s="41"/>
      <c r="D259" s="41"/>
      <c r="E259" s="70"/>
      <c r="F259" s="70"/>
      <c r="G259" s="43"/>
      <c r="H259" s="71"/>
      <c r="I259" s="72"/>
      <c r="J259" s="158" t="e">
        <f t="shared" si="4"/>
        <v>#DIV/0!</v>
      </c>
      <c r="K259" s="42"/>
      <c r="L259" s="42"/>
      <c r="M259" s="41"/>
    </row>
    <row r="260" spans="1:13">
      <c r="A260" s="24">
        <v>253</v>
      </c>
      <c r="B260" s="41"/>
      <c r="C260" s="41"/>
      <c r="D260" s="41"/>
      <c r="E260" s="70"/>
      <c r="F260" s="70"/>
      <c r="G260" s="43"/>
      <c r="H260" s="71"/>
      <c r="I260" s="72"/>
      <c r="J260" s="158" t="e">
        <f t="shared" si="4"/>
        <v>#DIV/0!</v>
      </c>
      <c r="K260" s="42"/>
      <c r="L260" s="42"/>
      <c r="M260" s="41"/>
    </row>
    <row r="261" spans="1:13">
      <c r="A261" s="24">
        <v>254</v>
      </c>
      <c r="B261" s="41"/>
      <c r="C261" s="41"/>
      <c r="D261" s="41"/>
      <c r="E261" s="70"/>
      <c r="F261" s="70"/>
      <c r="G261" s="43"/>
      <c r="H261" s="71"/>
      <c r="I261" s="72"/>
      <c r="J261" s="145" t="e">
        <f t="shared" si="4"/>
        <v>#DIV/0!</v>
      </c>
      <c r="K261" s="42"/>
      <c r="L261" s="42"/>
      <c r="M261" s="41"/>
    </row>
    <row r="262" spans="1:13">
      <c r="A262" s="24">
        <v>255</v>
      </c>
      <c r="B262" s="41"/>
      <c r="C262" s="41"/>
      <c r="D262" s="41"/>
      <c r="E262" s="70"/>
      <c r="F262" s="70"/>
      <c r="G262" s="43"/>
      <c r="H262" s="71"/>
      <c r="I262" s="72"/>
      <c r="J262" s="145" t="e">
        <f t="shared" si="4"/>
        <v>#DIV/0!</v>
      </c>
      <c r="K262" s="42"/>
      <c r="L262" s="42"/>
      <c r="M262" s="41"/>
    </row>
    <row r="263" spans="1:13">
      <c r="A263" s="65">
        <v>256</v>
      </c>
      <c r="B263" s="41"/>
      <c r="C263" s="41"/>
      <c r="D263" s="41"/>
      <c r="E263" s="70"/>
      <c r="F263" s="70"/>
      <c r="G263" s="43"/>
      <c r="H263" s="71"/>
      <c r="I263" s="72"/>
      <c r="J263" s="145" t="e">
        <f t="shared" si="4"/>
        <v>#DIV/0!</v>
      </c>
      <c r="K263" s="42"/>
      <c r="L263" s="42"/>
      <c r="M263" s="41"/>
    </row>
    <row r="264" spans="1:13">
      <c r="A264" s="65">
        <v>257</v>
      </c>
      <c r="B264" s="41"/>
      <c r="C264" s="41"/>
      <c r="D264" s="41"/>
      <c r="E264" s="70"/>
      <c r="F264" s="70"/>
      <c r="G264" s="43"/>
      <c r="H264" s="71"/>
      <c r="I264" s="72"/>
      <c r="J264" s="145" t="e">
        <f t="shared" ref="J264:J327" si="5">H264/I264</f>
        <v>#DIV/0!</v>
      </c>
      <c r="K264" s="42"/>
      <c r="L264" s="42"/>
      <c r="M264" s="41"/>
    </row>
    <row r="265" spans="1:13">
      <c r="A265" s="24">
        <v>258</v>
      </c>
      <c r="B265" s="41"/>
      <c r="C265" s="41"/>
      <c r="D265" s="41"/>
      <c r="E265" s="70"/>
      <c r="F265" s="70"/>
      <c r="G265" s="43"/>
      <c r="H265" s="71"/>
      <c r="I265" s="72"/>
      <c r="J265" s="158" t="e">
        <f t="shared" si="5"/>
        <v>#DIV/0!</v>
      </c>
      <c r="K265" s="42"/>
      <c r="L265" s="42"/>
      <c r="M265" s="41"/>
    </row>
    <row r="266" spans="1:13">
      <c r="A266" s="24">
        <v>259</v>
      </c>
      <c r="B266" s="41"/>
      <c r="C266" s="41"/>
      <c r="D266" s="41"/>
      <c r="E266" s="70"/>
      <c r="F266" s="70"/>
      <c r="G266" s="43"/>
      <c r="H266" s="71"/>
      <c r="I266" s="72"/>
      <c r="J266" s="158" t="e">
        <f t="shared" si="5"/>
        <v>#DIV/0!</v>
      </c>
      <c r="K266" s="42"/>
      <c r="L266" s="42"/>
      <c r="M266" s="41"/>
    </row>
    <row r="267" spans="1:13">
      <c r="A267" s="24">
        <v>260</v>
      </c>
      <c r="B267" s="41"/>
      <c r="C267" s="41"/>
      <c r="D267" s="41"/>
      <c r="E267" s="70"/>
      <c r="F267" s="70"/>
      <c r="G267" s="43"/>
      <c r="H267" s="71"/>
      <c r="I267" s="72"/>
      <c r="J267" s="145" t="e">
        <f t="shared" si="5"/>
        <v>#DIV/0!</v>
      </c>
      <c r="K267" s="42"/>
      <c r="L267" s="42"/>
      <c r="M267" s="41"/>
    </row>
    <row r="268" spans="1:13">
      <c r="A268" s="24">
        <v>261</v>
      </c>
      <c r="B268" s="41"/>
      <c r="C268" s="41"/>
      <c r="D268" s="41"/>
      <c r="E268" s="70"/>
      <c r="F268" s="70"/>
      <c r="G268" s="43"/>
      <c r="H268" s="71"/>
      <c r="I268" s="72"/>
      <c r="J268" s="158" t="e">
        <f t="shared" si="5"/>
        <v>#DIV/0!</v>
      </c>
      <c r="K268" s="42"/>
      <c r="L268" s="42"/>
      <c r="M268" s="41"/>
    </row>
    <row r="269" spans="1:13">
      <c r="A269" s="24">
        <v>262</v>
      </c>
      <c r="B269" s="41"/>
      <c r="C269" s="41"/>
      <c r="D269" s="41"/>
      <c r="E269" s="70"/>
      <c r="F269" s="70"/>
      <c r="G269" s="43"/>
      <c r="H269" s="71"/>
      <c r="I269" s="72"/>
      <c r="J269" s="158" t="e">
        <f t="shared" si="5"/>
        <v>#DIV/0!</v>
      </c>
      <c r="K269" s="42"/>
      <c r="L269" s="42"/>
      <c r="M269" s="41"/>
    </row>
    <row r="270" spans="1:13">
      <c r="A270" s="24">
        <v>263</v>
      </c>
      <c r="B270" s="41"/>
      <c r="C270" s="41"/>
      <c r="D270" s="41"/>
      <c r="E270" s="70"/>
      <c r="F270" s="70"/>
      <c r="G270" s="43"/>
      <c r="H270" s="71"/>
      <c r="I270" s="72"/>
      <c r="J270" s="145" t="e">
        <f t="shared" si="5"/>
        <v>#DIV/0!</v>
      </c>
      <c r="K270" s="42"/>
      <c r="L270" s="42"/>
      <c r="M270" s="41"/>
    </row>
    <row r="271" spans="1:13">
      <c r="A271" s="24">
        <v>264</v>
      </c>
      <c r="B271" s="41"/>
      <c r="C271" s="41"/>
      <c r="D271" s="41"/>
      <c r="E271" s="70"/>
      <c r="F271" s="70"/>
      <c r="G271" s="43"/>
      <c r="H271" s="71"/>
      <c r="I271" s="72"/>
      <c r="J271" s="145" t="e">
        <f t="shared" si="5"/>
        <v>#DIV/0!</v>
      </c>
      <c r="K271" s="42"/>
      <c r="L271" s="42"/>
      <c r="M271" s="41"/>
    </row>
    <row r="272" spans="1:13">
      <c r="A272" s="24">
        <v>265</v>
      </c>
      <c r="B272" s="41"/>
      <c r="C272" s="41"/>
      <c r="D272" s="41"/>
      <c r="E272" s="70"/>
      <c r="F272" s="70"/>
      <c r="G272" s="43"/>
      <c r="H272" s="71"/>
      <c r="I272" s="72"/>
      <c r="J272" s="145" t="e">
        <f t="shared" si="5"/>
        <v>#DIV/0!</v>
      </c>
      <c r="K272" s="42"/>
      <c r="L272" s="42"/>
      <c r="M272" s="41"/>
    </row>
    <row r="273" spans="1:13">
      <c r="A273" s="65">
        <v>266</v>
      </c>
      <c r="B273" s="41"/>
      <c r="C273" s="41"/>
      <c r="D273" s="41"/>
      <c r="E273" s="70"/>
      <c r="F273" s="70"/>
      <c r="G273" s="43"/>
      <c r="H273" s="71"/>
      <c r="I273" s="72"/>
      <c r="J273" s="145" t="e">
        <f t="shared" si="5"/>
        <v>#DIV/0!</v>
      </c>
      <c r="K273" s="42"/>
      <c r="L273" s="42"/>
      <c r="M273" s="41"/>
    </row>
    <row r="274" spans="1:13">
      <c r="A274" s="65">
        <v>267</v>
      </c>
      <c r="B274" s="41"/>
      <c r="C274" s="41"/>
      <c r="D274" s="41"/>
      <c r="E274" s="70"/>
      <c r="F274" s="70"/>
      <c r="G274" s="43"/>
      <c r="H274" s="71"/>
      <c r="I274" s="72"/>
      <c r="J274" s="158" t="e">
        <f t="shared" si="5"/>
        <v>#DIV/0!</v>
      </c>
      <c r="K274" s="42"/>
      <c r="L274" s="42"/>
      <c r="M274" s="41"/>
    </row>
    <row r="275" spans="1:13">
      <c r="A275" s="24">
        <v>268</v>
      </c>
      <c r="B275" s="41"/>
      <c r="C275" s="41"/>
      <c r="D275" s="41"/>
      <c r="E275" s="70"/>
      <c r="F275" s="70"/>
      <c r="G275" s="43"/>
      <c r="H275" s="71"/>
      <c r="I275" s="72"/>
      <c r="J275" s="158" t="e">
        <f t="shared" si="5"/>
        <v>#DIV/0!</v>
      </c>
      <c r="K275" s="42"/>
      <c r="L275" s="42"/>
      <c r="M275" s="41"/>
    </row>
    <row r="276" spans="1:13">
      <c r="A276" s="24">
        <v>269</v>
      </c>
      <c r="B276" s="41"/>
      <c r="C276" s="41"/>
      <c r="D276" s="41"/>
      <c r="E276" s="70"/>
      <c r="F276" s="70"/>
      <c r="G276" s="43"/>
      <c r="H276" s="71"/>
      <c r="I276" s="72"/>
      <c r="J276" s="145" t="e">
        <f t="shared" si="5"/>
        <v>#DIV/0!</v>
      </c>
      <c r="K276" s="42"/>
      <c r="L276" s="42"/>
      <c r="M276" s="41"/>
    </row>
    <row r="277" spans="1:13">
      <c r="A277" s="24">
        <v>270</v>
      </c>
      <c r="B277" s="41"/>
      <c r="C277" s="41"/>
      <c r="D277" s="41"/>
      <c r="E277" s="70"/>
      <c r="F277" s="70"/>
      <c r="G277" s="43"/>
      <c r="H277" s="71"/>
      <c r="I277" s="72"/>
      <c r="J277" s="158" t="e">
        <f t="shared" si="5"/>
        <v>#DIV/0!</v>
      </c>
      <c r="K277" s="42"/>
      <c r="L277" s="42"/>
      <c r="M277" s="41"/>
    </row>
    <row r="278" spans="1:13">
      <c r="A278" s="24">
        <v>271</v>
      </c>
      <c r="B278" s="41"/>
      <c r="C278" s="41"/>
      <c r="D278" s="41"/>
      <c r="E278" s="70"/>
      <c r="F278" s="70"/>
      <c r="G278" s="43"/>
      <c r="H278" s="71"/>
      <c r="I278" s="72"/>
      <c r="J278" s="158" t="e">
        <f t="shared" si="5"/>
        <v>#DIV/0!</v>
      </c>
      <c r="K278" s="42"/>
      <c r="L278" s="42"/>
      <c r="M278" s="41"/>
    </row>
    <row r="279" spans="1:13">
      <c r="A279" s="24">
        <v>272</v>
      </c>
      <c r="B279" s="41"/>
      <c r="C279" s="41"/>
      <c r="D279" s="41"/>
      <c r="E279" s="70"/>
      <c r="F279" s="70"/>
      <c r="G279" s="43"/>
      <c r="H279" s="71"/>
      <c r="I279" s="72"/>
      <c r="J279" s="145" t="e">
        <f t="shared" si="5"/>
        <v>#DIV/0!</v>
      </c>
      <c r="K279" s="42"/>
      <c r="L279" s="42"/>
      <c r="M279" s="41"/>
    </row>
    <row r="280" spans="1:13">
      <c r="A280" s="24">
        <v>273</v>
      </c>
      <c r="B280" s="41"/>
      <c r="C280" s="41"/>
      <c r="D280" s="41"/>
      <c r="E280" s="70"/>
      <c r="F280" s="70"/>
      <c r="G280" s="43"/>
      <c r="H280" s="71"/>
      <c r="I280" s="72"/>
      <c r="J280" s="145" t="e">
        <f t="shared" si="5"/>
        <v>#DIV/0!</v>
      </c>
      <c r="K280" s="42"/>
      <c r="L280" s="42"/>
      <c r="M280" s="41"/>
    </row>
    <row r="281" spans="1:13">
      <c r="A281" s="24">
        <v>274</v>
      </c>
      <c r="B281" s="41"/>
      <c r="C281" s="41"/>
      <c r="D281" s="41"/>
      <c r="E281" s="70"/>
      <c r="F281" s="70"/>
      <c r="G281" s="43"/>
      <c r="H281" s="71"/>
      <c r="I281" s="72"/>
      <c r="J281" s="145" t="e">
        <f t="shared" si="5"/>
        <v>#DIV/0!</v>
      </c>
      <c r="K281" s="42"/>
      <c r="L281" s="42"/>
      <c r="M281" s="41"/>
    </row>
    <row r="282" spans="1:13">
      <c r="A282" s="24">
        <v>275</v>
      </c>
      <c r="B282" s="41"/>
      <c r="C282" s="41"/>
      <c r="D282" s="41"/>
      <c r="E282" s="70"/>
      <c r="F282" s="70"/>
      <c r="G282" s="43"/>
      <c r="H282" s="71"/>
      <c r="I282" s="72"/>
      <c r="J282" s="145" t="e">
        <f t="shared" si="5"/>
        <v>#DIV/0!</v>
      </c>
      <c r="K282" s="42"/>
      <c r="L282" s="42"/>
      <c r="M282" s="41"/>
    </row>
    <row r="283" spans="1:13">
      <c r="A283" s="65">
        <v>276</v>
      </c>
      <c r="B283" s="41"/>
      <c r="C283" s="41"/>
      <c r="D283" s="41"/>
      <c r="E283" s="70"/>
      <c r="F283" s="70"/>
      <c r="G283" s="43"/>
      <c r="H283" s="71"/>
      <c r="I283" s="72"/>
      <c r="J283" s="158" t="e">
        <f t="shared" si="5"/>
        <v>#DIV/0!</v>
      </c>
      <c r="K283" s="42"/>
      <c r="L283" s="42"/>
      <c r="M283" s="41"/>
    </row>
    <row r="284" spans="1:13">
      <c r="A284" s="65">
        <v>277</v>
      </c>
      <c r="B284" s="41"/>
      <c r="C284" s="41"/>
      <c r="D284" s="41"/>
      <c r="E284" s="70"/>
      <c r="F284" s="70"/>
      <c r="G284" s="43"/>
      <c r="H284" s="71"/>
      <c r="I284" s="72"/>
      <c r="J284" s="158" t="e">
        <f t="shared" si="5"/>
        <v>#DIV/0!</v>
      </c>
      <c r="K284" s="42"/>
      <c r="L284" s="42"/>
      <c r="M284" s="41"/>
    </row>
    <row r="285" spans="1:13">
      <c r="A285" s="24">
        <v>278</v>
      </c>
      <c r="B285" s="41"/>
      <c r="C285" s="41"/>
      <c r="D285" s="41"/>
      <c r="E285" s="70"/>
      <c r="F285" s="70"/>
      <c r="G285" s="43"/>
      <c r="H285" s="71"/>
      <c r="I285" s="72"/>
      <c r="J285" s="145" t="e">
        <f t="shared" si="5"/>
        <v>#DIV/0!</v>
      </c>
      <c r="K285" s="42"/>
      <c r="L285" s="42"/>
      <c r="M285" s="41"/>
    </row>
    <row r="286" spans="1:13">
      <c r="A286" s="24">
        <v>279</v>
      </c>
      <c r="B286" s="41"/>
      <c r="C286" s="41"/>
      <c r="D286" s="41"/>
      <c r="E286" s="70"/>
      <c r="F286" s="70"/>
      <c r="G286" s="43"/>
      <c r="H286" s="71"/>
      <c r="I286" s="72"/>
      <c r="J286" s="158" t="e">
        <f t="shared" si="5"/>
        <v>#DIV/0!</v>
      </c>
      <c r="K286" s="42"/>
      <c r="L286" s="42"/>
      <c r="M286" s="41"/>
    </row>
    <row r="287" spans="1:13">
      <c r="A287" s="24">
        <v>280</v>
      </c>
      <c r="B287" s="41"/>
      <c r="C287" s="41"/>
      <c r="D287" s="41"/>
      <c r="E287" s="70"/>
      <c r="F287" s="70"/>
      <c r="G287" s="43"/>
      <c r="H287" s="71"/>
      <c r="I287" s="72"/>
      <c r="J287" s="158" t="e">
        <f t="shared" si="5"/>
        <v>#DIV/0!</v>
      </c>
      <c r="K287" s="42"/>
      <c r="L287" s="42"/>
      <c r="M287" s="41"/>
    </row>
    <row r="288" spans="1:13">
      <c r="A288" s="24">
        <v>281</v>
      </c>
      <c r="B288" s="41"/>
      <c r="C288" s="41"/>
      <c r="D288" s="41"/>
      <c r="E288" s="70"/>
      <c r="F288" s="70"/>
      <c r="G288" s="43"/>
      <c r="H288" s="71"/>
      <c r="I288" s="72"/>
      <c r="J288" s="145" t="e">
        <f t="shared" si="5"/>
        <v>#DIV/0!</v>
      </c>
      <c r="K288" s="42"/>
      <c r="L288" s="42"/>
      <c r="M288" s="41"/>
    </row>
    <row r="289" spans="1:13">
      <c r="A289" s="24">
        <v>282</v>
      </c>
      <c r="B289" s="41"/>
      <c r="C289" s="41"/>
      <c r="D289" s="41"/>
      <c r="E289" s="70"/>
      <c r="F289" s="70"/>
      <c r="G289" s="43"/>
      <c r="H289" s="71"/>
      <c r="I289" s="72"/>
      <c r="J289" s="145" t="e">
        <f t="shared" si="5"/>
        <v>#DIV/0!</v>
      </c>
      <c r="K289" s="42"/>
      <c r="L289" s="42"/>
      <c r="M289" s="41"/>
    </row>
    <row r="290" spans="1:13">
      <c r="A290" s="24">
        <v>283</v>
      </c>
      <c r="B290" s="41"/>
      <c r="C290" s="41"/>
      <c r="D290" s="41"/>
      <c r="E290" s="70"/>
      <c r="F290" s="70"/>
      <c r="G290" s="43"/>
      <c r="H290" s="71"/>
      <c r="I290" s="72"/>
      <c r="J290" s="145" t="e">
        <f t="shared" si="5"/>
        <v>#DIV/0!</v>
      </c>
      <c r="K290" s="42"/>
      <c r="L290" s="42"/>
      <c r="M290" s="41"/>
    </row>
    <row r="291" spans="1:13">
      <c r="A291" s="24">
        <v>284</v>
      </c>
      <c r="B291" s="41"/>
      <c r="C291" s="41"/>
      <c r="D291" s="41"/>
      <c r="E291" s="70"/>
      <c r="F291" s="70"/>
      <c r="G291" s="43"/>
      <c r="H291" s="71"/>
      <c r="I291" s="72"/>
      <c r="J291" s="145" t="e">
        <f t="shared" si="5"/>
        <v>#DIV/0!</v>
      </c>
      <c r="K291" s="42"/>
      <c r="L291" s="42"/>
      <c r="M291" s="41"/>
    </row>
    <row r="292" spans="1:13">
      <c r="A292" s="24">
        <v>285</v>
      </c>
      <c r="B292" s="41"/>
      <c r="C292" s="41"/>
      <c r="D292" s="41"/>
      <c r="E292" s="70"/>
      <c r="F292" s="70"/>
      <c r="G292" s="43"/>
      <c r="H292" s="71"/>
      <c r="I292" s="72"/>
      <c r="J292" s="158" t="e">
        <f t="shared" si="5"/>
        <v>#DIV/0!</v>
      </c>
      <c r="K292" s="42"/>
      <c r="L292" s="42"/>
      <c r="M292" s="41"/>
    </row>
    <row r="293" spans="1:13">
      <c r="A293" s="65">
        <v>286</v>
      </c>
      <c r="B293" s="41"/>
      <c r="C293" s="41"/>
      <c r="D293" s="41"/>
      <c r="E293" s="70"/>
      <c r="F293" s="70"/>
      <c r="G293" s="43"/>
      <c r="H293" s="71"/>
      <c r="I293" s="72"/>
      <c r="J293" s="158" t="e">
        <f t="shared" si="5"/>
        <v>#DIV/0!</v>
      </c>
      <c r="K293" s="42"/>
      <c r="L293" s="42"/>
      <c r="M293" s="41"/>
    </row>
    <row r="294" spans="1:13">
      <c r="A294" s="65">
        <v>287</v>
      </c>
      <c r="B294" s="41"/>
      <c r="C294" s="41"/>
      <c r="D294" s="41"/>
      <c r="E294" s="70"/>
      <c r="F294" s="70"/>
      <c r="G294" s="43"/>
      <c r="H294" s="71"/>
      <c r="I294" s="72"/>
      <c r="J294" s="145" t="e">
        <f t="shared" si="5"/>
        <v>#DIV/0!</v>
      </c>
      <c r="K294" s="42"/>
      <c r="L294" s="42"/>
      <c r="M294" s="41"/>
    </row>
    <row r="295" spans="1:13">
      <c r="A295" s="24">
        <v>288</v>
      </c>
      <c r="B295" s="41"/>
      <c r="C295" s="41"/>
      <c r="D295" s="41"/>
      <c r="E295" s="70"/>
      <c r="F295" s="70"/>
      <c r="G295" s="43"/>
      <c r="H295" s="71"/>
      <c r="I295" s="72"/>
      <c r="J295" s="158" t="e">
        <f t="shared" si="5"/>
        <v>#DIV/0!</v>
      </c>
      <c r="K295" s="42"/>
      <c r="L295" s="42"/>
      <c r="M295" s="41"/>
    </row>
    <row r="296" spans="1:13">
      <c r="A296" s="24">
        <v>289</v>
      </c>
      <c r="B296" s="41"/>
      <c r="C296" s="41"/>
      <c r="D296" s="41"/>
      <c r="E296" s="70"/>
      <c r="F296" s="70"/>
      <c r="G296" s="43"/>
      <c r="H296" s="71"/>
      <c r="I296" s="72"/>
      <c r="J296" s="158" t="e">
        <f t="shared" si="5"/>
        <v>#DIV/0!</v>
      </c>
      <c r="K296" s="42"/>
      <c r="L296" s="42"/>
      <c r="M296" s="41"/>
    </row>
    <row r="297" spans="1:13">
      <c r="A297" s="24">
        <v>290</v>
      </c>
      <c r="B297" s="41"/>
      <c r="C297" s="41"/>
      <c r="D297" s="41"/>
      <c r="E297" s="70"/>
      <c r="F297" s="70"/>
      <c r="G297" s="43"/>
      <c r="H297" s="71"/>
      <c r="I297" s="72"/>
      <c r="J297" s="145" t="e">
        <f t="shared" si="5"/>
        <v>#DIV/0!</v>
      </c>
      <c r="K297" s="42"/>
      <c r="L297" s="42"/>
      <c r="M297" s="41"/>
    </row>
    <row r="298" spans="1:13">
      <c r="A298" s="24">
        <v>291</v>
      </c>
      <c r="B298" s="41"/>
      <c r="C298" s="41"/>
      <c r="D298" s="41"/>
      <c r="E298" s="70"/>
      <c r="F298" s="70"/>
      <c r="G298" s="43"/>
      <c r="H298" s="71"/>
      <c r="I298" s="72"/>
      <c r="J298" s="145" t="e">
        <f t="shared" si="5"/>
        <v>#DIV/0!</v>
      </c>
      <c r="K298" s="42"/>
      <c r="L298" s="42"/>
      <c r="M298" s="41"/>
    </row>
    <row r="299" spans="1:13">
      <c r="A299" s="24">
        <v>292</v>
      </c>
      <c r="B299" s="41"/>
      <c r="C299" s="41"/>
      <c r="D299" s="41"/>
      <c r="E299" s="70"/>
      <c r="F299" s="70"/>
      <c r="G299" s="43"/>
      <c r="H299" s="71"/>
      <c r="I299" s="72"/>
      <c r="J299" s="145" t="e">
        <f t="shared" si="5"/>
        <v>#DIV/0!</v>
      </c>
      <c r="K299" s="42"/>
      <c r="L299" s="42"/>
      <c r="M299" s="41"/>
    </row>
    <row r="300" spans="1:13">
      <c r="A300" s="24">
        <v>293</v>
      </c>
      <c r="B300" s="41"/>
      <c r="C300" s="41"/>
      <c r="D300" s="41"/>
      <c r="E300" s="70"/>
      <c r="F300" s="70"/>
      <c r="G300" s="43"/>
      <c r="H300" s="71"/>
      <c r="I300" s="72"/>
      <c r="J300" s="145" t="e">
        <f t="shared" si="5"/>
        <v>#DIV/0!</v>
      </c>
      <c r="K300" s="42"/>
      <c r="L300" s="42"/>
      <c r="M300" s="41"/>
    </row>
    <row r="301" spans="1:13">
      <c r="A301" s="24">
        <v>294</v>
      </c>
      <c r="B301" s="41"/>
      <c r="C301" s="41"/>
      <c r="D301" s="41"/>
      <c r="E301" s="70"/>
      <c r="F301" s="70"/>
      <c r="G301" s="43"/>
      <c r="H301" s="71"/>
      <c r="I301" s="72"/>
      <c r="J301" s="158" t="e">
        <f t="shared" si="5"/>
        <v>#DIV/0!</v>
      </c>
      <c r="K301" s="42"/>
      <c r="L301" s="42"/>
      <c r="M301" s="41"/>
    </row>
    <row r="302" spans="1:13">
      <c r="A302" s="24">
        <v>295</v>
      </c>
      <c r="B302" s="41"/>
      <c r="C302" s="41"/>
      <c r="D302" s="41"/>
      <c r="E302" s="70"/>
      <c r="F302" s="70"/>
      <c r="G302" s="43"/>
      <c r="H302" s="71"/>
      <c r="I302" s="72"/>
      <c r="J302" s="158" t="e">
        <f t="shared" si="5"/>
        <v>#DIV/0!</v>
      </c>
      <c r="K302" s="42"/>
      <c r="L302" s="42"/>
      <c r="M302" s="41"/>
    </row>
    <row r="303" spans="1:13">
      <c r="A303" s="65">
        <v>296</v>
      </c>
      <c r="B303" s="41"/>
      <c r="C303" s="41"/>
      <c r="D303" s="41"/>
      <c r="E303" s="70"/>
      <c r="F303" s="70"/>
      <c r="G303" s="43"/>
      <c r="H303" s="71"/>
      <c r="I303" s="72"/>
      <c r="J303" s="145" t="e">
        <f t="shared" si="5"/>
        <v>#DIV/0!</v>
      </c>
      <c r="K303" s="42"/>
      <c r="L303" s="42"/>
      <c r="M303" s="41"/>
    </row>
    <row r="304" spans="1:13">
      <c r="A304" s="65">
        <v>297</v>
      </c>
      <c r="B304" s="41"/>
      <c r="C304" s="41"/>
      <c r="D304" s="41"/>
      <c r="E304" s="70"/>
      <c r="F304" s="70"/>
      <c r="G304" s="43"/>
      <c r="H304" s="71"/>
      <c r="I304" s="72"/>
      <c r="J304" s="158" t="e">
        <f t="shared" si="5"/>
        <v>#DIV/0!</v>
      </c>
      <c r="K304" s="42"/>
      <c r="L304" s="42"/>
      <c r="M304" s="41"/>
    </row>
    <row r="305" spans="1:13">
      <c r="A305" s="24">
        <v>298</v>
      </c>
      <c r="B305" s="41"/>
      <c r="C305" s="41"/>
      <c r="D305" s="41"/>
      <c r="E305" s="70"/>
      <c r="F305" s="70"/>
      <c r="G305" s="43"/>
      <c r="H305" s="71"/>
      <c r="I305" s="72"/>
      <c r="J305" s="158" t="e">
        <f t="shared" si="5"/>
        <v>#DIV/0!</v>
      </c>
      <c r="K305" s="42"/>
      <c r="L305" s="42"/>
      <c r="M305" s="41"/>
    </row>
    <row r="306" spans="1:13">
      <c r="A306" s="24">
        <v>299</v>
      </c>
      <c r="B306" s="41"/>
      <c r="C306" s="41"/>
      <c r="D306" s="41"/>
      <c r="E306" s="70"/>
      <c r="F306" s="70"/>
      <c r="G306" s="43"/>
      <c r="H306" s="71"/>
      <c r="I306" s="72"/>
      <c r="J306" s="145" t="e">
        <f t="shared" si="5"/>
        <v>#DIV/0!</v>
      </c>
      <c r="K306" s="42"/>
      <c r="L306" s="42"/>
      <c r="M306" s="41"/>
    </row>
    <row r="307" spans="1:13">
      <c r="A307" s="24">
        <v>300</v>
      </c>
      <c r="B307" s="41"/>
      <c r="C307" s="41"/>
      <c r="D307" s="41"/>
      <c r="E307" s="70"/>
      <c r="F307" s="70"/>
      <c r="G307" s="43"/>
      <c r="H307" s="71"/>
      <c r="I307" s="72"/>
      <c r="J307" s="145" t="e">
        <f t="shared" si="5"/>
        <v>#DIV/0!</v>
      </c>
      <c r="K307" s="42"/>
      <c r="L307" s="42"/>
      <c r="M307" s="41"/>
    </row>
    <row r="308" spans="1:13">
      <c r="A308" s="24">
        <v>301</v>
      </c>
      <c r="B308" s="41"/>
      <c r="C308" s="41"/>
      <c r="D308" s="41"/>
      <c r="E308" s="70"/>
      <c r="F308" s="70"/>
      <c r="G308" s="43"/>
      <c r="H308" s="71"/>
      <c r="I308" s="72"/>
      <c r="J308" s="145" t="e">
        <f t="shared" si="5"/>
        <v>#DIV/0!</v>
      </c>
      <c r="K308" s="42"/>
      <c r="L308" s="42"/>
      <c r="M308" s="41"/>
    </row>
    <row r="309" spans="1:13">
      <c r="A309" s="24">
        <v>302</v>
      </c>
      <c r="B309" s="41"/>
      <c r="C309" s="41"/>
      <c r="D309" s="41"/>
      <c r="E309" s="70"/>
      <c r="F309" s="70"/>
      <c r="G309" s="43"/>
      <c r="H309" s="71"/>
      <c r="I309" s="72"/>
      <c r="J309" s="145" t="e">
        <f t="shared" si="5"/>
        <v>#DIV/0!</v>
      </c>
      <c r="K309" s="42"/>
      <c r="L309" s="42"/>
      <c r="M309" s="41"/>
    </row>
    <row r="310" spans="1:13">
      <c r="A310" s="24">
        <v>303</v>
      </c>
      <c r="B310" s="41"/>
      <c r="C310" s="41"/>
      <c r="D310" s="41"/>
      <c r="E310" s="70"/>
      <c r="F310" s="70"/>
      <c r="G310" s="43"/>
      <c r="H310" s="71"/>
      <c r="I310" s="72"/>
      <c r="J310" s="158" t="e">
        <f t="shared" si="5"/>
        <v>#DIV/0!</v>
      </c>
      <c r="K310" s="42"/>
      <c r="L310" s="42"/>
      <c r="M310" s="41"/>
    </row>
    <row r="311" spans="1:13">
      <c r="A311" s="24">
        <v>304</v>
      </c>
      <c r="B311" s="41"/>
      <c r="C311" s="41"/>
      <c r="D311" s="41"/>
      <c r="E311" s="70"/>
      <c r="F311" s="70"/>
      <c r="G311" s="43"/>
      <c r="H311" s="71"/>
      <c r="I311" s="72"/>
      <c r="J311" s="158" t="e">
        <f t="shared" si="5"/>
        <v>#DIV/0!</v>
      </c>
      <c r="K311" s="42"/>
      <c r="L311" s="42"/>
      <c r="M311" s="41"/>
    </row>
    <row r="312" spans="1:13">
      <c r="A312" s="24">
        <v>305</v>
      </c>
      <c r="B312" s="41"/>
      <c r="C312" s="41"/>
      <c r="D312" s="41"/>
      <c r="E312" s="70"/>
      <c r="F312" s="70"/>
      <c r="G312" s="43"/>
      <c r="H312" s="71"/>
      <c r="I312" s="72"/>
      <c r="J312" s="145" t="e">
        <f t="shared" si="5"/>
        <v>#DIV/0!</v>
      </c>
      <c r="K312" s="42"/>
      <c r="L312" s="42"/>
      <c r="M312" s="41"/>
    </row>
    <row r="313" spans="1:13">
      <c r="A313" s="65">
        <v>306</v>
      </c>
      <c r="B313" s="41"/>
      <c r="C313" s="41"/>
      <c r="D313" s="41"/>
      <c r="E313" s="70"/>
      <c r="F313" s="70"/>
      <c r="G313" s="43"/>
      <c r="H313" s="71"/>
      <c r="I313" s="72"/>
      <c r="J313" s="158" t="e">
        <f t="shared" si="5"/>
        <v>#DIV/0!</v>
      </c>
      <c r="K313" s="42"/>
      <c r="L313" s="42"/>
      <c r="M313" s="41"/>
    </row>
    <row r="314" spans="1:13">
      <c r="A314" s="65">
        <v>307</v>
      </c>
      <c r="B314" s="41"/>
      <c r="C314" s="41"/>
      <c r="D314" s="41"/>
      <c r="E314" s="70"/>
      <c r="F314" s="70"/>
      <c r="G314" s="43"/>
      <c r="H314" s="71"/>
      <c r="I314" s="72"/>
      <c r="J314" s="158" t="e">
        <f t="shared" si="5"/>
        <v>#DIV/0!</v>
      </c>
      <c r="K314" s="42"/>
      <c r="L314" s="42"/>
      <c r="M314" s="41"/>
    </row>
    <row r="315" spans="1:13">
      <c r="A315" s="24">
        <v>308</v>
      </c>
      <c r="B315" s="41"/>
      <c r="C315" s="41"/>
      <c r="D315" s="41"/>
      <c r="E315" s="70"/>
      <c r="F315" s="70"/>
      <c r="G315" s="43"/>
      <c r="H315" s="71"/>
      <c r="I315" s="72"/>
      <c r="J315" s="145" t="e">
        <f t="shared" si="5"/>
        <v>#DIV/0!</v>
      </c>
      <c r="K315" s="42"/>
      <c r="L315" s="42"/>
      <c r="M315" s="41"/>
    </row>
    <row r="316" spans="1:13">
      <c r="A316" s="24">
        <v>309</v>
      </c>
      <c r="B316" s="41"/>
      <c r="C316" s="41"/>
      <c r="D316" s="41"/>
      <c r="E316" s="70"/>
      <c r="F316" s="70"/>
      <c r="G316" s="43"/>
      <c r="H316" s="71"/>
      <c r="I316" s="72"/>
      <c r="J316" s="145" t="e">
        <f t="shared" si="5"/>
        <v>#DIV/0!</v>
      </c>
      <c r="K316" s="42"/>
      <c r="L316" s="42"/>
      <c r="M316" s="41"/>
    </row>
    <row r="317" spans="1:13">
      <c r="A317" s="24">
        <v>310</v>
      </c>
      <c r="B317" s="41"/>
      <c r="C317" s="41"/>
      <c r="D317" s="41"/>
      <c r="E317" s="70"/>
      <c r="F317" s="70"/>
      <c r="G317" s="43"/>
      <c r="H317" s="71"/>
      <c r="I317" s="72"/>
      <c r="J317" s="145" t="e">
        <f t="shared" si="5"/>
        <v>#DIV/0!</v>
      </c>
      <c r="K317" s="42"/>
      <c r="L317" s="42"/>
      <c r="M317" s="41"/>
    </row>
    <row r="318" spans="1:13">
      <c r="A318" s="24">
        <v>311</v>
      </c>
      <c r="B318" s="41"/>
      <c r="C318" s="41"/>
      <c r="D318" s="41"/>
      <c r="E318" s="70"/>
      <c r="F318" s="70"/>
      <c r="G318" s="43"/>
      <c r="H318" s="71"/>
      <c r="I318" s="72"/>
      <c r="J318" s="145" t="e">
        <f t="shared" si="5"/>
        <v>#DIV/0!</v>
      </c>
      <c r="K318" s="42"/>
      <c r="L318" s="42"/>
      <c r="M318" s="41"/>
    </row>
    <row r="319" spans="1:13">
      <c r="A319" s="24">
        <v>312</v>
      </c>
      <c r="B319" s="41"/>
      <c r="C319" s="41"/>
      <c r="D319" s="41"/>
      <c r="E319" s="70"/>
      <c r="F319" s="70"/>
      <c r="G319" s="43"/>
      <c r="H319" s="71"/>
      <c r="I319" s="72"/>
      <c r="J319" s="158" t="e">
        <f t="shared" si="5"/>
        <v>#DIV/0!</v>
      </c>
      <c r="K319" s="42"/>
      <c r="L319" s="42"/>
      <c r="M319" s="41"/>
    </row>
    <row r="320" spans="1:13">
      <c r="A320" s="24">
        <v>313</v>
      </c>
      <c r="B320" s="41"/>
      <c r="C320" s="41"/>
      <c r="D320" s="41"/>
      <c r="E320" s="70"/>
      <c r="F320" s="70"/>
      <c r="G320" s="43"/>
      <c r="H320" s="71"/>
      <c r="I320" s="72"/>
      <c r="J320" s="158" t="e">
        <f t="shared" si="5"/>
        <v>#DIV/0!</v>
      </c>
      <c r="K320" s="42"/>
      <c r="L320" s="42"/>
      <c r="M320" s="41"/>
    </row>
    <row r="321" spans="1:13">
      <c r="A321" s="24">
        <v>314</v>
      </c>
      <c r="B321" s="41"/>
      <c r="C321" s="41"/>
      <c r="D321" s="41"/>
      <c r="E321" s="70"/>
      <c r="F321" s="70"/>
      <c r="G321" s="43"/>
      <c r="H321" s="71"/>
      <c r="I321" s="72"/>
      <c r="J321" s="145" t="e">
        <f t="shared" si="5"/>
        <v>#DIV/0!</v>
      </c>
      <c r="K321" s="42"/>
      <c r="L321" s="42"/>
      <c r="M321" s="41"/>
    </row>
    <row r="322" spans="1:13">
      <c r="A322" s="24">
        <v>315</v>
      </c>
      <c r="B322" s="41"/>
      <c r="C322" s="41"/>
      <c r="D322" s="41"/>
      <c r="E322" s="70"/>
      <c r="F322" s="70"/>
      <c r="G322" s="43"/>
      <c r="H322" s="71"/>
      <c r="I322" s="72"/>
      <c r="J322" s="158" t="e">
        <f t="shared" si="5"/>
        <v>#DIV/0!</v>
      </c>
      <c r="K322" s="42"/>
      <c r="L322" s="42"/>
      <c r="M322" s="41"/>
    </row>
    <row r="323" spans="1:13">
      <c r="A323" s="65">
        <v>316</v>
      </c>
      <c r="B323" s="41"/>
      <c r="C323" s="41"/>
      <c r="D323" s="41"/>
      <c r="E323" s="70"/>
      <c r="F323" s="70"/>
      <c r="G323" s="43"/>
      <c r="H323" s="71"/>
      <c r="I323" s="72"/>
      <c r="J323" s="158" t="e">
        <f t="shared" si="5"/>
        <v>#DIV/0!</v>
      </c>
      <c r="K323" s="42"/>
      <c r="L323" s="42"/>
      <c r="M323" s="41"/>
    </row>
    <row r="324" spans="1:13">
      <c r="A324" s="65">
        <v>317</v>
      </c>
      <c r="B324" s="41"/>
      <c r="C324" s="41"/>
      <c r="D324" s="41"/>
      <c r="E324" s="70"/>
      <c r="F324" s="70"/>
      <c r="G324" s="43"/>
      <c r="H324" s="71"/>
      <c r="I324" s="72"/>
      <c r="J324" s="145" t="e">
        <f t="shared" si="5"/>
        <v>#DIV/0!</v>
      </c>
      <c r="K324" s="42"/>
      <c r="L324" s="42"/>
      <c r="M324" s="41"/>
    </row>
    <row r="325" spans="1:13">
      <c r="A325" s="24">
        <v>318</v>
      </c>
      <c r="B325" s="41"/>
      <c r="C325" s="41"/>
      <c r="D325" s="41"/>
      <c r="E325" s="70"/>
      <c r="F325" s="70"/>
      <c r="G325" s="43"/>
      <c r="H325" s="71"/>
      <c r="I325" s="72"/>
      <c r="J325" s="145" t="e">
        <f t="shared" si="5"/>
        <v>#DIV/0!</v>
      </c>
      <c r="K325" s="42"/>
      <c r="L325" s="42"/>
      <c r="M325" s="41"/>
    </row>
    <row r="326" spans="1:13">
      <c r="A326" s="24">
        <v>319</v>
      </c>
      <c r="B326" s="41"/>
      <c r="C326" s="41"/>
      <c r="D326" s="41"/>
      <c r="E326" s="70"/>
      <c r="F326" s="70"/>
      <c r="G326" s="43"/>
      <c r="H326" s="71"/>
      <c r="I326" s="72"/>
      <c r="J326" s="145" t="e">
        <f t="shared" si="5"/>
        <v>#DIV/0!</v>
      </c>
      <c r="K326" s="42"/>
      <c r="L326" s="42"/>
      <c r="M326" s="41"/>
    </row>
    <row r="327" spans="1:13">
      <c r="A327" s="24">
        <v>320</v>
      </c>
      <c r="B327" s="41"/>
      <c r="C327" s="41"/>
      <c r="D327" s="41"/>
      <c r="E327" s="70"/>
      <c r="F327" s="70"/>
      <c r="G327" s="43"/>
      <c r="H327" s="71"/>
      <c r="I327" s="72"/>
      <c r="J327" s="145" t="e">
        <f t="shared" si="5"/>
        <v>#DIV/0!</v>
      </c>
      <c r="K327" s="42"/>
      <c r="L327" s="42"/>
      <c r="M327" s="41"/>
    </row>
    <row r="328" spans="1:13">
      <c r="A328" s="24">
        <v>321</v>
      </c>
      <c r="B328" s="41"/>
      <c r="C328" s="41"/>
      <c r="D328" s="41"/>
      <c r="E328" s="70"/>
      <c r="F328" s="70"/>
      <c r="G328" s="43"/>
      <c r="H328" s="71"/>
      <c r="I328" s="72"/>
      <c r="J328" s="158" t="e">
        <f t="shared" ref="J328:J357" si="6">H328/I328</f>
        <v>#DIV/0!</v>
      </c>
      <c r="K328" s="42"/>
      <c r="L328" s="42"/>
      <c r="M328" s="41"/>
    </row>
    <row r="329" spans="1:13">
      <c r="A329" s="24">
        <v>322</v>
      </c>
      <c r="B329" s="41"/>
      <c r="C329" s="41"/>
      <c r="D329" s="41"/>
      <c r="E329" s="70"/>
      <c r="F329" s="70"/>
      <c r="G329" s="43"/>
      <c r="H329" s="71"/>
      <c r="I329" s="72"/>
      <c r="J329" s="158" t="e">
        <f t="shared" si="6"/>
        <v>#DIV/0!</v>
      </c>
      <c r="K329" s="42"/>
      <c r="L329" s="42"/>
      <c r="M329" s="41"/>
    </row>
    <row r="330" spans="1:13">
      <c r="A330" s="24">
        <v>323</v>
      </c>
      <c r="B330" s="41"/>
      <c r="C330" s="41"/>
      <c r="D330" s="41"/>
      <c r="E330" s="70"/>
      <c r="F330" s="70"/>
      <c r="G330" s="43"/>
      <c r="H330" s="71"/>
      <c r="I330" s="72"/>
      <c r="J330" s="145" t="e">
        <f t="shared" si="6"/>
        <v>#DIV/0!</v>
      </c>
      <c r="K330" s="42"/>
      <c r="L330" s="42"/>
      <c r="M330" s="41"/>
    </row>
    <row r="331" spans="1:13">
      <c r="A331" s="24">
        <v>324</v>
      </c>
      <c r="B331" s="41"/>
      <c r="C331" s="41"/>
      <c r="D331" s="41"/>
      <c r="E331" s="70"/>
      <c r="F331" s="70"/>
      <c r="G331" s="43"/>
      <c r="H331" s="71"/>
      <c r="I331" s="72"/>
      <c r="J331" s="158" t="e">
        <f t="shared" si="6"/>
        <v>#DIV/0!</v>
      </c>
      <c r="K331" s="42"/>
      <c r="L331" s="42"/>
      <c r="M331" s="41"/>
    </row>
    <row r="332" spans="1:13">
      <c r="A332" s="24">
        <v>325</v>
      </c>
      <c r="B332" s="41"/>
      <c r="C332" s="41"/>
      <c r="D332" s="41"/>
      <c r="E332" s="70"/>
      <c r="F332" s="70"/>
      <c r="G332" s="43"/>
      <c r="H332" s="71"/>
      <c r="I332" s="72"/>
      <c r="J332" s="158" t="e">
        <f t="shared" si="6"/>
        <v>#DIV/0!</v>
      </c>
      <c r="K332" s="42"/>
      <c r="L332" s="42"/>
      <c r="M332" s="41"/>
    </row>
    <row r="333" spans="1:13">
      <c r="A333" s="65">
        <v>326</v>
      </c>
      <c r="B333" s="41"/>
      <c r="C333" s="41"/>
      <c r="D333" s="41"/>
      <c r="E333" s="70"/>
      <c r="F333" s="70"/>
      <c r="G333" s="43"/>
      <c r="H333" s="71"/>
      <c r="I333" s="72"/>
      <c r="J333" s="145" t="e">
        <f t="shared" si="6"/>
        <v>#DIV/0!</v>
      </c>
      <c r="K333" s="42"/>
      <c r="L333" s="42"/>
      <c r="M333" s="41"/>
    </row>
    <row r="334" spans="1:13">
      <c r="A334" s="65">
        <v>327</v>
      </c>
      <c r="B334" s="41"/>
      <c r="C334" s="41"/>
      <c r="D334" s="41"/>
      <c r="E334" s="70"/>
      <c r="F334" s="70"/>
      <c r="G334" s="43"/>
      <c r="H334" s="71"/>
      <c r="I334" s="72"/>
      <c r="J334" s="145" t="e">
        <f t="shared" si="6"/>
        <v>#DIV/0!</v>
      </c>
      <c r="K334" s="42"/>
      <c r="L334" s="42"/>
      <c r="M334" s="41"/>
    </row>
    <row r="335" spans="1:13">
      <c r="A335" s="24">
        <v>328</v>
      </c>
      <c r="B335" s="41"/>
      <c r="C335" s="41"/>
      <c r="D335" s="41"/>
      <c r="E335" s="70"/>
      <c r="F335" s="70"/>
      <c r="G335" s="43"/>
      <c r="H335" s="71"/>
      <c r="I335" s="72"/>
      <c r="J335" s="145" t="e">
        <f t="shared" si="6"/>
        <v>#DIV/0!</v>
      </c>
      <c r="K335" s="42"/>
      <c r="L335" s="42"/>
      <c r="M335" s="41"/>
    </row>
    <row r="336" spans="1:13">
      <c r="A336" s="24">
        <v>329</v>
      </c>
      <c r="B336" s="41"/>
      <c r="C336" s="41"/>
      <c r="D336" s="41"/>
      <c r="E336" s="70"/>
      <c r="F336" s="70"/>
      <c r="G336" s="43"/>
      <c r="H336" s="71"/>
      <c r="I336" s="72"/>
      <c r="J336" s="145" t="e">
        <f t="shared" si="6"/>
        <v>#DIV/0!</v>
      </c>
      <c r="K336" s="42"/>
      <c r="L336" s="42"/>
      <c r="M336" s="41"/>
    </row>
    <row r="337" spans="1:13">
      <c r="A337" s="24">
        <v>330</v>
      </c>
      <c r="B337" s="41"/>
      <c r="C337" s="41"/>
      <c r="D337" s="41"/>
      <c r="E337" s="70"/>
      <c r="F337" s="70"/>
      <c r="G337" s="43"/>
      <c r="H337" s="71"/>
      <c r="I337" s="72"/>
      <c r="J337" s="158" t="e">
        <f t="shared" si="6"/>
        <v>#DIV/0!</v>
      </c>
      <c r="K337" s="42"/>
      <c r="L337" s="42"/>
      <c r="M337" s="41"/>
    </row>
    <row r="338" spans="1:13">
      <c r="A338" s="24">
        <v>331</v>
      </c>
      <c r="B338" s="41"/>
      <c r="C338" s="41"/>
      <c r="D338" s="41"/>
      <c r="E338" s="70"/>
      <c r="F338" s="70"/>
      <c r="G338" s="43"/>
      <c r="H338" s="71"/>
      <c r="I338" s="72"/>
      <c r="J338" s="158" t="e">
        <f t="shared" si="6"/>
        <v>#DIV/0!</v>
      </c>
      <c r="K338" s="42"/>
      <c r="L338" s="42"/>
      <c r="M338" s="41"/>
    </row>
    <row r="339" spans="1:13">
      <c r="A339" s="24">
        <v>332</v>
      </c>
      <c r="B339" s="41"/>
      <c r="C339" s="41"/>
      <c r="D339" s="41"/>
      <c r="E339" s="70"/>
      <c r="F339" s="70"/>
      <c r="G339" s="43"/>
      <c r="H339" s="71"/>
      <c r="I339" s="72"/>
      <c r="J339" s="145" t="e">
        <f t="shared" si="6"/>
        <v>#DIV/0!</v>
      </c>
      <c r="K339" s="42"/>
      <c r="L339" s="42"/>
      <c r="M339" s="41"/>
    </row>
    <row r="340" spans="1:13">
      <c r="A340" s="24">
        <v>333</v>
      </c>
      <c r="B340" s="41"/>
      <c r="C340" s="41"/>
      <c r="D340" s="41"/>
      <c r="E340" s="70"/>
      <c r="F340" s="70"/>
      <c r="G340" s="43"/>
      <c r="H340" s="71"/>
      <c r="I340" s="72"/>
      <c r="J340" s="158" t="e">
        <f t="shared" si="6"/>
        <v>#DIV/0!</v>
      </c>
      <c r="K340" s="42"/>
      <c r="L340" s="42"/>
      <c r="M340" s="41"/>
    </row>
    <row r="341" spans="1:13">
      <c r="A341" s="24">
        <v>334</v>
      </c>
      <c r="B341" s="41"/>
      <c r="C341" s="41"/>
      <c r="D341" s="41"/>
      <c r="E341" s="70"/>
      <c r="F341" s="70"/>
      <c r="G341" s="43"/>
      <c r="H341" s="71"/>
      <c r="I341" s="72"/>
      <c r="J341" s="158" t="e">
        <f t="shared" si="6"/>
        <v>#DIV/0!</v>
      </c>
      <c r="K341" s="42"/>
      <c r="L341" s="42"/>
      <c r="M341" s="41"/>
    </row>
    <row r="342" spans="1:13">
      <c r="A342" s="24">
        <v>335</v>
      </c>
      <c r="B342" s="41"/>
      <c r="C342" s="41"/>
      <c r="D342" s="41"/>
      <c r="E342" s="70"/>
      <c r="F342" s="70"/>
      <c r="G342" s="43"/>
      <c r="H342" s="71"/>
      <c r="I342" s="72"/>
      <c r="J342" s="145" t="e">
        <f t="shared" si="6"/>
        <v>#DIV/0!</v>
      </c>
      <c r="K342" s="42"/>
      <c r="L342" s="42"/>
      <c r="M342" s="41"/>
    </row>
    <row r="343" spans="1:13">
      <c r="A343" s="65">
        <v>336</v>
      </c>
      <c r="B343" s="41"/>
      <c r="C343" s="41"/>
      <c r="D343" s="41"/>
      <c r="E343" s="70"/>
      <c r="F343" s="70"/>
      <c r="G343" s="43"/>
      <c r="H343" s="71"/>
      <c r="I343" s="72"/>
      <c r="J343" s="145" t="e">
        <f t="shared" si="6"/>
        <v>#DIV/0!</v>
      </c>
      <c r="K343" s="42"/>
      <c r="L343" s="42"/>
      <c r="M343" s="41"/>
    </row>
    <row r="344" spans="1:13">
      <c r="A344" s="65">
        <v>337</v>
      </c>
      <c r="B344" s="41"/>
      <c r="C344" s="41"/>
      <c r="D344" s="41"/>
      <c r="E344" s="70"/>
      <c r="F344" s="70"/>
      <c r="G344" s="43"/>
      <c r="H344" s="71"/>
      <c r="I344" s="72"/>
      <c r="J344" s="145" t="e">
        <f t="shared" si="6"/>
        <v>#DIV/0!</v>
      </c>
      <c r="K344" s="42"/>
      <c r="L344" s="42"/>
      <c r="M344" s="41"/>
    </row>
    <row r="345" spans="1:13">
      <c r="A345" s="24">
        <v>338</v>
      </c>
      <c r="B345" s="41"/>
      <c r="C345" s="41"/>
      <c r="D345" s="41"/>
      <c r="E345" s="70"/>
      <c r="F345" s="70"/>
      <c r="G345" s="43"/>
      <c r="H345" s="71"/>
      <c r="I345" s="72"/>
      <c r="J345" s="145" t="e">
        <f t="shared" si="6"/>
        <v>#DIV/0!</v>
      </c>
      <c r="K345" s="42"/>
      <c r="L345" s="42"/>
      <c r="M345" s="41"/>
    </row>
    <row r="346" spans="1:13">
      <c r="A346" s="24">
        <v>339</v>
      </c>
      <c r="B346" s="41"/>
      <c r="C346" s="41"/>
      <c r="D346" s="41"/>
      <c r="E346" s="70"/>
      <c r="F346" s="70"/>
      <c r="G346" s="43"/>
      <c r="H346" s="71"/>
      <c r="I346" s="72"/>
      <c r="J346" s="158" t="e">
        <f t="shared" si="6"/>
        <v>#DIV/0!</v>
      </c>
      <c r="K346" s="42"/>
      <c r="L346" s="42"/>
      <c r="M346" s="41"/>
    </row>
    <row r="347" spans="1:13">
      <c r="A347" s="24">
        <v>340</v>
      </c>
      <c r="B347" s="41"/>
      <c r="C347" s="41"/>
      <c r="D347" s="41"/>
      <c r="E347" s="70"/>
      <c r="F347" s="70"/>
      <c r="G347" s="43"/>
      <c r="H347" s="71"/>
      <c r="I347" s="72"/>
      <c r="J347" s="158" t="e">
        <f t="shared" si="6"/>
        <v>#DIV/0!</v>
      </c>
      <c r="K347" s="42"/>
      <c r="L347" s="42"/>
      <c r="M347" s="41"/>
    </row>
    <row r="348" spans="1:13">
      <c r="A348" s="24">
        <v>341</v>
      </c>
      <c r="B348" s="41"/>
      <c r="C348" s="41"/>
      <c r="D348" s="41"/>
      <c r="E348" s="70"/>
      <c r="F348" s="70"/>
      <c r="G348" s="43"/>
      <c r="H348" s="71"/>
      <c r="I348" s="72"/>
      <c r="J348" s="145" t="e">
        <f t="shared" si="6"/>
        <v>#DIV/0!</v>
      </c>
      <c r="K348" s="42"/>
      <c r="L348" s="42"/>
      <c r="M348" s="41"/>
    </row>
    <row r="349" spans="1:13">
      <c r="A349" s="24">
        <v>342</v>
      </c>
      <c r="B349" s="41"/>
      <c r="C349" s="41"/>
      <c r="D349" s="41"/>
      <c r="E349" s="70"/>
      <c r="F349" s="70"/>
      <c r="G349" s="43"/>
      <c r="H349" s="71"/>
      <c r="I349" s="72"/>
      <c r="J349" s="158" t="e">
        <f t="shared" si="6"/>
        <v>#DIV/0!</v>
      </c>
      <c r="K349" s="42"/>
      <c r="L349" s="42"/>
      <c r="M349" s="41"/>
    </row>
    <row r="350" spans="1:13">
      <c r="A350" s="24">
        <v>343</v>
      </c>
      <c r="B350" s="41"/>
      <c r="C350" s="41"/>
      <c r="D350" s="41"/>
      <c r="E350" s="70"/>
      <c r="F350" s="70"/>
      <c r="G350" s="43"/>
      <c r="H350" s="71"/>
      <c r="I350" s="72"/>
      <c r="J350" s="158" t="e">
        <f t="shared" si="6"/>
        <v>#DIV/0!</v>
      </c>
      <c r="K350" s="42"/>
      <c r="L350" s="42"/>
      <c r="M350" s="41"/>
    </row>
    <row r="351" spans="1:13">
      <c r="A351" s="24">
        <v>344</v>
      </c>
      <c r="B351" s="41"/>
      <c r="C351" s="41"/>
      <c r="D351" s="41"/>
      <c r="E351" s="70"/>
      <c r="F351" s="70"/>
      <c r="G351" s="43"/>
      <c r="H351" s="71"/>
      <c r="I351" s="72"/>
      <c r="J351" s="145" t="e">
        <f t="shared" si="6"/>
        <v>#DIV/0!</v>
      </c>
      <c r="K351" s="42"/>
      <c r="L351" s="42"/>
      <c r="M351" s="41"/>
    </row>
    <row r="352" spans="1:13">
      <c r="A352" s="24">
        <v>345</v>
      </c>
      <c r="B352" s="41"/>
      <c r="C352" s="41"/>
      <c r="D352" s="41"/>
      <c r="E352" s="70"/>
      <c r="F352" s="70"/>
      <c r="G352" s="43"/>
      <c r="H352" s="71"/>
      <c r="I352" s="72"/>
      <c r="J352" s="145" t="e">
        <f t="shared" si="6"/>
        <v>#DIV/0!</v>
      </c>
      <c r="K352" s="42"/>
      <c r="L352" s="42"/>
      <c r="M352" s="41"/>
    </row>
    <row r="353" spans="1:13">
      <c r="A353" s="65">
        <v>346</v>
      </c>
      <c r="B353" s="41"/>
      <c r="C353" s="41"/>
      <c r="D353" s="41"/>
      <c r="E353" s="70"/>
      <c r="F353" s="70"/>
      <c r="G353" s="43"/>
      <c r="H353" s="71"/>
      <c r="I353" s="72"/>
      <c r="J353" s="145" t="e">
        <f t="shared" si="6"/>
        <v>#DIV/0!</v>
      </c>
      <c r="K353" s="42"/>
      <c r="L353" s="42"/>
      <c r="M353" s="41"/>
    </row>
    <row r="354" spans="1:13">
      <c r="A354" s="65">
        <v>347</v>
      </c>
      <c r="B354" s="41"/>
      <c r="C354" s="41"/>
      <c r="D354" s="41"/>
      <c r="E354" s="70"/>
      <c r="F354" s="70"/>
      <c r="G354" s="43"/>
      <c r="H354" s="71"/>
      <c r="I354" s="72"/>
      <c r="J354" s="145" t="e">
        <f t="shared" si="6"/>
        <v>#DIV/0!</v>
      </c>
      <c r="K354" s="42"/>
      <c r="L354" s="42"/>
      <c r="M354" s="41"/>
    </row>
    <row r="355" spans="1:13">
      <c r="A355" s="24">
        <v>348</v>
      </c>
      <c r="B355" s="41"/>
      <c r="C355" s="41"/>
      <c r="D355" s="41"/>
      <c r="E355" s="70"/>
      <c r="F355" s="70"/>
      <c r="G355" s="43"/>
      <c r="H355" s="71"/>
      <c r="I355" s="72"/>
      <c r="J355" s="158" t="e">
        <f t="shared" si="6"/>
        <v>#DIV/0!</v>
      </c>
      <c r="K355" s="42"/>
      <c r="L355" s="42"/>
      <c r="M355" s="41"/>
    </row>
    <row r="356" spans="1:13">
      <c r="A356" s="24">
        <v>349</v>
      </c>
      <c r="B356" s="41"/>
      <c r="C356" s="41"/>
      <c r="D356" s="41"/>
      <c r="E356" s="70"/>
      <c r="F356" s="70"/>
      <c r="G356" s="43"/>
      <c r="H356" s="71"/>
      <c r="I356" s="72"/>
      <c r="J356" s="158" t="e">
        <f t="shared" si="6"/>
        <v>#DIV/0!</v>
      </c>
      <c r="K356" s="42"/>
      <c r="L356" s="42"/>
      <c r="M356" s="41"/>
    </row>
    <row r="357" spans="1:13">
      <c r="A357" s="24">
        <v>350</v>
      </c>
      <c r="B357" s="41"/>
      <c r="C357" s="41"/>
      <c r="D357" s="41"/>
      <c r="E357" s="70"/>
      <c r="F357" s="70"/>
      <c r="G357" s="43"/>
      <c r="H357" s="71"/>
      <c r="I357" s="72"/>
      <c r="J357" s="145" t="e">
        <f t="shared" si="6"/>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357"/>
  <sheetViews>
    <sheetView view="pageBreakPreview" zoomScale="60" zoomScaleNormal="100" workbookViewId="0">
      <selection activeCell="H2" sqref="H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ht="17.25">
      <c r="A1" s="24" t="s">
        <v>0</v>
      </c>
      <c r="B1" s="298" t="s">
        <v>537</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99" t="s">
        <v>575</v>
      </c>
      <c r="E4" s="856" t="s">
        <v>576</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5"/>
  <sheetViews>
    <sheetView view="pageBreakPreview" zoomScaleNormal="100" zoomScaleSheetLayoutView="100" workbookViewId="0">
      <selection activeCell="H2" sqref="H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212" t="s">
        <v>537</v>
      </c>
      <c r="C1" s="65"/>
      <c r="D1" s="65"/>
      <c r="E1" s="65"/>
      <c r="F1" s="65"/>
      <c r="G1" s="65"/>
      <c r="I1" s="24" t="s">
        <v>101</v>
      </c>
    </row>
    <row r="2" spans="1:10" ht="49.5" customHeight="1">
      <c r="B2" s="76"/>
      <c r="C2" s="65"/>
      <c r="D2" s="65"/>
      <c r="E2" s="857" t="s">
        <v>102</v>
      </c>
      <c r="F2" s="856"/>
      <c r="G2" s="856"/>
      <c r="H2" s="142">
        <f>SUMIF(G6:G356,"PPS",H6:H356)</f>
        <v>536781043</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536781043</v>
      </c>
      <c r="I5" s="170">
        <f>SUM(I6:I65)</f>
        <v>40518268</v>
      </c>
      <c r="J5" s="149">
        <f>H5/I5</f>
        <v>13.247877303146325</v>
      </c>
    </row>
    <row r="6" spans="1:10" ht="41.25" thickTop="1">
      <c r="A6" s="24">
        <v>1</v>
      </c>
      <c r="B6" s="8" t="s">
        <v>577</v>
      </c>
      <c r="C6" s="62" t="s">
        <v>570</v>
      </c>
      <c r="D6" s="8" t="s">
        <v>452</v>
      </c>
      <c r="E6" s="112">
        <v>2</v>
      </c>
      <c r="F6" s="8" t="s">
        <v>565</v>
      </c>
      <c r="G6" s="66" t="s">
        <v>128</v>
      </c>
      <c r="H6" s="142">
        <v>536781043</v>
      </c>
      <c r="I6" s="142">
        <v>40518268</v>
      </c>
      <c r="J6" s="41">
        <f>H6/I6</f>
        <v>13.247877303146325</v>
      </c>
    </row>
    <row r="7" spans="1:10">
      <c r="A7" s="24">
        <v>2</v>
      </c>
      <c r="B7" s="62"/>
      <c r="C7" s="62"/>
      <c r="D7" s="62"/>
      <c r="E7" s="112"/>
      <c r="F7" s="62"/>
      <c r="G7" s="66"/>
      <c r="H7" s="142"/>
      <c r="I7" s="142"/>
      <c r="J7" s="41" t="e">
        <f t="shared" ref="J7:J65" si="0">H7/I7</f>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5"/>
  <sheetViews>
    <sheetView workbookViewId="0">
      <selection activeCell="H2" sqref="H2"/>
    </sheetView>
  </sheetViews>
  <sheetFormatPr defaultColWidth="9" defaultRowHeight="13.5"/>
  <cols>
    <col min="1" max="1" width="9" style="24"/>
    <col min="2" max="2" width="20" style="24" customWidth="1"/>
    <col min="3" max="3" width="10.125" style="24" customWidth="1"/>
    <col min="4" max="4" width="9" style="24"/>
    <col min="5" max="5" width="13" style="24" bestFit="1" customWidth="1"/>
    <col min="6" max="6" width="12.25" style="24" customWidth="1"/>
    <col min="7" max="7" width="13.125" style="24" bestFit="1" customWidth="1"/>
    <col min="8" max="8" width="12.125" style="24" bestFit="1" customWidth="1"/>
    <col min="9" max="9" width="11" style="24" bestFit="1" customWidth="1"/>
    <col min="10" max="257" width="9" style="24"/>
    <col min="258" max="258" width="20" style="24" customWidth="1"/>
    <col min="259" max="259" width="10.125" style="24" customWidth="1"/>
    <col min="260" max="260" width="9" style="24"/>
    <col min="261" max="261" width="13" style="24" bestFit="1" customWidth="1"/>
    <col min="262" max="262" width="12.25" style="24" customWidth="1"/>
    <col min="263" max="263" width="13.125" style="24" bestFit="1" customWidth="1"/>
    <col min="264" max="264" width="12.125" style="24" bestFit="1" customWidth="1"/>
    <col min="265" max="265" width="11" style="24" bestFit="1" customWidth="1"/>
    <col min="266" max="513" width="9" style="24"/>
    <col min="514" max="514" width="20" style="24" customWidth="1"/>
    <col min="515" max="515" width="10.125" style="24" customWidth="1"/>
    <col min="516" max="516" width="9" style="24"/>
    <col min="517" max="517" width="13" style="24" bestFit="1" customWidth="1"/>
    <col min="518" max="518" width="12.25" style="24" customWidth="1"/>
    <col min="519" max="519" width="13.125" style="24" bestFit="1" customWidth="1"/>
    <col min="520" max="520" width="12.125" style="24" bestFit="1" customWidth="1"/>
    <col min="521" max="521" width="11" style="24" bestFit="1" customWidth="1"/>
    <col min="522" max="769" width="9" style="24"/>
    <col min="770" max="770" width="20" style="24" customWidth="1"/>
    <col min="771" max="771" width="10.125" style="24" customWidth="1"/>
    <col min="772" max="772" width="9" style="24"/>
    <col min="773" max="773" width="13" style="24" bestFit="1" customWidth="1"/>
    <col min="774" max="774" width="12.25" style="24" customWidth="1"/>
    <col min="775" max="775" width="13.125" style="24" bestFit="1" customWidth="1"/>
    <col min="776" max="776" width="12.125" style="24" bestFit="1" customWidth="1"/>
    <col min="777" max="777" width="11" style="24" bestFit="1" customWidth="1"/>
    <col min="778" max="1025" width="9" style="24"/>
    <col min="1026" max="1026" width="20" style="24" customWidth="1"/>
    <col min="1027" max="1027" width="10.125" style="24" customWidth="1"/>
    <col min="1028" max="1028" width="9" style="24"/>
    <col min="1029" max="1029" width="13" style="24" bestFit="1" customWidth="1"/>
    <col min="1030" max="1030" width="12.25" style="24" customWidth="1"/>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3" width="10.125" style="24" customWidth="1"/>
    <col min="1284" max="1284" width="9" style="24"/>
    <col min="1285" max="1285" width="13" style="24" bestFit="1" customWidth="1"/>
    <col min="1286" max="1286" width="12.25" style="24" customWidth="1"/>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39" width="10.125" style="24" customWidth="1"/>
    <col min="1540" max="1540" width="9" style="24"/>
    <col min="1541" max="1541" width="13" style="24" bestFit="1" customWidth="1"/>
    <col min="1542" max="1542" width="12.25" style="24" customWidth="1"/>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5" width="10.125" style="24" customWidth="1"/>
    <col min="1796" max="1796" width="9" style="24"/>
    <col min="1797" max="1797" width="13" style="24" bestFit="1" customWidth="1"/>
    <col min="1798" max="1798" width="12.25" style="24" customWidth="1"/>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1" width="10.125" style="24" customWidth="1"/>
    <col min="2052" max="2052" width="9" style="24"/>
    <col min="2053" max="2053" width="13" style="24" bestFit="1" customWidth="1"/>
    <col min="2054" max="2054" width="12.25" style="24" customWidth="1"/>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7" width="10.125" style="24" customWidth="1"/>
    <col min="2308" max="2308" width="9" style="24"/>
    <col min="2309" max="2309" width="13" style="24" bestFit="1" customWidth="1"/>
    <col min="2310" max="2310" width="12.25" style="24" customWidth="1"/>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3" width="10.125" style="24" customWidth="1"/>
    <col min="2564" max="2564" width="9" style="24"/>
    <col min="2565" max="2565" width="13" style="24" bestFit="1" customWidth="1"/>
    <col min="2566" max="2566" width="12.25" style="24" customWidth="1"/>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19" width="10.125" style="24" customWidth="1"/>
    <col min="2820" max="2820" width="9" style="24"/>
    <col min="2821" max="2821" width="13" style="24" bestFit="1" customWidth="1"/>
    <col min="2822" max="2822" width="12.25" style="24" customWidth="1"/>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5" width="10.125" style="24" customWidth="1"/>
    <col min="3076" max="3076" width="9" style="24"/>
    <col min="3077" max="3077" width="13" style="24" bestFit="1" customWidth="1"/>
    <col min="3078" max="3078" width="12.25" style="24" customWidth="1"/>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1" width="10.125" style="24" customWidth="1"/>
    <col min="3332" max="3332" width="9" style="24"/>
    <col min="3333" max="3333" width="13" style="24" bestFit="1" customWidth="1"/>
    <col min="3334" max="3334" width="12.25" style="24" customWidth="1"/>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7" width="10.125" style="24" customWidth="1"/>
    <col min="3588" max="3588" width="9" style="24"/>
    <col min="3589" max="3589" width="13" style="24" bestFit="1" customWidth="1"/>
    <col min="3590" max="3590" width="12.25" style="24" customWidth="1"/>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3" width="10.125" style="24" customWidth="1"/>
    <col min="3844" max="3844" width="9" style="24"/>
    <col min="3845" max="3845" width="13" style="24" bestFit="1" customWidth="1"/>
    <col min="3846" max="3846" width="12.25" style="24" customWidth="1"/>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099" width="10.125" style="24" customWidth="1"/>
    <col min="4100" max="4100" width="9" style="24"/>
    <col min="4101" max="4101" width="13" style="24" bestFit="1" customWidth="1"/>
    <col min="4102" max="4102" width="12.25" style="24" customWidth="1"/>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5" width="10.125" style="24" customWidth="1"/>
    <col min="4356" max="4356" width="9" style="24"/>
    <col min="4357" max="4357" width="13" style="24" bestFit="1" customWidth="1"/>
    <col min="4358" max="4358" width="12.25" style="24" customWidth="1"/>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1" width="10.125" style="24" customWidth="1"/>
    <col min="4612" max="4612" width="9" style="24"/>
    <col min="4613" max="4613" width="13" style="24" bestFit="1" customWidth="1"/>
    <col min="4614" max="4614" width="12.25" style="24" customWidth="1"/>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7" width="10.125" style="24" customWidth="1"/>
    <col min="4868" max="4868" width="9" style="24"/>
    <col min="4869" max="4869" width="13" style="24" bestFit="1" customWidth="1"/>
    <col min="4870" max="4870" width="12.25" style="24" customWidth="1"/>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3" width="10.125" style="24" customWidth="1"/>
    <col min="5124" max="5124" width="9" style="24"/>
    <col min="5125" max="5125" width="13" style="24" bestFit="1" customWidth="1"/>
    <col min="5126" max="5126" width="12.25" style="24" customWidth="1"/>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79" width="10.125" style="24" customWidth="1"/>
    <col min="5380" max="5380" width="9" style="24"/>
    <col min="5381" max="5381" width="13" style="24" bestFit="1" customWidth="1"/>
    <col min="5382" max="5382" width="12.25" style="24" customWidth="1"/>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5" width="10.125" style="24" customWidth="1"/>
    <col min="5636" max="5636" width="9" style="24"/>
    <col min="5637" max="5637" width="13" style="24" bestFit="1" customWidth="1"/>
    <col min="5638" max="5638" width="12.25" style="24" customWidth="1"/>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1" width="10.125" style="24" customWidth="1"/>
    <col min="5892" max="5892" width="9" style="24"/>
    <col min="5893" max="5893" width="13" style="24" bestFit="1" customWidth="1"/>
    <col min="5894" max="5894" width="12.25" style="24" customWidth="1"/>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7" width="10.125" style="24" customWidth="1"/>
    <col min="6148" max="6148" width="9" style="24"/>
    <col min="6149" max="6149" width="13" style="24" bestFit="1" customWidth="1"/>
    <col min="6150" max="6150" width="12.25" style="24" customWidth="1"/>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3" width="10.125" style="24" customWidth="1"/>
    <col min="6404" max="6404" width="9" style="24"/>
    <col min="6405" max="6405" width="13" style="24" bestFit="1" customWidth="1"/>
    <col min="6406" max="6406" width="12.25" style="24" customWidth="1"/>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59" width="10.125" style="24" customWidth="1"/>
    <col min="6660" max="6660" width="9" style="24"/>
    <col min="6661" max="6661" width="13" style="24" bestFit="1" customWidth="1"/>
    <col min="6662" max="6662" width="12.25" style="24" customWidth="1"/>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5" width="10.125" style="24" customWidth="1"/>
    <col min="6916" max="6916" width="9" style="24"/>
    <col min="6917" max="6917" width="13" style="24" bestFit="1" customWidth="1"/>
    <col min="6918" max="6918" width="12.25" style="24" customWidth="1"/>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1" width="10.125" style="24" customWidth="1"/>
    <col min="7172" max="7172" width="9" style="24"/>
    <col min="7173" max="7173" width="13" style="24" bestFit="1" customWidth="1"/>
    <col min="7174" max="7174" width="12.25" style="24" customWidth="1"/>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7" width="10.125" style="24" customWidth="1"/>
    <col min="7428" max="7428" width="9" style="24"/>
    <col min="7429" max="7429" width="13" style="24" bestFit="1" customWidth="1"/>
    <col min="7430" max="7430" width="12.25" style="24" customWidth="1"/>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3" width="10.125" style="24" customWidth="1"/>
    <col min="7684" max="7684" width="9" style="24"/>
    <col min="7685" max="7685" width="13" style="24" bestFit="1" customWidth="1"/>
    <col min="7686" max="7686" width="12.25" style="24" customWidth="1"/>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39" width="10.125" style="24" customWidth="1"/>
    <col min="7940" max="7940" width="9" style="24"/>
    <col min="7941" max="7941" width="13" style="24" bestFit="1" customWidth="1"/>
    <col min="7942" max="7942" width="12.25" style="24" customWidth="1"/>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5" width="10.125" style="24" customWidth="1"/>
    <col min="8196" max="8196" width="9" style="24"/>
    <col min="8197" max="8197" width="13" style="24" bestFit="1" customWidth="1"/>
    <col min="8198" max="8198" width="12.25" style="24" customWidth="1"/>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1" width="10.125" style="24" customWidth="1"/>
    <col min="8452" max="8452" width="9" style="24"/>
    <col min="8453" max="8453" width="13" style="24" bestFit="1" customWidth="1"/>
    <col min="8454" max="8454" width="12.25" style="24" customWidth="1"/>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7" width="10.125" style="24" customWidth="1"/>
    <col min="8708" max="8708" width="9" style="24"/>
    <col min="8709" max="8709" width="13" style="24" bestFit="1" customWidth="1"/>
    <col min="8710" max="8710" width="12.25" style="24" customWidth="1"/>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3" width="10.125" style="24" customWidth="1"/>
    <col min="8964" max="8964" width="9" style="24"/>
    <col min="8965" max="8965" width="13" style="24" bestFit="1" customWidth="1"/>
    <col min="8966" max="8966" width="12.25" style="24" customWidth="1"/>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19" width="10.125" style="24" customWidth="1"/>
    <col min="9220" max="9220" width="9" style="24"/>
    <col min="9221" max="9221" width="13" style="24" bestFit="1" customWidth="1"/>
    <col min="9222" max="9222" width="12.25" style="24" customWidth="1"/>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5" width="10.125" style="24" customWidth="1"/>
    <col min="9476" max="9476" width="9" style="24"/>
    <col min="9477" max="9477" width="13" style="24" bestFit="1" customWidth="1"/>
    <col min="9478" max="9478" width="12.25" style="24" customWidth="1"/>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1" width="10.125" style="24" customWidth="1"/>
    <col min="9732" max="9732" width="9" style="24"/>
    <col min="9733" max="9733" width="13" style="24" bestFit="1" customWidth="1"/>
    <col min="9734" max="9734" width="12.25" style="24" customWidth="1"/>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7" width="10.125" style="24" customWidth="1"/>
    <col min="9988" max="9988" width="9" style="24"/>
    <col min="9989" max="9989" width="13" style="24" bestFit="1" customWidth="1"/>
    <col min="9990" max="9990" width="12.25" style="24" customWidth="1"/>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3" width="10.125" style="24" customWidth="1"/>
    <col min="10244" max="10244" width="9" style="24"/>
    <col min="10245" max="10245" width="13" style="24" bestFit="1" customWidth="1"/>
    <col min="10246" max="10246" width="12.25" style="24" customWidth="1"/>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499" width="10.125" style="24" customWidth="1"/>
    <col min="10500" max="10500" width="9" style="24"/>
    <col min="10501" max="10501" width="13" style="24" bestFit="1" customWidth="1"/>
    <col min="10502" max="10502" width="12.25" style="24" customWidth="1"/>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5" width="10.125" style="24" customWidth="1"/>
    <col min="10756" max="10756" width="9" style="24"/>
    <col min="10757" max="10757" width="13" style="24" bestFit="1" customWidth="1"/>
    <col min="10758" max="10758" width="12.25" style="24" customWidth="1"/>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1" width="10.125" style="24" customWidth="1"/>
    <col min="11012" max="11012" width="9" style="24"/>
    <col min="11013" max="11013" width="13" style="24" bestFit="1" customWidth="1"/>
    <col min="11014" max="11014" width="12.25" style="24" customWidth="1"/>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7" width="10.125" style="24" customWidth="1"/>
    <col min="11268" max="11268" width="9" style="24"/>
    <col min="11269" max="11269" width="13" style="24" bestFit="1" customWidth="1"/>
    <col min="11270" max="11270" width="12.25" style="24" customWidth="1"/>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3" width="10.125" style="24" customWidth="1"/>
    <col min="11524" max="11524" width="9" style="24"/>
    <col min="11525" max="11525" width="13" style="24" bestFit="1" customWidth="1"/>
    <col min="11526" max="11526" width="12.25" style="24" customWidth="1"/>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79" width="10.125" style="24" customWidth="1"/>
    <col min="11780" max="11780" width="9" style="24"/>
    <col min="11781" max="11781" width="13" style="24" bestFit="1" customWidth="1"/>
    <col min="11782" max="11782" width="12.25" style="24" customWidth="1"/>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5" width="10.125" style="24" customWidth="1"/>
    <col min="12036" max="12036" width="9" style="24"/>
    <col min="12037" max="12037" width="13" style="24" bestFit="1" customWidth="1"/>
    <col min="12038" max="12038" width="12.25" style="24" customWidth="1"/>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1" width="10.125" style="24" customWidth="1"/>
    <col min="12292" max="12292" width="9" style="24"/>
    <col min="12293" max="12293" width="13" style="24" bestFit="1" customWidth="1"/>
    <col min="12294" max="12294" width="12.25" style="24" customWidth="1"/>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7" width="10.125" style="24" customWidth="1"/>
    <col min="12548" max="12548" width="9" style="24"/>
    <col min="12549" max="12549" width="13" style="24" bestFit="1" customWidth="1"/>
    <col min="12550" max="12550" width="12.25" style="24" customWidth="1"/>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3" width="10.125" style="24" customWidth="1"/>
    <col min="12804" max="12804" width="9" style="24"/>
    <col min="12805" max="12805" width="13" style="24" bestFit="1" customWidth="1"/>
    <col min="12806" max="12806" width="12.25" style="24" customWidth="1"/>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59" width="10.125" style="24" customWidth="1"/>
    <col min="13060" max="13060" width="9" style="24"/>
    <col min="13061" max="13061" width="13" style="24" bestFit="1" customWidth="1"/>
    <col min="13062" max="13062" width="12.25" style="24" customWidth="1"/>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5" width="10.125" style="24" customWidth="1"/>
    <col min="13316" max="13316" width="9" style="24"/>
    <col min="13317" max="13317" width="13" style="24" bestFit="1" customWidth="1"/>
    <col min="13318" max="13318" width="12.25" style="24" customWidth="1"/>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1" width="10.125" style="24" customWidth="1"/>
    <col min="13572" max="13572" width="9" style="24"/>
    <col min="13573" max="13573" width="13" style="24" bestFit="1" customWidth="1"/>
    <col min="13574" max="13574" width="12.25" style="24" customWidth="1"/>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7" width="10.125" style="24" customWidth="1"/>
    <col min="13828" max="13828" width="9" style="24"/>
    <col min="13829" max="13829" width="13" style="24" bestFit="1" customWidth="1"/>
    <col min="13830" max="13830" width="12.25" style="24" customWidth="1"/>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3" width="10.125" style="24" customWidth="1"/>
    <col min="14084" max="14084" width="9" style="24"/>
    <col min="14085" max="14085" width="13" style="24" bestFit="1" customWidth="1"/>
    <col min="14086" max="14086" width="12.25" style="24" customWidth="1"/>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39" width="10.125" style="24" customWidth="1"/>
    <col min="14340" max="14340" width="9" style="24"/>
    <col min="14341" max="14341" width="13" style="24" bestFit="1" customWidth="1"/>
    <col min="14342" max="14342" width="12.25" style="24" customWidth="1"/>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5" width="10.125" style="24" customWidth="1"/>
    <col min="14596" max="14596" width="9" style="24"/>
    <col min="14597" max="14597" width="13" style="24" bestFit="1" customWidth="1"/>
    <col min="14598" max="14598" width="12.25" style="24" customWidth="1"/>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1" width="10.125" style="24" customWidth="1"/>
    <col min="14852" max="14852" width="9" style="24"/>
    <col min="14853" max="14853" width="13" style="24" bestFit="1" customWidth="1"/>
    <col min="14854" max="14854" width="12.25" style="24" customWidth="1"/>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7" width="10.125" style="24" customWidth="1"/>
    <col min="15108" max="15108" width="9" style="24"/>
    <col min="15109" max="15109" width="13" style="24" bestFit="1" customWidth="1"/>
    <col min="15110" max="15110" width="12.25" style="24" customWidth="1"/>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3" width="10.125" style="24" customWidth="1"/>
    <col min="15364" max="15364" width="9" style="24"/>
    <col min="15365" max="15365" width="13" style="24" bestFit="1" customWidth="1"/>
    <col min="15366" max="15366" width="12.25" style="24" customWidth="1"/>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19" width="10.125" style="24" customWidth="1"/>
    <col min="15620" max="15620" width="9" style="24"/>
    <col min="15621" max="15621" width="13" style="24" bestFit="1" customWidth="1"/>
    <col min="15622" max="15622" width="12.25" style="24" customWidth="1"/>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5" width="10.125" style="24" customWidth="1"/>
    <col min="15876" max="15876" width="9" style="24"/>
    <col min="15877" max="15877" width="13" style="24" bestFit="1" customWidth="1"/>
    <col min="15878" max="15878" width="12.25" style="24" customWidth="1"/>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1" width="10.125" style="24" customWidth="1"/>
    <col min="16132" max="16132" width="9" style="24"/>
    <col min="16133" max="16133" width="13" style="24" bestFit="1" customWidth="1"/>
    <col min="16134" max="16134" width="12.25" style="24" customWidth="1"/>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212" t="s">
        <v>537</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25160619</v>
      </c>
      <c r="I5" s="170">
        <f>SUM(I6:I65)</f>
        <v>1024995</v>
      </c>
      <c r="J5" s="149">
        <f>H5/I5</f>
        <v>24.547065107634673</v>
      </c>
    </row>
    <row r="6" spans="1:10" ht="27.75" thickTop="1">
      <c r="A6" s="24">
        <v>1</v>
      </c>
      <c r="B6" s="8" t="s">
        <v>578</v>
      </c>
      <c r="C6" s="8" t="s">
        <v>184</v>
      </c>
      <c r="D6" s="8" t="s">
        <v>137</v>
      </c>
      <c r="E6" s="112">
        <v>1</v>
      </c>
      <c r="F6" s="62" t="s">
        <v>579</v>
      </c>
      <c r="G6" s="66" t="s">
        <v>117</v>
      </c>
      <c r="H6" s="173">
        <v>24171123</v>
      </c>
      <c r="I6" s="173">
        <v>997509</v>
      </c>
      <c r="J6" s="41">
        <v>24.231483625711647</v>
      </c>
    </row>
    <row r="7" spans="1:10" ht="27">
      <c r="A7" s="24">
        <v>2</v>
      </c>
      <c r="B7" s="7" t="s">
        <v>580</v>
      </c>
      <c r="C7" s="67" t="s">
        <v>184</v>
      </c>
      <c r="D7" s="67" t="s">
        <v>137</v>
      </c>
      <c r="E7" s="300">
        <v>1</v>
      </c>
      <c r="F7" s="67" t="s">
        <v>581</v>
      </c>
      <c r="G7" s="301" t="s">
        <v>117</v>
      </c>
      <c r="H7" s="302">
        <v>989496</v>
      </c>
      <c r="I7" s="302">
        <v>27486</v>
      </c>
      <c r="J7" s="43">
        <v>36</v>
      </c>
    </row>
    <row r="8" spans="1:10">
      <c r="A8" s="24">
        <v>3</v>
      </c>
      <c r="B8" s="62"/>
      <c r="C8" s="62"/>
      <c r="D8" s="62"/>
      <c r="E8" s="112"/>
      <c r="F8" s="62"/>
      <c r="G8" s="66"/>
      <c r="H8" s="173"/>
      <c r="I8" s="173"/>
      <c r="J8" s="41" t="e">
        <f t="shared" ref="J8:J65" si="0">H8/I8</f>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359"/>
  <sheetViews>
    <sheetView view="pageBreakPreview" zoomScale="89" zoomScaleNormal="75" zoomScaleSheetLayoutView="89" workbookViewId="0">
      <selection activeCell="H3" sqref="H3"/>
    </sheetView>
  </sheetViews>
  <sheetFormatPr defaultColWidth="9" defaultRowHeight="13.5"/>
  <cols>
    <col min="1" max="1" width="9" style="24"/>
    <col min="2" max="2" width="28.125"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16384" width="9" style="24"/>
  </cols>
  <sheetData>
    <row r="1" spans="1:15">
      <c r="A1" s="24" t="s">
        <v>0</v>
      </c>
      <c r="B1" s="25" t="str">
        <f>[18]合計!C3</f>
        <v>滋賀県</v>
      </c>
      <c r="I1" s="24" t="s">
        <v>70</v>
      </c>
      <c r="K1" s="27" t="s">
        <v>71</v>
      </c>
    </row>
    <row r="2" spans="1:15" ht="54" customHeight="1">
      <c r="B2" s="141"/>
      <c r="E2" s="856" t="s">
        <v>72</v>
      </c>
      <c r="F2" s="856"/>
      <c r="G2" s="856"/>
      <c r="H2" s="142">
        <f>SUMIF(E8:E357,"PPS",H8:H357)</f>
        <v>0</v>
      </c>
      <c r="I2" s="143"/>
      <c r="J2" s="27"/>
    </row>
    <row r="3" spans="1:15" ht="57" customHeight="1">
      <c r="B3" s="26"/>
      <c r="E3" s="856" t="s">
        <v>73</v>
      </c>
      <c r="F3" s="856"/>
      <c r="G3" s="856"/>
      <c r="H3" s="142">
        <f>M7</f>
        <v>471569.78300000005</v>
      </c>
      <c r="I3" s="143"/>
      <c r="J3" s="31"/>
    </row>
    <row r="4" spans="1:15" s="31" customFormat="1" ht="55.5" customHeight="1">
      <c r="B4" s="144"/>
      <c r="E4" s="856" t="s">
        <v>74</v>
      </c>
      <c r="F4" s="856"/>
      <c r="G4" s="856"/>
      <c r="H4" s="145">
        <f>H3/I7</f>
        <v>1</v>
      </c>
      <c r="I4" s="143"/>
      <c r="K4" s="34"/>
      <c r="L4" s="34"/>
    </row>
    <row r="5" spans="1:15" s="26" customFormat="1" ht="17.25" customHeight="1">
      <c r="B5" s="35"/>
      <c r="E5" s="36"/>
      <c r="F5" s="36"/>
      <c r="G5" s="36"/>
      <c r="H5" s="146"/>
      <c r="I5" s="147"/>
      <c r="J5" s="35"/>
      <c r="K5" s="39"/>
      <c r="L5" s="39"/>
    </row>
    <row r="6" spans="1:15"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5" s="148" customFormat="1" ht="14.25" thickBot="1">
      <c r="B7" s="149" t="s">
        <v>88</v>
      </c>
      <c r="C7" s="149"/>
      <c r="D7" s="149"/>
      <c r="E7" s="149"/>
      <c r="F7" s="149"/>
      <c r="G7" s="149"/>
      <c r="H7" s="150">
        <f>SUM(H8:H357)</f>
        <v>471569.78300000005</v>
      </c>
      <c r="I7" s="150">
        <f>SUM(I8:I357)</f>
        <v>471569.78300000005</v>
      </c>
      <c r="J7" s="151">
        <f>H7/I7</f>
        <v>1</v>
      </c>
      <c r="K7" s="152">
        <f>SUM(K8:K357)</f>
        <v>17408</v>
      </c>
      <c r="L7" s="153">
        <f>SUM(L8:L357)</f>
        <v>34042670</v>
      </c>
      <c r="M7" s="154">
        <f>SUM(M8:M357)</f>
        <v>471569.78300000005</v>
      </c>
    </row>
    <row r="8" spans="1:15" ht="30" customHeight="1" thickTop="1">
      <c r="A8" s="24">
        <v>1</v>
      </c>
      <c r="B8" s="159" t="s">
        <v>1893</v>
      </c>
      <c r="C8" s="54" t="s">
        <v>159</v>
      </c>
      <c r="D8" s="55" t="s">
        <v>1894</v>
      </c>
      <c r="E8" s="55" t="s">
        <v>117</v>
      </c>
      <c r="F8" s="64" t="s">
        <v>1895</v>
      </c>
      <c r="G8" s="156">
        <v>5</v>
      </c>
      <c r="H8" s="157">
        <v>44443.839999999997</v>
      </c>
      <c r="I8" s="58">
        <v>44443.839999999997</v>
      </c>
      <c r="J8" s="158">
        <f t="shared" ref="J8:J71" si="0">H8/I8</f>
        <v>1</v>
      </c>
      <c r="K8" s="58">
        <v>1550</v>
      </c>
      <c r="L8" s="58">
        <v>3344500</v>
      </c>
      <c r="M8" s="58">
        <v>44443.839999999997</v>
      </c>
      <c r="N8" s="24">
        <f>H8/1000</f>
        <v>44.443839999999994</v>
      </c>
      <c r="O8" s="24">
        <f>I8/1000</f>
        <v>44.443839999999994</v>
      </c>
    </row>
    <row r="9" spans="1:15" ht="30" customHeight="1">
      <c r="A9" s="24">
        <v>2</v>
      </c>
      <c r="B9" s="159" t="s">
        <v>1896</v>
      </c>
      <c r="C9" s="54" t="s">
        <v>159</v>
      </c>
      <c r="D9" s="55" t="s">
        <v>1894</v>
      </c>
      <c r="E9" s="55" t="s">
        <v>117</v>
      </c>
      <c r="F9" s="64" t="s">
        <v>1895</v>
      </c>
      <c r="G9" s="156">
        <v>5</v>
      </c>
      <c r="H9" s="157">
        <v>37724.088000000003</v>
      </c>
      <c r="I9" s="58">
        <v>37724.088000000003</v>
      </c>
      <c r="J9" s="145">
        <f t="shared" si="0"/>
        <v>1</v>
      </c>
      <c r="K9" s="58">
        <v>1319</v>
      </c>
      <c r="L9" s="58">
        <v>2872300</v>
      </c>
      <c r="M9" s="58">
        <v>37724.088000000003</v>
      </c>
      <c r="N9" s="24">
        <f t="shared" ref="N9:N19" si="1">H9/1000</f>
        <v>37.724088000000002</v>
      </c>
      <c r="O9" s="24">
        <f t="shared" ref="O9:O19" si="2">I9/1000</f>
        <v>37.724088000000002</v>
      </c>
    </row>
    <row r="10" spans="1:15" ht="30" customHeight="1">
      <c r="A10" s="24">
        <v>3</v>
      </c>
      <c r="B10" s="159" t="s">
        <v>1897</v>
      </c>
      <c r="C10" s="64" t="s">
        <v>159</v>
      </c>
      <c r="D10" s="55" t="s">
        <v>1894</v>
      </c>
      <c r="E10" s="55" t="s">
        <v>117</v>
      </c>
      <c r="F10" s="64" t="s">
        <v>1895</v>
      </c>
      <c r="G10" s="156">
        <v>6</v>
      </c>
      <c r="H10" s="157">
        <v>35684.862000000001</v>
      </c>
      <c r="I10" s="58">
        <v>35684.862000000001</v>
      </c>
      <c r="J10" s="145">
        <f t="shared" si="0"/>
        <v>1</v>
      </c>
      <c r="K10" s="58">
        <v>1327</v>
      </c>
      <c r="L10" s="58">
        <v>2607720</v>
      </c>
      <c r="M10" s="58">
        <v>35684.862000000001</v>
      </c>
      <c r="N10" s="24">
        <f t="shared" si="1"/>
        <v>35.684862000000003</v>
      </c>
      <c r="O10" s="24">
        <f t="shared" si="2"/>
        <v>35.684862000000003</v>
      </c>
    </row>
    <row r="11" spans="1:15" ht="30" customHeight="1">
      <c r="A11" s="24">
        <v>4</v>
      </c>
      <c r="B11" s="159" t="s">
        <v>1898</v>
      </c>
      <c r="C11" s="54" t="s">
        <v>159</v>
      </c>
      <c r="D11" s="55" t="s">
        <v>1894</v>
      </c>
      <c r="E11" s="55" t="s">
        <v>117</v>
      </c>
      <c r="F11" s="64" t="s">
        <v>1895</v>
      </c>
      <c r="G11" s="156">
        <v>5</v>
      </c>
      <c r="H11" s="157">
        <v>4521.0569999999998</v>
      </c>
      <c r="I11" s="58">
        <v>4521.0569999999998</v>
      </c>
      <c r="J11" s="145">
        <f t="shared" si="0"/>
        <v>1</v>
      </c>
      <c r="K11" s="58">
        <v>272</v>
      </c>
      <c r="L11" s="58">
        <v>294600</v>
      </c>
      <c r="M11" s="58">
        <v>4521.0569999999998</v>
      </c>
      <c r="N11" s="24">
        <f t="shared" si="1"/>
        <v>4.5210569999999999</v>
      </c>
      <c r="O11" s="24">
        <f t="shared" si="2"/>
        <v>4.5210569999999999</v>
      </c>
    </row>
    <row r="12" spans="1:15" ht="30" customHeight="1">
      <c r="A12" s="24">
        <v>5</v>
      </c>
      <c r="B12" s="159" t="s">
        <v>1899</v>
      </c>
      <c r="C12" s="54" t="s">
        <v>217</v>
      </c>
      <c r="D12" s="55" t="s">
        <v>1894</v>
      </c>
      <c r="E12" s="55" t="s">
        <v>117</v>
      </c>
      <c r="F12" s="64" t="s">
        <v>1895</v>
      </c>
      <c r="G12" s="156">
        <v>6</v>
      </c>
      <c r="H12" s="157">
        <v>91443.547000000006</v>
      </c>
      <c r="I12" s="58">
        <v>91443.547000000006</v>
      </c>
      <c r="J12" s="145">
        <f t="shared" si="0"/>
        <v>1</v>
      </c>
      <c r="K12" s="58">
        <v>3745</v>
      </c>
      <c r="L12" s="58">
        <v>6213900</v>
      </c>
      <c r="M12" s="58">
        <v>91443.547000000006</v>
      </c>
      <c r="N12" s="24">
        <f t="shared" si="1"/>
        <v>91.443547000000009</v>
      </c>
      <c r="O12" s="24">
        <f t="shared" si="2"/>
        <v>91.443547000000009</v>
      </c>
    </row>
    <row r="13" spans="1:15" s="65" customFormat="1" ht="30" customHeight="1">
      <c r="A13" s="65">
        <v>6</v>
      </c>
      <c r="B13" s="159" t="s">
        <v>1900</v>
      </c>
      <c r="C13" s="54" t="s">
        <v>217</v>
      </c>
      <c r="D13" s="55" t="s">
        <v>1894</v>
      </c>
      <c r="E13" s="55" t="s">
        <v>117</v>
      </c>
      <c r="F13" s="64" t="s">
        <v>1895</v>
      </c>
      <c r="G13" s="156">
        <v>5</v>
      </c>
      <c r="H13" s="157">
        <v>94587.755000000005</v>
      </c>
      <c r="I13" s="58">
        <v>94587.755000000005</v>
      </c>
      <c r="J13" s="158">
        <f t="shared" si="0"/>
        <v>1</v>
      </c>
      <c r="K13" s="58">
        <v>3655</v>
      </c>
      <c r="L13" s="58">
        <v>6726150</v>
      </c>
      <c r="M13" s="58">
        <v>94587.755000000005</v>
      </c>
      <c r="N13" s="24">
        <f t="shared" si="1"/>
        <v>94.587755000000001</v>
      </c>
      <c r="O13" s="24">
        <f t="shared" si="2"/>
        <v>94.587755000000001</v>
      </c>
    </row>
    <row r="14" spans="1:15" s="65" customFormat="1" ht="30" customHeight="1">
      <c r="A14" s="65">
        <v>7</v>
      </c>
      <c r="B14" s="159" t="s">
        <v>1901</v>
      </c>
      <c r="C14" s="54" t="s">
        <v>420</v>
      </c>
      <c r="D14" s="55" t="s">
        <v>1894</v>
      </c>
      <c r="E14" s="55" t="s">
        <v>117</v>
      </c>
      <c r="F14" s="64" t="s">
        <v>1895</v>
      </c>
      <c r="G14" s="156">
        <v>6</v>
      </c>
      <c r="H14" s="157">
        <v>25265.755000000001</v>
      </c>
      <c r="I14" s="58">
        <v>25265.755000000001</v>
      </c>
      <c r="J14" s="158">
        <f t="shared" si="0"/>
        <v>1</v>
      </c>
      <c r="K14" s="58">
        <v>803</v>
      </c>
      <c r="L14" s="58">
        <v>2024000</v>
      </c>
      <c r="M14" s="58">
        <v>25265.755000000001</v>
      </c>
      <c r="N14" s="24">
        <f t="shared" si="1"/>
        <v>25.265755000000002</v>
      </c>
      <c r="O14" s="24">
        <f t="shared" si="2"/>
        <v>25.265755000000002</v>
      </c>
    </row>
    <row r="15" spans="1:15" ht="30" customHeight="1">
      <c r="A15" s="24">
        <v>8</v>
      </c>
      <c r="B15" s="159" t="s">
        <v>1902</v>
      </c>
      <c r="C15" s="54" t="s">
        <v>159</v>
      </c>
      <c r="D15" s="55" t="s">
        <v>1894</v>
      </c>
      <c r="E15" s="55" t="s">
        <v>117</v>
      </c>
      <c r="F15" s="64" t="s">
        <v>1895</v>
      </c>
      <c r="G15" s="156">
        <v>6</v>
      </c>
      <c r="H15" s="157">
        <v>36106.029000000002</v>
      </c>
      <c r="I15" s="58">
        <v>36106.029000000002</v>
      </c>
      <c r="J15" s="145">
        <f t="shared" si="0"/>
        <v>1</v>
      </c>
      <c r="K15" s="58">
        <v>1600</v>
      </c>
      <c r="L15" s="58">
        <v>2561000</v>
      </c>
      <c r="M15" s="58">
        <v>36106.029000000002</v>
      </c>
      <c r="N15" s="24">
        <f t="shared" si="1"/>
        <v>36.106028999999999</v>
      </c>
      <c r="O15" s="24">
        <f t="shared" si="2"/>
        <v>36.106028999999999</v>
      </c>
    </row>
    <row r="16" spans="1:15" ht="30" customHeight="1">
      <c r="A16" s="24">
        <v>9</v>
      </c>
      <c r="B16" s="8" t="s">
        <v>1903</v>
      </c>
      <c r="C16" s="62" t="s">
        <v>159</v>
      </c>
      <c r="D16" s="55" t="s">
        <v>1894</v>
      </c>
      <c r="E16" s="66" t="s">
        <v>117</v>
      </c>
      <c r="F16" s="64" t="s">
        <v>1895</v>
      </c>
      <c r="G16" s="67">
        <v>6</v>
      </c>
      <c r="H16" s="68">
        <v>50864.449000000001</v>
      </c>
      <c r="I16" s="69">
        <v>50864.449000000001</v>
      </c>
      <c r="J16" s="158">
        <f t="shared" si="0"/>
        <v>1</v>
      </c>
      <c r="K16" s="58">
        <v>1842</v>
      </c>
      <c r="L16" s="58">
        <v>3823900</v>
      </c>
      <c r="M16" s="69">
        <v>50864.449000000001</v>
      </c>
      <c r="N16" s="24">
        <f t="shared" si="1"/>
        <v>50.864449</v>
      </c>
      <c r="O16" s="24">
        <f t="shared" si="2"/>
        <v>50.864449</v>
      </c>
    </row>
    <row r="17" spans="1:15" ht="30" customHeight="1">
      <c r="A17" s="24">
        <v>10</v>
      </c>
      <c r="B17" s="8" t="s">
        <v>1904</v>
      </c>
      <c r="C17" s="62" t="s">
        <v>420</v>
      </c>
      <c r="D17" s="55" t="s">
        <v>1894</v>
      </c>
      <c r="E17" s="66" t="s">
        <v>117</v>
      </c>
      <c r="F17" s="64" t="s">
        <v>1895</v>
      </c>
      <c r="G17" s="67">
        <v>6</v>
      </c>
      <c r="H17" s="68">
        <v>38448.783000000003</v>
      </c>
      <c r="I17" s="69">
        <v>38448.783000000003</v>
      </c>
      <c r="J17" s="158">
        <f t="shared" si="0"/>
        <v>1</v>
      </c>
      <c r="K17" s="58">
        <v>700</v>
      </c>
      <c r="L17" s="58">
        <v>2759000</v>
      </c>
      <c r="M17" s="69">
        <v>38448.783000000003</v>
      </c>
      <c r="N17" s="24">
        <f t="shared" si="1"/>
        <v>38.448783000000006</v>
      </c>
      <c r="O17" s="24">
        <f t="shared" si="2"/>
        <v>38.448783000000006</v>
      </c>
    </row>
    <row r="18" spans="1:15" ht="30" customHeight="1">
      <c r="A18" s="24">
        <v>11</v>
      </c>
      <c r="B18" s="8" t="s">
        <v>1905</v>
      </c>
      <c r="C18" s="62" t="s">
        <v>159</v>
      </c>
      <c r="D18" s="55" t="s">
        <v>1894</v>
      </c>
      <c r="E18" s="66" t="s">
        <v>117</v>
      </c>
      <c r="F18" s="64" t="s">
        <v>1895</v>
      </c>
      <c r="G18" s="67">
        <v>6</v>
      </c>
      <c r="H18" s="68">
        <v>10087.450999999999</v>
      </c>
      <c r="I18" s="69">
        <v>10087.450999999999</v>
      </c>
      <c r="J18" s="145">
        <f t="shared" si="0"/>
        <v>1</v>
      </c>
      <c r="K18" s="58">
        <v>500</v>
      </c>
      <c r="L18" s="58">
        <v>651000</v>
      </c>
      <c r="M18" s="69">
        <v>10087.450999999999</v>
      </c>
      <c r="N18" s="24">
        <f t="shared" si="1"/>
        <v>10.087451</v>
      </c>
      <c r="O18" s="24">
        <f t="shared" si="2"/>
        <v>10.087451</v>
      </c>
    </row>
    <row r="19" spans="1:15" ht="30" customHeight="1">
      <c r="A19" s="24">
        <v>12</v>
      </c>
      <c r="B19" s="8" t="s">
        <v>1906</v>
      </c>
      <c r="C19" s="62" t="s">
        <v>159</v>
      </c>
      <c r="D19" s="55" t="s">
        <v>1894</v>
      </c>
      <c r="E19" s="66" t="s">
        <v>117</v>
      </c>
      <c r="F19" s="64" t="s">
        <v>1895</v>
      </c>
      <c r="G19" s="67">
        <v>5</v>
      </c>
      <c r="H19" s="68">
        <v>2392.1669999999999</v>
      </c>
      <c r="I19" s="69">
        <v>2392.1669999999999</v>
      </c>
      <c r="J19" s="145">
        <f t="shared" si="0"/>
        <v>1</v>
      </c>
      <c r="K19" s="58">
        <v>95</v>
      </c>
      <c r="L19" s="58">
        <v>164600</v>
      </c>
      <c r="M19" s="69">
        <v>2392.1669999999999</v>
      </c>
      <c r="N19" s="24">
        <f t="shared" si="1"/>
        <v>2.3921669999999997</v>
      </c>
      <c r="O19" s="24">
        <f t="shared" si="2"/>
        <v>2.3921669999999997</v>
      </c>
    </row>
    <row r="20" spans="1:15">
      <c r="A20" s="24">
        <v>13</v>
      </c>
      <c r="B20" s="62"/>
      <c r="C20" s="62"/>
      <c r="D20" s="62"/>
      <c r="E20" s="66"/>
      <c r="F20" s="66"/>
      <c r="G20" s="67"/>
      <c r="H20" s="68"/>
      <c r="I20" s="69"/>
      <c r="J20" s="145" t="e">
        <f t="shared" si="0"/>
        <v>#DIV/0!</v>
      </c>
      <c r="K20" s="58"/>
      <c r="L20" s="58"/>
      <c r="M20" s="63"/>
    </row>
    <row r="21" spans="1:15">
      <c r="A21" s="24">
        <v>14</v>
      </c>
      <c r="B21" s="62"/>
      <c r="C21" s="62"/>
      <c r="D21" s="62"/>
      <c r="E21" s="66"/>
      <c r="F21" s="66"/>
      <c r="G21" s="67"/>
      <c r="H21" s="68"/>
      <c r="I21" s="69"/>
      <c r="J21" s="145" t="e">
        <f t="shared" si="0"/>
        <v>#DIV/0!</v>
      </c>
      <c r="K21" s="58"/>
      <c r="L21" s="58"/>
      <c r="M21" s="63"/>
    </row>
    <row r="22" spans="1:15">
      <c r="A22" s="24">
        <v>15</v>
      </c>
      <c r="B22" s="62"/>
      <c r="C22" s="62"/>
      <c r="D22" s="62"/>
      <c r="E22" s="66"/>
      <c r="F22" s="66"/>
      <c r="G22" s="67"/>
      <c r="H22" s="68"/>
      <c r="I22" s="69"/>
      <c r="J22" s="158" t="e">
        <f t="shared" si="0"/>
        <v>#DIV/0!</v>
      </c>
      <c r="K22" s="58"/>
      <c r="L22" s="58"/>
      <c r="M22" s="63"/>
    </row>
    <row r="23" spans="1:15">
      <c r="A23" s="65">
        <v>16</v>
      </c>
      <c r="B23" s="62"/>
      <c r="C23" s="62"/>
      <c r="D23" s="62"/>
      <c r="E23" s="66"/>
      <c r="F23" s="66"/>
      <c r="G23" s="67"/>
      <c r="H23" s="68"/>
      <c r="I23" s="69"/>
      <c r="J23" s="158" t="e">
        <f t="shared" si="0"/>
        <v>#DIV/0!</v>
      </c>
      <c r="K23" s="58"/>
      <c r="L23" s="58"/>
      <c r="M23" s="63"/>
    </row>
    <row r="24" spans="1:15">
      <c r="A24" s="65">
        <v>17</v>
      </c>
      <c r="B24" s="62"/>
      <c r="C24" s="62"/>
      <c r="D24" s="62"/>
      <c r="E24" s="66"/>
      <c r="F24" s="66"/>
      <c r="G24" s="67"/>
      <c r="H24" s="68"/>
      <c r="I24" s="69"/>
      <c r="J24" s="145" t="e">
        <f t="shared" si="0"/>
        <v>#DIV/0!</v>
      </c>
      <c r="K24" s="58"/>
      <c r="L24" s="58"/>
      <c r="M24" s="63"/>
    </row>
    <row r="25" spans="1:15">
      <c r="A25" s="24">
        <v>18</v>
      </c>
      <c r="B25" s="62"/>
      <c r="C25" s="62"/>
      <c r="D25" s="62"/>
      <c r="E25" s="66"/>
      <c r="F25" s="66"/>
      <c r="G25" s="67"/>
      <c r="H25" s="68"/>
      <c r="I25" s="69"/>
      <c r="J25" s="158" t="e">
        <f t="shared" si="0"/>
        <v>#DIV/0!</v>
      </c>
      <c r="K25" s="58"/>
      <c r="L25" s="58"/>
      <c r="M25" s="63"/>
    </row>
    <row r="26" spans="1:15">
      <c r="A26" s="24">
        <v>19</v>
      </c>
      <c r="B26" s="62"/>
      <c r="C26" s="62"/>
      <c r="D26" s="62"/>
      <c r="E26" s="66"/>
      <c r="F26" s="66"/>
      <c r="G26" s="67"/>
      <c r="H26" s="68"/>
      <c r="I26" s="69"/>
      <c r="J26" s="158" t="e">
        <f t="shared" si="0"/>
        <v>#DIV/0!</v>
      </c>
      <c r="K26" s="58"/>
      <c r="L26" s="58"/>
      <c r="M26" s="63"/>
    </row>
    <row r="27" spans="1:15">
      <c r="A27" s="24">
        <v>20</v>
      </c>
      <c r="B27" s="62"/>
      <c r="C27" s="62"/>
      <c r="D27" s="62"/>
      <c r="E27" s="66"/>
      <c r="F27" s="66"/>
      <c r="G27" s="67"/>
      <c r="H27" s="68"/>
      <c r="I27" s="69"/>
      <c r="J27" s="145" t="e">
        <f t="shared" si="0"/>
        <v>#DIV/0!</v>
      </c>
      <c r="K27" s="58"/>
      <c r="L27" s="58"/>
      <c r="M27" s="63"/>
    </row>
    <row r="28" spans="1:15">
      <c r="A28" s="24">
        <v>21</v>
      </c>
      <c r="B28" s="62"/>
      <c r="C28" s="62"/>
      <c r="D28" s="62"/>
      <c r="E28" s="66"/>
      <c r="F28" s="66"/>
      <c r="G28" s="67"/>
      <c r="H28" s="68"/>
      <c r="I28" s="69"/>
      <c r="J28" s="145" t="e">
        <f t="shared" si="0"/>
        <v>#DIV/0!</v>
      </c>
      <c r="K28" s="58"/>
      <c r="L28" s="58"/>
      <c r="M28" s="63"/>
    </row>
    <row r="29" spans="1:15">
      <c r="A29" s="24">
        <v>22</v>
      </c>
      <c r="B29" s="62"/>
      <c r="C29" s="62"/>
      <c r="D29" s="62"/>
      <c r="E29" s="66"/>
      <c r="F29" s="66"/>
      <c r="G29" s="67"/>
      <c r="H29" s="68"/>
      <c r="I29" s="69"/>
      <c r="J29" s="145" t="e">
        <f t="shared" si="0"/>
        <v>#DIV/0!</v>
      </c>
      <c r="K29" s="58"/>
      <c r="L29" s="58"/>
      <c r="M29" s="63"/>
    </row>
    <row r="30" spans="1:15">
      <c r="A30" s="24">
        <v>23</v>
      </c>
      <c r="B30" s="62"/>
      <c r="C30" s="62"/>
      <c r="D30" s="62"/>
      <c r="E30" s="66"/>
      <c r="F30" s="66"/>
      <c r="G30" s="67"/>
      <c r="H30" s="68"/>
      <c r="I30" s="69"/>
      <c r="J30" s="145" t="e">
        <f t="shared" si="0"/>
        <v>#DIV/0!</v>
      </c>
      <c r="K30" s="58"/>
      <c r="L30" s="58"/>
      <c r="M30" s="63"/>
    </row>
    <row r="31" spans="1:15">
      <c r="A31" s="24">
        <v>24</v>
      </c>
      <c r="B31" s="62"/>
      <c r="C31" s="62"/>
      <c r="D31" s="62"/>
      <c r="E31" s="66"/>
      <c r="F31" s="66"/>
      <c r="G31" s="67"/>
      <c r="H31" s="68"/>
      <c r="I31" s="69"/>
      <c r="J31" s="158" t="e">
        <f t="shared" si="0"/>
        <v>#DIV/0!</v>
      </c>
      <c r="K31" s="58"/>
      <c r="L31" s="58"/>
      <c r="M31" s="63"/>
    </row>
    <row r="32" spans="1:15">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3">H72/I72</f>
        <v>#DIV/0!</v>
      </c>
      <c r="K72" s="42"/>
      <c r="L72" s="42"/>
      <c r="M72" s="41"/>
    </row>
    <row r="73" spans="1:13">
      <c r="A73" s="65">
        <v>66</v>
      </c>
      <c r="B73" s="41"/>
      <c r="C73" s="41"/>
      <c r="D73" s="41"/>
      <c r="E73" s="70"/>
      <c r="F73" s="70"/>
      <c r="G73" s="43"/>
      <c r="H73" s="71"/>
      <c r="I73" s="72"/>
      <c r="J73" s="145" t="e">
        <f t="shared" si="3"/>
        <v>#DIV/0!</v>
      </c>
      <c r="K73" s="42"/>
      <c r="L73" s="42"/>
      <c r="M73" s="41"/>
    </row>
    <row r="74" spans="1:13">
      <c r="A74" s="65">
        <v>67</v>
      </c>
      <c r="B74" s="41"/>
      <c r="C74" s="41"/>
      <c r="D74" s="41"/>
      <c r="E74" s="70"/>
      <c r="F74" s="70"/>
      <c r="G74" s="43"/>
      <c r="H74" s="71"/>
      <c r="I74" s="72"/>
      <c r="J74" s="145" t="e">
        <f t="shared" si="3"/>
        <v>#DIV/0!</v>
      </c>
      <c r="K74" s="42"/>
      <c r="L74" s="42"/>
      <c r="M74" s="41"/>
    </row>
    <row r="75" spans="1:13">
      <c r="A75" s="24">
        <v>68</v>
      </c>
      <c r="B75" s="41"/>
      <c r="C75" s="41"/>
      <c r="D75" s="41"/>
      <c r="E75" s="70"/>
      <c r="F75" s="70"/>
      <c r="G75" s="43"/>
      <c r="H75" s="71"/>
      <c r="I75" s="72"/>
      <c r="J75" s="145" t="e">
        <f t="shared" si="3"/>
        <v>#DIV/0!</v>
      </c>
      <c r="K75" s="42"/>
      <c r="L75" s="42"/>
      <c r="M75" s="41"/>
    </row>
    <row r="76" spans="1:13">
      <c r="A76" s="24">
        <v>69</v>
      </c>
      <c r="B76" s="41"/>
      <c r="C76" s="41"/>
      <c r="D76" s="41"/>
      <c r="E76" s="70"/>
      <c r="F76" s="70"/>
      <c r="G76" s="43"/>
      <c r="H76" s="71"/>
      <c r="I76" s="72"/>
      <c r="J76" s="158" t="e">
        <f t="shared" si="3"/>
        <v>#DIV/0!</v>
      </c>
      <c r="K76" s="42"/>
      <c r="L76" s="42"/>
      <c r="M76" s="41"/>
    </row>
    <row r="77" spans="1:13">
      <c r="A77" s="24">
        <v>70</v>
      </c>
      <c r="B77" s="41"/>
      <c r="C77" s="41"/>
      <c r="D77" s="41"/>
      <c r="E77" s="70"/>
      <c r="F77" s="70"/>
      <c r="G77" s="43"/>
      <c r="H77" s="71"/>
      <c r="I77" s="72"/>
      <c r="J77" s="158" t="e">
        <f t="shared" si="3"/>
        <v>#DIV/0!</v>
      </c>
      <c r="K77" s="42"/>
      <c r="L77" s="42"/>
      <c r="M77" s="41"/>
    </row>
    <row r="78" spans="1:13">
      <c r="A78" s="24">
        <v>71</v>
      </c>
      <c r="B78" s="41"/>
      <c r="C78" s="41"/>
      <c r="D78" s="41"/>
      <c r="E78" s="70"/>
      <c r="F78" s="70"/>
      <c r="G78" s="43"/>
      <c r="H78" s="71"/>
      <c r="I78" s="72"/>
      <c r="J78" s="145" t="e">
        <f t="shared" si="3"/>
        <v>#DIV/0!</v>
      </c>
      <c r="K78" s="42"/>
      <c r="L78" s="42"/>
      <c r="M78" s="41"/>
    </row>
    <row r="79" spans="1:13">
      <c r="A79" s="24">
        <v>72</v>
      </c>
      <c r="B79" s="41"/>
      <c r="C79" s="41"/>
      <c r="D79" s="41"/>
      <c r="E79" s="70"/>
      <c r="F79" s="70"/>
      <c r="G79" s="43"/>
      <c r="H79" s="71"/>
      <c r="I79" s="72"/>
      <c r="J79" s="158" t="e">
        <f t="shared" si="3"/>
        <v>#DIV/0!</v>
      </c>
      <c r="K79" s="42"/>
      <c r="L79" s="42"/>
      <c r="M79" s="41"/>
    </row>
    <row r="80" spans="1:13">
      <c r="A80" s="24">
        <v>73</v>
      </c>
      <c r="B80" s="41"/>
      <c r="C80" s="41"/>
      <c r="D80" s="41"/>
      <c r="E80" s="70"/>
      <c r="F80" s="70"/>
      <c r="G80" s="43"/>
      <c r="H80" s="71"/>
      <c r="I80" s="72"/>
      <c r="J80" s="158" t="e">
        <f t="shared" si="3"/>
        <v>#DIV/0!</v>
      </c>
      <c r="K80" s="42"/>
      <c r="L80" s="42"/>
      <c r="M80" s="41"/>
    </row>
    <row r="81" spans="1:13">
      <c r="A81" s="24">
        <v>74</v>
      </c>
      <c r="B81" s="41"/>
      <c r="C81" s="41"/>
      <c r="D81" s="41"/>
      <c r="E81" s="70"/>
      <c r="F81" s="70"/>
      <c r="G81" s="43"/>
      <c r="H81" s="71"/>
      <c r="I81" s="72"/>
      <c r="J81" s="145" t="e">
        <f t="shared" si="3"/>
        <v>#DIV/0!</v>
      </c>
      <c r="K81" s="42"/>
      <c r="L81" s="42"/>
      <c r="M81" s="41"/>
    </row>
    <row r="82" spans="1:13">
      <c r="A82" s="24">
        <v>75</v>
      </c>
      <c r="B82" s="41"/>
      <c r="C82" s="41"/>
      <c r="D82" s="41"/>
      <c r="E82" s="70"/>
      <c r="F82" s="70"/>
      <c r="G82" s="43"/>
      <c r="H82" s="71"/>
      <c r="I82" s="72"/>
      <c r="J82" s="145" t="e">
        <f t="shared" si="3"/>
        <v>#DIV/0!</v>
      </c>
      <c r="K82" s="42"/>
      <c r="L82" s="42"/>
      <c r="M82" s="41"/>
    </row>
    <row r="83" spans="1:13">
      <c r="A83" s="65">
        <v>76</v>
      </c>
      <c r="B83" s="41"/>
      <c r="C83" s="41"/>
      <c r="D83" s="41"/>
      <c r="E83" s="70"/>
      <c r="F83" s="70"/>
      <c r="G83" s="43"/>
      <c r="H83" s="71"/>
      <c r="I83" s="72"/>
      <c r="J83" s="145" t="e">
        <f t="shared" si="3"/>
        <v>#DIV/0!</v>
      </c>
      <c r="K83" s="42"/>
      <c r="L83" s="42"/>
      <c r="M83" s="41"/>
    </row>
    <row r="84" spans="1:13">
      <c r="A84" s="65">
        <v>77</v>
      </c>
      <c r="B84" s="41"/>
      <c r="C84" s="41"/>
      <c r="D84" s="41"/>
      <c r="E84" s="70"/>
      <c r="F84" s="70"/>
      <c r="G84" s="43"/>
      <c r="H84" s="71"/>
      <c r="I84" s="72"/>
      <c r="J84" s="145" t="e">
        <f t="shared" si="3"/>
        <v>#DIV/0!</v>
      </c>
      <c r="K84" s="42"/>
      <c r="L84" s="42"/>
      <c r="M84" s="41"/>
    </row>
    <row r="85" spans="1:13">
      <c r="A85" s="24">
        <v>78</v>
      </c>
      <c r="B85" s="41"/>
      <c r="C85" s="41"/>
      <c r="D85" s="41"/>
      <c r="E85" s="70"/>
      <c r="F85" s="70"/>
      <c r="G85" s="43"/>
      <c r="H85" s="71"/>
      <c r="I85" s="72"/>
      <c r="J85" s="158" t="e">
        <f t="shared" si="3"/>
        <v>#DIV/0!</v>
      </c>
      <c r="K85" s="42"/>
      <c r="L85" s="42"/>
      <c r="M85" s="41"/>
    </row>
    <row r="86" spans="1:13">
      <c r="A86" s="24">
        <v>79</v>
      </c>
      <c r="B86" s="41"/>
      <c r="C86" s="41"/>
      <c r="D86" s="41"/>
      <c r="E86" s="70"/>
      <c r="F86" s="70"/>
      <c r="G86" s="43"/>
      <c r="H86" s="71"/>
      <c r="I86" s="72"/>
      <c r="J86" s="158" t="e">
        <f t="shared" si="3"/>
        <v>#DIV/0!</v>
      </c>
      <c r="K86" s="42"/>
      <c r="L86" s="42"/>
      <c r="M86" s="41"/>
    </row>
    <row r="87" spans="1:13">
      <c r="A87" s="24">
        <v>80</v>
      </c>
      <c r="B87" s="41"/>
      <c r="C87" s="41"/>
      <c r="D87" s="41"/>
      <c r="E87" s="70"/>
      <c r="F87" s="70"/>
      <c r="G87" s="43"/>
      <c r="H87" s="71"/>
      <c r="I87" s="72"/>
      <c r="J87" s="145" t="e">
        <f t="shared" si="3"/>
        <v>#DIV/0!</v>
      </c>
      <c r="K87" s="42"/>
      <c r="L87" s="42"/>
      <c r="M87" s="41"/>
    </row>
    <row r="88" spans="1:13">
      <c r="A88" s="24">
        <v>81</v>
      </c>
      <c r="B88" s="41"/>
      <c r="C88" s="41"/>
      <c r="D88" s="41"/>
      <c r="E88" s="70"/>
      <c r="F88" s="70"/>
      <c r="G88" s="43"/>
      <c r="H88" s="71"/>
      <c r="I88" s="72"/>
      <c r="J88" s="158" t="e">
        <f t="shared" si="3"/>
        <v>#DIV/0!</v>
      </c>
      <c r="K88" s="42"/>
      <c r="L88" s="42"/>
      <c r="M88" s="41"/>
    </row>
    <row r="89" spans="1:13">
      <c r="A89" s="24">
        <v>82</v>
      </c>
      <c r="B89" s="41"/>
      <c r="C89" s="41"/>
      <c r="D89" s="41"/>
      <c r="E89" s="70"/>
      <c r="F89" s="70"/>
      <c r="G89" s="43"/>
      <c r="H89" s="71"/>
      <c r="I89" s="72"/>
      <c r="J89" s="158" t="e">
        <f t="shared" si="3"/>
        <v>#DIV/0!</v>
      </c>
      <c r="K89" s="42"/>
      <c r="L89" s="42"/>
      <c r="M89" s="41"/>
    </row>
    <row r="90" spans="1:13">
      <c r="A90" s="24">
        <v>83</v>
      </c>
      <c r="B90" s="41"/>
      <c r="C90" s="41"/>
      <c r="D90" s="41"/>
      <c r="E90" s="70"/>
      <c r="F90" s="70"/>
      <c r="G90" s="43"/>
      <c r="H90" s="71"/>
      <c r="I90" s="72"/>
      <c r="J90" s="145" t="e">
        <f t="shared" si="3"/>
        <v>#DIV/0!</v>
      </c>
      <c r="K90" s="42"/>
      <c r="L90" s="42"/>
      <c r="M90" s="41"/>
    </row>
    <row r="91" spans="1:13">
      <c r="A91" s="24">
        <v>84</v>
      </c>
      <c r="B91" s="41"/>
      <c r="C91" s="41"/>
      <c r="D91" s="41"/>
      <c r="E91" s="70"/>
      <c r="F91" s="70"/>
      <c r="G91" s="43"/>
      <c r="H91" s="71"/>
      <c r="I91" s="72"/>
      <c r="J91" s="145" t="e">
        <f t="shared" si="3"/>
        <v>#DIV/0!</v>
      </c>
      <c r="K91" s="42"/>
      <c r="L91" s="42"/>
      <c r="M91" s="41"/>
    </row>
    <row r="92" spans="1:13">
      <c r="A92" s="24">
        <v>85</v>
      </c>
      <c r="B92" s="41"/>
      <c r="C92" s="41"/>
      <c r="D92" s="41"/>
      <c r="E92" s="70"/>
      <c r="F92" s="70"/>
      <c r="G92" s="43"/>
      <c r="H92" s="71"/>
      <c r="I92" s="72"/>
      <c r="J92" s="145" t="e">
        <f t="shared" si="3"/>
        <v>#DIV/0!</v>
      </c>
      <c r="K92" s="42"/>
      <c r="L92" s="42"/>
      <c r="M92" s="41"/>
    </row>
    <row r="93" spans="1:13">
      <c r="A93" s="65">
        <v>86</v>
      </c>
      <c r="B93" s="41"/>
      <c r="C93" s="41"/>
      <c r="D93" s="41"/>
      <c r="E93" s="70"/>
      <c r="F93" s="70"/>
      <c r="G93" s="43"/>
      <c r="H93" s="71"/>
      <c r="I93" s="72"/>
      <c r="J93" s="145" t="e">
        <f t="shared" si="3"/>
        <v>#DIV/0!</v>
      </c>
      <c r="K93" s="42"/>
      <c r="L93" s="42"/>
      <c r="M93" s="41"/>
    </row>
    <row r="94" spans="1:13">
      <c r="A94" s="65">
        <v>87</v>
      </c>
      <c r="B94" s="41"/>
      <c r="C94" s="41"/>
      <c r="D94" s="41"/>
      <c r="E94" s="70"/>
      <c r="F94" s="70"/>
      <c r="G94" s="43"/>
      <c r="H94" s="71"/>
      <c r="I94" s="72"/>
      <c r="J94" s="158" t="e">
        <f t="shared" si="3"/>
        <v>#DIV/0!</v>
      </c>
      <c r="K94" s="42"/>
      <c r="L94" s="42"/>
      <c r="M94" s="41"/>
    </row>
    <row r="95" spans="1:13">
      <c r="A95" s="24">
        <v>88</v>
      </c>
      <c r="B95" s="41"/>
      <c r="C95" s="41"/>
      <c r="D95" s="41"/>
      <c r="E95" s="70"/>
      <c r="F95" s="70"/>
      <c r="G95" s="43"/>
      <c r="H95" s="71"/>
      <c r="I95" s="72"/>
      <c r="J95" s="158" t="e">
        <f t="shared" si="3"/>
        <v>#DIV/0!</v>
      </c>
      <c r="K95" s="42"/>
      <c r="L95" s="42"/>
      <c r="M95" s="41"/>
    </row>
    <row r="96" spans="1:13">
      <c r="A96" s="24">
        <v>89</v>
      </c>
      <c r="B96" s="41"/>
      <c r="C96" s="41"/>
      <c r="D96" s="41"/>
      <c r="E96" s="70"/>
      <c r="F96" s="70"/>
      <c r="G96" s="43"/>
      <c r="H96" s="71"/>
      <c r="I96" s="72"/>
      <c r="J96" s="145" t="e">
        <f t="shared" si="3"/>
        <v>#DIV/0!</v>
      </c>
      <c r="K96" s="42"/>
      <c r="L96" s="42"/>
      <c r="M96" s="41"/>
    </row>
    <row r="97" spans="1:13">
      <c r="A97" s="24">
        <v>90</v>
      </c>
      <c r="B97" s="41"/>
      <c r="C97" s="41"/>
      <c r="D97" s="41"/>
      <c r="E97" s="70"/>
      <c r="F97" s="70"/>
      <c r="G97" s="43"/>
      <c r="H97" s="71"/>
      <c r="I97" s="72"/>
      <c r="J97" s="158" t="e">
        <f t="shared" si="3"/>
        <v>#DIV/0!</v>
      </c>
      <c r="K97" s="42"/>
      <c r="L97" s="42"/>
      <c r="M97" s="41"/>
    </row>
    <row r="98" spans="1:13">
      <c r="A98" s="24">
        <v>91</v>
      </c>
      <c r="B98" s="41"/>
      <c r="C98" s="41"/>
      <c r="D98" s="41"/>
      <c r="E98" s="70"/>
      <c r="F98" s="70"/>
      <c r="G98" s="43"/>
      <c r="H98" s="71"/>
      <c r="I98" s="72"/>
      <c r="J98" s="158" t="e">
        <f t="shared" si="3"/>
        <v>#DIV/0!</v>
      </c>
      <c r="K98" s="42"/>
      <c r="L98" s="42"/>
      <c r="M98" s="41"/>
    </row>
    <row r="99" spans="1:13">
      <c r="A99" s="24">
        <v>92</v>
      </c>
      <c r="B99" s="41"/>
      <c r="C99" s="41"/>
      <c r="D99" s="41"/>
      <c r="E99" s="70"/>
      <c r="F99" s="70"/>
      <c r="G99" s="43"/>
      <c r="H99" s="71"/>
      <c r="I99" s="72"/>
      <c r="J99" s="145" t="e">
        <f t="shared" si="3"/>
        <v>#DIV/0!</v>
      </c>
      <c r="K99" s="42"/>
      <c r="L99" s="42"/>
      <c r="M99" s="41"/>
    </row>
    <row r="100" spans="1:13">
      <c r="A100" s="24">
        <v>93</v>
      </c>
      <c r="B100" s="41"/>
      <c r="C100" s="41"/>
      <c r="D100" s="41"/>
      <c r="E100" s="70"/>
      <c r="F100" s="70"/>
      <c r="G100" s="43"/>
      <c r="H100" s="71"/>
      <c r="I100" s="72"/>
      <c r="J100" s="145" t="e">
        <f t="shared" si="3"/>
        <v>#DIV/0!</v>
      </c>
      <c r="K100" s="42"/>
      <c r="L100" s="42"/>
      <c r="M100" s="41"/>
    </row>
    <row r="101" spans="1:13">
      <c r="A101" s="24">
        <v>94</v>
      </c>
      <c r="B101" s="41"/>
      <c r="C101" s="41"/>
      <c r="D101" s="41"/>
      <c r="E101" s="70"/>
      <c r="F101" s="70"/>
      <c r="G101" s="43"/>
      <c r="H101" s="71"/>
      <c r="I101" s="72"/>
      <c r="J101" s="145" t="e">
        <f t="shared" si="3"/>
        <v>#DIV/0!</v>
      </c>
      <c r="K101" s="42"/>
      <c r="L101" s="42"/>
      <c r="M101" s="41"/>
    </row>
    <row r="102" spans="1:13">
      <c r="A102" s="24">
        <v>95</v>
      </c>
      <c r="B102" s="41"/>
      <c r="C102" s="41"/>
      <c r="D102" s="41"/>
      <c r="E102" s="70"/>
      <c r="F102" s="70"/>
      <c r="G102" s="43"/>
      <c r="H102" s="71"/>
      <c r="I102" s="72"/>
      <c r="J102" s="145" t="e">
        <f t="shared" si="3"/>
        <v>#DIV/0!</v>
      </c>
      <c r="K102" s="42"/>
      <c r="L102" s="42"/>
      <c r="M102" s="41"/>
    </row>
    <row r="103" spans="1:13">
      <c r="A103" s="65">
        <v>96</v>
      </c>
      <c r="B103" s="41"/>
      <c r="C103" s="41"/>
      <c r="D103" s="41"/>
      <c r="E103" s="70"/>
      <c r="F103" s="70"/>
      <c r="G103" s="43"/>
      <c r="H103" s="71"/>
      <c r="I103" s="72"/>
      <c r="J103" s="158" t="e">
        <f t="shared" si="3"/>
        <v>#DIV/0!</v>
      </c>
      <c r="K103" s="42"/>
      <c r="L103" s="42"/>
      <c r="M103" s="41"/>
    </row>
    <row r="104" spans="1:13">
      <c r="A104" s="65">
        <v>97</v>
      </c>
      <c r="B104" s="41"/>
      <c r="C104" s="41"/>
      <c r="D104" s="41"/>
      <c r="E104" s="70"/>
      <c r="F104" s="70"/>
      <c r="G104" s="43"/>
      <c r="H104" s="71"/>
      <c r="I104" s="72"/>
      <c r="J104" s="158" t="e">
        <f t="shared" si="3"/>
        <v>#DIV/0!</v>
      </c>
      <c r="K104" s="42"/>
      <c r="L104" s="42"/>
      <c r="M104" s="41"/>
    </row>
    <row r="105" spans="1:13">
      <c r="A105" s="24">
        <v>98</v>
      </c>
      <c r="B105" s="41"/>
      <c r="C105" s="41"/>
      <c r="D105" s="41"/>
      <c r="E105" s="70"/>
      <c r="F105" s="70"/>
      <c r="G105" s="43"/>
      <c r="H105" s="71"/>
      <c r="I105" s="72"/>
      <c r="J105" s="145" t="e">
        <f t="shared" si="3"/>
        <v>#DIV/0!</v>
      </c>
      <c r="K105" s="42"/>
      <c r="L105" s="42"/>
      <c r="M105" s="41"/>
    </row>
    <row r="106" spans="1:13">
      <c r="A106" s="24">
        <v>99</v>
      </c>
      <c r="B106" s="41"/>
      <c r="C106" s="41"/>
      <c r="D106" s="41"/>
      <c r="E106" s="70"/>
      <c r="F106" s="70"/>
      <c r="G106" s="43"/>
      <c r="H106" s="71"/>
      <c r="I106" s="72"/>
      <c r="J106" s="158" t="e">
        <f t="shared" si="3"/>
        <v>#DIV/0!</v>
      </c>
      <c r="K106" s="42"/>
      <c r="L106" s="42"/>
      <c r="M106" s="41"/>
    </row>
    <row r="107" spans="1:13">
      <c r="A107" s="24">
        <v>100</v>
      </c>
      <c r="B107" s="41"/>
      <c r="C107" s="41"/>
      <c r="D107" s="41"/>
      <c r="E107" s="70"/>
      <c r="F107" s="70"/>
      <c r="G107" s="43"/>
      <c r="H107" s="71"/>
      <c r="I107" s="72"/>
      <c r="J107" s="158" t="e">
        <f t="shared" si="3"/>
        <v>#DIV/0!</v>
      </c>
      <c r="K107" s="42"/>
      <c r="L107" s="42"/>
      <c r="M107" s="41"/>
    </row>
    <row r="108" spans="1:13">
      <c r="A108" s="24">
        <v>101</v>
      </c>
      <c r="B108" s="41"/>
      <c r="C108" s="41"/>
      <c r="D108" s="41"/>
      <c r="E108" s="70"/>
      <c r="F108" s="70"/>
      <c r="G108" s="43"/>
      <c r="H108" s="71"/>
      <c r="I108" s="72"/>
      <c r="J108" s="145" t="e">
        <f t="shared" si="3"/>
        <v>#DIV/0!</v>
      </c>
      <c r="K108" s="42"/>
      <c r="L108" s="42"/>
      <c r="M108" s="41"/>
    </row>
    <row r="109" spans="1:13">
      <c r="A109" s="24">
        <v>102</v>
      </c>
      <c r="B109" s="41"/>
      <c r="C109" s="41"/>
      <c r="D109" s="41"/>
      <c r="E109" s="70"/>
      <c r="F109" s="70"/>
      <c r="G109" s="43"/>
      <c r="H109" s="71"/>
      <c r="I109" s="72"/>
      <c r="J109" s="145" t="e">
        <f t="shared" si="3"/>
        <v>#DIV/0!</v>
      </c>
      <c r="K109" s="42"/>
      <c r="L109" s="42"/>
      <c r="M109" s="41"/>
    </row>
    <row r="110" spans="1:13">
      <c r="A110" s="24">
        <v>103</v>
      </c>
      <c r="B110" s="41"/>
      <c r="C110" s="41"/>
      <c r="D110" s="41"/>
      <c r="E110" s="70"/>
      <c r="F110" s="70"/>
      <c r="G110" s="43"/>
      <c r="H110" s="71"/>
      <c r="I110" s="72"/>
      <c r="J110" s="145" t="e">
        <f t="shared" si="3"/>
        <v>#DIV/0!</v>
      </c>
      <c r="K110" s="42"/>
      <c r="L110" s="42"/>
      <c r="M110" s="41"/>
    </row>
    <row r="111" spans="1:13">
      <c r="A111" s="24">
        <v>104</v>
      </c>
      <c r="B111" s="41"/>
      <c r="C111" s="41"/>
      <c r="D111" s="41"/>
      <c r="E111" s="70"/>
      <c r="F111" s="70"/>
      <c r="G111" s="43"/>
      <c r="H111" s="71"/>
      <c r="I111" s="72"/>
      <c r="J111" s="145" t="e">
        <f t="shared" si="3"/>
        <v>#DIV/0!</v>
      </c>
      <c r="K111" s="42"/>
      <c r="L111" s="42"/>
      <c r="M111" s="41"/>
    </row>
    <row r="112" spans="1:13">
      <c r="A112" s="24">
        <v>105</v>
      </c>
      <c r="B112" s="41"/>
      <c r="C112" s="41"/>
      <c r="D112" s="41"/>
      <c r="E112" s="70"/>
      <c r="F112" s="70"/>
      <c r="G112" s="43"/>
      <c r="H112" s="71"/>
      <c r="I112" s="72"/>
      <c r="J112" s="158" t="e">
        <f t="shared" si="3"/>
        <v>#DIV/0!</v>
      </c>
      <c r="K112" s="42"/>
      <c r="L112" s="42"/>
      <c r="M112" s="41"/>
    </row>
    <row r="113" spans="1:13">
      <c r="A113" s="65">
        <v>106</v>
      </c>
      <c r="B113" s="41"/>
      <c r="C113" s="41"/>
      <c r="D113" s="41"/>
      <c r="E113" s="70"/>
      <c r="F113" s="70"/>
      <c r="G113" s="43"/>
      <c r="H113" s="71"/>
      <c r="I113" s="72"/>
      <c r="J113" s="158" t="e">
        <f t="shared" si="3"/>
        <v>#DIV/0!</v>
      </c>
      <c r="K113" s="42"/>
      <c r="L113" s="42"/>
      <c r="M113" s="41"/>
    </row>
    <row r="114" spans="1:13">
      <c r="A114" s="65">
        <v>107</v>
      </c>
      <c r="B114" s="41"/>
      <c r="C114" s="41"/>
      <c r="D114" s="41"/>
      <c r="E114" s="70"/>
      <c r="F114" s="70"/>
      <c r="G114" s="43"/>
      <c r="H114" s="71"/>
      <c r="I114" s="72"/>
      <c r="J114" s="145" t="e">
        <f t="shared" si="3"/>
        <v>#DIV/0!</v>
      </c>
      <c r="K114" s="42"/>
      <c r="L114" s="42"/>
      <c r="M114" s="41"/>
    </row>
    <row r="115" spans="1:13">
      <c r="A115" s="24">
        <v>108</v>
      </c>
      <c r="B115" s="41"/>
      <c r="C115" s="41"/>
      <c r="D115" s="41"/>
      <c r="E115" s="70"/>
      <c r="F115" s="70"/>
      <c r="G115" s="43"/>
      <c r="H115" s="71"/>
      <c r="I115" s="72"/>
      <c r="J115" s="158" t="e">
        <f t="shared" si="3"/>
        <v>#DIV/0!</v>
      </c>
      <c r="K115" s="42"/>
      <c r="L115" s="42"/>
      <c r="M115" s="41"/>
    </row>
    <row r="116" spans="1:13">
      <c r="A116" s="24">
        <v>109</v>
      </c>
      <c r="B116" s="41"/>
      <c r="C116" s="41"/>
      <c r="D116" s="41"/>
      <c r="E116" s="70"/>
      <c r="F116" s="70"/>
      <c r="G116" s="43"/>
      <c r="H116" s="71"/>
      <c r="I116" s="72"/>
      <c r="J116" s="158" t="e">
        <f t="shared" si="3"/>
        <v>#DIV/0!</v>
      </c>
      <c r="K116" s="42"/>
      <c r="L116" s="42"/>
      <c r="M116" s="41"/>
    </row>
    <row r="117" spans="1:13">
      <c r="A117" s="24">
        <v>110</v>
      </c>
      <c r="B117" s="41"/>
      <c r="C117" s="41"/>
      <c r="D117" s="41"/>
      <c r="E117" s="70"/>
      <c r="F117" s="70"/>
      <c r="G117" s="43"/>
      <c r="H117" s="71"/>
      <c r="I117" s="72"/>
      <c r="J117" s="145" t="e">
        <f t="shared" si="3"/>
        <v>#DIV/0!</v>
      </c>
      <c r="K117" s="42"/>
      <c r="L117" s="42"/>
      <c r="M117" s="41"/>
    </row>
    <row r="118" spans="1:13">
      <c r="A118" s="24">
        <v>111</v>
      </c>
      <c r="B118" s="41"/>
      <c r="C118" s="41"/>
      <c r="D118" s="41"/>
      <c r="E118" s="70"/>
      <c r="F118" s="70"/>
      <c r="G118" s="43"/>
      <c r="H118" s="71"/>
      <c r="I118" s="72"/>
      <c r="J118" s="145" t="e">
        <f t="shared" si="3"/>
        <v>#DIV/0!</v>
      </c>
      <c r="K118" s="42"/>
      <c r="L118" s="42"/>
      <c r="M118" s="41"/>
    </row>
    <row r="119" spans="1:13">
      <c r="A119" s="24">
        <v>112</v>
      </c>
      <c r="B119" s="41"/>
      <c r="C119" s="41"/>
      <c r="D119" s="41"/>
      <c r="E119" s="70"/>
      <c r="F119" s="70"/>
      <c r="G119" s="43"/>
      <c r="H119" s="71"/>
      <c r="I119" s="72"/>
      <c r="J119" s="145" t="e">
        <f t="shared" si="3"/>
        <v>#DIV/0!</v>
      </c>
      <c r="K119" s="42"/>
      <c r="L119" s="42"/>
      <c r="M119" s="41"/>
    </row>
    <row r="120" spans="1:13">
      <c r="A120" s="24">
        <v>113</v>
      </c>
      <c r="B120" s="41"/>
      <c r="C120" s="41"/>
      <c r="D120" s="41"/>
      <c r="E120" s="70"/>
      <c r="F120" s="70"/>
      <c r="G120" s="43"/>
      <c r="H120" s="71"/>
      <c r="I120" s="72"/>
      <c r="J120" s="145" t="e">
        <f t="shared" si="3"/>
        <v>#DIV/0!</v>
      </c>
      <c r="K120" s="42"/>
      <c r="L120" s="42"/>
      <c r="M120" s="41"/>
    </row>
    <row r="121" spans="1:13">
      <c r="A121" s="24">
        <v>114</v>
      </c>
      <c r="B121" s="41"/>
      <c r="C121" s="41"/>
      <c r="D121" s="41"/>
      <c r="E121" s="70"/>
      <c r="F121" s="70"/>
      <c r="G121" s="43"/>
      <c r="H121" s="71"/>
      <c r="I121" s="72"/>
      <c r="J121" s="158" t="e">
        <f t="shared" si="3"/>
        <v>#DIV/0!</v>
      </c>
      <c r="K121" s="42"/>
      <c r="L121" s="42"/>
      <c r="M121" s="41"/>
    </row>
    <row r="122" spans="1:13">
      <c r="A122" s="24">
        <v>115</v>
      </c>
      <c r="B122" s="41"/>
      <c r="C122" s="41"/>
      <c r="D122" s="41"/>
      <c r="E122" s="70"/>
      <c r="F122" s="70"/>
      <c r="G122" s="43"/>
      <c r="H122" s="71"/>
      <c r="I122" s="72"/>
      <c r="J122" s="158" t="e">
        <f t="shared" si="3"/>
        <v>#DIV/0!</v>
      </c>
      <c r="K122" s="42"/>
      <c r="L122" s="42"/>
      <c r="M122" s="41"/>
    </row>
    <row r="123" spans="1:13">
      <c r="A123" s="65">
        <v>116</v>
      </c>
      <c r="B123" s="41"/>
      <c r="C123" s="41"/>
      <c r="D123" s="41"/>
      <c r="E123" s="70"/>
      <c r="F123" s="70"/>
      <c r="G123" s="43"/>
      <c r="H123" s="71"/>
      <c r="I123" s="72"/>
      <c r="J123" s="145" t="e">
        <f t="shared" si="3"/>
        <v>#DIV/0!</v>
      </c>
      <c r="K123" s="42"/>
      <c r="L123" s="42"/>
      <c r="M123" s="41"/>
    </row>
    <row r="124" spans="1:13">
      <c r="A124" s="65">
        <v>117</v>
      </c>
      <c r="B124" s="41"/>
      <c r="C124" s="41"/>
      <c r="D124" s="41"/>
      <c r="E124" s="70"/>
      <c r="F124" s="70"/>
      <c r="G124" s="43"/>
      <c r="H124" s="71"/>
      <c r="I124" s="72"/>
      <c r="J124" s="158" t="e">
        <f t="shared" si="3"/>
        <v>#DIV/0!</v>
      </c>
      <c r="K124" s="42"/>
      <c r="L124" s="42"/>
      <c r="M124" s="41"/>
    </row>
    <row r="125" spans="1:13">
      <c r="A125" s="24">
        <v>118</v>
      </c>
      <c r="B125" s="41"/>
      <c r="C125" s="41"/>
      <c r="D125" s="41"/>
      <c r="E125" s="70"/>
      <c r="F125" s="70"/>
      <c r="G125" s="43"/>
      <c r="H125" s="71"/>
      <c r="I125" s="72"/>
      <c r="J125" s="158" t="e">
        <f t="shared" si="3"/>
        <v>#DIV/0!</v>
      </c>
      <c r="K125" s="42"/>
      <c r="L125" s="42"/>
      <c r="M125" s="41"/>
    </row>
    <row r="126" spans="1:13">
      <c r="A126" s="24">
        <v>119</v>
      </c>
      <c r="B126" s="41"/>
      <c r="C126" s="41"/>
      <c r="D126" s="41"/>
      <c r="E126" s="70"/>
      <c r="F126" s="70"/>
      <c r="G126" s="43"/>
      <c r="H126" s="71"/>
      <c r="I126" s="72"/>
      <c r="J126" s="145" t="e">
        <f t="shared" si="3"/>
        <v>#DIV/0!</v>
      </c>
      <c r="K126" s="42"/>
      <c r="L126" s="42"/>
      <c r="M126" s="41"/>
    </row>
    <row r="127" spans="1:13">
      <c r="A127" s="24">
        <v>120</v>
      </c>
      <c r="B127" s="41"/>
      <c r="C127" s="41"/>
      <c r="D127" s="41"/>
      <c r="E127" s="70"/>
      <c r="F127" s="70"/>
      <c r="G127" s="43"/>
      <c r="H127" s="71"/>
      <c r="I127" s="72"/>
      <c r="J127" s="145" t="e">
        <f t="shared" si="3"/>
        <v>#DIV/0!</v>
      </c>
      <c r="K127" s="42"/>
      <c r="L127" s="42"/>
      <c r="M127" s="41"/>
    </row>
    <row r="128" spans="1:13">
      <c r="A128" s="24">
        <v>121</v>
      </c>
      <c r="B128" s="41"/>
      <c r="C128" s="41"/>
      <c r="D128" s="41"/>
      <c r="E128" s="70"/>
      <c r="F128" s="70"/>
      <c r="G128" s="43"/>
      <c r="H128" s="71"/>
      <c r="I128" s="72"/>
      <c r="J128" s="145" t="e">
        <f t="shared" si="3"/>
        <v>#DIV/0!</v>
      </c>
      <c r="K128" s="42"/>
      <c r="L128" s="42"/>
      <c r="M128" s="41"/>
    </row>
    <row r="129" spans="1:13">
      <c r="A129" s="24">
        <v>122</v>
      </c>
      <c r="B129" s="41"/>
      <c r="C129" s="41"/>
      <c r="D129" s="41"/>
      <c r="E129" s="70"/>
      <c r="F129" s="70"/>
      <c r="G129" s="43"/>
      <c r="H129" s="71"/>
      <c r="I129" s="72"/>
      <c r="J129" s="145" t="e">
        <f t="shared" si="3"/>
        <v>#DIV/0!</v>
      </c>
      <c r="K129" s="42"/>
      <c r="L129" s="42"/>
      <c r="M129" s="41"/>
    </row>
    <row r="130" spans="1:13">
      <c r="A130" s="24">
        <v>123</v>
      </c>
      <c r="B130" s="41"/>
      <c r="C130" s="41"/>
      <c r="D130" s="41"/>
      <c r="E130" s="70"/>
      <c r="F130" s="70"/>
      <c r="G130" s="43"/>
      <c r="H130" s="71"/>
      <c r="I130" s="72"/>
      <c r="J130" s="158" t="e">
        <f t="shared" si="3"/>
        <v>#DIV/0!</v>
      </c>
      <c r="K130" s="42"/>
      <c r="L130" s="42"/>
      <c r="M130" s="41"/>
    </row>
    <row r="131" spans="1:13">
      <c r="A131" s="24">
        <v>124</v>
      </c>
      <c r="B131" s="41"/>
      <c r="C131" s="41"/>
      <c r="D131" s="41"/>
      <c r="E131" s="70"/>
      <c r="F131" s="70"/>
      <c r="G131" s="43"/>
      <c r="H131" s="71"/>
      <c r="I131" s="72"/>
      <c r="J131" s="158" t="e">
        <f t="shared" si="3"/>
        <v>#DIV/0!</v>
      </c>
      <c r="K131" s="42"/>
      <c r="L131" s="42"/>
      <c r="M131" s="41"/>
    </row>
    <row r="132" spans="1:13">
      <c r="A132" s="24">
        <v>125</v>
      </c>
      <c r="B132" s="41"/>
      <c r="C132" s="41"/>
      <c r="D132" s="41"/>
      <c r="E132" s="70"/>
      <c r="F132" s="70"/>
      <c r="G132" s="43"/>
      <c r="H132" s="71"/>
      <c r="I132" s="72"/>
      <c r="J132" s="145" t="e">
        <f t="shared" si="3"/>
        <v>#DIV/0!</v>
      </c>
      <c r="K132" s="42"/>
      <c r="L132" s="42"/>
      <c r="M132" s="41"/>
    </row>
    <row r="133" spans="1:13">
      <c r="A133" s="65">
        <v>126</v>
      </c>
      <c r="B133" s="41"/>
      <c r="C133" s="41"/>
      <c r="D133" s="41"/>
      <c r="E133" s="70"/>
      <c r="F133" s="70"/>
      <c r="G133" s="43"/>
      <c r="H133" s="71"/>
      <c r="I133" s="72"/>
      <c r="J133" s="158" t="e">
        <f t="shared" si="3"/>
        <v>#DIV/0!</v>
      </c>
      <c r="K133" s="42"/>
      <c r="L133" s="42"/>
      <c r="M133" s="41"/>
    </row>
    <row r="134" spans="1:13">
      <c r="A134" s="65">
        <v>127</v>
      </c>
      <c r="B134" s="41"/>
      <c r="C134" s="41"/>
      <c r="D134" s="41"/>
      <c r="E134" s="70"/>
      <c r="F134" s="70"/>
      <c r="G134" s="43"/>
      <c r="H134" s="71"/>
      <c r="I134" s="72"/>
      <c r="J134" s="158" t="e">
        <f t="shared" si="3"/>
        <v>#DIV/0!</v>
      </c>
      <c r="K134" s="42"/>
      <c r="L134" s="42"/>
      <c r="M134" s="41"/>
    </row>
    <row r="135" spans="1:13">
      <c r="A135" s="24">
        <v>128</v>
      </c>
      <c r="B135" s="41"/>
      <c r="C135" s="41"/>
      <c r="D135" s="41"/>
      <c r="E135" s="70"/>
      <c r="F135" s="70"/>
      <c r="G135" s="43"/>
      <c r="H135" s="71"/>
      <c r="I135" s="72"/>
      <c r="J135" s="145" t="e">
        <f t="shared" si="3"/>
        <v>#DIV/0!</v>
      </c>
      <c r="K135" s="42"/>
      <c r="L135" s="42"/>
      <c r="M135" s="41"/>
    </row>
    <row r="136" spans="1:13">
      <c r="A136" s="24">
        <v>129</v>
      </c>
      <c r="B136" s="41"/>
      <c r="C136" s="41"/>
      <c r="D136" s="41"/>
      <c r="E136" s="70"/>
      <c r="F136" s="70"/>
      <c r="G136" s="43"/>
      <c r="H136" s="71"/>
      <c r="I136" s="72"/>
      <c r="J136" s="145" t="e">
        <f t="shared" ref="J136:J199" si="4">H136/I136</f>
        <v>#DIV/0!</v>
      </c>
      <c r="K136" s="42"/>
      <c r="L136" s="42"/>
      <c r="M136" s="41"/>
    </row>
    <row r="137" spans="1:13">
      <c r="A137" s="24">
        <v>130</v>
      </c>
      <c r="B137" s="41"/>
      <c r="C137" s="41"/>
      <c r="D137" s="41"/>
      <c r="E137" s="70"/>
      <c r="F137" s="70"/>
      <c r="G137" s="43"/>
      <c r="H137" s="71"/>
      <c r="I137" s="72"/>
      <c r="J137" s="145" t="e">
        <f t="shared" si="4"/>
        <v>#DIV/0!</v>
      </c>
      <c r="K137" s="42"/>
      <c r="L137" s="42"/>
      <c r="M137" s="41"/>
    </row>
    <row r="138" spans="1:13">
      <c r="A138" s="24">
        <v>131</v>
      </c>
      <c r="B138" s="41"/>
      <c r="C138" s="41"/>
      <c r="D138" s="41"/>
      <c r="E138" s="70"/>
      <c r="F138" s="70"/>
      <c r="G138" s="43"/>
      <c r="H138" s="71"/>
      <c r="I138" s="72"/>
      <c r="J138" s="145" t="e">
        <f t="shared" si="4"/>
        <v>#DIV/0!</v>
      </c>
      <c r="K138" s="42"/>
      <c r="L138" s="42"/>
      <c r="M138" s="41"/>
    </row>
    <row r="139" spans="1:13">
      <c r="A139" s="24">
        <v>132</v>
      </c>
      <c r="B139" s="41"/>
      <c r="C139" s="41"/>
      <c r="D139" s="41"/>
      <c r="E139" s="70"/>
      <c r="F139" s="70"/>
      <c r="G139" s="43"/>
      <c r="H139" s="71"/>
      <c r="I139" s="72"/>
      <c r="J139" s="158" t="e">
        <f t="shared" si="4"/>
        <v>#DIV/0!</v>
      </c>
      <c r="K139" s="42"/>
      <c r="L139" s="42"/>
      <c r="M139" s="41"/>
    </row>
    <row r="140" spans="1:13">
      <c r="A140" s="24">
        <v>133</v>
      </c>
      <c r="B140" s="41"/>
      <c r="C140" s="41"/>
      <c r="D140" s="41"/>
      <c r="E140" s="70"/>
      <c r="F140" s="70"/>
      <c r="G140" s="43"/>
      <c r="H140" s="71"/>
      <c r="I140" s="72"/>
      <c r="J140" s="158" t="e">
        <f t="shared" si="4"/>
        <v>#DIV/0!</v>
      </c>
      <c r="K140" s="42"/>
      <c r="L140" s="42"/>
      <c r="M140" s="41"/>
    </row>
    <row r="141" spans="1:13">
      <c r="A141" s="24">
        <v>134</v>
      </c>
      <c r="B141" s="41"/>
      <c r="C141" s="41"/>
      <c r="D141" s="41"/>
      <c r="E141" s="70"/>
      <c r="F141" s="70"/>
      <c r="G141" s="43"/>
      <c r="H141" s="71"/>
      <c r="I141" s="72"/>
      <c r="J141" s="145" t="e">
        <f t="shared" si="4"/>
        <v>#DIV/0!</v>
      </c>
      <c r="K141" s="42"/>
      <c r="L141" s="42"/>
      <c r="M141" s="41"/>
    </row>
    <row r="142" spans="1:13">
      <c r="A142" s="24">
        <v>135</v>
      </c>
      <c r="B142" s="41"/>
      <c r="C142" s="41"/>
      <c r="D142" s="41"/>
      <c r="E142" s="70"/>
      <c r="F142" s="70"/>
      <c r="G142" s="43"/>
      <c r="H142" s="71"/>
      <c r="I142" s="72"/>
      <c r="J142" s="158" t="e">
        <f t="shared" si="4"/>
        <v>#DIV/0!</v>
      </c>
      <c r="K142" s="42"/>
      <c r="L142" s="42"/>
      <c r="M142" s="41"/>
    </row>
    <row r="143" spans="1:13">
      <c r="A143" s="65">
        <v>136</v>
      </c>
      <c r="B143" s="41"/>
      <c r="C143" s="41"/>
      <c r="D143" s="41"/>
      <c r="E143" s="70"/>
      <c r="F143" s="70"/>
      <c r="G143" s="43"/>
      <c r="H143" s="71"/>
      <c r="I143" s="72"/>
      <c r="J143" s="158" t="e">
        <f t="shared" si="4"/>
        <v>#DIV/0!</v>
      </c>
      <c r="K143" s="42"/>
      <c r="L143" s="42"/>
      <c r="M143" s="41"/>
    </row>
    <row r="144" spans="1:13">
      <c r="A144" s="65">
        <v>137</v>
      </c>
      <c r="B144" s="41"/>
      <c r="C144" s="41"/>
      <c r="D144" s="41"/>
      <c r="E144" s="70"/>
      <c r="F144" s="70"/>
      <c r="G144" s="43"/>
      <c r="H144" s="71"/>
      <c r="I144" s="72"/>
      <c r="J144" s="145" t="e">
        <f t="shared" si="4"/>
        <v>#DIV/0!</v>
      </c>
      <c r="K144" s="42"/>
      <c r="L144" s="42"/>
      <c r="M144" s="41"/>
    </row>
    <row r="145" spans="1:13">
      <c r="A145" s="24">
        <v>138</v>
      </c>
      <c r="B145" s="41"/>
      <c r="C145" s="41"/>
      <c r="D145" s="41"/>
      <c r="E145" s="70"/>
      <c r="F145" s="70"/>
      <c r="G145" s="43"/>
      <c r="H145" s="71"/>
      <c r="I145" s="72"/>
      <c r="J145" s="145" t="e">
        <f t="shared" si="4"/>
        <v>#DIV/0!</v>
      </c>
      <c r="K145" s="42"/>
      <c r="L145" s="42"/>
      <c r="M145" s="41"/>
    </row>
    <row r="146" spans="1:13">
      <c r="A146" s="24">
        <v>139</v>
      </c>
      <c r="B146" s="41"/>
      <c r="C146" s="41"/>
      <c r="D146" s="41"/>
      <c r="E146" s="70"/>
      <c r="F146" s="70"/>
      <c r="G146" s="43"/>
      <c r="H146" s="71"/>
      <c r="I146" s="72"/>
      <c r="J146" s="145" t="e">
        <f t="shared" si="4"/>
        <v>#DIV/0!</v>
      </c>
      <c r="K146" s="42"/>
      <c r="L146" s="42"/>
      <c r="M146" s="41"/>
    </row>
    <row r="147" spans="1:13">
      <c r="A147" s="24">
        <v>140</v>
      </c>
      <c r="B147" s="41"/>
      <c r="C147" s="41"/>
      <c r="D147" s="41"/>
      <c r="E147" s="70"/>
      <c r="F147" s="70"/>
      <c r="G147" s="43"/>
      <c r="H147" s="71"/>
      <c r="I147" s="72"/>
      <c r="J147" s="145" t="e">
        <f t="shared" si="4"/>
        <v>#DIV/0!</v>
      </c>
      <c r="K147" s="42"/>
      <c r="L147" s="42"/>
      <c r="M147" s="41"/>
    </row>
    <row r="148" spans="1:13">
      <c r="A148" s="24">
        <v>141</v>
      </c>
      <c r="B148" s="41"/>
      <c r="C148" s="41"/>
      <c r="D148" s="41"/>
      <c r="E148" s="70"/>
      <c r="F148" s="70"/>
      <c r="G148" s="43"/>
      <c r="H148" s="71"/>
      <c r="I148" s="72"/>
      <c r="J148" s="158" t="e">
        <f t="shared" si="4"/>
        <v>#DIV/0!</v>
      </c>
      <c r="K148" s="42"/>
      <c r="L148" s="42"/>
      <c r="M148" s="41"/>
    </row>
    <row r="149" spans="1:13">
      <c r="A149" s="24">
        <v>142</v>
      </c>
      <c r="B149" s="41"/>
      <c r="C149" s="41"/>
      <c r="D149" s="41"/>
      <c r="E149" s="70"/>
      <c r="F149" s="70"/>
      <c r="G149" s="43"/>
      <c r="H149" s="71"/>
      <c r="I149" s="72"/>
      <c r="J149" s="158" t="e">
        <f t="shared" si="4"/>
        <v>#DIV/0!</v>
      </c>
      <c r="K149" s="42"/>
      <c r="L149" s="42"/>
      <c r="M149" s="41"/>
    </row>
    <row r="150" spans="1:13">
      <c r="A150" s="24">
        <v>143</v>
      </c>
      <c r="B150" s="41"/>
      <c r="C150" s="41"/>
      <c r="D150" s="41"/>
      <c r="E150" s="70"/>
      <c r="F150" s="70"/>
      <c r="G150" s="43"/>
      <c r="H150" s="71"/>
      <c r="I150" s="72"/>
      <c r="J150" s="145" t="e">
        <f t="shared" si="4"/>
        <v>#DIV/0!</v>
      </c>
      <c r="K150" s="42"/>
      <c r="L150" s="42"/>
      <c r="M150" s="41"/>
    </row>
    <row r="151" spans="1:13">
      <c r="A151" s="24">
        <v>144</v>
      </c>
      <c r="B151" s="41"/>
      <c r="C151" s="41"/>
      <c r="D151" s="41"/>
      <c r="E151" s="70"/>
      <c r="F151" s="70"/>
      <c r="G151" s="43"/>
      <c r="H151" s="71"/>
      <c r="I151" s="72"/>
      <c r="J151" s="158" t="e">
        <f t="shared" si="4"/>
        <v>#DIV/0!</v>
      </c>
      <c r="K151" s="42"/>
      <c r="L151" s="42"/>
      <c r="M151" s="41"/>
    </row>
    <row r="152" spans="1:13">
      <c r="A152" s="24">
        <v>145</v>
      </c>
      <c r="B152" s="41"/>
      <c r="C152" s="41"/>
      <c r="D152" s="41"/>
      <c r="E152" s="70"/>
      <c r="F152" s="70"/>
      <c r="G152" s="43"/>
      <c r="H152" s="71"/>
      <c r="I152" s="72"/>
      <c r="J152" s="158" t="e">
        <f t="shared" si="4"/>
        <v>#DIV/0!</v>
      </c>
      <c r="K152" s="42"/>
      <c r="L152" s="42"/>
      <c r="M152" s="41"/>
    </row>
    <row r="153" spans="1:13">
      <c r="A153" s="65">
        <v>146</v>
      </c>
      <c r="B153" s="41"/>
      <c r="C153" s="41"/>
      <c r="D153" s="41"/>
      <c r="E153" s="70"/>
      <c r="F153" s="70"/>
      <c r="G153" s="43"/>
      <c r="H153" s="71"/>
      <c r="I153" s="72"/>
      <c r="J153" s="145" t="e">
        <f t="shared" si="4"/>
        <v>#DIV/0!</v>
      </c>
      <c r="K153" s="42"/>
      <c r="L153" s="42"/>
      <c r="M153" s="41"/>
    </row>
    <row r="154" spans="1:13">
      <c r="A154" s="65">
        <v>147</v>
      </c>
      <c r="B154" s="41"/>
      <c r="C154" s="41"/>
      <c r="D154" s="41"/>
      <c r="E154" s="70"/>
      <c r="F154" s="70"/>
      <c r="G154" s="43"/>
      <c r="H154" s="71"/>
      <c r="I154" s="72"/>
      <c r="J154" s="145" t="e">
        <f t="shared" si="4"/>
        <v>#DIV/0!</v>
      </c>
      <c r="K154" s="42"/>
      <c r="L154" s="42"/>
      <c r="M154" s="41"/>
    </row>
    <row r="155" spans="1:13">
      <c r="A155" s="24">
        <v>148</v>
      </c>
      <c r="B155" s="41"/>
      <c r="C155" s="41"/>
      <c r="D155" s="41"/>
      <c r="E155" s="70"/>
      <c r="F155" s="70"/>
      <c r="G155" s="43"/>
      <c r="H155" s="71"/>
      <c r="I155" s="72"/>
      <c r="J155" s="145" t="e">
        <f t="shared" si="4"/>
        <v>#DIV/0!</v>
      </c>
      <c r="K155" s="42"/>
      <c r="L155" s="42"/>
      <c r="M155" s="41"/>
    </row>
    <row r="156" spans="1:13">
      <c r="A156" s="24">
        <v>149</v>
      </c>
      <c r="B156" s="41"/>
      <c r="C156" s="41"/>
      <c r="D156" s="41"/>
      <c r="E156" s="70"/>
      <c r="F156" s="70"/>
      <c r="G156" s="43"/>
      <c r="H156" s="71"/>
      <c r="I156" s="72"/>
      <c r="J156" s="145" t="e">
        <f t="shared" si="4"/>
        <v>#DIV/0!</v>
      </c>
      <c r="K156" s="42"/>
      <c r="L156" s="42"/>
      <c r="M156" s="41"/>
    </row>
    <row r="157" spans="1:13">
      <c r="A157" s="24">
        <v>150</v>
      </c>
      <c r="B157" s="41"/>
      <c r="C157" s="41"/>
      <c r="D157" s="41"/>
      <c r="E157" s="70"/>
      <c r="F157" s="70"/>
      <c r="G157" s="43"/>
      <c r="H157" s="71"/>
      <c r="I157" s="72"/>
      <c r="J157" s="158" t="e">
        <f t="shared" si="4"/>
        <v>#DIV/0!</v>
      </c>
      <c r="K157" s="42"/>
      <c r="L157" s="42"/>
      <c r="M157" s="41"/>
    </row>
    <row r="158" spans="1:13">
      <c r="A158" s="24">
        <v>151</v>
      </c>
      <c r="B158" s="41"/>
      <c r="C158" s="41"/>
      <c r="D158" s="41"/>
      <c r="E158" s="70"/>
      <c r="F158" s="70"/>
      <c r="G158" s="43"/>
      <c r="H158" s="71"/>
      <c r="I158" s="72"/>
      <c r="J158" s="158" t="e">
        <f t="shared" si="4"/>
        <v>#DIV/0!</v>
      </c>
      <c r="K158" s="42"/>
      <c r="L158" s="42"/>
      <c r="M158" s="41"/>
    </row>
    <row r="159" spans="1:13">
      <c r="A159" s="24">
        <v>152</v>
      </c>
      <c r="B159" s="41"/>
      <c r="C159" s="41"/>
      <c r="D159" s="41"/>
      <c r="E159" s="70"/>
      <c r="F159" s="70"/>
      <c r="G159" s="43"/>
      <c r="H159" s="71"/>
      <c r="I159" s="72"/>
      <c r="J159" s="145" t="e">
        <f t="shared" si="4"/>
        <v>#DIV/0!</v>
      </c>
      <c r="K159" s="42"/>
      <c r="L159" s="42"/>
      <c r="M159" s="41"/>
    </row>
    <row r="160" spans="1:13">
      <c r="A160" s="24">
        <v>153</v>
      </c>
      <c r="B160" s="41"/>
      <c r="C160" s="41"/>
      <c r="D160" s="41"/>
      <c r="E160" s="70"/>
      <c r="F160" s="70"/>
      <c r="G160" s="43"/>
      <c r="H160" s="71"/>
      <c r="I160" s="72"/>
      <c r="J160" s="158" t="e">
        <f t="shared" si="4"/>
        <v>#DIV/0!</v>
      </c>
      <c r="K160" s="42"/>
      <c r="L160" s="42"/>
      <c r="M160" s="41"/>
    </row>
    <row r="161" spans="1:13">
      <c r="A161" s="24">
        <v>154</v>
      </c>
      <c r="B161" s="41"/>
      <c r="C161" s="41"/>
      <c r="D161" s="41"/>
      <c r="E161" s="70"/>
      <c r="F161" s="70"/>
      <c r="G161" s="43"/>
      <c r="H161" s="71"/>
      <c r="I161" s="72"/>
      <c r="J161" s="158" t="e">
        <f t="shared" si="4"/>
        <v>#DIV/0!</v>
      </c>
      <c r="K161" s="42"/>
      <c r="L161" s="42"/>
      <c r="M161" s="41"/>
    </row>
    <row r="162" spans="1:13">
      <c r="A162" s="24">
        <v>155</v>
      </c>
      <c r="B162" s="41"/>
      <c r="C162" s="41"/>
      <c r="D162" s="41"/>
      <c r="E162" s="70"/>
      <c r="F162" s="70"/>
      <c r="G162" s="43"/>
      <c r="H162" s="71"/>
      <c r="I162" s="72"/>
      <c r="J162" s="145" t="e">
        <f t="shared" si="4"/>
        <v>#DIV/0!</v>
      </c>
      <c r="K162" s="42"/>
      <c r="L162" s="42"/>
      <c r="M162" s="41"/>
    </row>
    <row r="163" spans="1:13">
      <c r="A163" s="65">
        <v>156</v>
      </c>
      <c r="B163" s="41"/>
      <c r="C163" s="41"/>
      <c r="D163" s="41"/>
      <c r="E163" s="70"/>
      <c r="F163" s="70"/>
      <c r="G163" s="43"/>
      <c r="H163" s="71"/>
      <c r="I163" s="72"/>
      <c r="J163" s="145" t="e">
        <f t="shared" si="4"/>
        <v>#DIV/0!</v>
      </c>
      <c r="K163" s="42"/>
      <c r="L163" s="42"/>
      <c r="M163" s="41"/>
    </row>
    <row r="164" spans="1:13">
      <c r="A164" s="65">
        <v>157</v>
      </c>
      <c r="B164" s="41"/>
      <c r="C164" s="41"/>
      <c r="D164" s="41"/>
      <c r="E164" s="70"/>
      <c r="F164" s="70"/>
      <c r="G164" s="43"/>
      <c r="H164" s="71"/>
      <c r="I164" s="72"/>
      <c r="J164" s="145" t="e">
        <f t="shared" si="4"/>
        <v>#DIV/0!</v>
      </c>
      <c r="K164" s="42"/>
      <c r="L164" s="42"/>
      <c r="M164" s="41"/>
    </row>
    <row r="165" spans="1:13">
      <c r="A165" s="24">
        <v>158</v>
      </c>
      <c r="B165" s="41"/>
      <c r="C165" s="41"/>
      <c r="D165" s="41"/>
      <c r="E165" s="70"/>
      <c r="F165" s="70"/>
      <c r="G165" s="43"/>
      <c r="H165" s="71"/>
      <c r="I165" s="72"/>
      <c r="J165" s="145" t="e">
        <f t="shared" si="4"/>
        <v>#DIV/0!</v>
      </c>
      <c r="K165" s="42"/>
      <c r="L165" s="42"/>
      <c r="M165" s="41"/>
    </row>
    <row r="166" spans="1:13">
      <c r="A166" s="24">
        <v>159</v>
      </c>
      <c r="B166" s="41"/>
      <c r="C166" s="41"/>
      <c r="D166" s="41"/>
      <c r="E166" s="70"/>
      <c r="F166" s="70"/>
      <c r="G166" s="43"/>
      <c r="H166" s="71"/>
      <c r="I166" s="72"/>
      <c r="J166" s="158" t="e">
        <f t="shared" si="4"/>
        <v>#DIV/0!</v>
      </c>
      <c r="K166" s="42"/>
      <c r="L166" s="42"/>
      <c r="M166" s="41"/>
    </row>
    <row r="167" spans="1:13">
      <c r="A167" s="24">
        <v>160</v>
      </c>
      <c r="B167" s="41"/>
      <c r="C167" s="41"/>
      <c r="D167" s="41"/>
      <c r="E167" s="70"/>
      <c r="F167" s="70"/>
      <c r="G167" s="43"/>
      <c r="H167" s="71"/>
      <c r="I167" s="72"/>
      <c r="J167" s="158" t="e">
        <f t="shared" si="4"/>
        <v>#DIV/0!</v>
      </c>
      <c r="K167" s="42"/>
      <c r="L167" s="42"/>
      <c r="M167" s="41"/>
    </row>
    <row r="168" spans="1:13">
      <c r="A168" s="24">
        <v>161</v>
      </c>
      <c r="B168" s="41"/>
      <c r="C168" s="41"/>
      <c r="D168" s="41"/>
      <c r="E168" s="70"/>
      <c r="F168" s="70"/>
      <c r="G168" s="43"/>
      <c r="H168" s="71"/>
      <c r="I168" s="72"/>
      <c r="J168" s="145" t="e">
        <f t="shared" si="4"/>
        <v>#DIV/0!</v>
      </c>
      <c r="K168" s="42"/>
      <c r="L168" s="42"/>
      <c r="M168" s="41"/>
    </row>
    <row r="169" spans="1:13">
      <c r="A169" s="24">
        <v>162</v>
      </c>
      <c r="B169" s="41"/>
      <c r="C169" s="41"/>
      <c r="D169" s="41"/>
      <c r="E169" s="70"/>
      <c r="F169" s="70"/>
      <c r="G169" s="43"/>
      <c r="H169" s="71"/>
      <c r="I169" s="72"/>
      <c r="J169" s="158" t="e">
        <f t="shared" si="4"/>
        <v>#DIV/0!</v>
      </c>
      <c r="K169" s="42"/>
      <c r="L169" s="42"/>
      <c r="M169" s="41"/>
    </row>
    <row r="170" spans="1:13">
      <c r="A170" s="24">
        <v>163</v>
      </c>
      <c r="B170" s="41"/>
      <c r="C170" s="41"/>
      <c r="D170" s="41"/>
      <c r="E170" s="70"/>
      <c r="F170" s="70"/>
      <c r="G170" s="43"/>
      <c r="H170" s="71"/>
      <c r="I170" s="72"/>
      <c r="J170" s="158" t="e">
        <f t="shared" si="4"/>
        <v>#DIV/0!</v>
      </c>
      <c r="K170" s="42"/>
      <c r="L170" s="42"/>
      <c r="M170" s="41"/>
    </row>
    <row r="171" spans="1:13">
      <c r="A171" s="24">
        <v>164</v>
      </c>
      <c r="B171" s="41"/>
      <c r="C171" s="41"/>
      <c r="D171" s="41"/>
      <c r="E171" s="70"/>
      <c r="F171" s="70"/>
      <c r="G171" s="43"/>
      <c r="H171" s="71"/>
      <c r="I171" s="72"/>
      <c r="J171" s="145" t="e">
        <f t="shared" si="4"/>
        <v>#DIV/0!</v>
      </c>
      <c r="K171" s="42"/>
      <c r="L171" s="42"/>
      <c r="M171" s="41"/>
    </row>
    <row r="172" spans="1:13">
      <c r="A172" s="24">
        <v>165</v>
      </c>
      <c r="B172" s="41"/>
      <c r="C172" s="41"/>
      <c r="D172" s="41"/>
      <c r="E172" s="70"/>
      <c r="F172" s="70"/>
      <c r="G172" s="43"/>
      <c r="H172" s="71"/>
      <c r="I172" s="72"/>
      <c r="J172" s="145" t="e">
        <f t="shared" si="4"/>
        <v>#DIV/0!</v>
      </c>
      <c r="K172" s="42"/>
      <c r="L172" s="42"/>
      <c r="M172" s="41"/>
    </row>
    <row r="173" spans="1:13">
      <c r="A173" s="65">
        <v>166</v>
      </c>
      <c r="B173" s="41"/>
      <c r="C173" s="41"/>
      <c r="D173" s="41"/>
      <c r="E173" s="70"/>
      <c r="F173" s="70"/>
      <c r="G173" s="43"/>
      <c r="H173" s="71"/>
      <c r="I173" s="72"/>
      <c r="J173" s="145" t="e">
        <f t="shared" si="4"/>
        <v>#DIV/0!</v>
      </c>
      <c r="K173" s="42"/>
      <c r="L173" s="42"/>
      <c r="M173" s="41"/>
    </row>
    <row r="174" spans="1:13">
      <c r="A174" s="65">
        <v>167</v>
      </c>
      <c r="B174" s="41"/>
      <c r="C174" s="41"/>
      <c r="D174" s="41"/>
      <c r="E174" s="70"/>
      <c r="F174" s="70"/>
      <c r="G174" s="43"/>
      <c r="H174" s="71"/>
      <c r="I174" s="72"/>
      <c r="J174" s="145" t="e">
        <f t="shared" si="4"/>
        <v>#DIV/0!</v>
      </c>
      <c r="K174" s="42"/>
      <c r="L174" s="42"/>
      <c r="M174" s="41"/>
    </row>
    <row r="175" spans="1:13">
      <c r="A175" s="24">
        <v>168</v>
      </c>
      <c r="B175" s="41"/>
      <c r="C175" s="41"/>
      <c r="D175" s="41"/>
      <c r="E175" s="70"/>
      <c r="F175" s="70"/>
      <c r="G175" s="43"/>
      <c r="H175" s="71"/>
      <c r="I175" s="72"/>
      <c r="J175" s="158" t="e">
        <f t="shared" si="4"/>
        <v>#DIV/0!</v>
      </c>
      <c r="K175" s="42"/>
      <c r="L175" s="42"/>
      <c r="M175" s="41"/>
    </row>
    <row r="176" spans="1:13">
      <c r="A176" s="24">
        <v>169</v>
      </c>
      <c r="B176" s="41"/>
      <c r="C176" s="41"/>
      <c r="D176" s="41"/>
      <c r="E176" s="70"/>
      <c r="F176" s="70"/>
      <c r="G176" s="43"/>
      <c r="H176" s="71"/>
      <c r="I176" s="72"/>
      <c r="J176" s="158" t="e">
        <f t="shared" si="4"/>
        <v>#DIV/0!</v>
      </c>
      <c r="K176" s="42"/>
      <c r="L176" s="42"/>
      <c r="M176" s="41"/>
    </row>
    <row r="177" spans="1:13">
      <c r="A177" s="24">
        <v>170</v>
      </c>
      <c r="B177" s="41"/>
      <c r="C177" s="41"/>
      <c r="D177" s="41"/>
      <c r="E177" s="70"/>
      <c r="F177" s="70"/>
      <c r="G177" s="43"/>
      <c r="H177" s="71"/>
      <c r="I177" s="72"/>
      <c r="J177" s="145" t="e">
        <f t="shared" si="4"/>
        <v>#DIV/0!</v>
      </c>
      <c r="K177" s="42"/>
      <c r="L177" s="42"/>
      <c r="M177" s="41"/>
    </row>
    <row r="178" spans="1:13">
      <c r="A178" s="24">
        <v>171</v>
      </c>
      <c r="B178" s="41"/>
      <c r="C178" s="41"/>
      <c r="D178" s="41"/>
      <c r="E178" s="70"/>
      <c r="F178" s="70"/>
      <c r="G178" s="43"/>
      <c r="H178" s="71"/>
      <c r="I178" s="72"/>
      <c r="J178" s="158" t="e">
        <f t="shared" si="4"/>
        <v>#DIV/0!</v>
      </c>
      <c r="K178" s="42"/>
      <c r="L178" s="42"/>
      <c r="M178" s="41"/>
    </row>
    <row r="179" spans="1:13">
      <c r="A179" s="24">
        <v>172</v>
      </c>
      <c r="B179" s="41"/>
      <c r="C179" s="41"/>
      <c r="D179" s="41"/>
      <c r="E179" s="70"/>
      <c r="F179" s="70"/>
      <c r="G179" s="43"/>
      <c r="H179" s="71"/>
      <c r="I179" s="72"/>
      <c r="J179" s="158" t="e">
        <f t="shared" si="4"/>
        <v>#DIV/0!</v>
      </c>
      <c r="K179" s="42"/>
      <c r="L179" s="42"/>
      <c r="M179" s="41"/>
    </row>
    <row r="180" spans="1:13">
      <c r="A180" s="24">
        <v>173</v>
      </c>
      <c r="B180" s="41"/>
      <c r="C180" s="41"/>
      <c r="D180" s="41"/>
      <c r="E180" s="70"/>
      <c r="F180" s="70"/>
      <c r="G180" s="43"/>
      <c r="H180" s="71"/>
      <c r="I180" s="72"/>
      <c r="J180" s="145" t="e">
        <f t="shared" si="4"/>
        <v>#DIV/0!</v>
      </c>
      <c r="K180" s="42"/>
      <c r="L180" s="42"/>
      <c r="M180" s="41"/>
    </row>
    <row r="181" spans="1:13">
      <c r="A181" s="24">
        <v>174</v>
      </c>
      <c r="B181" s="41"/>
      <c r="C181" s="41"/>
      <c r="D181" s="41"/>
      <c r="E181" s="70"/>
      <c r="F181" s="70"/>
      <c r="G181" s="43"/>
      <c r="H181" s="71"/>
      <c r="I181" s="72"/>
      <c r="J181" s="145" t="e">
        <f t="shared" si="4"/>
        <v>#DIV/0!</v>
      </c>
      <c r="K181" s="42"/>
      <c r="L181" s="42"/>
      <c r="M181" s="41"/>
    </row>
    <row r="182" spans="1:13">
      <c r="A182" s="24">
        <v>175</v>
      </c>
      <c r="B182" s="41"/>
      <c r="C182" s="41"/>
      <c r="D182" s="41"/>
      <c r="E182" s="70"/>
      <c r="F182" s="70"/>
      <c r="G182" s="43"/>
      <c r="H182" s="71"/>
      <c r="I182" s="72"/>
      <c r="J182" s="145" t="e">
        <f t="shared" si="4"/>
        <v>#DIV/0!</v>
      </c>
      <c r="K182" s="42"/>
      <c r="L182" s="42"/>
      <c r="M182" s="41"/>
    </row>
    <row r="183" spans="1:13">
      <c r="A183" s="65">
        <v>176</v>
      </c>
      <c r="B183" s="41"/>
      <c r="C183" s="41"/>
      <c r="D183" s="41"/>
      <c r="E183" s="70"/>
      <c r="F183" s="70"/>
      <c r="G183" s="43"/>
      <c r="H183" s="71"/>
      <c r="I183" s="72"/>
      <c r="J183" s="145" t="e">
        <f t="shared" si="4"/>
        <v>#DIV/0!</v>
      </c>
      <c r="K183" s="42"/>
      <c r="L183" s="42"/>
      <c r="M183" s="41"/>
    </row>
    <row r="184" spans="1:13">
      <c r="A184" s="65">
        <v>177</v>
      </c>
      <c r="B184" s="41"/>
      <c r="C184" s="41"/>
      <c r="D184" s="41"/>
      <c r="E184" s="70"/>
      <c r="F184" s="70"/>
      <c r="G184" s="43"/>
      <c r="H184" s="71"/>
      <c r="I184" s="72"/>
      <c r="J184" s="158" t="e">
        <f t="shared" si="4"/>
        <v>#DIV/0!</v>
      </c>
      <c r="K184" s="42"/>
      <c r="L184" s="42"/>
      <c r="M184" s="41"/>
    </row>
    <row r="185" spans="1:13">
      <c r="A185" s="24">
        <v>178</v>
      </c>
      <c r="B185" s="41"/>
      <c r="C185" s="41"/>
      <c r="D185" s="41"/>
      <c r="E185" s="70"/>
      <c r="F185" s="70"/>
      <c r="G185" s="43"/>
      <c r="H185" s="71"/>
      <c r="I185" s="72"/>
      <c r="J185" s="158" t="e">
        <f t="shared" si="4"/>
        <v>#DIV/0!</v>
      </c>
      <c r="K185" s="42"/>
      <c r="L185" s="42"/>
      <c r="M185" s="41"/>
    </row>
    <row r="186" spans="1:13">
      <c r="A186" s="24">
        <v>179</v>
      </c>
      <c r="B186" s="41"/>
      <c r="C186" s="41"/>
      <c r="D186" s="41"/>
      <c r="E186" s="70"/>
      <c r="F186" s="70"/>
      <c r="G186" s="43"/>
      <c r="H186" s="71"/>
      <c r="I186" s="72"/>
      <c r="J186" s="145" t="e">
        <f t="shared" si="4"/>
        <v>#DIV/0!</v>
      </c>
      <c r="K186" s="42"/>
      <c r="L186" s="42"/>
      <c r="M186" s="41"/>
    </row>
    <row r="187" spans="1:13">
      <c r="A187" s="24">
        <v>180</v>
      </c>
      <c r="B187" s="41"/>
      <c r="C187" s="41"/>
      <c r="D187" s="41"/>
      <c r="E187" s="70"/>
      <c r="F187" s="70"/>
      <c r="G187" s="43"/>
      <c r="H187" s="71"/>
      <c r="I187" s="72"/>
      <c r="J187" s="158" t="e">
        <f t="shared" si="4"/>
        <v>#DIV/0!</v>
      </c>
      <c r="K187" s="42"/>
      <c r="L187" s="42"/>
      <c r="M187" s="41"/>
    </row>
    <row r="188" spans="1:13">
      <c r="A188" s="24">
        <v>181</v>
      </c>
      <c r="B188" s="41"/>
      <c r="C188" s="41"/>
      <c r="D188" s="41"/>
      <c r="E188" s="70"/>
      <c r="F188" s="70"/>
      <c r="G188" s="43"/>
      <c r="H188" s="71"/>
      <c r="I188" s="72"/>
      <c r="J188" s="158" t="e">
        <f t="shared" si="4"/>
        <v>#DIV/0!</v>
      </c>
      <c r="K188" s="42"/>
      <c r="L188" s="42"/>
      <c r="M188" s="41"/>
    </row>
    <row r="189" spans="1:13">
      <c r="A189" s="24">
        <v>182</v>
      </c>
      <c r="B189" s="41"/>
      <c r="C189" s="41"/>
      <c r="D189" s="41"/>
      <c r="E189" s="70"/>
      <c r="F189" s="70"/>
      <c r="G189" s="43"/>
      <c r="H189" s="71"/>
      <c r="I189" s="72"/>
      <c r="J189" s="145" t="e">
        <f t="shared" si="4"/>
        <v>#DIV/0!</v>
      </c>
      <c r="K189" s="42"/>
      <c r="L189" s="42"/>
      <c r="M189" s="41"/>
    </row>
    <row r="190" spans="1:13">
      <c r="A190" s="24">
        <v>183</v>
      </c>
      <c r="B190" s="41"/>
      <c r="C190" s="41"/>
      <c r="D190" s="41"/>
      <c r="E190" s="70"/>
      <c r="F190" s="70"/>
      <c r="G190" s="43"/>
      <c r="H190" s="71"/>
      <c r="I190" s="72"/>
      <c r="J190" s="145" t="e">
        <f t="shared" si="4"/>
        <v>#DIV/0!</v>
      </c>
      <c r="K190" s="42"/>
      <c r="L190" s="42"/>
      <c r="M190" s="41"/>
    </row>
    <row r="191" spans="1:13">
      <c r="A191" s="24">
        <v>184</v>
      </c>
      <c r="B191" s="41"/>
      <c r="C191" s="41"/>
      <c r="D191" s="41"/>
      <c r="E191" s="70"/>
      <c r="F191" s="70"/>
      <c r="G191" s="43"/>
      <c r="H191" s="71"/>
      <c r="I191" s="72"/>
      <c r="J191" s="145" t="e">
        <f t="shared" si="4"/>
        <v>#DIV/0!</v>
      </c>
      <c r="K191" s="42"/>
      <c r="L191" s="42"/>
      <c r="M191" s="41"/>
    </row>
    <row r="192" spans="1:13">
      <c r="A192" s="24">
        <v>185</v>
      </c>
      <c r="B192" s="41"/>
      <c r="C192" s="41"/>
      <c r="D192" s="41"/>
      <c r="E192" s="70"/>
      <c r="F192" s="70"/>
      <c r="G192" s="43"/>
      <c r="H192" s="71"/>
      <c r="I192" s="72"/>
      <c r="J192" s="145" t="e">
        <f t="shared" si="4"/>
        <v>#DIV/0!</v>
      </c>
      <c r="K192" s="42"/>
      <c r="L192" s="42"/>
      <c r="M192" s="41"/>
    </row>
    <row r="193" spans="1:13">
      <c r="A193" s="65">
        <v>186</v>
      </c>
      <c r="B193" s="41"/>
      <c r="C193" s="41"/>
      <c r="D193" s="41"/>
      <c r="E193" s="70"/>
      <c r="F193" s="70"/>
      <c r="G193" s="43"/>
      <c r="H193" s="71"/>
      <c r="I193" s="72"/>
      <c r="J193" s="158" t="e">
        <f t="shared" si="4"/>
        <v>#DIV/0!</v>
      </c>
      <c r="K193" s="42"/>
      <c r="L193" s="42"/>
      <c r="M193" s="41"/>
    </row>
    <row r="194" spans="1:13">
      <c r="A194" s="65">
        <v>187</v>
      </c>
      <c r="B194" s="41"/>
      <c r="C194" s="41"/>
      <c r="D194" s="41"/>
      <c r="E194" s="70"/>
      <c r="F194" s="70"/>
      <c r="G194" s="43"/>
      <c r="H194" s="71"/>
      <c r="I194" s="72"/>
      <c r="J194" s="158" t="e">
        <f t="shared" si="4"/>
        <v>#DIV/0!</v>
      </c>
      <c r="K194" s="42"/>
      <c r="L194" s="42"/>
      <c r="M194" s="41"/>
    </row>
    <row r="195" spans="1:13">
      <c r="A195" s="24">
        <v>188</v>
      </c>
      <c r="B195" s="41"/>
      <c r="C195" s="41"/>
      <c r="D195" s="41"/>
      <c r="E195" s="70"/>
      <c r="F195" s="70"/>
      <c r="G195" s="43"/>
      <c r="H195" s="71"/>
      <c r="I195" s="72"/>
      <c r="J195" s="145" t="e">
        <f t="shared" si="4"/>
        <v>#DIV/0!</v>
      </c>
      <c r="K195" s="42"/>
      <c r="L195" s="42"/>
      <c r="M195" s="41"/>
    </row>
    <row r="196" spans="1:13">
      <c r="A196" s="24">
        <v>189</v>
      </c>
      <c r="B196" s="41"/>
      <c r="C196" s="41"/>
      <c r="D196" s="41"/>
      <c r="E196" s="70"/>
      <c r="F196" s="70"/>
      <c r="G196" s="43"/>
      <c r="H196" s="71"/>
      <c r="I196" s="72"/>
      <c r="J196" s="158" t="e">
        <f t="shared" si="4"/>
        <v>#DIV/0!</v>
      </c>
      <c r="K196" s="42"/>
      <c r="L196" s="42"/>
      <c r="M196" s="41"/>
    </row>
    <row r="197" spans="1:13">
      <c r="A197" s="24">
        <v>190</v>
      </c>
      <c r="B197" s="41"/>
      <c r="C197" s="41"/>
      <c r="D197" s="41"/>
      <c r="E197" s="70"/>
      <c r="F197" s="70"/>
      <c r="G197" s="43"/>
      <c r="H197" s="71"/>
      <c r="I197" s="72"/>
      <c r="J197" s="158" t="e">
        <f t="shared" si="4"/>
        <v>#DIV/0!</v>
      </c>
      <c r="K197" s="42"/>
      <c r="L197" s="42"/>
      <c r="M197" s="41"/>
    </row>
    <row r="198" spans="1:13">
      <c r="A198" s="24">
        <v>191</v>
      </c>
      <c r="B198" s="41"/>
      <c r="C198" s="41"/>
      <c r="D198" s="41"/>
      <c r="E198" s="70"/>
      <c r="F198" s="70"/>
      <c r="G198" s="43"/>
      <c r="H198" s="71"/>
      <c r="I198" s="72"/>
      <c r="J198" s="145" t="e">
        <f t="shared" si="4"/>
        <v>#DIV/0!</v>
      </c>
      <c r="K198" s="42"/>
      <c r="L198" s="42"/>
      <c r="M198" s="41"/>
    </row>
    <row r="199" spans="1:13">
      <c r="A199" s="24">
        <v>192</v>
      </c>
      <c r="B199" s="41"/>
      <c r="C199" s="41"/>
      <c r="D199" s="41"/>
      <c r="E199" s="70"/>
      <c r="F199" s="70"/>
      <c r="G199" s="43"/>
      <c r="H199" s="71"/>
      <c r="I199" s="72"/>
      <c r="J199" s="145" t="e">
        <f t="shared" si="4"/>
        <v>#DIV/0!</v>
      </c>
      <c r="K199" s="42"/>
      <c r="L199" s="42"/>
      <c r="M199" s="41"/>
    </row>
    <row r="200" spans="1:13">
      <c r="A200" s="24">
        <v>193</v>
      </c>
      <c r="B200" s="41"/>
      <c r="C200" s="41"/>
      <c r="D200" s="41"/>
      <c r="E200" s="70"/>
      <c r="F200" s="70"/>
      <c r="G200" s="43"/>
      <c r="H200" s="71"/>
      <c r="I200" s="72"/>
      <c r="J200" s="145" t="e">
        <f t="shared" ref="J200:J263" si="5">H200/I200</f>
        <v>#DIV/0!</v>
      </c>
      <c r="K200" s="42"/>
      <c r="L200" s="42"/>
      <c r="M200" s="41"/>
    </row>
    <row r="201" spans="1:13">
      <c r="A201" s="24">
        <v>194</v>
      </c>
      <c r="B201" s="41"/>
      <c r="C201" s="41"/>
      <c r="D201" s="41"/>
      <c r="E201" s="70"/>
      <c r="F201" s="70"/>
      <c r="G201" s="43"/>
      <c r="H201" s="71"/>
      <c r="I201" s="72"/>
      <c r="J201" s="145" t="e">
        <f t="shared" si="5"/>
        <v>#DIV/0!</v>
      </c>
      <c r="K201" s="42"/>
      <c r="L201" s="42"/>
      <c r="M201" s="41"/>
    </row>
    <row r="202" spans="1:13">
      <c r="A202" s="24">
        <v>195</v>
      </c>
      <c r="B202" s="41"/>
      <c r="C202" s="41"/>
      <c r="D202" s="41"/>
      <c r="E202" s="70"/>
      <c r="F202" s="70"/>
      <c r="G202" s="43"/>
      <c r="H202" s="71"/>
      <c r="I202" s="72"/>
      <c r="J202" s="158" t="e">
        <f t="shared" si="5"/>
        <v>#DIV/0!</v>
      </c>
      <c r="K202" s="42"/>
      <c r="L202" s="42"/>
      <c r="M202" s="41"/>
    </row>
    <row r="203" spans="1:13">
      <c r="A203" s="65">
        <v>196</v>
      </c>
      <c r="B203" s="41"/>
      <c r="C203" s="41"/>
      <c r="D203" s="41"/>
      <c r="E203" s="70"/>
      <c r="F203" s="70"/>
      <c r="G203" s="43"/>
      <c r="H203" s="71"/>
      <c r="I203" s="72"/>
      <c r="J203" s="158" t="e">
        <f t="shared" si="5"/>
        <v>#DIV/0!</v>
      </c>
      <c r="K203" s="42"/>
      <c r="L203" s="42"/>
      <c r="M203" s="41"/>
    </row>
    <row r="204" spans="1:13">
      <c r="A204" s="65">
        <v>197</v>
      </c>
      <c r="B204" s="41"/>
      <c r="C204" s="41"/>
      <c r="D204" s="41"/>
      <c r="E204" s="70"/>
      <c r="F204" s="70"/>
      <c r="G204" s="43"/>
      <c r="H204" s="71"/>
      <c r="I204" s="72"/>
      <c r="J204" s="145" t="e">
        <f t="shared" si="5"/>
        <v>#DIV/0!</v>
      </c>
      <c r="K204" s="42"/>
      <c r="L204" s="42"/>
      <c r="M204" s="41"/>
    </row>
    <row r="205" spans="1:13">
      <c r="A205" s="24">
        <v>198</v>
      </c>
      <c r="B205" s="41"/>
      <c r="C205" s="41"/>
      <c r="D205" s="41"/>
      <c r="E205" s="70"/>
      <c r="F205" s="70"/>
      <c r="G205" s="43"/>
      <c r="H205" s="71"/>
      <c r="I205" s="72"/>
      <c r="J205" s="158" t="e">
        <f t="shared" si="5"/>
        <v>#DIV/0!</v>
      </c>
      <c r="K205" s="42"/>
      <c r="L205" s="42"/>
      <c r="M205" s="41"/>
    </row>
    <row r="206" spans="1:13">
      <c r="A206" s="24">
        <v>199</v>
      </c>
      <c r="B206" s="41"/>
      <c r="C206" s="41"/>
      <c r="D206" s="41"/>
      <c r="E206" s="70"/>
      <c r="F206" s="70"/>
      <c r="G206" s="43"/>
      <c r="H206" s="71"/>
      <c r="I206" s="72"/>
      <c r="J206" s="158" t="e">
        <f t="shared" si="5"/>
        <v>#DIV/0!</v>
      </c>
      <c r="K206" s="42"/>
      <c r="L206" s="42"/>
      <c r="M206" s="41"/>
    </row>
    <row r="207" spans="1:13">
      <c r="A207" s="24">
        <v>200</v>
      </c>
      <c r="B207" s="41"/>
      <c r="C207" s="41"/>
      <c r="D207" s="41"/>
      <c r="E207" s="70"/>
      <c r="F207" s="70"/>
      <c r="G207" s="43"/>
      <c r="H207" s="71"/>
      <c r="I207" s="72"/>
      <c r="J207" s="145" t="e">
        <f t="shared" si="5"/>
        <v>#DIV/0!</v>
      </c>
      <c r="K207" s="42"/>
      <c r="L207" s="42"/>
      <c r="M207" s="41"/>
    </row>
    <row r="208" spans="1:13">
      <c r="A208" s="24">
        <v>201</v>
      </c>
      <c r="B208" s="41"/>
      <c r="C208" s="41"/>
      <c r="D208" s="41"/>
      <c r="E208" s="70"/>
      <c r="F208" s="70"/>
      <c r="G208" s="43"/>
      <c r="H208" s="71"/>
      <c r="I208" s="72"/>
      <c r="J208" s="145" t="e">
        <f t="shared" si="5"/>
        <v>#DIV/0!</v>
      </c>
      <c r="K208" s="42"/>
      <c r="L208" s="42"/>
      <c r="M208" s="41"/>
    </row>
    <row r="209" spans="1:13">
      <c r="A209" s="24">
        <v>202</v>
      </c>
      <c r="B209" s="41"/>
      <c r="C209" s="41"/>
      <c r="D209" s="41"/>
      <c r="E209" s="70"/>
      <c r="F209" s="70"/>
      <c r="G209" s="43"/>
      <c r="H209" s="71"/>
      <c r="I209" s="72"/>
      <c r="J209" s="145" t="e">
        <f t="shared" si="5"/>
        <v>#DIV/0!</v>
      </c>
      <c r="K209" s="42"/>
      <c r="L209" s="42"/>
      <c r="M209" s="41"/>
    </row>
    <row r="210" spans="1:13">
      <c r="A210" s="24">
        <v>203</v>
      </c>
      <c r="B210" s="41"/>
      <c r="C210" s="41"/>
      <c r="D210" s="41"/>
      <c r="E210" s="70"/>
      <c r="F210" s="70"/>
      <c r="G210" s="43"/>
      <c r="H210" s="71"/>
      <c r="I210" s="72"/>
      <c r="J210" s="145" t="e">
        <f t="shared" si="5"/>
        <v>#DIV/0!</v>
      </c>
      <c r="K210" s="42"/>
      <c r="L210" s="42"/>
      <c r="M210" s="41"/>
    </row>
    <row r="211" spans="1:13">
      <c r="A211" s="24">
        <v>204</v>
      </c>
      <c r="B211" s="41"/>
      <c r="C211" s="41"/>
      <c r="D211" s="41"/>
      <c r="E211" s="70"/>
      <c r="F211" s="70"/>
      <c r="G211" s="43"/>
      <c r="H211" s="71"/>
      <c r="I211" s="72"/>
      <c r="J211" s="158" t="e">
        <f t="shared" si="5"/>
        <v>#DIV/0!</v>
      </c>
      <c r="K211" s="42"/>
      <c r="L211" s="42"/>
      <c r="M211" s="41"/>
    </row>
    <row r="212" spans="1:13">
      <c r="A212" s="24">
        <v>205</v>
      </c>
      <c r="B212" s="41"/>
      <c r="C212" s="41"/>
      <c r="D212" s="41"/>
      <c r="E212" s="70"/>
      <c r="F212" s="70"/>
      <c r="G212" s="43"/>
      <c r="H212" s="71"/>
      <c r="I212" s="72"/>
      <c r="J212" s="158" t="e">
        <f t="shared" si="5"/>
        <v>#DIV/0!</v>
      </c>
      <c r="K212" s="42"/>
      <c r="L212" s="42"/>
      <c r="M212" s="41"/>
    </row>
    <row r="213" spans="1:13">
      <c r="A213" s="65">
        <v>206</v>
      </c>
      <c r="B213" s="41"/>
      <c r="C213" s="41"/>
      <c r="D213" s="41"/>
      <c r="E213" s="70"/>
      <c r="F213" s="70"/>
      <c r="G213" s="43"/>
      <c r="H213" s="71"/>
      <c r="I213" s="72"/>
      <c r="J213" s="145" t="e">
        <f t="shared" si="5"/>
        <v>#DIV/0!</v>
      </c>
      <c r="K213" s="42"/>
      <c r="L213" s="42"/>
      <c r="M213" s="41"/>
    </row>
    <row r="214" spans="1:13">
      <c r="A214" s="65">
        <v>207</v>
      </c>
      <c r="B214" s="41"/>
      <c r="C214" s="41"/>
      <c r="D214" s="41"/>
      <c r="E214" s="70"/>
      <c r="F214" s="70"/>
      <c r="G214" s="43"/>
      <c r="H214" s="71"/>
      <c r="I214" s="72"/>
      <c r="J214" s="158" t="e">
        <f t="shared" si="5"/>
        <v>#DIV/0!</v>
      </c>
      <c r="K214" s="42"/>
      <c r="L214" s="42"/>
      <c r="M214" s="41"/>
    </row>
    <row r="215" spans="1:13">
      <c r="A215" s="24">
        <v>208</v>
      </c>
      <c r="B215" s="41"/>
      <c r="C215" s="41"/>
      <c r="D215" s="41"/>
      <c r="E215" s="70"/>
      <c r="F215" s="70"/>
      <c r="G215" s="43"/>
      <c r="H215" s="71"/>
      <c r="I215" s="72"/>
      <c r="J215" s="158" t="e">
        <f t="shared" si="5"/>
        <v>#DIV/0!</v>
      </c>
      <c r="K215" s="42"/>
      <c r="L215" s="42"/>
      <c r="M215" s="41"/>
    </row>
    <row r="216" spans="1:13">
      <c r="A216" s="24">
        <v>209</v>
      </c>
      <c r="B216" s="41"/>
      <c r="C216" s="41"/>
      <c r="D216" s="41"/>
      <c r="E216" s="70"/>
      <c r="F216" s="70"/>
      <c r="G216" s="43"/>
      <c r="H216" s="71"/>
      <c r="I216" s="72"/>
      <c r="J216" s="145" t="e">
        <f t="shared" si="5"/>
        <v>#DIV/0!</v>
      </c>
      <c r="K216" s="42"/>
      <c r="L216" s="42"/>
      <c r="M216" s="41"/>
    </row>
    <row r="217" spans="1:13">
      <c r="A217" s="24">
        <v>210</v>
      </c>
      <c r="B217" s="41"/>
      <c r="C217" s="41"/>
      <c r="D217" s="41"/>
      <c r="E217" s="70"/>
      <c r="F217" s="70"/>
      <c r="G217" s="43"/>
      <c r="H217" s="71"/>
      <c r="I217" s="72"/>
      <c r="J217" s="145" t="e">
        <f t="shared" si="5"/>
        <v>#DIV/0!</v>
      </c>
      <c r="K217" s="42"/>
      <c r="L217" s="42"/>
      <c r="M217" s="41"/>
    </row>
    <row r="218" spans="1:13">
      <c r="A218" s="24">
        <v>211</v>
      </c>
      <c r="B218" s="41"/>
      <c r="C218" s="41"/>
      <c r="D218" s="41"/>
      <c r="E218" s="70"/>
      <c r="F218" s="70"/>
      <c r="G218" s="43"/>
      <c r="H218" s="71"/>
      <c r="I218" s="72"/>
      <c r="J218" s="145" t="e">
        <f t="shared" si="5"/>
        <v>#DIV/0!</v>
      </c>
      <c r="K218" s="42"/>
      <c r="L218" s="42"/>
      <c r="M218" s="41"/>
    </row>
    <row r="219" spans="1:13">
      <c r="A219" s="24">
        <v>212</v>
      </c>
      <c r="B219" s="41"/>
      <c r="C219" s="41"/>
      <c r="D219" s="41"/>
      <c r="E219" s="70"/>
      <c r="F219" s="70"/>
      <c r="G219" s="43"/>
      <c r="H219" s="71"/>
      <c r="I219" s="72"/>
      <c r="J219" s="145" t="e">
        <f t="shared" si="5"/>
        <v>#DIV/0!</v>
      </c>
      <c r="K219" s="42"/>
      <c r="L219" s="42"/>
      <c r="M219" s="41"/>
    </row>
    <row r="220" spans="1:13">
      <c r="A220" s="24">
        <v>213</v>
      </c>
      <c r="B220" s="41"/>
      <c r="C220" s="41"/>
      <c r="D220" s="41"/>
      <c r="E220" s="70"/>
      <c r="F220" s="70"/>
      <c r="G220" s="43"/>
      <c r="H220" s="71"/>
      <c r="I220" s="72"/>
      <c r="J220" s="158" t="e">
        <f t="shared" si="5"/>
        <v>#DIV/0!</v>
      </c>
      <c r="K220" s="42"/>
      <c r="L220" s="42"/>
      <c r="M220" s="41"/>
    </row>
    <row r="221" spans="1:13">
      <c r="A221" s="24">
        <v>214</v>
      </c>
      <c r="B221" s="41"/>
      <c r="C221" s="41"/>
      <c r="D221" s="41"/>
      <c r="E221" s="70"/>
      <c r="F221" s="70"/>
      <c r="G221" s="43"/>
      <c r="H221" s="71"/>
      <c r="I221" s="72"/>
      <c r="J221" s="158" t="e">
        <f t="shared" si="5"/>
        <v>#DIV/0!</v>
      </c>
      <c r="K221" s="42"/>
      <c r="L221" s="42"/>
      <c r="M221" s="41"/>
    </row>
    <row r="222" spans="1:13">
      <c r="A222" s="24">
        <v>215</v>
      </c>
      <c r="B222" s="41"/>
      <c r="C222" s="41"/>
      <c r="D222" s="41"/>
      <c r="E222" s="70"/>
      <c r="F222" s="70"/>
      <c r="G222" s="43"/>
      <c r="H222" s="71"/>
      <c r="I222" s="72"/>
      <c r="J222" s="145" t="e">
        <f t="shared" si="5"/>
        <v>#DIV/0!</v>
      </c>
      <c r="K222" s="42"/>
      <c r="L222" s="42"/>
      <c r="M222" s="41"/>
    </row>
    <row r="223" spans="1:13">
      <c r="A223" s="65">
        <v>216</v>
      </c>
      <c r="B223" s="41"/>
      <c r="C223" s="41"/>
      <c r="D223" s="41"/>
      <c r="E223" s="70"/>
      <c r="F223" s="70"/>
      <c r="G223" s="43"/>
      <c r="H223" s="71"/>
      <c r="I223" s="72"/>
      <c r="J223" s="158" t="e">
        <f t="shared" si="5"/>
        <v>#DIV/0!</v>
      </c>
      <c r="K223" s="42"/>
      <c r="L223" s="42"/>
      <c r="M223" s="41"/>
    </row>
    <row r="224" spans="1:13">
      <c r="A224" s="65">
        <v>217</v>
      </c>
      <c r="B224" s="41"/>
      <c r="C224" s="41"/>
      <c r="D224" s="41"/>
      <c r="E224" s="70"/>
      <c r="F224" s="70"/>
      <c r="G224" s="43"/>
      <c r="H224" s="71"/>
      <c r="I224" s="72"/>
      <c r="J224" s="158" t="e">
        <f t="shared" si="5"/>
        <v>#DIV/0!</v>
      </c>
      <c r="K224" s="42"/>
      <c r="L224" s="42"/>
      <c r="M224" s="41"/>
    </row>
    <row r="225" spans="1:13">
      <c r="A225" s="24">
        <v>218</v>
      </c>
      <c r="B225" s="41"/>
      <c r="C225" s="41"/>
      <c r="D225" s="41"/>
      <c r="E225" s="70"/>
      <c r="F225" s="70"/>
      <c r="G225" s="43"/>
      <c r="H225" s="71"/>
      <c r="I225" s="72"/>
      <c r="J225" s="145" t="e">
        <f t="shared" si="5"/>
        <v>#DIV/0!</v>
      </c>
      <c r="K225" s="42"/>
      <c r="L225" s="42"/>
      <c r="M225" s="41"/>
    </row>
    <row r="226" spans="1:13">
      <c r="A226" s="24">
        <v>219</v>
      </c>
      <c r="B226" s="41"/>
      <c r="C226" s="41"/>
      <c r="D226" s="41"/>
      <c r="E226" s="70"/>
      <c r="F226" s="70"/>
      <c r="G226" s="43"/>
      <c r="H226" s="71"/>
      <c r="I226" s="72"/>
      <c r="J226" s="145" t="e">
        <f t="shared" si="5"/>
        <v>#DIV/0!</v>
      </c>
      <c r="K226" s="42"/>
      <c r="L226" s="42"/>
      <c r="M226" s="41"/>
    </row>
    <row r="227" spans="1:13">
      <c r="A227" s="24">
        <v>220</v>
      </c>
      <c r="B227" s="41"/>
      <c r="C227" s="41"/>
      <c r="D227" s="41"/>
      <c r="E227" s="70"/>
      <c r="F227" s="70"/>
      <c r="G227" s="43"/>
      <c r="H227" s="71"/>
      <c r="I227" s="72"/>
      <c r="J227" s="145" t="e">
        <f t="shared" si="5"/>
        <v>#DIV/0!</v>
      </c>
      <c r="K227" s="42"/>
      <c r="L227" s="42"/>
      <c r="M227" s="41"/>
    </row>
    <row r="228" spans="1:13">
      <c r="A228" s="24">
        <v>221</v>
      </c>
      <c r="B228" s="41"/>
      <c r="C228" s="41"/>
      <c r="D228" s="41"/>
      <c r="E228" s="70"/>
      <c r="F228" s="70"/>
      <c r="G228" s="43"/>
      <c r="H228" s="71"/>
      <c r="I228" s="72"/>
      <c r="J228" s="145" t="e">
        <f t="shared" si="5"/>
        <v>#DIV/0!</v>
      </c>
      <c r="K228" s="42"/>
      <c r="L228" s="42"/>
      <c r="M228" s="41"/>
    </row>
    <row r="229" spans="1:13">
      <c r="A229" s="24">
        <v>222</v>
      </c>
      <c r="B229" s="41"/>
      <c r="C229" s="41"/>
      <c r="D229" s="41"/>
      <c r="E229" s="70"/>
      <c r="F229" s="70"/>
      <c r="G229" s="43"/>
      <c r="H229" s="71"/>
      <c r="I229" s="72"/>
      <c r="J229" s="158" t="e">
        <f t="shared" si="5"/>
        <v>#DIV/0!</v>
      </c>
      <c r="K229" s="42"/>
      <c r="L229" s="42"/>
      <c r="M229" s="41"/>
    </row>
    <row r="230" spans="1:13">
      <c r="A230" s="24">
        <v>223</v>
      </c>
      <c r="B230" s="41"/>
      <c r="C230" s="41"/>
      <c r="D230" s="41"/>
      <c r="E230" s="70"/>
      <c r="F230" s="70"/>
      <c r="G230" s="43"/>
      <c r="H230" s="71"/>
      <c r="I230" s="72"/>
      <c r="J230" s="158" t="e">
        <f t="shared" si="5"/>
        <v>#DIV/0!</v>
      </c>
      <c r="K230" s="42"/>
      <c r="L230" s="42"/>
      <c r="M230" s="41"/>
    </row>
    <row r="231" spans="1:13">
      <c r="A231" s="24">
        <v>224</v>
      </c>
      <c r="B231" s="41"/>
      <c r="C231" s="41"/>
      <c r="D231" s="41"/>
      <c r="E231" s="70"/>
      <c r="F231" s="70"/>
      <c r="G231" s="43"/>
      <c r="H231" s="71"/>
      <c r="I231" s="72"/>
      <c r="J231" s="145" t="e">
        <f t="shared" si="5"/>
        <v>#DIV/0!</v>
      </c>
      <c r="K231" s="42"/>
      <c r="L231" s="42"/>
      <c r="M231" s="41"/>
    </row>
    <row r="232" spans="1:13">
      <c r="A232" s="24">
        <v>225</v>
      </c>
      <c r="B232" s="41"/>
      <c r="C232" s="41"/>
      <c r="D232" s="41"/>
      <c r="E232" s="70"/>
      <c r="F232" s="70"/>
      <c r="G232" s="43"/>
      <c r="H232" s="71"/>
      <c r="I232" s="72"/>
      <c r="J232" s="158" t="e">
        <f t="shared" si="5"/>
        <v>#DIV/0!</v>
      </c>
      <c r="K232" s="42"/>
      <c r="L232" s="42"/>
      <c r="M232" s="41"/>
    </row>
    <row r="233" spans="1:13">
      <c r="A233" s="65">
        <v>226</v>
      </c>
      <c r="B233" s="41"/>
      <c r="C233" s="41"/>
      <c r="D233" s="41"/>
      <c r="E233" s="70"/>
      <c r="F233" s="70"/>
      <c r="G233" s="43"/>
      <c r="H233" s="71"/>
      <c r="I233" s="72"/>
      <c r="J233" s="158" t="e">
        <f t="shared" si="5"/>
        <v>#DIV/0!</v>
      </c>
      <c r="K233" s="42"/>
      <c r="L233" s="42"/>
      <c r="M233" s="41"/>
    </row>
    <row r="234" spans="1:13">
      <c r="A234" s="65">
        <v>227</v>
      </c>
      <c r="B234" s="41"/>
      <c r="C234" s="41"/>
      <c r="D234" s="41"/>
      <c r="E234" s="70"/>
      <c r="F234" s="70"/>
      <c r="G234" s="43"/>
      <c r="H234" s="71"/>
      <c r="I234" s="72"/>
      <c r="J234" s="145" t="e">
        <f t="shared" si="5"/>
        <v>#DIV/0!</v>
      </c>
      <c r="K234" s="42"/>
      <c r="L234" s="42"/>
      <c r="M234" s="41"/>
    </row>
    <row r="235" spans="1:13">
      <c r="A235" s="24">
        <v>228</v>
      </c>
      <c r="B235" s="41"/>
      <c r="C235" s="41"/>
      <c r="D235" s="41"/>
      <c r="E235" s="70"/>
      <c r="F235" s="70"/>
      <c r="G235" s="43"/>
      <c r="H235" s="71"/>
      <c r="I235" s="72"/>
      <c r="J235" s="145" t="e">
        <f t="shared" si="5"/>
        <v>#DIV/0!</v>
      </c>
      <c r="K235" s="42"/>
      <c r="L235" s="42"/>
      <c r="M235" s="41"/>
    </row>
    <row r="236" spans="1:13">
      <c r="A236" s="24">
        <v>229</v>
      </c>
      <c r="B236" s="41"/>
      <c r="C236" s="41"/>
      <c r="D236" s="41"/>
      <c r="E236" s="70"/>
      <c r="F236" s="70"/>
      <c r="G236" s="43"/>
      <c r="H236" s="71"/>
      <c r="I236" s="72"/>
      <c r="J236" s="145" t="e">
        <f t="shared" si="5"/>
        <v>#DIV/0!</v>
      </c>
      <c r="K236" s="42"/>
      <c r="L236" s="42"/>
      <c r="M236" s="41"/>
    </row>
    <row r="237" spans="1:13">
      <c r="A237" s="24">
        <v>230</v>
      </c>
      <c r="B237" s="41"/>
      <c r="C237" s="41"/>
      <c r="D237" s="41"/>
      <c r="E237" s="70"/>
      <c r="F237" s="70"/>
      <c r="G237" s="43"/>
      <c r="H237" s="71"/>
      <c r="I237" s="72"/>
      <c r="J237" s="145" t="e">
        <f t="shared" si="5"/>
        <v>#DIV/0!</v>
      </c>
      <c r="K237" s="42"/>
      <c r="L237" s="42"/>
      <c r="M237" s="41"/>
    </row>
    <row r="238" spans="1:13">
      <c r="A238" s="24">
        <v>231</v>
      </c>
      <c r="B238" s="41"/>
      <c r="C238" s="41"/>
      <c r="D238" s="41"/>
      <c r="E238" s="70"/>
      <c r="F238" s="70"/>
      <c r="G238" s="43"/>
      <c r="H238" s="71"/>
      <c r="I238" s="72"/>
      <c r="J238" s="158" t="e">
        <f t="shared" si="5"/>
        <v>#DIV/0!</v>
      </c>
      <c r="K238" s="42"/>
      <c r="L238" s="42"/>
      <c r="M238" s="41"/>
    </row>
    <row r="239" spans="1:13">
      <c r="A239" s="24">
        <v>232</v>
      </c>
      <c r="B239" s="41"/>
      <c r="C239" s="41"/>
      <c r="D239" s="41"/>
      <c r="E239" s="70"/>
      <c r="F239" s="70"/>
      <c r="G239" s="43"/>
      <c r="H239" s="71"/>
      <c r="I239" s="72"/>
      <c r="J239" s="158" t="e">
        <f t="shared" si="5"/>
        <v>#DIV/0!</v>
      </c>
      <c r="K239" s="42"/>
      <c r="L239" s="42"/>
      <c r="M239" s="41"/>
    </row>
    <row r="240" spans="1:13">
      <c r="A240" s="24">
        <v>233</v>
      </c>
      <c r="B240" s="41"/>
      <c r="C240" s="41"/>
      <c r="D240" s="41"/>
      <c r="E240" s="70"/>
      <c r="F240" s="70"/>
      <c r="G240" s="43"/>
      <c r="H240" s="71"/>
      <c r="I240" s="72"/>
      <c r="J240" s="145" t="e">
        <f t="shared" si="5"/>
        <v>#DIV/0!</v>
      </c>
      <c r="K240" s="42"/>
      <c r="L240" s="42"/>
      <c r="M240" s="41"/>
    </row>
    <row r="241" spans="1:13">
      <c r="A241" s="24">
        <v>234</v>
      </c>
      <c r="B241" s="41"/>
      <c r="C241" s="41"/>
      <c r="D241" s="41"/>
      <c r="E241" s="70"/>
      <c r="F241" s="70"/>
      <c r="G241" s="43"/>
      <c r="H241" s="71"/>
      <c r="I241" s="72"/>
      <c r="J241" s="158" t="e">
        <f t="shared" si="5"/>
        <v>#DIV/0!</v>
      </c>
      <c r="K241" s="42"/>
      <c r="L241" s="42"/>
      <c r="M241" s="41"/>
    </row>
    <row r="242" spans="1:13">
      <c r="A242" s="24">
        <v>235</v>
      </c>
      <c r="B242" s="41"/>
      <c r="C242" s="41"/>
      <c r="D242" s="41"/>
      <c r="E242" s="70"/>
      <c r="F242" s="70"/>
      <c r="G242" s="43"/>
      <c r="H242" s="71"/>
      <c r="I242" s="72"/>
      <c r="J242" s="158" t="e">
        <f t="shared" si="5"/>
        <v>#DIV/0!</v>
      </c>
      <c r="K242" s="42"/>
      <c r="L242" s="42"/>
      <c r="M242" s="41"/>
    </row>
    <row r="243" spans="1:13">
      <c r="A243" s="65">
        <v>236</v>
      </c>
      <c r="B243" s="41"/>
      <c r="C243" s="41"/>
      <c r="D243" s="41"/>
      <c r="E243" s="70"/>
      <c r="F243" s="70"/>
      <c r="G243" s="43"/>
      <c r="H243" s="71"/>
      <c r="I243" s="72"/>
      <c r="J243" s="145" t="e">
        <f t="shared" si="5"/>
        <v>#DIV/0!</v>
      </c>
      <c r="K243" s="42"/>
      <c r="L243" s="42"/>
      <c r="M243" s="41"/>
    </row>
    <row r="244" spans="1:13">
      <c r="A244" s="65">
        <v>237</v>
      </c>
      <c r="B244" s="41"/>
      <c r="C244" s="41"/>
      <c r="D244" s="41"/>
      <c r="E244" s="70"/>
      <c r="F244" s="70"/>
      <c r="G244" s="43"/>
      <c r="H244" s="71"/>
      <c r="I244" s="72"/>
      <c r="J244" s="145" t="e">
        <f t="shared" si="5"/>
        <v>#DIV/0!</v>
      </c>
      <c r="K244" s="42"/>
      <c r="L244" s="42"/>
      <c r="M244" s="41"/>
    </row>
    <row r="245" spans="1:13">
      <c r="A245" s="24">
        <v>238</v>
      </c>
      <c r="B245" s="41"/>
      <c r="C245" s="41"/>
      <c r="D245" s="41"/>
      <c r="E245" s="70"/>
      <c r="F245" s="70"/>
      <c r="G245" s="43"/>
      <c r="H245" s="71"/>
      <c r="I245" s="72"/>
      <c r="J245" s="145" t="e">
        <f t="shared" si="5"/>
        <v>#DIV/0!</v>
      </c>
      <c r="K245" s="42"/>
      <c r="L245" s="42"/>
      <c r="M245" s="41"/>
    </row>
    <row r="246" spans="1:13">
      <c r="A246" s="24">
        <v>239</v>
      </c>
      <c r="B246" s="41"/>
      <c r="C246" s="41"/>
      <c r="D246" s="41"/>
      <c r="E246" s="70"/>
      <c r="F246" s="70"/>
      <c r="G246" s="43"/>
      <c r="H246" s="71"/>
      <c r="I246" s="72"/>
      <c r="J246" s="145" t="e">
        <f t="shared" si="5"/>
        <v>#DIV/0!</v>
      </c>
      <c r="K246" s="42"/>
      <c r="L246" s="42"/>
      <c r="M246" s="41"/>
    </row>
    <row r="247" spans="1:13">
      <c r="A247" s="24">
        <v>240</v>
      </c>
      <c r="B247" s="41"/>
      <c r="C247" s="41"/>
      <c r="D247" s="41"/>
      <c r="E247" s="70"/>
      <c r="F247" s="70"/>
      <c r="G247" s="43"/>
      <c r="H247" s="71"/>
      <c r="I247" s="72"/>
      <c r="J247" s="158" t="e">
        <f t="shared" si="5"/>
        <v>#DIV/0!</v>
      </c>
      <c r="K247" s="42"/>
      <c r="L247" s="42"/>
      <c r="M247" s="41"/>
    </row>
    <row r="248" spans="1:13">
      <c r="A248" s="24">
        <v>241</v>
      </c>
      <c r="B248" s="41"/>
      <c r="C248" s="41"/>
      <c r="D248" s="41"/>
      <c r="E248" s="70"/>
      <c r="F248" s="70"/>
      <c r="G248" s="43"/>
      <c r="H248" s="71"/>
      <c r="I248" s="72"/>
      <c r="J248" s="158" t="e">
        <f t="shared" si="5"/>
        <v>#DIV/0!</v>
      </c>
      <c r="K248" s="42"/>
      <c r="L248" s="42"/>
      <c r="M248" s="41"/>
    </row>
    <row r="249" spans="1:13">
      <c r="A249" s="24">
        <v>242</v>
      </c>
      <c r="B249" s="41"/>
      <c r="C249" s="41"/>
      <c r="D249" s="41"/>
      <c r="E249" s="70"/>
      <c r="F249" s="70"/>
      <c r="G249" s="43"/>
      <c r="H249" s="71"/>
      <c r="I249" s="72"/>
      <c r="J249" s="145" t="e">
        <f t="shared" si="5"/>
        <v>#DIV/0!</v>
      </c>
      <c r="K249" s="42"/>
      <c r="L249" s="42"/>
      <c r="M249" s="41"/>
    </row>
    <row r="250" spans="1:13">
      <c r="A250" s="24">
        <v>243</v>
      </c>
      <c r="B250" s="41"/>
      <c r="C250" s="41"/>
      <c r="D250" s="41"/>
      <c r="E250" s="70"/>
      <c r="F250" s="70"/>
      <c r="G250" s="43"/>
      <c r="H250" s="71"/>
      <c r="I250" s="72"/>
      <c r="J250" s="158" t="e">
        <f t="shared" si="5"/>
        <v>#DIV/0!</v>
      </c>
      <c r="K250" s="42"/>
      <c r="L250" s="42"/>
      <c r="M250" s="41"/>
    </row>
    <row r="251" spans="1:13">
      <c r="A251" s="24">
        <v>244</v>
      </c>
      <c r="B251" s="41"/>
      <c r="C251" s="41"/>
      <c r="D251" s="41"/>
      <c r="E251" s="70"/>
      <c r="F251" s="70"/>
      <c r="G251" s="43"/>
      <c r="H251" s="71"/>
      <c r="I251" s="72"/>
      <c r="J251" s="158" t="e">
        <f t="shared" si="5"/>
        <v>#DIV/0!</v>
      </c>
      <c r="K251" s="42"/>
      <c r="L251" s="42"/>
      <c r="M251" s="41"/>
    </row>
    <row r="252" spans="1:13">
      <c r="A252" s="24">
        <v>245</v>
      </c>
      <c r="B252" s="41"/>
      <c r="C252" s="41"/>
      <c r="D252" s="41"/>
      <c r="E252" s="70"/>
      <c r="F252" s="70"/>
      <c r="G252" s="43"/>
      <c r="H252" s="71"/>
      <c r="I252" s="72"/>
      <c r="J252" s="145" t="e">
        <f t="shared" si="5"/>
        <v>#DIV/0!</v>
      </c>
      <c r="K252" s="42"/>
      <c r="L252" s="42"/>
      <c r="M252" s="41"/>
    </row>
    <row r="253" spans="1:13">
      <c r="A253" s="65">
        <v>246</v>
      </c>
      <c r="B253" s="41"/>
      <c r="C253" s="41"/>
      <c r="D253" s="41"/>
      <c r="E253" s="70"/>
      <c r="F253" s="70"/>
      <c r="G253" s="43"/>
      <c r="H253" s="71"/>
      <c r="I253" s="72"/>
      <c r="J253" s="145" t="e">
        <f t="shared" si="5"/>
        <v>#DIV/0!</v>
      </c>
      <c r="K253" s="42"/>
      <c r="L253" s="42"/>
      <c r="M253" s="41"/>
    </row>
    <row r="254" spans="1:13">
      <c r="A254" s="65">
        <v>247</v>
      </c>
      <c r="B254" s="41"/>
      <c r="C254" s="41"/>
      <c r="D254" s="41"/>
      <c r="E254" s="70"/>
      <c r="F254" s="70"/>
      <c r="G254" s="43"/>
      <c r="H254" s="71"/>
      <c r="I254" s="72"/>
      <c r="J254" s="145" t="e">
        <f t="shared" si="5"/>
        <v>#DIV/0!</v>
      </c>
      <c r="K254" s="42"/>
      <c r="L254" s="42"/>
      <c r="M254" s="41"/>
    </row>
    <row r="255" spans="1:13">
      <c r="A255" s="24">
        <v>248</v>
      </c>
      <c r="B255" s="41"/>
      <c r="C255" s="41"/>
      <c r="D255" s="41"/>
      <c r="E255" s="70"/>
      <c r="F255" s="70"/>
      <c r="G255" s="43"/>
      <c r="H255" s="71"/>
      <c r="I255" s="72"/>
      <c r="J255" s="145" t="e">
        <f t="shared" si="5"/>
        <v>#DIV/0!</v>
      </c>
      <c r="K255" s="42"/>
      <c r="L255" s="42"/>
      <c r="M255" s="41"/>
    </row>
    <row r="256" spans="1:13">
      <c r="A256" s="24">
        <v>249</v>
      </c>
      <c r="B256" s="41"/>
      <c r="C256" s="41"/>
      <c r="D256" s="41"/>
      <c r="E256" s="70"/>
      <c r="F256" s="70"/>
      <c r="G256" s="43"/>
      <c r="H256" s="71"/>
      <c r="I256" s="72"/>
      <c r="J256" s="158" t="e">
        <f t="shared" si="5"/>
        <v>#DIV/0!</v>
      </c>
      <c r="K256" s="42"/>
      <c r="L256" s="42"/>
      <c r="M256" s="41"/>
    </row>
    <row r="257" spans="1:13">
      <c r="A257" s="24">
        <v>250</v>
      </c>
      <c r="B257" s="41"/>
      <c r="C257" s="41"/>
      <c r="D257" s="41"/>
      <c r="E257" s="70"/>
      <c r="F257" s="70"/>
      <c r="G257" s="43"/>
      <c r="H257" s="71"/>
      <c r="I257" s="72"/>
      <c r="J257" s="158" t="e">
        <f t="shared" si="5"/>
        <v>#DIV/0!</v>
      </c>
      <c r="K257" s="42"/>
      <c r="L257" s="42"/>
      <c r="M257" s="41"/>
    </row>
    <row r="258" spans="1:13">
      <c r="A258" s="24">
        <v>251</v>
      </c>
      <c r="B258" s="41"/>
      <c r="C258" s="41"/>
      <c r="D258" s="41"/>
      <c r="E258" s="70"/>
      <c r="F258" s="70"/>
      <c r="G258" s="43"/>
      <c r="H258" s="71"/>
      <c r="I258" s="72"/>
      <c r="J258" s="145" t="e">
        <f t="shared" si="5"/>
        <v>#DIV/0!</v>
      </c>
      <c r="K258" s="42"/>
      <c r="L258" s="42"/>
      <c r="M258" s="41"/>
    </row>
    <row r="259" spans="1:13">
      <c r="A259" s="24">
        <v>252</v>
      </c>
      <c r="B259" s="41"/>
      <c r="C259" s="41"/>
      <c r="D259" s="41"/>
      <c r="E259" s="70"/>
      <c r="F259" s="70"/>
      <c r="G259" s="43"/>
      <c r="H259" s="71"/>
      <c r="I259" s="72"/>
      <c r="J259" s="158" t="e">
        <f t="shared" si="5"/>
        <v>#DIV/0!</v>
      </c>
      <c r="K259" s="42"/>
      <c r="L259" s="42"/>
      <c r="M259" s="41"/>
    </row>
    <row r="260" spans="1:13">
      <c r="A260" s="24">
        <v>253</v>
      </c>
      <c r="B260" s="41"/>
      <c r="C260" s="41"/>
      <c r="D260" s="41"/>
      <c r="E260" s="70"/>
      <c r="F260" s="70"/>
      <c r="G260" s="43"/>
      <c r="H260" s="71"/>
      <c r="I260" s="72"/>
      <c r="J260" s="158" t="e">
        <f t="shared" si="5"/>
        <v>#DIV/0!</v>
      </c>
      <c r="K260" s="42"/>
      <c r="L260" s="42"/>
      <c r="M260" s="41"/>
    </row>
    <row r="261" spans="1:13">
      <c r="A261" s="24">
        <v>254</v>
      </c>
      <c r="B261" s="41"/>
      <c r="C261" s="41"/>
      <c r="D261" s="41"/>
      <c r="E261" s="70"/>
      <c r="F261" s="70"/>
      <c r="G261" s="43"/>
      <c r="H261" s="71"/>
      <c r="I261" s="72"/>
      <c r="J261" s="145" t="e">
        <f t="shared" si="5"/>
        <v>#DIV/0!</v>
      </c>
      <c r="K261" s="42"/>
      <c r="L261" s="42"/>
      <c r="M261" s="41"/>
    </row>
    <row r="262" spans="1:13">
      <c r="A262" s="24">
        <v>255</v>
      </c>
      <c r="B262" s="41"/>
      <c r="C262" s="41"/>
      <c r="D262" s="41"/>
      <c r="E262" s="70"/>
      <c r="F262" s="70"/>
      <c r="G262" s="43"/>
      <c r="H262" s="71"/>
      <c r="I262" s="72"/>
      <c r="J262" s="145" t="e">
        <f t="shared" si="5"/>
        <v>#DIV/0!</v>
      </c>
      <c r="K262" s="42"/>
      <c r="L262" s="42"/>
      <c r="M262" s="41"/>
    </row>
    <row r="263" spans="1:13">
      <c r="A263" s="65">
        <v>256</v>
      </c>
      <c r="B263" s="41"/>
      <c r="C263" s="41"/>
      <c r="D263" s="41"/>
      <c r="E263" s="70"/>
      <c r="F263" s="70"/>
      <c r="G263" s="43"/>
      <c r="H263" s="71"/>
      <c r="I263" s="72"/>
      <c r="J263" s="145" t="e">
        <f t="shared" si="5"/>
        <v>#DIV/0!</v>
      </c>
      <c r="K263" s="42"/>
      <c r="L263" s="42"/>
      <c r="M263" s="41"/>
    </row>
    <row r="264" spans="1:13">
      <c r="A264" s="65">
        <v>257</v>
      </c>
      <c r="B264" s="41"/>
      <c r="C264" s="41"/>
      <c r="D264" s="41"/>
      <c r="E264" s="70"/>
      <c r="F264" s="70"/>
      <c r="G264" s="43"/>
      <c r="H264" s="71"/>
      <c r="I264" s="72"/>
      <c r="J264" s="145" t="e">
        <f t="shared" ref="J264:J327" si="6">H264/I264</f>
        <v>#DIV/0!</v>
      </c>
      <c r="K264" s="42"/>
      <c r="L264" s="42"/>
      <c r="M264" s="41"/>
    </row>
    <row r="265" spans="1:13">
      <c r="A265" s="24">
        <v>258</v>
      </c>
      <c r="B265" s="41"/>
      <c r="C265" s="41"/>
      <c r="D265" s="41"/>
      <c r="E265" s="70"/>
      <c r="F265" s="70"/>
      <c r="G265" s="43"/>
      <c r="H265" s="71"/>
      <c r="I265" s="72"/>
      <c r="J265" s="158" t="e">
        <f t="shared" si="6"/>
        <v>#DIV/0!</v>
      </c>
      <c r="K265" s="42"/>
      <c r="L265" s="42"/>
      <c r="M265" s="41"/>
    </row>
    <row r="266" spans="1:13">
      <c r="A266" s="24">
        <v>259</v>
      </c>
      <c r="B266" s="41"/>
      <c r="C266" s="41"/>
      <c r="D266" s="41"/>
      <c r="E266" s="70"/>
      <c r="F266" s="70"/>
      <c r="G266" s="43"/>
      <c r="H266" s="71"/>
      <c r="I266" s="72"/>
      <c r="J266" s="158" t="e">
        <f t="shared" si="6"/>
        <v>#DIV/0!</v>
      </c>
      <c r="K266" s="42"/>
      <c r="L266" s="42"/>
      <c r="M266" s="41"/>
    </row>
    <row r="267" spans="1:13">
      <c r="A267" s="24">
        <v>260</v>
      </c>
      <c r="B267" s="41"/>
      <c r="C267" s="41"/>
      <c r="D267" s="41"/>
      <c r="E267" s="70"/>
      <c r="F267" s="70"/>
      <c r="G267" s="43"/>
      <c r="H267" s="71"/>
      <c r="I267" s="72"/>
      <c r="J267" s="145" t="e">
        <f t="shared" si="6"/>
        <v>#DIV/0!</v>
      </c>
      <c r="K267" s="42"/>
      <c r="L267" s="42"/>
      <c r="M267" s="41"/>
    </row>
    <row r="268" spans="1:13">
      <c r="A268" s="24">
        <v>261</v>
      </c>
      <c r="B268" s="41"/>
      <c r="C268" s="41"/>
      <c r="D268" s="41"/>
      <c r="E268" s="70"/>
      <c r="F268" s="70"/>
      <c r="G268" s="43"/>
      <c r="H268" s="71"/>
      <c r="I268" s="72"/>
      <c r="J268" s="158" t="e">
        <f t="shared" si="6"/>
        <v>#DIV/0!</v>
      </c>
      <c r="K268" s="42"/>
      <c r="L268" s="42"/>
      <c r="M268" s="41"/>
    </row>
    <row r="269" spans="1:13">
      <c r="A269" s="24">
        <v>262</v>
      </c>
      <c r="B269" s="41"/>
      <c r="C269" s="41"/>
      <c r="D269" s="41"/>
      <c r="E269" s="70"/>
      <c r="F269" s="70"/>
      <c r="G269" s="43"/>
      <c r="H269" s="71"/>
      <c r="I269" s="72"/>
      <c r="J269" s="158" t="e">
        <f t="shared" si="6"/>
        <v>#DIV/0!</v>
      </c>
      <c r="K269" s="42"/>
      <c r="L269" s="42"/>
      <c r="M269" s="41"/>
    </row>
    <row r="270" spans="1:13">
      <c r="A270" s="24">
        <v>263</v>
      </c>
      <c r="B270" s="41"/>
      <c r="C270" s="41"/>
      <c r="D270" s="41"/>
      <c r="E270" s="70"/>
      <c r="F270" s="70"/>
      <c r="G270" s="43"/>
      <c r="H270" s="71"/>
      <c r="I270" s="72"/>
      <c r="J270" s="145" t="e">
        <f t="shared" si="6"/>
        <v>#DIV/0!</v>
      </c>
      <c r="K270" s="42"/>
      <c r="L270" s="42"/>
      <c r="M270" s="41"/>
    </row>
    <row r="271" spans="1:13">
      <c r="A271" s="24">
        <v>264</v>
      </c>
      <c r="B271" s="41"/>
      <c r="C271" s="41"/>
      <c r="D271" s="41"/>
      <c r="E271" s="70"/>
      <c r="F271" s="70"/>
      <c r="G271" s="43"/>
      <c r="H271" s="71"/>
      <c r="I271" s="72"/>
      <c r="J271" s="145" t="e">
        <f t="shared" si="6"/>
        <v>#DIV/0!</v>
      </c>
      <c r="K271" s="42"/>
      <c r="L271" s="42"/>
      <c r="M271" s="41"/>
    </row>
    <row r="272" spans="1:13">
      <c r="A272" s="24">
        <v>265</v>
      </c>
      <c r="B272" s="41"/>
      <c r="C272" s="41"/>
      <c r="D272" s="41"/>
      <c r="E272" s="70"/>
      <c r="F272" s="70"/>
      <c r="G272" s="43"/>
      <c r="H272" s="71"/>
      <c r="I272" s="72"/>
      <c r="J272" s="145" t="e">
        <f t="shared" si="6"/>
        <v>#DIV/0!</v>
      </c>
      <c r="K272" s="42"/>
      <c r="L272" s="42"/>
      <c r="M272" s="41"/>
    </row>
    <row r="273" spans="1:13">
      <c r="A273" s="65">
        <v>266</v>
      </c>
      <c r="B273" s="41"/>
      <c r="C273" s="41"/>
      <c r="D273" s="41"/>
      <c r="E273" s="70"/>
      <c r="F273" s="70"/>
      <c r="G273" s="43"/>
      <c r="H273" s="71"/>
      <c r="I273" s="72"/>
      <c r="J273" s="145" t="e">
        <f t="shared" si="6"/>
        <v>#DIV/0!</v>
      </c>
      <c r="K273" s="42"/>
      <c r="L273" s="42"/>
      <c r="M273" s="41"/>
    </row>
    <row r="274" spans="1:13">
      <c r="A274" s="65">
        <v>267</v>
      </c>
      <c r="B274" s="41"/>
      <c r="C274" s="41"/>
      <c r="D274" s="41"/>
      <c r="E274" s="70"/>
      <c r="F274" s="70"/>
      <c r="G274" s="43"/>
      <c r="H274" s="71"/>
      <c r="I274" s="72"/>
      <c r="J274" s="158" t="e">
        <f t="shared" si="6"/>
        <v>#DIV/0!</v>
      </c>
      <c r="K274" s="42"/>
      <c r="L274" s="42"/>
      <c r="M274" s="41"/>
    </row>
    <row r="275" spans="1:13">
      <c r="A275" s="24">
        <v>268</v>
      </c>
      <c r="B275" s="41"/>
      <c r="C275" s="41"/>
      <c r="D275" s="41"/>
      <c r="E275" s="70"/>
      <c r="F275" s="70"/>
      <c r="G275" s="43"/>
      <c r="H275" s="71"/>
      <c r="I275" s="72"/>
      <c r="J275" s="158" t="e">
        <f t="shared" si="6"/>
        <v>#DIV/0!</v>
      </c>
      <c r="K275" s="42"/>
      <c r="L275" s="42"/>
      <c r="M275" s="41"/>
    </row>
    <row r="276" spans="1:13">
      <c r="A276" s="24">
        <v>269</v>
      </c>
      <c r="B276" s="41"/>
      <c r="C276" s="41"/>
      <c r="D276" s="41"/>
      <c r="E276" s="70"/>
      <c r="F276" s="70"/>
      <c r="G276" s="43"/>
      <c r="H276" s="71"/>
      <c r="I276" s="72"/>
      <c r="J276" s="145" t="e">
        <f t="shared" si="6"/>
        <v>#DIV/0!</v>
      </c>
      <c r="K276" s="42"/>
      <c r="L276" s="42"/>
      <c r="M276" s="41"/>
    </row>
    <row r="277" spans="1:13">
      <c r="A277" s="24">
        <v>270</v>
      </c>
      <c r="B277" s="41"/>
      <c r="C277" s="41"/>
      <c r="D277" s="41"/>
      <c r="E277" s="70"/>
      <c r="F277" s="70"/>
      <c r="G277" s="43"/>
      <c r="H277" s="71"/>
      <c r="I277" s="72"/>
      <c r="J277" s="158" t="e">
        <f t="shared" si="6"/>
        <v>#DIV/0!</v>
      </c>
      <c r="K277" s="42"/>
      <c r="L277" s="42"/>
      <c r="M277" s="41"/>
    </row>
    <row r="278" spans="1:13">
      <c r="A278" s="24">
        <v>271</v>
      </c>
      <c r="B278" s="41"/>
      <c r="C278" s="41"/>
      <c r="D278" s="41"/>
      <c r="E278" s="70"/>
      <c r="F278" s="70"/>
      <c r="G278" s="43"/>
      <c r="H278" s="71"/>
      <c r="I278" s="72"/>
      <c r="J278" s="158" t="e">
        <f t="shared" si="6"/>
        <v>#DIV/0!</v>
      </c>
      <c r="K278" s="42"/>
      <c r="L278" s="42"/>
      <c r="M278" s="41"/>
    </row>
    <row r="279" spans="1:13">
      <c r="A279" s="24">
        <v>272</v>
      </c>
      <c r="B279" s="41"/>
      <c r="C279" s="41"/>
      <c r="D279" s="41"/>
      <c r="E279" s="70"/>
      <c r="F279" s="70"/>
      <c r="G279" s="43"/>
      <c r="H279" s="71"/>
      <c r="I279" s="72"/>
      <c r="J279" s="145" t="e">
        <f t="shared" si="6"/>
        <v>#DIV/0!</v>
      </c>
      <c r="K279" s="42"/>
      <c r="L279" s="42"/>
      <c r="M279" s="41"/>
    </row>
    <row r="280" spans="1:13">
      <c r="A280" s="24">
        <v>273</v>
      </c>
      <c r="B280" s="41"/>
      <c r="C280" s="41"/>
      <c r="D280" s="41"/>
      <c r="E280" s="70"/>
      <c r="F280" s="70"/>
      <c r="G280" s="43"/>
      <c r="H280" s="71"/>
      <c r="I280" s="72"/>
      <c r="J280" s="145" t="e">
        <f t="shared" si="6"/>
        <v>#DIV/0!</v>
      </c>
      <c r="K280" s="42"/>
      <c r="L280" s="42"/>
      <c r="M280" s="41"/>
    </row>
    <row r="281" spans="1:13">
      <c r="A281" s="24">
        <v>274</v>
      </c>
      <c r="B281" s="41"/>
      <c r="C281" s="41"/>
      <c r="D281" s="41"/>
      <c r="E281" s="70"/>
      <c r="F281" s="70"/>
      <c r="G281" s="43"/>
      <c r="H281" s="71"/>
      <c r="I281" s="72"/>
      <c r="J281" s="145" t="e">
        <f t="shared" si="6"/>
        <v>#DIV/0!</v>
      </c>
      <c r="K281" s="42"/>
      <c r="L281" s="42"/>
      <c r="M281" s="41"/>
    </row>
    <row r="282" spans="1:13">
      <c r="A282" s="24">
        <v>275</v>
      </c>
      <c r="B282" s="41"/>
      <c r="C282" s="41"/>
      <c r="D282" s="41"/>
      <c r="E282" s="70"/>
      <c r="F282" s="70"/>
      <c r="G282" s="43"/>
      <c r="H282" s="71"/>
      <c r="I282" s="72"/>
      <c r="J282" s="145" t="e">
        <f t="shared" si="6"/>
        <v>#DIV/0!</v>
      </c>
      <c r="K282" s="42"/>
      <c r="L282" s="42"/>
      <c r="M282" s="41"/>
    </row>
    <row r="283" spans="1:13">
      <c r="A283" s="65">
        <v>276</v>
      </c>
      <c r="B283" s="41"/>
      <c r="C283" s="41"/>
      <c r="D283" s="41"/>
      <c r="E283" s="70"/>
      <c r="F283" s="70"/>
      <c r="G283" s="43"/>
      <c r="H283" s="71"/>
      <c r="I283" s="72"/>
      <c r="J283" s="158" t="e">
        <f t="shared" si="6"/>
        <v>#DIV/0!</v>
      </c>
      <c r="K283" s="42"/>
      <c r="L283" s="42"/>
      <c r="M283" s="41"/>
    </row>
    <row r="284" spans="1:13">
      <c r="A284" s="65">
        <v>277</v>
      </c>
      <c r="B284" s="41"/>
      <c r="C284" s="41"/>
      <c r="D284" s="41"/>
      <c r="E284" s="70"/>
      <c r="F284" s="70"/>
      <c r="G284" s="43"/>
      <c r="H284" s="71"/>
      <c r="I284" s="72"/>
      <c r="J284" s="158" t="e">
        <f t="shared" si="6"/>
        <v>#DIV/0!</v>
      </c>
      <c r="K284" s="42"/>
      <c r="L284" s="42"/>
      <c r="M284" s="41"/>
    </row>
    <row r="285" spans="1:13">
      <c r="A285" s="24">
        <v>278</v>
      </c>
      <c r="B285" s="41"/>
      <c r="C285" s="41"/>
      <c r="D285" s="41"/>
      <c r="E285" s="70"/>
      <c r="F285" s="70"/>
      <c r="G285" s="43"/>
      <c r="H285" s="71"/>
      <c r="I285" s="72"/>
      <c r="J285" s="145" t="e">
        <f t="shared" si="6"/>
        <v>#DIV/0!</v>
      </c>
      <c r="K285" s="42"/>
      <c r="L285" s="42"/>
      <c r="M285" s="41"/>
    </row>
    <row r="286" spans="1:13">
      <c r="A286" s="24">
        <v>279</v>
      </c>
      <c r="B286" s="41"/>
      <c r="C286" s="41"/>
      <c r="D286" s="41"/>
      <c r="E286" s="70"/>
      <c r="F286" s="70"/>
      <c r="G286" s="43"/>
      <c r="H286" s="71"/>
      <c r="I286" s="72"/>
      <c r="J286" s="158" t="e">
        <f t="shared" si="6"/>
        <v>#DIV/0!</v>
      </c>
      <c r="K286" s="42"/>
      <c r="L286" s="42"/>
      <c r="M286" s="41"/>
    </row>
    <row r="287" spans="1:13">
      <c r="A287" s="24">
        <v>280</v>
      </c>
      <c r="B287" s="41"/>
      <c r="C287" s="41"/>
      <c r="D287" s="41"/>
      <c r="E287" s="70"/>
      <c r="F287" s="70"/>
      <c r="G287" s="43"/>
      <c r="H287" s="71"/>
      <c r="I287" s="72"/>
      <c r="J287" s="158" t="e">
        <f t="shared" si="6"/>
        <v>#DIV/0!</v>
      </c>
      <c r="K287" s="42"/>
      <c r="L287" s="42"/>
      <c r="M287" s="41"/>
    </row>
    <row r="288" spans="1:13">
      <c r="A288" s="24">
        <v>281</v>
      </c>
      <c r="B288" s="41"/>
      <c r="C288" s="41"/>
      <c r="D288" s="41"/>
      <c r="E288" s="70"/>
      <c r="F288" s="70"/>
      <c r="G288" s="43"/>
      <c r="H288" s="71"/>
      <c r="I288" s="72"/>
      <c r="J288" s="145" t="e">
        <f t="shared" si="6"/>
        <v>#DIV/0!</v>
      </c>
      <c r="K288" s="42"/>
      <c r="L288" s="42"/>
      <c r="M288" s="41"/>
    </row>
    <row r="289" spans="1:13">
      <c r="A289" s="24">
        <v>282</v>
      </c>
      <c r="B289" s="41"/>
      <c r="C289" s="41"/>
      <c r="D289" s="41"/>
      <c r="E289" s="70"/>
      <c r="F289" s="70"/>
      <c r="G289" s="43"/>
      <c r="H289" s="71"/>
      <c r="I289" s="72"/>
      <c r="J289" s="145" t="e">
        <f t="shared" si="6"/>
        <v>#DIV/0!</v>
      </c>
      <c r="K289" s="42"/>
      <c r="L289" s="42"/>
      <c r="M289" s="41"/>
    </row>
    <row r="290" spans="1:13">
      <c r="A290" s="24">
        <v>283</v>
      </c>
      <c r="B290" s="41"/>
      <c r="C290" s="41"/>
      <c r="D290" s="41"/>
      <c r="E290" s="70"/>
      <c r="F290" s="70"/>
      <c r="G290" s="43"/>
      <c r="H290" s="71"/>
      <c r="I290" s="72"/>
      <c r="J290" s="145" t="e">
        <f t="shared" si="6"/>
        <v>#DIV/0!</v>
      </c>
      <c r="K290" s="42"/>
      <c r="L290" s="42"/>
      <c r="M290" s="41"/>
    </row>
    <row r="291" spans="1:13">
      <c r="A291" s="24">
        <v>284</v>
      </c>
      <c r="B291" s="41"/>
      <c r="C291" s="41"/>
      <c r="D291" s="41"/>
      <c r="E291" s="70"/>
      <c r="F291" s="70"/>
      <c r="G291" s="43"/>
      <c r="H291" s="71"/>
      <c r="I291" s="72"/>
      <c r="J291" s="145" t="e">
        <f t="shared" si="6"/>
        <v>#DIV/0!</v>
      </c>
      <c r="K291" s="42"/>
      <c r="L291" s="42"/>
      <c r="M291" s="41"/>
    </row>
    <row r="292" spans="1:13">
      <c r="A292" s="24">
        <v>285</v>
      </c>
      <c r="B292" s="41"/>
      <c r="C292" s="41"/>
      <c r="D292" s="41"/>
      <c r="E292" s="70"/>
      <c r="F292" s="70"/>
      <c r="G292" s="43"/>
      <c r="H292" s="71"/>
      <c r="I292" s="72"/>
      <c r="J292" s="158" t="e">
        <f t="shared" si="6"/>
        <v>#DIV/0!</v>
      </c>
      <c r="K292" s="42"/>
      <c r="L292" s="42"/>
      <c r="M292" s="41"/>
    </row>
    <row r="293" spans="1:13">
      <c r="A293" s="65">
        <v>286</v>
      </c>
      <c r="B293" s="41"/>
      <c r="C293" s="41"/>
      <c r="D293" s="41"/>
      <c r="E293" s="70"/>
      <c r="F293" s="70"/>
      <c r="G293" s="43"/>
      <c r="H293" s="71"/>
      <c r="I293" s="72"/>
      <c r="J293" s="158" t="e">
        <f t="shared" si="6"/>
        <v>#DIV/0!</v>
      </c>
      <c r="K293" s="42"/>
      <c r="L293" s="42"/>
      <c r="M293" s="41"/>
    </row>
    <row r="294" spans="1:13">
      <c r="A294" s="65">
        <v>287</v>
      </c>
      <c r="B294" s="41"/>
      <c r="C294" s="41"/>
      <c r="D294" s="41"/>
      <c r="E294" s="70"/>
      <c r="F294" s="70"/>
      <c r="G294" s="43"/>
      <c r="H294" s="71"/>
      <c r="I294" s="72"/>
      <c r="J294" s="145" t="e">
        <f t="shared" si="6"/>
        <v>#DIV/0!</v>
      </c>
      <c r="K294" s="42"/>
      <c r="L294" s="42"/>
      <c r="M294" s="41"/>
    </row>
    <row r="295" spans="1:13">
      <c r="A295" s="24">
        <v>288</v>
      </c>
      <c r="B295" s="41"/>
      <c r="C295" s="41"/>
      <c r="D295" s="41"/>
      <c r="E295" s="70"/>
      <c r="F295" s="70"/>
      <c r="G295" s="43"/>
      <c r="H295" s="71"/>
      <c r="I295" s="72"/>
      <c r="J295" s="158" t="e">
        <f t="shared" si="6"/>
        <v>#DIV/0!</v>
      </c>
      <c r="K295" s="42"/>
      <c r="L295" s="42"/>
      <c r="M295" s="41"/>
    </row>
    <row r="296" spans="1:13">
      <c r="A296" s="24">
        <v>289</v>
      </c>
      <c r="B296" s="41"/>
      <c r="C296" s="41"/>
      <c r="D296" s="41"/>
      <c r="E296" s="70"/>
      <c r="F296" s="70"/>
      <c r="G296" s="43"/>
      <c r="H296" s="71"/>
      <c r="I296" s="72"/>
      <c r="J296" s="158" t="e">
        <f t="shared" si="6"/>
        <v>#DIV/0!</v>
      </c>
      <c r="K296" s="42"/>
      <c r="L296" s="42"/>
      <c r="M296" s="41"/>
    </row>
    <row r="297" spans="1:13">
      <c r="A297" s="24">
        <v>290</v>
      </c>
      <c r="B297" s="41"/>
      <c r="C297" s="41"/>
      <c r="D297" s="41"/>
      <c r="E297" s="70"/>
      <c r="F297" s="70"/>
      <c r="G297" s="43"/>
      <c r="H297" s="71"/>
      <c r="I297" s="72"/>
      <c r="J297" s="145" t="e">
        <f t="shared" si="6"/>
        <v>#DIV/0!</v>
      </c>
      <c r="K297" s="42"/>
      <c r="L297" s="42"/>
      <c r="M297" s="41"/>
    </row>
    <row r="298" spans="1:13">
      <c r="A298" s="24">
        <v>291</v>
      </c>
      <c r="B298" s="41"/>
      <c r="C298" s="41"/>
      <c r="D298" s="41"/>
      <c r="E298" s="70"/>
      <c r="F298" s="70"/>
      <c r="G298" s="43"/>
      <c r="H298" s="71"/>
      <c r="I298" s="72"/>
      <c r="J298" s="145" t="e">
        <f t="shared" si="6"/>
        <v>#DIV/0!</v>
      </c>
      <c r="K298" s="42"/>
      <c r="L298" s="42"/>
      <c r="M298" s="41"/>
    </row>
    <row r="299" spans="1:13">
      <c r="A299" s="24">
        <v>292</v>
      </c>
      <c r="B299" s="41"/>
      <c r="C299" s="41"/>
      <c r="D299" s="41"/>
      <c r="E299" s="70"/>
      <c r="F299" s="70"/>
      <c r="G299" s="43"/>
      <c r="H299" s="71"/>
      <c r="I299" s="72"/>
      <c r="J299" s="145" t="e">
        <f t="shared" si="6"/>
        <v>#DIV/0!</v>
      </c>
      <c r="K299" s="42"/>
      <c r="L299" s="42"/>
      <c r="M299" s="41"/>
    </row>
    <row r="300" spans="1:13">
      <c r="A300" s="24">
        <v>293</v>
      </c>
      <c r="B300" s="41"/>
      <c r="C300" s="41"/>
      <c r="D300" s="41"/>
      <c r="E300" s="70"/>
      <c r="F300" s="70"/>
      <c r="G300" s="43"/>
      <c r="H300" s="71"/>
      <c r="I300" s="72"/>
      <c r="J300" s="145" t="e">
        <f t="shared" si="6"/>
        <v>#DIV/0!</v>
      </c>
      <c r="K300" s="42"/>
      <c r="L300" s="42"/>
      <c r="M300" s="41"/>
    </row>
    <row r="301" spans="1:13">
      <c r="A301" s="24">
        <v>294</v>
      </c>
      <c r="B301" s="41"/>
      <c r="C301" s="41"/>
      <c r="D301" s="41"/>
      <c r="E301" s="70"/>
      <c r="F301" s="70"/>
      <c r="G301" s="43"/>
      <c r="H301" s="71"/>
      <c r="I301" s="72"/>
      <c r="J301" s="158" t="e">
        <f t="shared" si="6"/>
        <v>#DIV/0!</v>
      </c>
      <c r="K301" s="42"/>
      <c r="L301" s="42"/>
      <c r="M301" s="41"/>
    </row>
    <row r="302" spans="1:13">
      <c r="A302" s="24">
        <v>295</v>
      </c>
      <c r="B302" s="41"/>
      <c r="C302" s="41"/>
      <c r="D302" s="41"/>
      <c r="E302" s="70"/>
      <c r="F302" s="70"/>
      <c r="G302" s="43"/>
      <c r="H302" s="71"/>
      <c r="I302" s="72"/>
      <c r="J302" s="158" t="e">
        <f t="shared" si="6"/>
        <v>#DIV/0!</v>
      </c>
      <c r="K302" s="42"/>
      <c r="L302" s="42"/>
      <c r="M302" s="41"/>
    </row>
    <row r="303" spans="1:13">
      <c r="A303" s="65">
        <v>296</v>
      </c>
      <c r="B303" s="41"/>
      <c r="C303" s="41"/>
      <c r="D303" s="41"/>
      <c r="E303" s="70"/>
      <c r="F303" s="70"/>
      <c r="G303" s="43"/>
      <c r="H303" s="71"/>
      <c r="I303" s="72"/>
      <c r="J303" s="145" t="e">
        <f t="shared" si="6"/>
        <v>#DIV/0!</v>
      </c>
      <c r="K303" s="42"/>
      <c r="L303" s="42"/>
      <c r="M303" s="41"/>
    </row>
    <row r="304" spans="1:13">
      <c r="A304" s="65">
        <v>297</v>
      </c>
      <c r="B304" s="41"/>
      <c r="C304" s="41"/>
      <c r="D304" s="41"/>
      <c r="E304" s="70"/>
      <c r="F304" s="70"/>
      <c r="G304" s="43"/>
      <c r="H304" s="71"/>
      <c r="I304" s="72"/>
      <c r="J304" s="158" t="e">
        <f t="shared" si="6"/>
        <v>#DIV/0!</v>
      </c>
      <c r="K304" s="42"/>
      <c r="L304" s="42"/>
      <c r="M304" s="41"/>
    </row>
    <row r="305" spans="1:13">
      <c r="A305" s="24">
        <v>298</v>
      </c>
      <c r="B305" s="41"/>
      <c r="C305" s="41"/>
      <c r="D305" s="41"/>
      <c r="E305" s="70"/>
      <c r="F305" s="70"/>
      <c r="G305" s="43"/>
      <c r="H305" s="71"/>
      <c r="I305" s="72"/>
      <c r="J305" s="158" t="e">
        <f t="shared" si="6"/>
        <v>#DIV/0!</v>
      </c>
      <c r="K305" s="42"/>
      <c r="L305" s="42"/>
      <c r="M305" s="41"/>
    </row>
    <row r="306" spans="1:13">
      <c r="A306" s="24">
        <v>299</v>
      </c>
      <c r="B306" s="41"/>
      <c r="C306" s="41"/>
      <c r="D306" s="41"/>
      <c r="E306" s="70"/>
      <c r="F306" s="70"/>
      <c r="G306" s="43"/>
      <c r="H306" s="71"/>
      <c r="I306" s="72"/>
      <c r="J306" s="145" t="e">
        <f t="shared" si="6"/>
        <v>#DIV/0!</v>
      </c>
      <c r="K306" s="42"/>
      <c r="L306" s="42"/>
      <c r="M306" s="41"/>
    </row>
    <row r="307" spans="1:13">
      <c r="A307" s="24">
        <v>300</v>
      </c>
      <c r="B307" s="41"/>
      <c r="C307" s="41"/>
      <c r="D307" s="41"/>
      <c r="E307" s="70"/>
      <c r="F307" s="70"/>
      <c r="G307" s="43"/>
      <c r="H307" s="71"/>
      <c r="I307" s="72"/>
      <c r="J307" s="145" t="e">
        <f t="shared" si="6"/>
        <v>#DIV/0!</v>
      </c>
      <c r="K307" s="42"/>
      <c r="L307" s="42"/>
      <c r="M307" s="41"/>
    </row>
    <row r="308" spans="1:13">
      <c r="A308" s="24">
        <v>301</v>
      </c>
      <c r="B308" s="41"/>
      <c r="C308" s="41"/>
      <c r="D308" s="41"/>
      <c r="E308" s="70"/>
      <c r="F308" s="70"/>
      <c r="G308" s="43"/>
      <c r="H308" s="71"/>
      <c r="I308" s="72"/>
      <c r="J308" s="145" t="e">
        <f t="shared" si="6"/>
        <v>#DIV/0!</v>
      </c>
      <c r="K308" s="42"/>
      <c r="L308" s="42"/>
      <c r="M308" s="41"/>
    </row>
    <row r="309" spans="1:13">
      <c r="A309" s="24">
        <v>302</v>
      </c>
      <c r="B309" s="41"/>
      <c r="C309" s="41"/>
      <c r="D309" s="41"/>
      <c r="E309" s="70"/>
      <c r="F309" s="70"/>
      <c r="G309" s="43"/>
      <c r="H309" s="71"/>
      <c r="I309" s="72"/>
      <c r="J309" s="145" t="e">
        <f t="shared" si="6"/>
        <v>#DIV/0!</v>
      </c>
      <c r="K309" s="42"/>
      <c r="L309" s="42"/>
      <c r="M309" s="41"/>
    </row>
    <row r="310" spans="1:13">
      <c r="A310" s="24">
        <v>303</v>
      </c>
      <c r="B310" s="41"/>
      <c r="C310" s="41"/>
      <c r="D310" s="41"/>
      <c r="E310" s="70"/>
      <c r="F310" s="70"/>
      <c r="G310" s="43"/>
      <c r="H310" s="71"/>
      <c r="I310" s="72"/>
      <c r="J310" s="158" t="e">
        <f t="shared" si="6"/>
        <v>#DIV/0!</v>
      </c>
      <c r="K310" s="42"/>
      <c r="L310" s="42"/>
      <c r="M310" s="41"/>
    </row>
    <row r="311" spans="1:13">
      <c r="A311" s="24">
        <v>304</v>
      </c>
      <c r="B311" s="41"/>
      <c r="C311" s="41"/>
      <c r="D311" s="41"/>
      <c r="E311" s="70"/>
      <c r="F311" s="70"/>
      <c r="G311" s="43"/>
      <c r="H311" s="71"/>
      <c r="I311" s="72"/>
      <c r="J311" s="158" t="e">
        <f t="shared" si="6"/>
        <v>#DIV/0!</v>
      </c>
      <c r="K311" s="42"/>
      <c r="L311" s="42"/>
      <c r="M311" s="41"/>
    </row>
    <row r="312" spans="1:13">
      <c r="A312" s="24">
        <v>305</v>
      </c>
      <c r="B312" s="41"/>
      <c r="C312" s="41"/>
      <c r="D312" s="41"/>
      <c r="E312" s="70"/>
      <c r="F312" s="70"/>
      <c r="G312" s="43"/>
      <c r="H312" s="71"/>
      <c r="I312" s="72"/>
      <c r="J312" s="145" t="e">
        <f t="shared" si="6"/>
        <v>#DIV/0!</v>
      </c>
      <c r="K312" s="42"/>
      <c r="L312" s="42"/>
      <c r="M312" s="41"/>
    </row>
    <row r="313" spans="1:13">
      <c r="A313" s="65">
        <v>306</v>
      </c>
      <c r="B313" s="41"/>
      <c r="C313" s="41"/>
      <c r="D313" s="41"/>
      <c r="E313" s="70"/>
      <c r="F313" s="70"/>
      <c r="G313" s="43"/>
      <c r="H313" s="71"/>
      <c r="I313" s="72"/>
      <c r="J313" s="158" t="e">
        <f t="shared" si="6"/>
        <v>#DIV/0!</v>
      </c>
      <c r="K313" s="42"/>
      <c r="L313" s="42"/>
      <c r="M313" s="41"/>
    </row>
    <row r="314" spans="1:13">
      <c r="A314" s="65">
        <v>307</v>
      </c>
      <c r="B314" s="41"/>
      <c r="C314" s="41"/>
      <c r="D314" s="41"/>
      <c r="E314" s="70"/>
      <c r="F314" s="70"/>
      <c r="G314" s="43"/>
      <c r="H314" s="71"/>
      <c r="I314" s="72"/>
      <c r="J314" s="158" t="e">
        <f t="shared" si="6"/>
        <v>#DIV/0!</v>
      </c>
      <c r="K314" s="42"/>
      <c r="L314" s="42"/>
      <c r="M314" s="41"/>
    </row>
    <row r="315" spans="1:13">
      <c r="A315" s="24">
        <v>308</v>
      </c>
      <c r="B315" s="41"/>
      <c r="C315" s="41"/>
      <c r="D315" s="41"/>
      <c r="E315" s="70"/>
      <c r="F315" s="70"/>
      <c r="G315" s="43"/>
      <c r="H315" s="71"/>
      <c r="I315" s="72"/>
      <c r="J315" s="145" t="e">
        <f t="shared" si="6"/>
        <v>#DIV/0!</v>
      </c>
      <c r="K315" s="42"/>
      <c r="L315" s="42"/>
      <c r="M315" s="41"/>
    </row>
    <row r="316" spans="1:13">
      <c r="A316" s="24">
        <v>309</v>
      </c>
      <c r="B316" s="41"/>
      <c r="C316" s="41"/>
      <c r="D316" s="41"/>
      <c r="E316" s="70"/>
      <c r="F316" s="70"/>
      <c r="G316" s="43"/>
      <c r="H316" s="71"/>
      <c r="I316" s="72"/>
      <c r="J316" s="145" t="e">
        <f t="shared" si="6"/>
        <v>#DIV/0!</v>
      </c>
      <c r="K316" s="42"/>
      <c r="L316" s="42"/>
      <c r="M316" s="41"/>
    </row>
    <row r="317" spans="1:13">
      <c r="A317" s="24">
        <v>310</v>
      </c>
      <c r="B317" s="41"/>
      <c r="C317" s="41"/>
      <c r="D317" s="41"/>
      <c r="E317" s="70"/>
      <c r="F317" s="70"/>
      <c r="G317" s="43"/>
      <c r="H317" s="71"/>
      <c r="I317" s="72"/>
      <c r="J317" s="145" t="e">
        <f t="shared" si="6"/>
        <v>#DIV/0!</v>
      </c>
      <c r="K317" s="42"/>
      <c r="L317" s="42"/>
      <c r="M317" s="41"/>
    </row>
    <row r="318" spans="1:13">
      <c r="A318" s="24">
        <v>311</v>
      </c>
      <c r="B318" s="41"/>
      <c r="C318" s="41"/>
      <c r="D318" s="41"/>
      <c r="E318" s="70"/>
      <c r="F318" s="70"/>
      <c r="G318" s="43"/>
      <c r="H318" s="71"/>
      <c r="I318" s="72"/>
      <c r="J318" s="145" t="e">
        <f t="shared" si="6"/>
        <v>#DIV/0!</v>
      </c>
      <c r="K318" s="42"/>
      <c r="L318" s="42"/>
      <c r="M318" s="41"/>
    </row>
    <row r="319" spans="1:13">
      <c r="A319" s="24">
        <v>312</v>
      </c>
      <c r="B319" s="41"/>
      <c r="C319" s="41"/>
      <c r="D319" s="41"/>
      <c r="E319" s="70"/>
      <c r="F319" s="70"/>
      <c r="G319" s="43"/>
      <c r="H319" s="71"/>
      <c r="I319" s="72"/>
      <c r="J319" s="158" t="e">
        <f t="shared" si="6"/>
        <v>#DIV/0!</v>
      </c>
      <c r="K319" s="42"/>
      <c r="L319" s="42"/>
      <c r="M319" s="41"/>
    </row>
    <row r="320" spans="1:13">
      <c r="A320" s="24">
        <v>313</v>
      </c>
      <c r="B320" s="41"/>
      <c r="C320" s="41"/>
      <c r="D320" s="41"/>
      <c r="E320" s="70"/>
      <c r="F320" s="70"/>
      <c r="G320" s="43"/>
      <c r="H320" s="71"/>
      <c r="I320" s="72"/>
      <c r="J320" s="158" t="e">
        <f t="shared" si="6"/>
        <v>#DIV/0!</v>
      </c>
      <c r="K320" s="42"/>
      <c r="L320" s="42"/>
      <c r="M320" s="41"/>
    </row>
    <row r="321" spans="1:13">
      <c r="A321" s="24">
        <v>314</v>
      </c>
      <c r="B321" s="41"/>
      <c r="C321" s="41"/>
      <c r="D321" s="41"/>
      <c r="E321" s="70"/>
      <c r="F321" s="70"/>
      <c r="G321" s="43"/>
      <c r="H321" s="71"/>
      <c r="I321" s="72"/>
      <c r="J321" s="145" t="e">
        <f t="shared" si="6"/>
        <v>#DIV/0!</v>
      </c>
      <c r="K321" s="42"/>
      <c r="L321" s="42"/>
      <c r="M321" s="41"/>
    </row>
    <row r="322" spans="1:13">
      <c r="A322" s="24">
        <v>315</v>
      </c>
      <c r="B322" s="41"/>
      <c r="C322" s="41"/>
      <c r="D322" s="41"/>
      <c r="E322" s="70"/>
      <c r="F322" s="70"/>
      <c r="G322" s="43"/>
      <c r="H322" s="71"/>
      <c r="I322" s="72"/>
      <c r="J322" s="158" t="e">
        <f t="shared" si="6"/>
        <v>#DIV/0!</v>
      </c>
      <c r="K322" s="42"/>
      <c r="L322" s="42"/>
      <c r="M322" s="41"/>
    </row>
    <row r="323" spans="1:13">
      <c r="A323" s="65">
        <v>316</v>
      </c>
      <c r="B323" s="41"/>
      <c r="C323" s="41"/>
      <c r="D323" s="41"/>
      <c r="E323" s="70"/>
      <c r="F323" s="70"/>
      <c r="G323" s="43"/>
      <c r="H323" s="71"/>
      <c r="I323" s="72"/>
      <c r="J323" s="158" t="e">
        <f t="shared" si="6"/>
        <v>#DIV/0!</v>
      </c>
      <c r="K323" s="42"/>
      <c r="L323" s="42"/>
      <c r="M323" s="41"/>
    </row>
    <row r="324" spans="1:13">
      <c r="A324" s="65">
        <v>317</v>
      </c>
      <c r="B324" s="41"/>
      <c r="C324" s="41"/>
      <c r="D324" s="41"/>
      <c r="E324" s="70"/>
      <c r="F324" s="70"/>
      <c r="G324" s="43"/>
      <c r="H324" s="71"/>
      <c r="I324" s="72"/>
      <c r="J324" s="145" t="e">
        <f t="shared" si="6"/>
        <v>#DIV/0!</v>
      </c>
      <c r="K324" s="42"/>
      <c r="L324" s="42"/>
      <c r="M324" s="41"/>
    </row>
    <row r="325" spans="1:13">
      <c r="A325" s="24">
        <v>318</v>
      </c>
      <c r="B325" s="41"/>
      <c r="C325" s="41"/>
      <c r="D325" s="41"/>
      <c r="E325" s="70"/>
      <c r="F325" s="70"/>
      <c r="G325" s="43"/>
      <c r="H325" s="71"/>
      <c r="I325" s="72"/>
      <c r="J325" s="145" t="e">
        <f t="shared" si="6"/>
        <v>#DIV/0!</v>
      </c>
      <c r="K325" s="42"/>
      <c r="L325" s="42"/>
      <c r="M325" s="41"/>
    </row>
    <row r="326" spans="1:13">
      <c r="A326" s="24">
        <v>319</v>
      </c>
      <c r="B326" s="41"/>
      <c r="C326" s="41"/>
      <c r="D326" s="41"/>
      <c r="E326" s="70"/>
      <c r="F326" s="70"/>
      <c r="G326" s="43"/>
      <c r="H326" s="71"/>
      <c r="I326" s="72"/>
      <c r="J326" s="145" t="e">
        <f t="shared" si="6"/>
        <v>#DIV/0!</v>
      </c>
      <c r="K326" s="42"/>
      <c r="L326" s="42"/>
      <c r="M326" s="41"/>
    </row>
    <row r="327" spans="1:13">
      <c r="A327" s="24">
        <v>320</v>
      </c>
      <c r="B327" s="41"/>
      <c r="C327" s="41"/>
      <c r="D327" s="41"/>
      <c r="E327" s="70"/>
      <c r="F327" s="70"/>
      <c r="G327" s="43"/>
      <c r="H327" s="71"/>
      <c r="I327" s="72"/>
      <c r="J327" s="145" t="e">
        <f t="shared" si="6"/>
        <v>#DIV/0!</v>
      </c>
      <c r="K327" s="42"/>
      <c r="L327" s="42"/>
      <c r="M327" s="41"/>
    </row>
    <row r="328" spans="1:13">
      <c r="A328" s="24">
        <v>321</v>
      </c>
      <c r="B328" s="41"/>
      <c r="C328" s="41"/>
      <c r="D328" s="41"/>
      <c r="E328" s="70"/>
      <c r="F328" s="70"/>
      <c r="G328" s="43"/>
      <c r="H328" s="71"/>
      <c r="I328" s="72"/>
      <c r="J328" s="158" t="e">
        <f t="shared" ref="J328:J357" si="7">H328/I328</f>
        <v>#DIV/0!</v>
      </c>
      <c r="K328" s="42"/>
      <c r="L328" s="42"/>
      <c r="M328" s="41"/>
    </row>
    <row r="329" spans="1:13">
      <c r="A329" s="24">
        <v>322</v>
      </c>
      <c r="B329" s="41"/>
      <c r="C329" s="41"/>
      <c r="D329" s="41"/>
      <c r="E329" s="70"/>
      <c r="F329" s="70"/>
      <c r="G329" s="43"/>
      <c r="H329" s="71"/>
      <c r="I329" s="72"/>
      <c r="J329" s="158" t="e">
        <f t="shared" si="7"/>
        <v>#DIV/0!</v>
      </c>
      <c r="K329" s="42"/>
      <c r="L329" s="42"/>
      <c r="M329" s="41"/>
    </row>
    <row r="330" spans="1:13">
      <c r="A330" s="24">
        <v>323</v>
      </c>
      <c r="B330" s="41"/>
      <c r="C330" s="41"/>
      <c r="D330" s="41"/>
      <c r="E330" s="70"/>
      <c r="F330" s="70"/>
      <c r="G330" s="43"/>
      <c r="H330" s="71"/>
      <c r="I330" s="72"/>
      <c r="J330" s="145" t="e">
        <f t="shared" si="7"/>
        <v>#DIV/0!</v>
      </c>
      <c r="K330" s="42"/>
      <c r="L330" s="42"/>
      <c r="M330" s="41"/>
    </row>
    <row r="331" spans="1:13">
      <c r="A331" s="24">
        <v>324</v>
      </c>
      <c r="B331" s="41"/>
      <c r="C331" s="41"/>
      <c r="D331" s="41"/>
      <c r="E331" s="70"/>
      <c r="F331" s="70"/>
      <c r="G331" s="43"/>
      <c r="H331" s="71"/>
      <c r="I331" s="72"/>
      <c r="J331" s="158" t="e">
        <f t="shared" si="7"/>
        <v>#DIV/0!</v>
      </c>
      <c r="K331" s="42"/>
      <c r="L331" s="42"/>
      <c r="M331" s="41"/>
    </row>
    <row r="332" spans="1:13">
      <c r="A332" s="24">
        <v>325</v>
      </c>
      <c r="B332" s="41"/>
      <c r="C332" s="41"/>
      <c r="D332" s="41"/>
      <c r="E332" s="70"/>
      <c r="F332" s="70"/>
      <c r="G332" s="43"/>
      <c r="H332" s="71"/>
      <c r="I332" s="72"/>
      <c r="J332" s="158" t="e">
        <f t="shared" si="7"/>
        <v>#DIV/0!</v>
      </c>
      <c r="K332" s="42"/>
      <c r="L332" s="42"/>
      <c r="M332" s="41"/>
    </row>
    <row r="333" spans="1:13">
      <c r="A333" s="65">
        <v>326</v>
      </c>
      <c r="B333" s="41"/>
      <c r="C333" s="41"/>
      <c r="D333" s="41"/>
      <c r="E333" s="70"/>
      <c r="F333" s="70"/>
      <c r="G333" s="43"/>
      <c r="H333" s="71"/>
      <c r="I333" s="72"/>
      <c r="J333" s="145" t="e">
        <f t="shared" si="7"/>
        <v>#DIV/0!</v>
      </c>
      <c r="K333" s="42"/>
      <c r="L333" s="42"/>
      <c r="M333" s="41"/>
    </row>
    <row r="334" spans="1:13">
      <c r="A334" s="65">
        <v>327</v>
      </c>
      <c r="B334" s="41"/>
      <c r="C334" s="41"/>
      <c r="D334" s="41"/>
      <c r="E334" s="70"/>
      <c r="F334" s="70"/>
      <c r="G334" s="43"/>
      <c r="H334" s="71"/>
      <c r="I334" s="72"/>
      <c r="J334" s="145" t="e">
        <f t="shared" si="7"/>
        <v>#DIV/0!</v>
      </c>
      <c r="K334" s="42"/>
      <c r="L334" s="42"/>
      <c r="M334" s="41"/>
    </row>
    <row r="335" spans="1:13">
      <c r="A335" s="24">
        <v>328</v>
      </c>
      <c r="B335" s="41"/>
      <c r="C335" s="41"/>
      <c r="D335" s="41"/>
      <c r="E335" s="70"/>
      <c r="F335" s="70"/>
      <c r="G335" s="43"/>
      <c r="H335" s="71"/>
      <c r="I335" s="72"/>
      <c r="J335" s="145" t="e">
        <f t="shared" si="7"/>
        <v>#DIV/0!</v>
      </c>
      <c r="K335" s="42"/>
      <c r="L335" s="42"/>
      <c r="M335" s="41"/>
    </row>
    <row r="336" spans="1:13">
      <c r="A336" s="24">
        <v>329</v>
      </c>
      <c r="B336" s="41"/>
      <c r="C336" s="41"/>
      <c r="D336" s="41"/>
      <c r="E336" s="70"/>
      <c r="F336" s="70"/>
      <c r="G336" s="43"/>
      <c r="H336" s="71"/>
      <c r="I336" s="72"/>
      <c r="J336" s="145" t="e">
        <f t="shared" si="7"/>
        <v>#DIV/0!</v>
      </c>
      <c r="K336" s="42"/>
      <c r="L336" s="42"/>
      <c r="M336" s="41"/>
    </row>
    <row r="337" spans="1:13">
      <c r="A337" s="24">
        <v>330</v>
      </c>
      <c r="B337" s="41"/>
      <c r="C337" s="41"/>
      <c r="D337" s="41"/>
      <c r="E337" s="70"/>
      <c r="F337" s="70"/>
      <c r="G337" s="43"/>
      <c r="H337" s="71"/>
      <c r="I337" s="72"/>
      <c r="J337" s="158" t="e">
        <f t="shared" si="7"/>
        <v>#DIV/0!</v>
      </c>
      <c r="K337" s="42"/>
      <c r="L337" s="42"/>
      <c r="M337" s="41"/>
    </row>
    <row r="338" spans="1:13">
      <c r="A338" s="24">
        <v>331</v>
      </c>
      <c r="B338" s="41"/>
      <c r="C338" s="41"/>
      <c r="D338" s="41"/>
      <c r="E338" s="70"/>
      <c r="F338" s="70"/>
      <c r="G338" s="43"/>
      <c r="H338" s="71"/>
      <c r="I338" s="72"/>
      <c r="J338" s="158" t="e">
        <f t="shared" si="7"/>
        <v>#DIV/0!</v>
      </c>
      <c r="K338" s="42"/>
      <c r="L338" s="42"/>
      <c r="M338" s="41"/>
    </row>
    <row r="339" spans="1:13">
      <c r="A339" s="24">
        <v>332</v>
      </c>
      <c r="B339" s="41"/>
      <c r="C339" s="41"/>
      <c r="D339" s="41"/>
      <c r="E339" s="70"/>
      <c r="F339" s="70"/>
      <c r="G339" s="43"/>
      <c r="H339" s="71"/>
      <c r="I339" s="72"/>
      <c r="J339" s="145" t="e">
        <f t="shared" si="7"/>
        <v>#DIV/0!</v>
      </c>
      <c r="K339" s="42"/>
      <c r="L339" s="42"/>
      <c r="M339" s="41"/>
    </row>
    <row r="340" spans="1:13">
      <c r="A340" s="24">
        <v>333</v>
      </c>
      <c r="B340" s="41"/>
      <c r="C340" s="41"/>
      <c r="D340" s="41"/>
      <c r="E340" s="70"/>
      <c r="F340" s="70"/>
      <c r="G340" s="43"/>
      <c r="H340" s="71"/>
      <c r="I340" s="72"/>
      <c r="J340" s="158" t="e">
        <f t="shared" si="7"/>
        <v>#DIV/0!</v>
      </c>
      <c r="K340" s="42"/>
      <c r="L340" s="42"/>
      <c r="M340" s="41"/>
    </row>
    <row r="341" spans="1:13">
      <c r="A341" s="24">
        <v>334</v>
      </c>
      <c r="B341" s="41"/>
      <c r="C341" s="41"/>
      <c r="D341" s="41"/>
      <c r="E341" s="70"/>
      <c r="F341" s="70"/>
      <c r="G341" s="43"/>
      <c r="H341" s="71"/>
      <c r="I341" s="72"/>
      <c r="J341" s="158" t="e">
        <f t="shared" si="7"/>
        <v>#DIV/0!</v>
      </c>
      <c r="K341" s="42"/>
      <c r="L341" s="42"/>
      <c r="M341" s="41"/>
    </row>
    <row r="342" spans="1:13">
      <c r="A342" s="24">
        <v>335</v>
      </c>
      <c r="B342" s="41"/>
      <c r="C342" s="41"/>
      <c r="D342" s="41"/>
      <c r="E342" s="70"/>
      <c r="F342" s="70"/>
      <c r="G342" s="43"/>
      <c r="H342" s="71"/>
      <c r="I342" s="72"/>
      <c r="J342" s="145" t="e">
        <f t="shared" si="7"/>
        <v>#DIV/0!</v>
      </c>
      <c r="K342" s="42"/>
      <c r="L342" s="42"/>
      <c r="M342" s="41"/>
    </row>
    <row r="343" spans="1:13">
      <c r="A343" s="65">
        <v>336</v>
      </c>
      <c r="B343" s="41"/>
      <c r="C343" s="41"/>
      <c r="D343" s="41"/>
      <c r="E343" s="70"/>
      <c r="F343" s="70"/>
      <c r="G343" s="43"/>
      <c r="H343" s="71"/>
      <c r="I343" s="72"/>
      <c r="J343" s="145" t="e">
        <f t="shared" si="7"/>
        <v>#DIV/0!</v>
      </c>
      <c r="K343" s="42"/>
      <c r="L343" s="42"/>
      <c r="M343" s="41"/>
    </row>
    <row r="344" spans="1:13">
      <c r="A344" s="65">
        <v>337</v>
      </c>
      <c r="B344" s="41"/>
      <c r="C344" s="41"/>
      <c r="D344" s="41"/>
      <c r="E344" s="70"/>
      <c r="F344" s="70"/>
      <c r="G344" s="43"/>
      <c r="H344" s="71"/>
      <c r="I344" s="72"/>
      <c r="J344" s="145" t="e">
        <f t="shared" si="7"/>
        <v>#DIV/0!</v>
      </c>
      <c r="K344" s="42"/>
      <c r="L344" s="42"/>
      <c r="M344" s="41"/>
    </row>
    <row r="345" spans="1:13">
      <c r="A345" s="24">
        <v>338</v>
      </c>
      <c r="B345" s="41"/>
      <c r="C345" s="41"/>
      <c r="D345" s="41"/>
      <c r="E345" s="70"/>
      <c r="F345" s="70"/>
      <c r="G345" s="43"/>
      <c r="H345" s="71"/>
      <c r="I345" s="72"/>
      <c r="J345" s="145" t="e">
        <f t="shared" si="7"/>
        <v>#DIV/0!</v>
      </c>
      <c r="K345" s="42"/>
      <c r="L345" s="42"/>
      <c r="M345" s="41"/>
    </row>
    <row r="346" spans="1:13">
      <c r="A346" s="24">
        <v>339</v>
      </c>
      <c r="B346" s="41"/>
      <c r="C346" s="41"/>
      <c r="D346" s="41"/>
      <c r="E346" s="70"/>
      <c r="F346" s="70"/>
      <c r="G346" s="43"/>
      <c r="H346" s="71"/>
      <c r="I346" s="72"/>
      <c r="J346" s="158" t="e">
        <f t="shared" si="7"/>
        <v>#DIV/0!</v>
      </c>
      <c r="K346" s="42"/>
      <c r="L346" s="42"/>
      <c r="M346" s="41"/>
    </row>
    <row r="347" spans="1:13">
      <c r="A347" s="24">
        <v>340</v>
      </c>
      <c r="B347" s="41"/>
      <c r="C347" s="41"/>
      <c r="D347" s="41"/>
      <c r="E347" s="70"/>
      <c r="F347" s="70"/>
      <c r="G347" s="43"/>
      <c r="H347" s="71"/>
      <c r="I347" s="72"/>
      <c r="J347" s="158" t="e">
        <f t="shared" si="7"/>
        <v>#DIV/0!</v>
      </c>
      <c r="K347" s="42"/>
      <c r="L347" s="42"/>
      <c r="M347" s="41"/>
    </row>
    <row r="348" spans="1:13">
      <c r="A348" s="24">
        <v>341</v>
      </c>
      <c r="B348" s="41"/>
      <c r="C348" s="41"/>
      <c r="D348" s="41"/>
      <c r="E348" s="70"/>
      <c r="F348" s="70"/>
      <c r="G348" s="43"/>
      <c r="H348" s="71"/>
      <c r="I348" s="72"/>
      <c r="J348" s="145" t="e">
        <f t="shared" si="7"/>
        <v>#DIV/0!</v>
      </c>
      <c r="K348" s="42"/>
      <c r="L348" s="42"/>
      <c r="M348" s="41"/>
    </row>
    <row r="349" spans="1:13">
      <c r="A349" s="24">
        <v>342</v>
      </c>
      <c r="B349" s="41"/>
      <c r="C349" s="41"/>
      <c r="D349" s="41"/>
      <c r="E349" s="70"/>
      <c r="F349" s="70"/>
      <c r="G349" s="43"/>
      <c r="H349" s="71"/>
      <c r="I349" s="72"/>
      <c r="J349" s="158" t="e">
        <f t="shared" si="7"/>
        <v>#DIV/0!</v>
      </c>
      <c r="K349" s="42"/>
      <c r="L349" s="42"/>
      <c r="M349" s="41"/>
    </row>
    <row r="350" spans="1:13">
      <c r="A350" s="24">
        <v>343</v>
      </c>
      <c r="B350" s="41"/>
      <c r="C350" s="41"/>
      <c r="D350" s="41"/>
      <c r="E350" s="70"/>
      <c r="F350" s="70"/>
      <c r="G350" s="43"/>
      <c r="H350" s="71"/>
      <c r="I350" s="72"/>
      <c r="J350" s="158" t="e">
        <f t="shared" si="7"/>
        <v>#DIV/0!</v>
      </c>
      <c r="K350" s="42"/>
      <c r="L350" s="42"/>
      <c r="M350" s="41"/>
    </row>
    <row r="351" spans="1:13">
      <c r="A351" s="24">
        <v>344</v>
      </c>
      <c r="B351" s="41"/>
      <c r="C351" s="41"/>
      <c r="D351" s="41"/>
      <c r="E351" s="70"/>
      <c r="F351" s="70"/>
      <c r="G351" s="43"/>
      <c r="H351" s="71"/>
      <c r="I351" s="72"/>
      <c r="J351" s="145" t="e">
        <f t="shared" si="7"/>
        <v>#DIV/0!</v>
      </c>
      <c r="K351" s="42"/>
      <c r="L351" s="42"/>
      <c r="M351" s="41"/>
    </row>
    <row r="352" spans="1:13">
      <c r="A352" s="24">
        <v>345</v>
      </c>
      <c r="B352" s="41"/>
      <c r="C352" s="41"/>
      <c r="D352" s="41"/>
      <c r="E352" s="70"/>
      <c r="F352" s="70"/>
      <c r="G352" s="43"/>
      <c r="H352" s="71"/>
      <c r="I352" s="72"/>
      <c r="J352" s="145" t="e">
        <f t="shared" si="7"/>
        <v>#DIV/0!</v>
      </c>
      <c r="K352" s="42"/>
      <c r="L352" s="42"/>
      <c r="M352" s="41"/>
    </row>
    <row r="353" spans="1:13">
      <c r="A353" s="65">
        <v>346</v>
      </c>
      <c r="B353" s="41"/>
      <c r="C353" s="41"/>
      <c r="D353" s="41"/>
      <c r="E353" s="70"/>
      <c r="F353" s="70"/>
      <c r="G353" s="43"/>
      <c r="H353" s="71"/>
      <c r="I353" s="72"/>
      <c r="J353" s="145" t="e">
        <f t="shared" si="7"/>
        <v>#DIV/0!</v>
      </c>
      <c r="K353" s="42"/>
      <c r="L353" s="42"/>
      <c r="M353" s="41"/>
    </row>
    <row r="354" spans="1:13">
      <c r="A354" s="65">
        <v>347</v>
      </c>
      <c r="B354" s="41"/>
      <c r="C354" s="41"/>
      <c r="D354" s="41"/>
      <c r="E354" s="70"/>
      <c r="F354" s="70"/>
      <c r="G354" s="43"/>
      <c r="H354" s="71"/>
      <c r="I354" s="72"/>
      <c r="J354" s="145" t="e">
        <f t="shared" si="7"/>
        <v>#DIV/0!</v>
      </c>
      <c r="K354" s="42"/>
      <c r="L354" s="42"/>
      <c r="M354" s="41"/>
    </row>
    <row r="355" spans="1:13">
      <c r="A355" s="24">
        <v>348</v>
      </c>
      <c r="B355" s="41"/>
      <c r="C355" s="41"/>
      <c r="D355" s="41"/>
      <c r="E355" s="70"/>
      <c r="F355" s="70"/>
      <c r="G355" s="43"/>
      <c r="H355" s="71"/>
      <c r="I355" s="72"/>
      <c r="J355" s="158" t="e">
        <f t="shared" si="7"/>
        <v>#DIV/0!</v>
      </c>
      <c r="K355" s="42"/>
      <c r="L355" s="42"/>
      <c r="M355" s="41"/>
    </row>
    <row r="356" spans="1:13">
      <c r="A356" s="24">
        <v>349</v>
      </c>
      <c r="B356" s="41"/>
      <c r="C356" s="41"/>
      <c r="D356" s="41"/>
      <c r="E356" s="70"/>
      <c r="F356" s="70"/>
      <c r="G356" s="43"/>
      <c r="H356" s="71"/>
      <c r="I356" s="72"/>
      <c r="J356" s="158" t="e">
        <f t="shared" si="7"/>
        <v>#DIV/0!</v>
      </c>
      <c r="K356" s="42"/>
      <c r="L356" s="42"/>
      <c r="M356" s="41"/>
    </row>
    <row r="357" spans="1:13">
      <c r="A357" s="24">
        <v>350</v>
      </c>
      <c r="B357" s="41"/>
      <c r="C357" s="41"/>
      <c r="D357" s="41"/>
      <c r="E357" s="70"/>
      <c r="F357" s="70"/>
      <c r="G357" s="43"/>
      <c r="H357" s="71"/>
      <c r="I357" s="72"/>
      <c r="J357" s="145" t="e">
        <f t="shared" si="7"/>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4"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workbookViewId="0">
      <selection activeCell="L7" sqref="L7"/>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16384" width="9" style="24"/>
  </cols>
  <sheetData>
    <row r="1" spans="1:15">
      <c r="A1" s="24" t="s">
        <v>0</v>
      </c>
      <c r="B1" s="75" t="str">
        <f>[18]合計!C3</f>
        <v>滋賀県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1907</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0</v>
      </c>
      <c r="I7" s="150">
        <f>SUM(I8:I357)</f>
        <v>0</v>
      </c>
      <c r="J7" s="151" t="e">
        <f>H7/I7</f>
        <v>#DIV/0!</v>
      </c>
      <c r="K7" s="163"/>
      <c r="L7" s="163"/>
      <c r="M7" s="149"/>
      <c r="N7" s="149"/>
      <c r="O7" s="164">
        <f>SUM(O8:O357)</f>
        <v>0</v>
      </c>
    </row>
    <row r="8" spans="1:15" ht="14.25" thickTop="1">
      <c r="A8" s="24">
        <v>1</v>
      </c>
      <c r="B8" s="64"/>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B1" workbookViewId="0">
      <selection activeCell="L7" sqref="L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16384" width="9" style="24"/>
  </cols>
  <sheetData>
    <row r="1" spans="1:10">
      <c r="A1" s="24" t="s">
        <v>0</v>
      </c>
      <c r="B1" s="75" t="str">
        <f>[18]合計!C3</f>
        <v>滋賀県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7" sqref="L7"/>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16384" width="9" style="24"/>
  </cols>
  <sheetData>
    <row r="1" spans="1:10">
      <c r="A1" s="24" t="s">
        <v>0</v>
      </c>
      <c r="B1" s="75" t="str">
        <f>[18]合計!C3</f>
        <v>滋賀県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1069400</v>
      </c>
      <c r="I5" s="170">
        <f>SUM(I6:I65)</f>
        <v>48123</v>
      </c>
      <c r="J5" s="149">
        <f>H5/I5</f>
        <v>22.222222222222221</v>
      </c>
    </row>
    <row r="6" spans="1:10" ht="41.25" thickTop="1">
      <c r="A6" s="24">
        <v>1</v>
      </c>
      <c r="B6" s="8" t="s">
        <v>1908</v>
      </c>
      <c r="C6" s="689" t="s">
        <v>1909</v>
      </c>
      <c r="D6" s="62" t="s">
        <v>1075</v>
      </c>
      <c r="E6" s="139" t="s">
        <v>1910</v>
      </c>
      <c r="F6" s="297" t="s">
        <v>1911</v>
      </c>
      <c r="G6" s="66" t="s">
        <v>117</v>
      </c>
      <c r="H6" s="142">
        <v>1069400</v>
      </c>
      <c r="I6" s="142">
        <v>48123</v>
      </c>
      <c r="J6" s="41">
        <f t="shared" ref="J6:J65" si="0">H6/I6</f>
        <v>22.222222222222221</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H8" sqref="H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[3]合計!C3</f>
        <v>岩手県</v>
      </c>
      <c r="I1" s="24" t="s">
        <v>70</v>
      </c>
      <c r="K1" s="27" t="s">
        <v>71</v>
      </c>
    </row>
    <row r="2" spans="1:13" ht="54" customHeight="1">
      <c r="B2" s="141"/>
      <c r="E2" s="856" t="s">
        <v>72</v>
      </c>
      <c r="F2" s="856"/>
      <c r="G2" s="856"/>
      <c r="H2" s="142">
        <f>SUMIF(E8:E357,"PPS",H8:H357)</f>
        <v>74295</v>
      </c>
      <c r="I2" s="143"/>
      <c r="J2" s="27"/>
    </row>
    <row r="3" spans="1:13" ht="57" customHeight="1">
      <c r="B3" s="26"/>
      <c r="E3" s="856" t="s">
        <v>73</v>
      </c>
      <c r="F3" s="856"/>
      <c r="G3" s="856"/>
      <c r="H3" s="142">
        <f>M7</f>
        <v>89940</v>
      </c>
      <c r="I3" s="143"/>
      <c r="J3" s="31"/>
    </row>
    <row r="4" spans="1:13" s="31" customFormat="1" ht="55.5" customHeight="1">
      <c r="B4" s="144"/>
      <c r="E4" s="856" t="s">
        <v>74</v>
      </c>
      <c r="F4" s="856"/>
      <c r="G4" s="856"/>
      <c r="H4" s="145">
        <f>H3/I7</f>
        <v>0.92616620327463706</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115994</v>
      </c>
      <c r="I7" s="150">
        <f>SUM(I8:I357)</f>
        <v>97110</v>
      </c>
      <c r="J7" s="151">
        <f>H7/I7</f>
        <v>1.1944598908454329</v>
      </c>
      <c r="K7" s="152">
        <f>SUM(K8:K357)</f>
        <v>2120</v>
      </c>
      <c r="L7" s="153">
        <f>SUM(L8:L357)</f>
        <v>6587543</v>
      </c>
      <c r="M7" s="154">
        <f>SUM(M8:M357)</f>
        <v>89940</v>
      </c>
    </row>
    <row r="8" spans="1:13" ht="14.25" thickTop="1">
      <c r="A8" s="24">
        <v>1</v>
      </c>
      <c r="B8" s="62" t="s">
        <v>582</v>
      </c>
      <c r="C8" s="62" t="s">
        <v>583</v>
      </c>
      <c r="D8" s="62" t="s">
        <v>455</v>
      </c>
      <c r="E8" s="66" t="s">
        <v>163</v>
      </c>
      <c r="F8" s="66" t="s">
        <v>211</v>
      </c>
      <c r="G8" s="67">
        <v>6</v>
      </c>
      <c r="H8" s="95">
        <v>48241</v>
      </c>
      <c r="I8" s="96">
        <v>55411</v>
      </c>
      <c r="J8" s="145">
        <f>H8/I8</f>
        <v>0.87060330981213119</v>
      </c>
      <c r="K8" s="109">
        <v>1120</v>
      </c>
      <c r="L8" s="109">
        <v>2633948</v>
      </c>
      <c r="M8" s="142">
        <v>48241</v>
      </c>
    </row>
    <row r="9" spans="1:13">
      <c r="A9" s="24">
        <v>2</v>
      </c>
      <c r="B9" s="62" t="s">
        <v>584</v>
      </c>
      <c r="C9" s="62" t="s">
        <v>420</v>
      </c>
      <c r="D9" s="62" t="s">
        <v>585</v>
      </c>
      <c r="E9" s="66" t="s">
        <v>163</v>
      </c>
      <c r="F9" s="66" t="s">
        <v>211</v>
      </c>
      <c r="G9" s="67">
        <v>6</v>
      </c>
      <c r="H9" s="102">
        <v>26054</v>
      </c>
      <c r="I9" s="96" t="s">
        <v>586</v>
      </c>
      <c r="J9" s="145" t="e">
        <f>H9/I9</f>
        <v>#VALUE!</v>
      </c>
      <c r="K9" s="8">
        <v>500</v>
      </c>
      <c r="L9" s="109">
        <v>1579575</v>
      </c>
      <c r="M9" s="62"/>
    </row>
    <row r="10" spans="1:13">
      <c r="A10" s="24">
        <v>3</v>
      </c>
      <c r="B10" s="62" t="s">
        <v>587</v>
      </c>
      <c r="C10" s="62" t="s">
        <v>420</v>
      </c>
      <c r="D10" s="62" t="s">
        <v>588</v>
      </c>
      <c r="E10" s="66" t="s">
        <v>589</v>
      </c>
      <c r="F10" s="66" t="s">
        <v>211</v>
      </c>
      <c r="G10" s="67">
        <v>1</v>
      </c>
      <c r="H10" s="95">
        <v>41699</v>
      </c>
      <c r="I10" s="96">
        <v>41699</v>
      </c>
      <c r="J10" s="145">
        <f>H10/I10</f>
        <v>1</v>
      </c>
      <c r="K10" s="8">
        <v>500</v>
      </c>
      <c r="L10" s="109">
        <v>2374020</v>
      </c>
      <c r="M10" s="142">
        <v>41699</v>
      </c>
    </row>
    <row r="11" spans="1:13">
      <c r="A11" s="24">
        <v>4</v>
      </c>
      <c r="B11" s="159"/>
      <c r="C11" s="54"/>
      <c r="D11" s="55"/>
      <c r="E11" s="55"/>
      <c r="F11" s="54"/>
      <c r="G11" s="156"/>
      <c r="H11" s="157"/>
      <c r="I11" s="58"/>
      <c r="J11" s="145" t="e">
        <f t="shared" ref="J11:J74" si="0">H11/I11</f>
        <v>#DIV/0!</v>
      </c>
      <c r="K11" s="58"/>
      <c r="L11" s="58"/>
      <c r="M11" s="63"/>
    </row>
    <row r="12" spans="1:13">
      <c r="A12" s="24">
        <v>5</v>
      </c>
      <c r="B12" s="159"/>
      <c r="C12" s="54"/>
      <c r="D12" s="55"/>
      <c r="E12" s="55"/>
      <c r="F12" s="54"/>
      <c r="G12" s="156"/>
      <c r="H12" s="157"/>
      <c r="I12" s="58"/>
      <c r="J12" s="145" t="e">
        <f t="shared" si="0"/>
        <v>#DIV/0!</v>
      </c>
      <c r="K12" s="58"/>
      <c r="L12" s="58"/>
      <c r="M12" s="63"/>
    </row>
    <row r="13" spans="1:13" s="65" customFormat="1">
      <c r="A13" s="65">
        <v>6</v>
      </c>
      <c r="B13" s="159"/>
      <c r="C13" s="54"/>
      <c r="D13" s="55"/>
      <c r="E13" s="55"/>
      <c r="F13" s="54"/>
      <c r="G13" s="156"/>
      <c r="H13" s="157"/>
      <c r="I13" s="58"/>
      <c r="J13" s="158" t="e">
        <f t="shared" si="0"/>
        <v>#DIV/0!</v>
      </c>
      <c r="K13" s="58"/>
      <c r="L13" s="58"/>
      <c r="M13" s="63"/>
    </row>
    <row r="14" spans="1:13" s="65" customFormat="1">
      <c r="A14" s="65">
        <v>7</v>
      </c>
      <c r="B14" s="159"/>
      <c r="C14" s="54"/>
      <c r="D14" s="64"/>
      <c r="E14" s="55"/>
      <c r="F14" s="54"/>
      <c r="G14" s="156"/>
      <c r="H14" s="157"/>
      <c r="I14" s="58"/>
      <c r="J14" s="158" t="e">
        <f t="shared" si="0"/>
        <v>#DIV/0!</v>
      </c>
      <c r="K14" s="58"/>
      <c r="L14" s="58"/>
      <c r="M14" s="63"/>
    </row>
    <row r="15" spans="1:13">
      <c r="A15" s="24">
        <v>8</v>
      </c>
      <c r="B15" s="159"/>
      <c r="C15" s="54"/>
      <c r="D15" s="64"/>
      <c r="E15" s="55"/>
      <c r="F15" s="54"/>
      <c r="G15" s="156"/>
      <c r="H15" s="157"/>
      <c r="I15" s="58"/>
      <c r="J15" s="145" t="e">
        <f t="shared" si="0"/>
        <v>#DIV/0!</v>
      </c>
      <c r="K15" s="58"/>
      <c r="L15" s="58"/>
      <c r="M15" s="63"/>
    </row>
    <row r="16" spans="1:13">
      <c r="A16" s="24">
        <v>9</v>
      </c>
      <c r="B16" s="62"/>
      <c r="C16" s="62"/>
      <c r="D16" s="62"/>
      <c r="E16" s="66"/>
      <c r="F16" s="66"/>
      <c r="G16" s="67"/>
      <c r="H16" s="68"/>
      <c r="I16" s="69"/>
      <c r="J16" s="158" t="e">
        <f t="shared" si="0"/>
        <v>#DIV/0!</v>
      </c>
      <c r="K16" s="58"/>
      <c r="L16" s="58"/>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si="0"/>
        <v>#DIV/0!</v>
      </c>
      <c r="K72" s="42"/>
      <c r="L72" s="42"/>
      <c r="M72" s="41"/>
    </row>
    <row r="73" spans="1:13">
      <c r="A73" s="65">
        <v>66</v>
      </c>
      <c r="B73" s="41"/>
      <c r="C73" s="41"/>
      <c r="D73" s="41"/>
      <c r="E73" s="70"/>
      <c r="F73" s="70"/>
      <c r="G73" s="43"/>
      <c r="H73" s="71"/>
      <c r="I73" s="72"/>
      <c r="J73" s="145" t="e">
        <f t="shared" si="0"/>
        <v>#DIV/0!</v>
      </c>
      <c r="K73" s="42"/>
      <c r="L73" s="42"/>
      <c r="M73" s="41"/>
    </row>
    <row r="74" spans="1:13">
      <c r="A74" s="65">
        <v>67</v>
      </c>
      <c r="B74" s="41"/>
      <c r="C74" s="41"/>
      <c r="D74" s="41"/>
      <c r="E74" s="70"/>
      <c r="F74" s="70"/>
      <c r="G74" s="43"/>
      <c r="H74" s="71"/>
      <c r="I74" s="72"/>
      <c r="J74" s="145" t="e">
        <f t="shared" si="0"/>
        <v>#DIV/0!</v>
      </c>
      <c r="K74" s="42"/>
      <c r="L74" s="42"/>
      <c r="M74" s="41"/>
    </row>
    <row r="75" spans="1:13">
      <c r="A75" s="24">
        <v>68</v>
      </c>
      <c r="B75" s="41"/>
      <c r="C75" s="41"/>
      <c r="D75" s="41"/>
      <c r="E75" s="70"/>
      <c r="F75" s="70"/>
      <c r="G75" s="43"/>
      <c r="H75" s="71"/>
      <c r="I75" s="72"/>
      <c r="J75" s="145" t="e">
        <f t="shared" ref="J75:J138" si="1">H75/I75</f>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si="1"/>
        <v>#DIV/0!</v>
      </c>
      <c r="K136" s="42"/>
      <c r="L136" s="42"/>
      <c r="M136" s="41"/>
    </row>
    <row r="137" spans="1:13">
      <c r="A137" s="24">
        <v>130</v>
      </c>
      <c r="B137" s="41"/>
      <c r="C137" s="41"/>
      <c r="D137" s="41"/>
      <c r="E137" s="70"/>
      <c r="F137" s="70"/>
      <c r="G137" s="43"/>
      <c r="H137" s="71"/>
      <c r="I137" s="72"/>
      <c r="J137" s="145" t="e">
        <f t="shared" si="1"/>
        <v>#DIV/0!</v>
      </c>
      <c r="K137" s="42"/>
      <c r="L137" s="42"/>
      <c r="M137" s="41"/>
    </row>
    <row r="138" spans="1:13">
      <c r="A138" s="24">
        <v>131</v>
      </c>
      <c r="B138" s="41"/>
      <c r="C138" s="41"/>
      <c r="D138" s="41"/>
      <c r="E138" s="70"/>
      <c r="F138" s="70"/>
      <c r="G138" s="43"/>
      <c r="H138" s="71"/>
      <c r="I138" s="72"/>
      <c r="J138" s="145" t="e">
        <f t="shared" si="1"/>
        <v>#DIV/0!</v>
      </c>
      <c r="K138" s="42"/>
      <c r="L138" s="42"/>
      <c r="M138" s="41"/>
    </row>
    <row r="139" spans="1:13">
      <c r="A139" s="24">
        <v>132</v>
      </c>
      <c r="B139" s="41"/>
      <c r="C139" s="41"/>
      <c r="D139" s="41"/>
      <c r="E139" s="70"/>
      <c r="F139" s="70"/>
      <c r="G139" s="43"/>
      <c r="H139" s="71"/>
      <c r="I139" s="72"/>
      <c r="J139" s="158" t="e">
        <f t="shared" ref="J139:J202" si="2">H139/I139</f>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si="2"/>
        <v>#DIV/0!</v>
      </c>
      <c r="K200" s="42"/>
      <c r="L200" s="42"/>
      <c r="M200" s="41"/>
    </row>
    <row r="201" spans="1:13">
      <c r="A201" s="24">
        <v>194</v>
      </c>
      <c r="B201" s="41"/>
      <c r="C201" s="41"/>
      <c r="D201" s="41"/>
      <c r="E201" s="70"/>
      <c r="F201" s="70"/>
      <c r="G201" s="43"/>
      <c r="H201" s="71"/>
      <c r="I201" s="72"/>
      <c r="J201" s="145" t="e">
        <f t="shared" si="2"/>
        <v>#DIV/0!</v>
      </c>
      <c r="K201" s="42"/>
      <c r="L201" s="42"/>
      <c r="M201" s="41"/>
    </row>
    <row r="202" spans="1:13">
      <c r="A202" s="24">
        <v>195</v>
      </c>
      <c r="B202" s="41"/>
      <c r="C202" s="41"/>
      <c r="D202" s="41"/>
      <c r="E202" s="70"/>
      <c r="F202" s="70"/>
      <c r="G202" s="43"/>
      <c r="H202" s="71"/>
      <c r="I202" s="72"/>
      <c r="J202" s="158" t="e">
        <f t="shared" si="2"/>
        <v>#DIV/0!</v>
      </c>
      <c r="K202" s="42"/>
      <c r="L202" s="42"/>
      <c r="M202" s="41"/>
    </row>
    <row r="203" spans="1:13">
      <c r="A203" s="65">
        <v>196</v>
      </c>
      <c r="B203" s="41"/>
      <c r="C203" s="41"/>
      <c r="D203" s="41"/>
      <c r="E203" s="70"/>
      <c r="F203" s="70"/>
      <c r="G203" s="43"/>
      <c r="H203" s="71"/>
      <c r="I203" s="72"/>
      <c r="J203" s="158" t="e">
        <f t="shared" ref="J203:J266" si="3">H203/I203</f>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si="3"/>
        <v>#DIV/0!</v>
      </c>
      <c r="K264" s="42"/>
      <c r="L264" s="42"/>
      <c r="M264" s="41"/>
    </row>
    <row r="265" spans="1:13">
      <c r="A265" s="24">
        <v>258</v>
      </c>
      <c r="B265" s="41"/>
      <c r="C265" s="41"/>
      <c r="D265" s="41"/>
      <c r="E265" s="70"/>
      <c r="F265" s="70"/>
      <c r="G265" s="43"/>
      <c r="H265" s="71"/>
      <c r="I265" s="72"/>
      <c r="J265" s="158" t="e">
        <f t="shared" si="3"/>
        <v>#DIV/0!</v>
      </c>
      <c r="K265" s="42"/>
      <c r="L265" s="42"/>
      <c r="M265" s="41"/>
    </row>
    <row r="266" spans="1:13">
      <c r="A266" s="24">
        <v>259</v>
      </c>
      <c r="B266" s="41"/>
      <c r="C266" s="41"/>
      <c r="D266" s="41"/>
      <c r="E266" s="70"/>
      <c r="F266" s="70"/>
      <c r="G266" s="43"/>
      <c r="H266" s="71"/>
      <c r="I266" s="72"/>
      <c r="J266" s="158" t="e">
        <f t="shared" si="3"/>
        <v>#DIV/0!</v>
      </c>
      <c r="K266" s="42"/>
      <c r="L266" s="42"/>
      <c r="M266" s="41"/>
    </row>
    <row r="267" spans="1:13">
      <c r="A267" s="24">
        <v>260</v>
      </c>
      <c r="B267" s="41"/>
      <c r="C267" s="41"/>
      <c r="D267" s="41"/>
      <c r="E267" s="70"/>
      <c r="F267" s="70"/>
      <c r="G267" s="43"/>
      <c r="H267" s="71"/>
      <c r="I267" s="72"/>
      <c r="J267" s="145" t="e">
        <f t="shared" ref="J267:J330" si="4">H267/I267</f>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si="4"/>
        <v>#DIV/0!</v>
      </c>
      <c r="K328" s="42"/>
      <c r="L328" s="42"/>
      <c r="M328" s="41"/>
    </row>
    <row r="329" spans="1:13">
      <c r="A329" s="24">
        <v>322</v>
      </c>
      <c r="B329" s="41"/>
      <c r="C329" s="41"/>
      <c r="D329" s="41"/>
      <c r="E329" s="70"/>
      <c r="F329" s="70"/>
      <c r="G329" s="43"/>
      <c r="H329" s="71"/>
      <c r="I329" s="72"/>
      <c r="J329" s="158" t="e">
        <f t="shared" si="4"/>
        <v>#DIV/0!</v>
      </c>
      <c r="K329" s="42"/>
      <c r="L329" s="42"/>
      <c r="M329" s="41"/>
    </row>
    <row r="330" spans="1:13">
      <c r="A330" s="24">
        <v>323</v>
      </c>
      <c r="B330" s="41"/>
      <c r="C330" s="41"/>
      <c r="D330" s="41"/>
      <c r="E330" s="70"/>
      <c r="F330" s="70"/>
      <c r="G330" s="43"/>
      <c r="H330" s="71"/>
      <c r="I330" s="72"/>
      <c r="J330" s="145" t="e">
        <f t="shared" si="4"/>
        <v>#DIV/0!</v>
      </c>
      <c r="K330" s="42"/>
      <c r="L330" s="42"/>
      <c r="M330" s="41"/>
    </row>
    <row r="331" spans="1:13">
      <c r="A331" s="24">
        <v>324</v>
      </c>
      <c r="B331" s="41"/>
      <c r="C331" s="41"/>
      <c r="D331" s="41"/>
      <c r="E331" s="70"/>
      <c r="F331" s="70"/>
      <c r="G331" s="43"/>
      <c r="H331" s="71"/>
      <c r="I331" s="72"/>
      <c r="J331" s="158" t="e">
        <f t="shared" ref="J331:J357" si="5">H331/I331</f>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zoomScaleNormal="100" workbookViewId="0">
      <selection activeCell="H2" sqref="H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7.875" style="24" customWidth="1"/>
    <col min="7" max="7" width="13" style="26" customWidth="1"/>
    <col min="8" max="8" width="13" style="24" customWidth="1"/>
    <col min="9" max="9" width="15.125" style="24" bestFit="1" customWidth="1"/>
    <col min="10" max="10" width="9" style="24"/>
    <col min="11" max="11" width="15.125" style="27" customWidth="1"/>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2" width="17.875" style="24" customWidth="1"/>
    <col min="263" max="264" width="13" style="24" customWidth="1"/>
    <col min="265" max="265" width="15.125" style="24" bestFit="1" customWidth="1"/>
    <col min="266" max="266" width="9" style="24"/>
    <col min="267" max="267" width="15.125" style="24" customWidth="1"/>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18" width="17.875" style="24" customWidth="1"/>
    <col min="519" max="520" width="13" style="24" customWidth="1"/>
    <col min="521" max="521" width="15.125" style="24" bestFit="1" customWidth="1"/>
    <col min="522" max="522" width="9" style="24"/>
    <col min="523" max="523" width="15.125" style="24" customWidth="1"/>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4" width="17.875" style="24" customWidth="1"/>
    <col min="775" max="776" width="13" style="24" customWidth="1"/>
    <col min="777" max="777" width="15.125" style="24" bestFit="1" customWidth="1"/>
    <col min="778" max="778" width="9" style="24"/>
    <col min="779" max="779" width="15.125" style="24" customWidth="1"/>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0" width="17.875" style="24" customWidth="1"/>
    <col min="1031" max="1032" width="13" style="24" customWidth="1"/>
    <col min="1033" max="1033" width="15.125" style="24" bestFit="1" customWidth="1"/>
    <col min="1034" max="1034" width="9" style="24"/>
    <col min="1035" max="1035" width="15.125" style="24" customWidth="1"/>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6" width="17.875" style="24" customWidth="1"/>
    <col min="1287" max="1288" width="13" style="24" customWidth="1"/>
    <col min="1289" max="1289" width="15.125" style="24" bestFit="1" customWidth="1"/>
    <col min="1290" max="1290" width="9" style="24"/>
    <col min="1291" max="1291" width="15.125" style="24" customWidth="1"/>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2" width="17.875" style="24" customWidth="1"/>
    <col min="1543" max="1544" width="13" style="24" customWidth="1"/>
    <col min="1545" max="1545" width="15.125" style="24" bestFit="1" customWidth="1"/>
    <col min="1546" max="1546" width="9" style="24"/>
    <col min="1547" max="1547" width="15.125" style="24" customWidth="1"/>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798" width="17.875" style="24" customWidth="1"/>
    <col min="1799" max="1800" width="13" style="24" customWidth="1"/>
    <col min="1801" max="1801" width="15.125" style="24" bestFit="1" customWidth="1"/>
    <col min="1802" max="1802" width="9" style="24"/>
    <col min="1803" max="1803" width="15.125" style="24" customWidth="1"/>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4" width="17.875" style="24" customWidth="1"/>
    <col min="2055" max="2056" width="13" style="24" customWidth="1"/>
    <col min="2057" max="2057" width="15.125" style="24" bestFit="1" customWidth="1"/>
    <col min="2058" max="2058" width="9" style="24"/>
    <col min="2059" max="2059" width="15.125" style="24" customWidth="1"/>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0" width="17.875" style="24" customWidth="1"/>
    <col min="2311" max="2312" width="13" style="24" customWidth="1"/>
    <col min="2313" max="2313" width="15.125" style="24" bestFit="1" customWidth="1"/>
    <col min="2314" max="2314" width="9" style="24"/>
    <col min="2315" max="2315" width="15.125" style="24" customWidth="1"/>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6" width="17.875" style="24" customWidth="1"/>
    <col min="2567" max="2568" width="13" style="24" customWidth="1"/>
    <col min="2569" max="2569" width="15.125" style="24" bestFit="1" customWidth="1"/>
    <col min="2570" max="2570" width="9" style="24"/>
    <col min="2571" max="2571" width="15.125" style="24" customWidth="1"/>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2" width="17.875" style="24" customWidth="1"/>
    <col min="2823" max="2824" width="13" style="24" customWidth="1"/>
    <col min="2825" max="2825" width="15.125" style="24" bestFit="1" customWidth="1"/>
    <col min="2826" max="2826" width="9" style="24"/>
    <col min="2827" max="2827" width="15.125" style="24" customWidth="1"/>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78" width="17.875" style="24" customWidth="1"/>
    <col min="3079" max="3080" width="13" style="24" customWidth="1"/>
    <col min="3081" max="3081" width="15.125" style="24" bestFit="1" customWidth="1"/>
    <col min="3082" max="3082" width="9" style="24"/>
    <col min="3083" max="3083" width="15.125" style="24" customWidth="1"/>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4" width="17.875" style="24" customWidth="1"/>
    <col min="3335" max="3336" width="13" style="24" customWidth="1"/>
    <col min="3337" max="3337" width="15.125" style="24" bestFit="1" customWidth="1"/>
    <col min="3338" max="3338" width="9" style="24"/>
    <col min="3339" max="3339" width="15.125" style="24" customWidth="1"/>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0" width="17.875" style="24" customWidth="1"/>
    <col min="3591" max="3592" width="13" style="24" customWidth="1"/>
    <col min="3593" max="3593" width="15.125" style="24" bestFit="1" customWidth="1"/>
    <col min="3594" max="3594" width="9" style="24"/>
    <col min="3595" max="3595" width="15.125" style="24" customWidth="1"/>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6" width="17.875" style="24" customWidth="1"/>
    <col min="3847" max="3848" width="13" style="24" customWidth="1"/>
    <col min="3849" max="3849" width="15.125" style="24" bestFit="1" customWidth="1"/>
    <col min="3850" max="3850" width="9" style="24"/>
    <col min="3851" max="3851" width="15.125" style="24" customWidth="1"/>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2" width="17.875" style="24" customWidth="1"/>
    <col min="4103" max="4104" width="13" style="24" customWidth="1"/>
    <col min="4105" max="4105" width="15.125" style="24" bestFit="1" customWidth="1"/>
    <col min="4106" max="4106" width="9" style="24"/>
    <col min="4107" max="4107" width="15.125" style="24" customWidth="1"/>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58" width="17.875" style="24" customWidth="1"/>
    <col min="4359" max="4360" width="13" style="24" customWidth="1"/>
    <col min="4361" max="4361" width="15.125" style="24" bestFit="1" customWidth="1"/>
    <col min="4362" max="4362" width="9" style="24"/>
    <col min="4363" max="4363" width="15.125" style="24" customWidth="1"/>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4" width="17.875" style="24" customWidth="1"/>
    <col min="4615" max="4616" width="13" style="24" customWidth="1"/>
    <col min="4617" max="4617" width="15.125" style="24" bestFit="1" customWidth="1"/>
    <col min="4618" max="4618" width="9" style="24"/>
    <col min="4619" max="4619" width="15.125" style="24" customWidth="1"/>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0" width="17.875" style="24" customWidth="1"/>
    <col min="4871" max="4872" width="13" style="24" customWidth="1"/>
    <col min="4873" max="4873" width="15.125" style="24" bestFit="1" customWidth="1"/>
    <col min="4874" max="4874" width="9" style="24"/>
    <col min="4875" max="4875" width="15.125" style="24" customWidth="1"/>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6" width="17.875" style="24" customWidth="1"/>
    <col min="5127" max="5128" width="13" style="24" customWidth="1"/>
    <col min="5129" max="5129" width="15.125" style="24" bestFit="1" customWidth="1"/>
    <col min="5130" max="5130" width="9" style="24"/>
    <col min="5131" max="5131" width="15.125" style="24" customWidth="1"/>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2" width="17.875" style="24" customWidth="1"/>
    <col min="5383" max="5384" width="13" style="24" customWidth="1"/>
    <col min="5385" max="5385" width="15.125" style="24" bestFit="1" customWidth="1"/>
    <col min="5386" max="5386" width="9" style="24"/>
    <col min="5387" max="5387" width="15.125" style="24" customWidth="1"/>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38" width="17.875" style="24" customWidth="1"/>
    <col min="5639" max="5640" width="13" style="24" customWidth="1"/>
    <col min="5641" max="5641" width="15.125" style="24" bestFit="1" customWidth="1"/>
    <col min="5642" max="5642" width="9" style="24"/>
    <col min="5643" max="5643" width="15.125" style="24" customWidth="1"/>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4" width="17.875" style="24" customWidth="1"/>
    <col min="5895" max="5896" width="13" style="24" customWidth="1"/>
    <col min="5897" max="5897" width="15.125" style="24" bestFit="1" customWidth="1"/>
    <col min="5898" max="5898" width="9" style="24"/>
    <col min="5899" max="5899" width="15.125" style="24" customWidth="1"/>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0" width="17.875" style="24" customWidth="1"/>
    <col min="6151" max="6152" width="13" style="24" customWidth="1"/>
    <col min="6153" max="6153" width="15.125" style="24" bestFit="1" customWidth="1"/>
    <col min="6154" max="6154" width="9" style="24"/>
    <col min="6155" max="6155" width="15.125" style="24" customWidth="1"/>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6" width="17.875" style="24" customWidth="1"/>
    <col min="6407" max="6408" width="13" style="24" customWidth="1"/>
    <col min="6409" max="6409" width="15.125" style="24" bestFit="1" customWidth="1"/>
    <col min="6410" max="6410" width="9" style="24"/>
    <col min="6411" max="6411" width="15.125" style="24" customWidth="1"/>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2" width="17.875" style="24" customWidth="1"/>
    <col min="6663" max="6664" width="13" style="24" customWidth="1"/>
    <col min="6665" max="6665" width="15.125" style="24" bestFit="1" customWidth="1"/>
    <col min="6666" max="6666" width="9" style="24"/>
    <col min="6667" max="6667" width="15.125" style="24" customWidth="1"/>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18" width="17.875" style="24" customWidth="1"/>
    <col min="6919" max="6920" width="13" style="24" customWidth="1"/>
    <col min="6921" max="6921" width="15.125" style="24" bestFit="1" customWidth="1"/>
    <col min="6922" max="6922" width="9" style="24"/>
    <col min="6923" max="6923" width="15.125" style="24" customWidth="1"/>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4" width="17.875" style="24" customWidth="1"/>
    <col min="7175" max="7176" width="13" style="24" customWidth="1"/>
    <col min="7177" max="7177" width="15.125" style="24" bestFit="1" customWidth="1"/>
    <col min="7178" max="7178" width="9" style="24"/>
    <col min="7179" max="7179" width="15.125" style="24" customWidth="1"/>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0" width="17.875" style="24" customWidth="1"/>
    <col min="7431" max="7432" width="13" style="24" customWidth="1"/>
    <col min="7433" max="7433" width="15.125" style="24" bestFit="1" customWidth="1"/>
    <col min="7434" max="7434" width="9" style="24"/>
    <col min="7435" max="7435" width="15.125" style="24" customWidth="1"/>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6" width="17.875" style="24" customWidth="1"/>
    <col min="7687" max="7688" width="13" style="24" customWidth="1"/>
    <col min="7689" max="7689" width="15.125" style="24" bestFit="1" customWidth="1"/>
    <col min="7690" max="7690" width="9" style="24"/>
    <col min="7691" max="7691" width="15.125" style="24" customWidth="1"/>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2" width="17.875" style="24" customWidth="1"/>
    <col min="7943" max="7944" width="13" style="24" customWidth="1"/>
    <col min="7945" max="7945" width="15.125" style="24" bestFit="1" customWidth="1"/>
    <col min="7946" max="7946" width="9" style="24"/>
    <col min="7947" max="7947" width="15.125" style="24" customWidth="1"/>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198" width="17.875" style="24" customWidth="1"/>
    <col min="8199" max="8200" width="13" style="24" customWidth="1"/>
    <col min="8201" max="8201" width="15.125" style="24" bestFit="1" customWidth="1"/>
    <col min="8202" max="8202" width="9" style="24"/>
    <col min="8203" max="8203" width="15.125" style="24" customWidth="1"/>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4" width="17.875" style="24" customWidth="1"/>
    <col min="8455" max="8456" width="13" style="24" customWidth="1"/>
    <col min="8457" max="8457" width="15.125" style="24" bestFit="1" customWidth="1"/>
    <col min="8458" max="8458" width="9" style="24"/>
    <col min="8459" max="8459" width="15.125" style="24" customWidth="1"/>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0" width="17.875" style="24" customWidth="1"/>
    <col min="8711" max="8712" width="13" style="24" customWidth="1"/>
    <col min="8713" max="8713" width="15.125" style="24" bestFit="1" customWidth="1"/>
    <col min="8714" max="8714" width="9" style="24"/>
    <col min="8715" max="8715" width="15.125" style="24" customWidth="1"/>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6" width="17.875" style="24" customWidth="1"/>
    <col min="8967" max="8968" width="13" style="24" customWidth="1"/>
    <col min="8969" max="8969" width="15.125" style="24" bestFit="1" customWidth="1"/>
    <col min="8970" max="8970" width="9" style="24"/>
    <col min="8971" max="8971" width="15.125" style="24" customWidth="1"/>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2" width="17.875" style="24" customWidth="1"/>
    <col min="9223" max="9224" width="13" style="24" customWidth="1"/>
    <col min="9225" max="9225" width="15.125" style="24" bestFit="1" customWidth="1"/>
    <col min="9226" max="9226" width="9" style="24"/>
    <col min="9227" max="9227" width="15.125" style="24" customWidth="1"/>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78" width="17.875" style="24" customWidth="1"/>
    <col min="9479" max="9480" width="13" style="24" customWidth="1"/>
    <col min="9481" max="9481" width="15.125" style="24" bestFit="1" customWidth="1"/>
    <col min="9482" max="9482" width="9" style="24"/>
    <col min="9483" max="9483" width="15.125" style="24" customWidth="1"/>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4" width="17.875" style="24" customWidth="1"/>
    <col min="9735" max="9736" width="13" style="24" customWidth="1"/>
    <col min="9737" max="9737" width="15.125" style="24" bestFit="1" customWidth="1"/>
    <col min="9738" max="9738" width="9" style="24"/>
    <col min="9739" max="9739" width="15.125" style="24" customWidth="1"/>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0" width="17.875" style="24" customWidth="1"/>
    <col min="9991" max="9992" width="13" style="24" customWidth="1"/>
    <col min="9993" max="9993" width="15.125" style="24" bestFit="1" customWidth="1"/>
    <col min="9994" max="9994" width="9" style="24"/>
    <col min="9995" max="9995" width="15.125" style="24" customWidth="1"/>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6" width="17.875" style="24" customWidth="1"/>
    <col min="10247" max="10248" width="13" style="24" customWidth="1"/>
    <col min="10249" max="10249" width="15.125" style="24" bestFit="1" customWidth="1"/>
    <col min="10250" max="10250" width="9" style="24"/>
    <col min="10251" max="10251" width="15.125" style="24" customWidth="1"/>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2" width="17.875" style="24" customWidth="1"/>
    <col min="10503" max="10504" width="13" style="24" customWidth="1"/>
    <col min="10505" max="10505" width="15.125" style="24" bestFit="1" customWidth="1"/>
    <col min="10506" max="10506" width="9" style="24"/>
    <col min="10507" max="10507" width="15.125" style="24" customWidth="1"/>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58" width="17.875" style="24" customWidth="1"/>
    <col min="10759" max="10760" width="13" style="24" customWidth="1"/>
    <col min="10761" max="10761" width="15.125" style="24" bestFit="1" customWidth="1"/>
    <col min="10762" max="10762" width="9" style="24"/>
    <col min="10763" max="10763" width="15.125" style="24" customWidth="1"/>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4" width="17.875" style="24" customWidth="1"/>
    <col min="11015" max="11016" width="13" style="24" customWidth="1"/>
    <col min="11017" max="11017" width="15.125" style="24" bestFit="1" customWidth="1"/>
    <col min="11018" max="11018" width="9" style="24"/>
    <col min="11019" max="11019" width="15.125" style="24" customWidth="1"/>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0" width="17.875" style="24" customWidth="1"/>
    <col min="11271" max="11272" width="13" style="24" customWidth="1"/>
    <col min="11273" max="11273" width="15.125" style="24" bestFit="1" customWidth="1"/>
    <col min="11274" max="11274" width="9" style="24"/>
    <col min="11275" max="11275" width="15.125" style="24" customWidth="1"/>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6" width="17.875" style="24" customWidth="1"/>
    <col min="11527" max="11528" width="13" style="24" customWidth="1"/>
    <col min="11529" max="11529" width="15.125" style="24" bestFit="1" customWidth="1"/>
    <col min="11530" max="11530" width="9" style="24"/>
    <col min="11531" max="11531" width="15.125" style="24" customWidth="1"/>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2" width="17.875" style="24" customWidth="1"/>
    <col min="11783" max="11784" width="13" style="24" customWidth="1"/>
    <col min="11785" max="11785" width="15.125" style="24" bestFit="1" customWidth="1"/>
    <col min="11786" max="11786" width="9" style="24"/>
    <col min="11787" max="11787" width="15.125" style="24" customWidth="1"/>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38" width="17.875" style="24" customWidth="1"/>
    <col min="12039" max="12040" width="13" style="24" customWidth="1"/>
    <col min="12041" max="12041" width="15.125" style="24" bestFit="1" customWidth="1"/>
    <col min="12042" max="12042" width="9" style="24"/>
    <col min="12043" max="12043" width="15.125" style="24" customWidth="1"/>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4" width="17.875" style="24" customWidth="1"/>
    <col min="12295" max="12296" width="13" style="24" customWidth="1"/>
    <col min="12297" max="12297" width="15.125" style="24" bestFit="1" customWidth="1"/>
    <col min="12298" max="12298" width="9" style="24"/>
    <col min="12299" max="12299" width="15.125" style="24" customWidth="1"/>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0" width="17.875" style="24" customWidth="1"/>
    <col min="12551" max="12552" width="13" style="24" customWidth="1"/>
    <col min="12553" max="12553" width="15.125" style="24" bestFit="1" customWidth="1"/>
    <col min="12554" max="12554" width="9" style="24"/>
    <col min="12555" max="12555" width="15.125" style="24" customWidth="1"/>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6" width="17.875" style="24" customWidth="1"/>
    <col min="12807" max="12808" width="13" style="24" customWidth="1"/>
    <col min="12809" max="12809" width="15.125" style="24" bestFit="1" customWidth="1"/>
    <col min="12810" max="12810" width="9" style="24"/>
    <col min="12811" max="12811" width="15.125" style="24" customWidth="1"/>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2" width="17.875" style="24" customWidth="1"/>
    <col min="13063" max="13064" width="13" style="24" customWidth="1"/>
    <col min="13065" max="13065" width="15.125" style="24" bestFit="1" customWidth="1"/>
    <col min="13066" max="13066" width="9" style="24"/>
    <col min="13067" max="13067" width="15.125" style="24" customWidth="1"/>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18" width="17.875" style="24" customWidth="1"/>
    <col min="13319" max="13320" width="13" style="24" customWidth="1"/>
    <col min="13321" max="13321" width="15.125" style="24" bestFit="1" customWidth="1"/>
    <col min="13322" max="13322" width="9" style="24"/>
    <col min="13323" max="13323" width="15.125" style="24" customWidth="1"/>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4" width="17.875" style="24" customWidth="1"/>
    <col min="13575" max="13576" width="13" style="24" customWidth="1"/>
    <col min="13577" max="13577" width="15.125" style="24" bestFit="1" customWidth="1"/>
    <col min="13578" max="13578" width="9" style="24"/>
    <col min="13579" max="13579" width="15.125" style="24" customWidth="1"/>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0" width="17.875" style="24" customWidth="1"/>
    <col min="13831" max="13832" width="13" style="24" customWidth="1"/>
    <col min="13833" max="13833" width="15.125" style="24" bestFit="1" customWidth="1"/>
    <col min="13834" max="13834" width="9" style="24"/>
    <col min="13835" max="13835" width="15.125" style="24" customWidth="1"/>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6" width="17.875" style="24" customWidth="1"/>
    <col min="14087" max="14088" width="13" style="24" customWidth="1"/>
    <col min="14089" max="14089" width="15.125" style="24" bestFit="1" customWidth="1"/>
    <col min="14090" max="14090" width="9" style="24"/>
    <col min="14091" max="14091" width="15.125" style="24" customWidth="1"/>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2" width="17.875" style="24" customWidth="1"/>
    <col min="14343" max="14344" width="13" style="24" customWidth="1"/>
    <col min="14345" max="14345" width="15.125" style="24" bestFit="1" customWidth="1"/>
    <col min="14346" max="14346" width="9" style="24"/>
    <col min="14347" max="14347" width="15.125" style="24" customWidth="1"/>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598" width="17.875" style="24" customWidth="1"/>
    <col min="14599" max="14600" width="13" style="24" customWidth="1"/>
    <col min="14601" max="14601" width="15.125" style="24" bestFit="1" customWidth="1"/>
    <col min="14602" max="14602" width="9" style="24"/>
    <col min="14603" max="14603" width="15.125" style="24" customWidth="1"/>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4" width="17.875" style="24" customWidth="1"/>
    <col min="14855" max="14856" width="13" style="24" customWidth="1"/>
    <col min="14857" max="14857" width="15.125" style="24" bestFit="1" customWidth="1"/>
    <col min="14858" max="14858" width="9" style="24"/>
    <col min="14859" max="14859" width="15.125" style="24" customWidth="1"/>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0" width="17.875" style="24" customWidth="1"/>
    <col min="15111" max="15112" width="13" style="24" customWidth="1"/>
    <col min="15113" max="15113" width="15.125" style="24" bestFit="1" customWidth="1"/>
    <col min="15114" max="15114" width="9" style="24"/>
    <col min="15115" max="15115" width="15.125" style="24" customWidth="1"/>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6" width="17.875" style="24" customWidth="1"/>
    <col min="15367" max="15368" width="13" style="24" customWidth="1"/>
    <col min="15369" max="15369" width="15.125" style="24" bestFit="1" customWidth="1"/>
    <col min="15370" max="15370" width="9" style="24"/>
    <col min="15371" max="15371" width="15.125" style="24" customWidth="1"/>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2" width="17.875" style="24" customWidth="1"/>
    <col min="15623" max="15624" width="13" style="24" customWidth="1"/>
    <col min="15625" max="15625" width="15.125" style="24" bestFit="1" customWidth="1"/>
    <col min="15626" max="15626" width="9" style="24"/>
    <col min="15627" max="15627" width="15.125" style="24" customWidth="1"/>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78" width="17.875" style="24" customWidth="1"/>
    <col min="15879" max="15880" width="13" style="24" customWidth="1"/>
    <col min="15881" max="15881" width="15.125" style="24" bestFit="1" customWidth="1"/>
    <col min="15882" max="15882" width="9" style="24"/>
    <col min="15883" max="15883" width="15.125" style="24" customWidth="1"/>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4" width="17.875" style="24" customWidth="1"/>
    <col min="16135" max="16136" width="13" style="24" customWidth="1"/>
    <col min="16137" max="16137" width="15.125" style="24" bestFit="1" customWidth="1"/>
    <col min="16138" max="16138" width="9" style="24"/>
    <col min="16139" max="16139" width="15.125" style="24"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[19]合計!C3</f>
        <v>京都府</v>
      </c>
      <c r="I1" s="24" t="s">
        <v>70</v>
      </c>
      <c r="K1" s="27" t="s">
        <v>71</v>
      </c>
    </row>
    <row r="2" spans="1:13" ht="54" customHeight="1">
      <c r="B2" s="28"/>
      <c r="E2" s="856" t="s">
        <v>72</v>
      </c>
      <c r="F2" s="856"/>
      <c r="G2" s="856"/>
      <c r="H2" s="29">
        <f>SUMIF(E8:E357,"PPS",H8:H357)</f>
        <v>386914</v>
      </c>
      <c r="I2" s="30"/>
      <c r="J2" s="27"/>
    </row>
    <row r="3" spans="1:13" ht="57" customHeight="1">
      <c r="B3" s="26"/>
      <c r="E3" s="856" t="s">
        <v>73</v>
      </c>
      <c r="F3" s="856"/>
      <c r="G3" s="856"/>
      <c r="H3" s="29">
        <f>M7</f>
        <v>968106</v>
      </c>
      <c r="I3" s="30"/>
      <c r="J3" s="31"/>
    </row>
    <row r="4" spans="1:13" s="31" customFormat="1" ht="55.5" customHeight="1">
      <c r="B4" s="32"/>
      <c r="E4" s="856" t="s">
        <v>74</v>
      </c>
      <c r="F4" s="856"/>
      <c r="G4" s="856"/>
      <c r="H4" s="33">
        <f>H3/I7</f>
        <v>0.97815161710769605</v>
      </c>
      <c r="I4" s="30"/>
      <c r="K4" s="34"/>
      <c r="L4" s="34"/>
    </row>
    <row r="5" spans="1:13" s="26" customFormat="1" ht="17.25" customHeight="1">
      <c r="B5" s="35"/>
      <c r="E5" s="36"/>
      <c r="F5" s="36"/>
      <c r="G5" s="36"/>
      <c r="H5" s="37"/>
      <c r="I5" s="38"/>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46" customFormat="1" ht="14.25" thickBot="1">
      <c r="B7" s="47" t="s">
        <v>88</v>
      </c>
      <c r="C7" s="47"/>
      <c r="D7" s="47"/>
      <c r="E7" s="47"/>
      <c r="F7" s="47"/>
      <c r="G7" s="47"/>
      <c r="H7" s="48">
        <f>SUM(H8:H357)</f>
        <v>968106</v>
      </c>
      <c r="I7" s="48">
        <f>SUM(I8:I357)</f>
        <v>989730</v>
      </c>
      <c r="J7" s="49">
        <f>H7/I7</f>
        <v>0.97815161710769605</v>
      </c>
      <c r="K7" s="50">
        <f>SUM(K8:K357)</f>
        <v>10821</v>
      </c>
      <c r="L7" s="51">
        <f>SUM(L8:L357)</f>
        <v>81589755</v>
      </c>
      <c r="M7" s="52">
        <f>SUM(M8:M357)</f>
        <v>968106</v>
      </c>
    </row>
    <row r="8" spans="1:13" ht="14.25" thickTop="1">
      <c r="A8" s="24">
        <v>1</v>
      </c>
      <c r="B8" s="53" t="s">
        <v>1032</v>
      </c>
      <c r="C8" s="54" t="s">
        <v>680</v>
      </c>
      <c r="D8" s="55" t="s">
        <v>1033</v>
      </c>
      <c r="E8" s="55" t="s">
        <v>117</v>
      </c>
      <c r="F8" s="54" t="s">
        <v>1034</v>
      </c>
      <c r="G8" s="56">
        <v>4</v>
      </c>
      <c r="H8" s="57">
        <v>62189</v>
      </c>
      <c r="I8" s="58">
        <v>62189</v>
      </c>
      <c r="J8" s="59">
        <f t="shared" ref="J8:J71" si="0">H8/I8</f>
        <v>1</v>
      </c>
      <c r="K8" s="58">
        <v>1700</v>
      </c>
      <c r="L8" s="58">
        <v>5532800</v>
      </c>
      <c r="M8" s="60">
        <v>62189</v>
      </c>
    </row>
    <row r="9" spans="1:13">
      <c r="A9" s="24">
        <v>2</v>
      </c>
      <c r="B9" s="61" t="s">
        <v>1035</v>
      </c>
      <c r="C9" s="54" t="s">
        <v>680</v>
      </c>
      <c r="D9" s="62" t="s">
        <v>182</v>
      </c>
      <c r="E9" s="55" t="s">
        <v>128</v>
      </c>
      <c r="F9" s="54" t="s">
        <v>1034</v>
      </c>
      <c r="G9" s="56">
        <v>5</v>
      </c>
      <c r="H9" s="57">
        <v>11018</v>
      </c>
      <c r="I9" s="58">
        <v>11378</v>
      </c>
      <c r="J9" s="33">
        <f t="shared" si="0"/>
        <v>0.96835999296888731</v>
      </c>
      <c r="K9" s="58">
        <v>1600</v>
      </c>
      <c r="L9" s="58">
        <v>5306100</v>
      </c>
      <c r="M9" s="63">
        <v>11018</v>
      </c>
    </row>
    <row r="10" spans="1:13">
      <c r="A10" s="24">
        <v>3</v>
      </c>
      <c r="B10" s="61" t="s">
        <v>1036</v>
      </c>
      <c r="C10" s="64" t="s">
        <v>1037</v>
      </c>
      <c r="D10" s="55" t="s">
        <v>1038</v>
      </c>
      <c r="E10" s="55" t="s">
        <v>117</v>
      </c>
      <c r="F10" s="54" t="s">
        <v>124</v>
      </c>
      <c r="G10" s="56">
        <v>7</v>
      </c>
      <c r="H10" s="57">
        <v>117875</v>
      </c>
      <c r="I10" s="58">
        <v>117875</v>
      </c>
      <c r="J10" s="33">
        <f t="shared" si="0"/>
        <v>1</v>
      </c>
      <c r="K10" s="58" t="s">
        <v>1039</v>
      </c>
      <c r="L10" s="58">
        <v>8850258</v>
      </c>
      <c r="M10" s="63">
        <v>117875</v>
      </c>
    </row>
    <row r="11" spans="1:13">
      <c r="A11" s="24">
        <v>4</v>
      </c>
      <c r="B11" s="61" t="s">
        <v>1040</v>
      </c>
      <c r="C11" s="54" t="s">
        <v>217</v>
      </c>
      <c r="D11" s="55" t="s">
        <v>1041</v>
      </c>
      <c r="E11" s="55" t="s">
        <v>128</v>
      </c>
      <c r="F11" s="54" t="s">
        <v>124</v>
      </c>
      <c r="G11" s="56">
        <v>5</v>
      </c>
      <c r="H11" s="57">
        <v>251919</v>
      </c>
      <c r="I11" s="58">
        <v>256547</v>
      </c>
      <c r="J11" s="33">
        <f t="shared" si="0"/>
        <v>0.98196042050774324</v>
      </c>
      <c r="K11" s="58" t="s">
        <v>1042</v>
      </c>
      <c r="L11" s="58">
        <v>19627597</v>
      </c>
      <c r="M11" s="63">
        <v>251919</v>
      </c>
    </row>
    <row r="12" spans="1:13" ht="24">
      <c r="A12" s="24">
        <v>5</v>
      </c>
      <c r="B12" s="61" t="s">
        <v>1043</v>
      </c>
      <c r="C12" s="54" t="s">
        <v>970</v>
      </c>
      <c r="D12" s="55" t="s">
        <v>1041</v>
      </c>
      <c r="E12" s="55" t="s">
        <v>128</v>
      </c>
      <c r="F12" s="54" t="s">
        <v>124</v>
      </c>
      <c r="G12" s="56">
        <v>5</v>
      </c>
      <c r="H12" s="57">
        <v>33836</v>
      </c>
      <c r="I12" s="58">
        <v>37822</v>
      </c>
      <c r="J12" s="33">
        <f t="shared" si="0"/>
        <v>0.89461160171328857</v>
      </c>
      <c r="K12" s="58">
        <v>630</v>
      </c>
      <c r="L12" s="58">
        <v>2865000</v>
      </c>
      <c r="M12" s="63">
        <v>33836</v>
      </c>
    </row>
    <row r="13" spans="1:13" s="65" customFormat="1" ht="24">
      <c r="A13" s="65">
        <v>6</v>
      </c>
      <c r="B13" s="61" t="s">
        <v>1044</v>
      </c>
      <c r="C13" s="54" t="s">
        <v>970</v>
      </c>
      <c r="D13" s="55" t="s">
        <v>1041</v>
      </c>
      <c r="E13" s="55" t="s">
        <v>128</v>
      </c>
      <c r="F13" s="54" t="s">
        <v>124</v>
      </c>
      <c r="G13" s="56">
        <v>5</v>
      </c>
      <c r="H13" s="57">
        <v>32242</v>
      </c>
      <c r="I13" s="58">
        <v>36003</v>
      </c>
      <c r="J13" s="59">
        <f t="shared" si="0"/>
        <v>0.8955364830708552</v>
      </c>
      <c r="K13" s="58">
        <v>600</v>
      </c>
      <c r="L13" s="58">
        <v>2832000</v>
      </c>
      <c r="M13" s="63">
        <v>32242</v>
      </c>
    </row>
    <row r="14" spans="1:13" s="65" customFormat="1" ht="24">
      <c r="A14" s="65">
        <v>7</v>
      </c>
      <c r="B14" s="61" t="s">
        <v>1045</v>
      </c>
      <c r="C14" s="54" t="s">
        <v>970</v>
      </c>
      <c r="D14" s="64" t="s">
        <v>1041</v>
      </c>
      <c r="E14" s="55" t="s">
        <v>128</v>
      </c>
      <c r="F14" s="54" t="s">
        <v>124</v>
      </c>
      <c r="G14" s="56">
        <v>5</v>
      </c>
      <c r="H14" s="57">
        <v>37405</v>
      </c>
      <c r="I14" s="58">
        <v>42440</v>
      </c>
      <c r="J14" s="59">
        <f t="shared" si="0"/>
        <v>0.88136192271442038</v>
      </c>
      <c r="K14" s="58">
        <v>750</v>
      </c>
      <c r="L14" s="58">
        <v>3179000</v>
      </c>
      <c r="M14" s="63">
        <v>37405</v>
      </c>
    </row>
    <row r="15" spans="1:13" ht="73.5" customHeight="1">
      <c r="A15" s="24">
        <v>8</v>
      </c>
      <c r="B15" s="61" t="s">
        <v>1046</v>
      </c>
      <c r="C15" s="54" t="s">
        <v>970</v>
      </c>
      <c r="D15" s="64" t="s">
        <v>1047</v>
      </c>
      <c r="E15" s="55" t="s">
        <v>128</v>
      </c>
      <c r="F15" s="54" t="s">
        <v>124</v>
      </c>
      <c r="G15" s="56">
        <v>3</v>
      </c>
      <c r="H15" s="57">
        <v>10042</v>
      </c>
      <c r="I15" s="58">
        <v>10525</v>
      </c>
      <c r="J15" s="33">
        <f t="shared" si="0"/>
        <v>0.95410926365795723</v>
      </c>
      <c r="K15" s="290" t="s">
        <v>1048</v>
      </c>
      <c r="L15" s="58">
        <v>869000</v>
      </c>
      <c r="M15" s="63">
        <v>10042</v>
      </c>
    </row>
    <row r="16" spans="1:13" ht="67.5">
      <c r="A16" s="24">
        <v>9</v>
      </c>
      <c r="B16" s="8" t="s">
        <v>1049</v>
      </c>
      <c r="C16" s="62" t="s">
        <v>970</v>
      </c>
      <c r="D16" s="62" t="s">
        <v>1047</v>
      </c>
      <c r="E16" s="66" t="s">
        <v>128</v>
      </c>
      <c r="F16" s="66" t="s">
        <v>124</v>
      </c>
      <c r="G16" s="67">
        <v>3</v>
      </c>
      <c r="H16" s="68">
        <v>10452</v>
      </c>
      <c r="I16" s="69">
        <v>13823</v>
      </c>
      <c r="J16" s="59">
        <f t="shared" si="0"/>
        <v>0.75613108587137379</v>
      </c>
      <c r="K16" s="290" t="s">
        <v>1048</v>
      </c>
      <c r="L16" s="58">
        <v>788000</v>
      </c>
      <c r="M16" s="63">
        <v>10452</v>
      </c>
    </row>
    <row r="17" spans="1:13">
      <c r="A17" s="24">
        <v>10</v>
      </c>
      <c r="B17" s="62" t="s">
        <v>1050</v>
      </c>
      <c r="C17" s="62" t="s">
        <v>970</v>
      </c>
      <c r="D17" s="62" t="s">
        <v>185</v>
      </c>
      <c r="E17" s="66" t="s">
        <v>117</v>
      </c>
      <c r="F17" s="66" t="s">
        <v>124</v>
      </c>
      <c r="G17" s="67">
        <v>3</v>
      </c>
      <c r="H17" s="68">
        <v>25982</v>
      </c>
      <c r="I17" s="69">
        <v>25982</v>
      </c>
      <c r="J17" s="59">
        <f t="shared" si="0"/>
        <v>1</v>
      </c>
      <c r="K17" s="58">
        <v>441</v>
      </c>
      <c r="L17" s="58">
        <v>2061000</v>
      </c>
      <c r="M17" s="63">
        <v>25982</v>
      </c>
    </row>
    <row r="18" spans="1:13" ht="27">
      <c r="A18" s="24">
        <v>11</v>
      </c>
      <c r="B18" s="8" t="s">
        <v>1051</v>
      </c>
      <c r="C18" s="62" t="s">
        <v>970</v>
      </c>
      <c r="D18" s="62" t="s">
        <v>185</v>
      </c>
      <c r="E18" s="66" t="s">
        <v>117</v>
      </c>
      <c r="F18" s="66" t="s">
        <v>124</v>
      </c>
      <c r="G18" s="67">
        <v>4</v>
      </c>
      <c r="H18" s="68">
        <v>375146</v>
      </c>
      <c r="I18" s="69">
        <v>375146</v>
      </c>
      <c r="J18" s="33">
        <f t="shared" si="0"/>
        <v>1</v>
      </c>
      <c r="K18" s="58">
        <v>5100</v>
      </c>
      <c r="L18" s="58">
        <v>29679000</v>
      </c>
      <c r="M18" s="63">
        <v>375146</v>
      </c>
    </row>
    <row r="19" spans="1:13">
      <c r="A19" s="24">
        <v>12</v>
      </c>
      <c r="B19" s="62"/>
      <c r="C19" s="62"/>
      <c r="D19" s="62"/>
      <c r="E19" s="66"/>
      <c r="F19" s="66"/>
      <c r="G19" s="67"/>
      <c r="H19" s="68"/>
      <c r="I19" s="69"/>
      <c r="J19" s="33" t="e">
        <f t="shared" si="0"/>
        <v>#DIV/0!</v>
      </c>
      <c r="K19" s="58"/>
      <c r="L19" s="58"/>
      <c r="M19" s="63"/>
    </row>
    <row r="20" spans="1:13">
      <c r="A20" s="24">
        <v>13</v>
      </c>
      <c r="B20" s="62"/>
      <c r="C20" s="62"/>
      <c r="D20" s="62"/>
      <c r="E20" s="66"/>
      <c r="F20" s="66"/>
      <c r="G20" s="67"/>
      <c r="H20" s="68"/>
      <c r="I20" s="69"/>
      <c r="J20" s="33" t="e">
        <f t="shared" si="0"/>
        <v>#DIV/0!</v>
      </c>
      <c r="K20" s="58"/>
      <c r="L20" s="58"/>
      <c r="M20" s="63"/>
    </row>
    <row r="21" spans="1:13">
      <c r="A21" s="24">
        <v>14</v>
      </c>
      <c r="B21" s="62"/>
      <c r="C21" s="62"/>
      <c r="D21" s="62"/>
      <c r="E21" s="66"/>
      <c r="F21" s="66"/>
      <c r="G21" s="67"/>
      <c r="H21" s="68"/>
      <c r="I21" s="69"/>
      <c r="J21" s="33" t="e">
        <f t="shared" si="0"/>
        <v>#DIV/0!</v>
      </c>
      <c r="K21" s="58"/>
      <c r="L21" s="58"/>
      <c r="M21" s="63"/>
    </row>
    <row r="22" spans="1:13">
      <c r="A22" s="24">
        <v>15</v>
      </c>
      <c r="B22" s="62"/>
      <c r="C22" s="62"/>
      <c r="D22" s="62"/>
      <c r="E22" s="66"/>
      <c r="F22" s="66"/>
      <c r="G22" s="67"/>
      <c r="H22" s="68"/>
      <c r="I22" s="69"/>
      <c r="J22" s="59" t="e">
        <f t="shared" si="0"/>
        <v>#DIV/0!</v>
      </c>
      <c r="K22" s="58"/>
      <c r="L22" s="58"/>
      <c r="M22" s="63"/>
    </row>
    <row r="23" spans="1:13">
      <c r="A23" s="65">
        <v>16</v>
      </c>
      <c r="B23" s="62"/>
      <c r="C23" s="62"/>
      <c r="D23" s="62"/>
      <c r="E23" s="66"/>
      <c r="F23" s="66"/>
      <c r="G23" s="67"/>
      <c r="H23" s="68"/>
      <c r="I23" s="69"/>
      <c r="J23" s="59" t="e">
        <f t="shared" si="0"/>
        <v>#DIV/0!</v>
      </c>
      <c r="K23" s="58"/>
      <c r="L23" s="58"/>
      <c r="M23" s="63"/>
    </row>
    <row r="24" spans="1:13">
      <c r="A24" s="65">
        <v>17</v>
      </c>
      <c r="B24" s="62"/>
      <c r="C24" s="62"/>
      <c r="D24" s="62"/>
      <c r="E24" s="66"/>
      <c r="F24" s="66"/>
      <c r="G24" s="67"/>
      <c r="H24" s="68"/>
      <c r="I24" s="69"/>
      <c r="J24" s="33" t="e">
        <f t="shared" si="0"/>
        <v>#DIV/0!</v>
      </c>
      <c r="K24" s="58"/>
      <c r="L24" s="58"/>
      <c r="M24" s="63"/>
    </row>
    <row r="25" spans="1:13">
      <c r="A25" s="24">
        <v>18</v>
      </c>
      <c r="B25" s="62"/>
      <c r="C25" s="62"/>
      <c r="D25" s="62"/>
      <c r="E25" s="66"/>
      <c r="F25" s="66"/>
      <c r="G25" s="67"/>
      <c r="H25" s="68"/>
      <c r="I25" s="69"/>
      <c r="J25" s="59" t="e">
        <f t="shared" si="0"/>
        <v>#DIV/0!</v>
      </c>
      <c r="K25" s="58"/>
      <c r="L25" s="58"/>
      <c r="M25" s="63"/>
    </row>
    <row r="26" spans="1:13">
      <c r="A26" s="24">
        <v>19</v>
      </c>
      <c r="B26" s="62"/>
      <c r="C26" s="62"/>
      <c r="D26" s="62"/>
      <c r="E26" s="66"/>
      <c r="F26" s="66"/>
      <c r="G26" s="67"/>
      <c r="H26" s="68"/>
      <c r="I26" s="69"/>
      <c r="J26" s="59" t="e">
        <f t="shared" si="0"/>
        <v>#DIV/0!</v>
      </c>
      <c r="K26" s="58"/>
      <c r="L26" s="58"/>
      <c r="M26" s="63"/>
    </row>
    <row r="27" spans="1:13">
      <c r="A27" s="24">
        <v>20</v>
      </c>
      <c r="B27" s="62"/>
      <c r="C27" s="62"/>
      <c r="D27" s="62"/>
      <c r="E27" s="66"/>
      <c r="F27" s="66"/>
      <c r="G27" s="67"/>
      <c r="H27" s="68"/>
      <c r="I27" s="69"/>
      <c r="J27" s="33" t="e">
        <f t="shared" si="0"/>
        <v>#DIV/0!</v>
      </c>
      <c r="K27" s="58"/>
      <c r="L27" s="58"/>
      <c r="M27" s="63"/>
    </row>
    <row r="28" spans="1:13">
      <c r="A28" s="24">
        <v>21</v>
      </c>
      <c r="B28" s="62"/>
      <c r="C28" s="62"/>
      <c r="D28" s="62"/>
      <c r="E28" s="66"/>
      <c r="F28" s="66"/>
      <c r="G28" s="67"/>
      <c r="H28" s="68"/>
      <c r="I28" s="69"/>
      <c r="J28" s="33" t="e">
        <f t="shared" si="0"/>
        <v>#DIV/0!</v>
      </c>
      <c r="K28" s="58"/>
      <c r="L28" s="58"/>
      <c r="M28" s="63"/>
    </row>
    <row r="29" spans="1:13">
      <c r="A29" s="24">
        <v>22</v>
      </c>
      <c r="B29" s="62"/>
      <c r="C29" s="62"/>
      <c r="D29" s="62"/>
      <c r="E29" s="66"/>
      <c r="F29" s="66"/>
      <c r="G29" s="67"/>
      <c r="H29" s="68"/>
      <c r="I29" s="69"/>
      <c r="J29" s="33" t="e">
        <f t="shared" si="0"/>
        <v>#DIV/0!</v>
      </c>
      <c r="K29" s="58"/>
      <c r="L29" s="58"/>
      <c r="M29" s="63"/>
    </row>
    <row r="30" spans="1:13">
      <c r="A30" s="24">
        <v>23</v>
      </c>
      <c r="B30" s="62"/>
      <c r="C30" s="62"/>
      <c r="D30" s="62"/>
      <c r="E30" s="66"/>
      <c r="F30" s="66"/>
      <c r="G30" s="67"/>
      <c r="H30" s="68"/>
      <c r="I30" s="69"/>
      <c r="J30" s="33" t="e">
        <f t="shared" si="0"/>
        <v>#DIV/0!</v>
      </c>
      <c r="K30" s="58"/>
      <c r="L30" s="58"/>
      <c r="M30" s="63"/>
    </row>
    <row r="31" spans="1:13">
      <c r="A31" s="24">
        <v>24</v>
      </c>
      <c r="B31" s="62"/>
      <c r="C31" s="62"/>
      <c r="D31" s="62"/>
      <c r="E31" s="66"/>
      <c r="F31" s="66"/>
      <c r="G31" s="67"/>
      <c r="H31" s="68"/>
      <c r="I31" s="69"/>
      <c r="J31" s="59" t="e">
        <f t="shared" si="0"/>
        <v>#DIV/0!</v>
      </c>
      <c r="K31" s="58"/>
      <c r="L31" s="58"/>
      <c r="M31" s="63"/>
    </row>
    <row r="32" spans="1:13">
      <c r="A32" s="24">
        <v>25</v>
      </c>
      <c r="B32" s="62"/>
      <c r="C32" s="62"/>
      <c r="D32" s="62"/>
      <c r="E32" s="66"/>
      <c r="F32" s="66"/>
      <c r="G32" s="67"/>
      <c r="H32" s="68"/>
      <c r="I32" s="69"/>
      <c r="J32" s="59" t="e">
        <f t="shared" si="0"/>
        <v>#DIV/0!</v>
      </c>
      <c r="K32" s="58"/>
      <c r="L32" s="58"/>
      <c r="M32" s="63"/>
    </row>
    <row r="33" spans="1:13">
      <c r="A33" s="65">
        <v>26</v>
      </c>
      <c r="B33" s="62"/>
      <c r="C33" s="62"/>
      <c r="D33" s="62"/>
      <c r="E33" s="66"/>
      <c r="F33" s="66"/>
      <c r="G33" s="67"/>
      <c r="H33" s="68"/>
      <c r="I33" s="69"/>
      <c r="J33" s="33" t="e">
        <f t="shared" si="0"/>
        <v>#DIV/0!</v>
      </c>
      <c r="K33" s="58"/>
      <c r="L33" s="58"/>
      <c r="M33" s="63"/>
    </row>
    <row r="34" spans="1:13">
      <c r="A34" s="65">
        <v>27</v>
      </c>
      <c r="B34" s="62"/>
      <c r="C34" s="62"/>
      <c r="D34" s="62"/>
      <c r="E34" s="66"/>
      <c r="F34" s="66"/>
      <c r="G34" s="67"/>
      <c r="H34" s="68"/>
      <c r="I34" s="69"/>
      <c r="J34" s="59" t="e">
        <f t="shared" si="0"/>
        <v>#DIV/0!</v>
      </c>
      <c r="K34" s="58"/>
      <c r="L34" s="58"/>
      <c r="M34" s="63"/>
    </row>
    <row r="35" spans="1:13">
      <c r="A35" s="24">
        <v>28</v>
      </c>
      <c r="B35" s="62"/>
      <c r="C35" s="62"/>
      <c r="D35" s="62"/>
      <c r="E35" s="66"/>
      <c r="F35" s="66"/>
      <c r="G35" s="67"/>
      <c r="H35" s="68"/>
      <c r="I35" s="69"/>
      <c r="J35" s="59" t="e">
        <f t="shared" si="0"/>
        <v>#DIV/0!</v>
      </c>
      <c r="K35" s="58"/>
      <c r="L35" s="58"/>
      <c r="M35" s="63"/>
    </row>
    <row r="36" spans="1:13">
      <c r="A36" s="24">
        <v>29</v>
      </c>
      <c r="B36" s="62"/>
      <c r="C36" s="62"/>
      <c r="D36" s="62"/>
      <c r="E36" s="66"/>
      <c r="F36" s="66"/>
      <c r="G36" s="67"/>
      <c r="H36" s="68"/>
      <c r="I36" s="69"/>
      <c r="J36" s="33" t="e">
        <f t="shared" si="0"/>
        <v>#DIV/0!</v>
      </c>
      <c r="K36" s="58"/>
      <c r="L36" s="58"/>
      <c r="M36" s="63"/>
    </row>
    <row r="37" spans="1:13">
      <c r="A37" s="24">
        <v>30</v>
      </c>
      <c r="B37" s="62"/>
      <c r="C37" s="62"/>
      <c r="D37" s="62"/>
      <c r="E37" s="66"/>
      <c r="F37" s="66"/>
      <c r="G37" s="67"/>
      <c r="H37" s="68"/>
      <c r="I37" s="69"/>
      <c r="J37" s="33" t="e">
        <f t="shared" si="0"/>
        <v>#DIV/0!</v>
      </c>
      <c r="K37" s="58"/>
      <c r="L37" s="58"/>
      <c r="M37" s="63"/>
    </row>
    <row r="38" spans="1:13">
      <c r="A38" s="24">
        <v>31</v>
      </c>
      <c r="B38" s="62"/>
      <c r="C38" s="62"/>
      <c r="D38" s="62"/>
      <c r="E38" s="66"/>
      <c r="F38" s="66"/>
      <c r="G38" s="67"/>
      <c r="H38" s="68"/>
      <c r="I38" s="69"/>
      <c r="J38" s="33" t="e">
        <f t="shared" si="0"/>
        <v>#DIV/0!</v>
      </c>
      <c r="K38" s="58"/>
      <c r="L38" s="58"/>
      <c r="M38" s="63"/>
    </row>
    <row r="39" spans="1:13">
      <c r="A39" s="24">
        <v>32</v>
      </c>
      <c r="B39" s="62"/>
      <c r="C39" s="62"/>
      <c r="D39" s="62"/>
      <c r="E39" s="66"/>
      <c r="F39" s="66"/>
      <c r="G39" s="67"/>
      <c r="H39" s="68"/>
      <c r="I39" s="69"/>
      <c r="J39" s="33" t="e">
        <f t="shared" si="0"/>
        <v>#DIV/0!</v>
      </c>
      <c r="K39" s="58"/>
      <c r="L39" s="58"/>
      <c r="M39" s="63"/>
    </row>
    <row r="40" spans="1:13">
      <c r="A40" s="24">
        <v>33</v>
      </c>
      <c r="B40" s="62"/>
      <c r="C40" s="62"/>
      <c r="D40" s="62"/>
      <c r="E40" s="66"/>
      <c r="F40" s="66"/>
      <c r="G40" s="67"/>
      <c r="H40" s="68"/>
      <c r="I40" s="69"/>
      <c r="J40" s="59" t="e">
        <f t="shared" si="0"/>
        <v>#DIV/0!</v>
      </c>
      <c r="K40" s="58"/>
      <c r="L40" s="58"/>
      <c r="M40" s="63"/>
    </row>
    <row r="41" spans="1:13">
      <c r="A41" s="24">
        <v>34</v>
      </c>
      <c r="B41" s="62"/>
      <c r="C41" s="62"/>
      <c r="D41" s="62"/>
      <c r="E41" s="66"/>
      <c r="F41" s="66"/>
      <c r="G41" s="67"/>
      <c r="H41" s="68"/>
      <c r="I41" s="69"/>
      <c r="J41" s="59" t="e">
        <f t="shared" si="0"/>
        <v>#DIV/0!</v>
      </c>
      <c r="K41" s="58"/>
      <c r="L41" s="58"/>
      <c r="M41" s="63"/>
    </row>
    <row r="42" spans="1:13">
      <c r="A42" s="24">
        <v>35</v>
      </c>
      <c r="B42" s="62"/>
      <c r="C42" s="62"/>
      <c r="D42" s="62"/>
      <c r="E42" s="66"/>
      <c r="F42" s="66"/>
      <c r="G42" s="67"/>
      <c r="H42" s="68"/>
      <c r="I42" s="69"/>
      <c r="J42" s="33" t="e">
        <f t="shared" si="0"/>
        <v>#DIV/0!</v>
      </c>
      <c r="K42" s="58"/>
      <c r="L42" s="58"/>
      <c r="M42" s="63"/>
    </row>
    <row r="43" spans="1:13">
      <c r="A43" s="65">
        <v>36</v>
      </c>
      <c r="B43" s="62"/>
      <c r="C43" s="62"/>
      <c r="D43" s="62"/>
      <c r="E43" s="66"/>
      <c r="F43" s="66"/>
      <c r="G43" s="67"/>
      <c r="H43" s="68"/>
      <c r="I43" s="69"/>
      <c r="J43" s="59" t="e">
        <f t="shared" si="0"/>
        <v>#DIV/0!</v>
      </c>
      <c r="K43" s="58"/>
      <c r="L43" s="58"/>
      <c r="M43" s="63"/>
    </row>
    <row r="44" spans="1:13">
      <c r="A44" s="65">
        <v>37</v>
      </c>
      <c r="B44" s="62"/>
      <c r="C44" s="62"/>
      <c r="D44" s="62"/>
      <c r="E44" s="66"/>
      <c r="F44" s="66"/>
      <c r="G44" s="67"/>
      <c r="H44" s="68"/>
      <c r="I44" s="69"/>
      <c r="J44" s="59" t="e">
        <f t="shared" si="0"/>
        <v>#DIV/0!</v>
      </c>
      <c r="K44" s="58"/>
      <c r="L44" s="58"/>
      <c r="M44" s="63"/>
    </row>
    <row r="45" spans="1:13">
      <c r="A45" s="24">
        <v>38</v>
      </c>
      <c r="B45" s="62"/>
      <c r="C45" s="62"/>
      <c r="D45" s="62"/>
      <c r="E45" s="66"/>
      <c r="F45" s="66"/>
      <c r="G45" s="67"/>
      <c r="H45" s="68"/>
      <c r="I45" s="69"/>
      <c r="J45" s="33" t="e">
        <f t="shared" si="0"/>
        <v>#DIV/0!</v>
      </c>
      <c r="K45" s="58"/>
      <c r="L45" s="58"/>
      <c r="M45" s="63"/>
    </row>
    <row r="46" spans="1:13">
      <c r="A46" s="24">
        <v>39</v>
      </c>
      <c r="B46" s="62"/>
      <c r="C46" s="62"/>
      <c r="D46" s="62"/>
      <c r="E46" s="66"/>
      <c r="F46" s="66"/>
      <c r="G46" s="67"/>
      <c r="H46" s="68"/>
      <c r="I46" s="69"/>
      <c r="J46" s="33" t="e">
        <f t="shared" si="0"/>
        <v>#DIV/0!</v>
      </c>
      <c r="K46" s="58"/>
      <c r="L46" s="58"/>
      <c r="M46" s="63"/>
    </row>
    <row r="47" spans="1:13">
      <c r="A47" s="24">
        <v>40</v>
      </c>
      <c r="B47" s="62"/>
      <c r="C47" s="62"/>
      <c r="D47" s="62"/>
      <c r="E47" s="66"/>
      <c r="F47" s="66"/>
      <c r="G47" s="67"/>
      <c r="H47" s="68"/>
      <c r="I47" s="69"/>
      <c r="J47" s="33" t="e">
        <f t="shared" si="0"/>
        <v>#DIV/0!</v>
      </c>
      <c r="K47" s="58"/>
      <c r="L47" s="58"/>
      <c r="M47" s="63"/>
    </row>
    <row r="48" spans="1:13">
      <c r="A48" s="24">
        <v>41</v>
      </c>
      <c r="B48" s="41"/>
      <c r="C48" s="41"/>
      <c r="D48" s="41"/>
      <c r="E48" s="70"/>
      <c r="F48" s="70"/>
      <c r="G48" s="43"/>
      <c r="H48" s="71"/>
      <c r="I48" s="72"/>
      <c r="J48" s="33" t="e">
        <f t="shared" si="0"/>
        <v>#DIV/0!</v>
      </c>
      <c r="K48" s="42"/>
      <c r="L48" s="42"/>
      <c r="M48" s="41"/>
    </row>
    <row r="49" spans="1:13">
      <c r="A49" s="24">
        <v>42</v>
      </c>
      <c r="B49" s="41"/>
      <c r="C49" s="41"/>
      <c r="D49" s="41"/>
      <c r="E49" s="70"/>
      <c r="F49" s="70"/>
      <c r="G49" s="43"/>
      <c r="H49" s="71"/>
      <c r="I49" s="72"/>
      <c r="J49" s="59" t="e">
        <f t="shared" si="0"/>
        <v>#DIV/0!</v>
      </c>
      <c r="K49" s="42"/>
      <c r="L49" s="42"/>
      <c r="M49" s="41"/>
    </row>
    <row r="50" spans="1:13">
      <c r="A50" s="24">
        <v>43</v>
      </c>
      <c r="B50" s="41"/>
      <c r="C50" s="41"/>
      <c r="D50" s="41"/>
      <c r="E50" s="70"/>
      <c r="F50" s="70"/>
      <c r="G50" s="43"/>
      <c r="H50" s="71"/>
      <c r="I50" s="72"/>
      <c r="J50" s="59" t="e">
        <f t="shared" si="0"/>
        <v>#DIV/0!</v>
      </c>
      <c r="K50" s="42"/>
      <c r="L50" s="42"/>
      <c r="M50" s="41"/>
    </row>
    <row r="51" spans="1:13">
      <c r="A51" s="24">
        <v>44</v>
      </c>
      <c r="B51" s="41"/>
      <c r="C51" s="41"/>
      <c r="D51" s="41"/>
      <c r="E51" s="70"/>
      <c r="F51" s="70"/>
      <c r="G51" s="43"/>
      <c r="H51" s="71"/>
      <c r="I51" s="72"/>
      <c r="J51" s="33" t="e">
        <f t="shared" si="0"/>
        <v>#DIV/0!</v>
      </c>
      <c r="K51" s="42"/>
      <c r="L51" s="42"/>
      <c r="M51" s="41"/>
    </row>
    <row r="52" spans="1:13">
      <c r="A52" s="24">
        <v>45</v>
      </c>
      <c r="B52" s="41"/>
      <c r="C52" s="41"/>
      <c r="D52" s="41"/>
      <c r="E52" s="70"/>
      <c r="F52" s="70"/>
      <c r="G52" s="43"/>
      <c r="H52" s="71"/>
      <c r="I52" s="72"/>
      <c r="J52" s="59" t="e">
        <f t="shared" si="0"/>
        <v>#DIV/0!</v>
      </c>
      <c r="K52" s="42"/>
      <c r="L52" s="42"/>
      <c r="M52" s="41"/>
    </row>
    <row r="53" spans="1:13">
      <c r="A53" s="65">
        <v>46</v>
      </c>
      <c r="B53" s="41"/>
      <c r="C53" s="41"/>
      <c r="D53" s="41"/>
      <c r="E53" s="70"/>
      <c r="F53" s="70"/>
      <c r="G53" s="43"/>
      <c r="H53" s="71"/>
      <c r="I53" s="72"/>
      <c r="J53" s="59" t="e">
        <f t="shared" si="0"/>
        <v>#DIV/0!</v>
      </c>
      <c r="K53" s="42"/>
      <c r="L53" s="42"/>
      <c r="M53" s="41"/>
    </row>
    <row r="54" spans="1:13">
      <c r="A54" s="65">
        <v>47</v>
      </c>
      <c r="B54" s="41"/>
      <c r="C54" s="41"/>
      <c r="D54" s="41"/>
      <c r="E54" s="70"/>
      <c r="F54" s="70"/>
      <c r="G54" s="43"/>
      <c r="H54" s="71"/>
      <c r="I54" s="72"/>
      <c r="J54" s="33" t="e">
        <f t="shared" si="0"/>
        <v>#DIV/0!</v>
      </c>
      <c r="K54" s="42"/>
      <c r="L54" s="42"/>
      <c r="M54" s="41"/>
    </row>
    <row r="55" spans="1:13">
      <c r="A55" s="24">
        <v>48</v>
      </c>
      <c r="B55" s="41"/>
      <c r="C55" s="41"/>
      <c r="D55" s="41"/>
      <c r="E55" s="70"/>
      <c r="F55" s="70"/>
      <c r="G55" s="43"/>
      <c r="H55" s="71"/>
      <c r="I55" s="72"/>
      <c r="J55" s="33" t="e">
        <f t="shared" si="0"/>
        <v>#DIV/0!</v>
      </c>
      <c r="K55" s="42"/>
      <c r="L55" s="42"/>
      <c r="M55" s="41"/>
    </row>
    <row r="56" spans="1:13">
      <c r="A56" s="24">
        <v>49</v>
      </c>
      <c r="B56" s="41"/>
      <c r="C56" s="41"/>
      <c r="D56" s="41"/>
      <c r="E56" s="70"/>
      <c r="F56" s="70"/>
      <c r="G56" s="43"/>
      <c r="H56" s="71"/>
      <c r="I56" s="72"/>
      <c r="J56" s="33" t="e">
        <f t="shared" si="0"/>
        <v>#DIV/0!</v>
      </c>
      <c r="K56" s="42"/>
      <c r="L56" s="42"/>
      <c r="M56" s="41"/>
    </row>
    <row r="57" spans="1:13">
      <c r="A57" s="24">
        <v>50</v>
      </c>
      <c r="B57" s="41"/>
      <c r="C57" s="41"/>
      <c r="D57" s="41"/>
      <c r="E57" s="70"/>
      <c r="F57" s="70"/>
      <c r="G57" s="43"/>
      <c r="H57" s="71"/>
      <c r="I57" s="72"/>
      <c r="J57" s="33" t="e">
        <f t="shared" si="0"/>
        <v>#DIV/0!</v>
      </c>
      <c r="K57" s="42"/>
      <c r="L57" s="42"/>
      <c r="M57" s="41"/>
    </row>
    <row r="58" spans="1:13">
      <c r="A58" s="24">
        <v>51</v>
      </c>
      <c r="B58" s="41"/>
      <c r="C58" s="41"/>
      <c r="D58" s="41"/>
      <c r="E58" s="70"/>
      <c r="F58" s="70"/>
      <c r="G58" s="43"/>
      <c r="H58" s="71"/>
      <c r="I58" s="72"/>
      <c r="J58" s="59" t="e">
        <f t="shared" si="0"/>
        <v>#DIV/0!</v>
      </c>
      <c r="K58" s="42"/>
      <c r="L58" s="42"/>
      <c r="M58" s="41"/>
    </row>
    <row r="59" spans="1:13">
      <c r="A59" s="24">
        <v>52</v>
      </c>
      <c r="B59" s="41"/>
      <c r="C59" s="41"/>
      <c r="D59" s="41"/>
      <c r="E59" s="70"/>
      <c r="F59" s="70"/>
      <c r="G59" s="43"/>
      <c r="H59" s="71"/>
      <c r="I59" s="72"/>
      <c r="J59" s="59" t="e">
        <f t="shared" si="0"/>
        <v>#DIV/0!</v>
      </c>
      <c r="K59" s="42"/>
      <c r="L59" s="42"/>
      <c r="M59" s="41"/>
    </row>
    <row r="60" spans="1:13">
      <c r="A60" s="24">
        <v>53</v>
      </c>
      <c r="B60" s="41"/>
      <c r="C60" s="41"/>
      <c r="D60" s="41"/>
      <c r="E60" s="70"/>
      <c r="F60" s="70"/>
      <c r="G60" s="43"/>
      <c r="H60" s="71"/>
      <c r="I60" s="72"/>
      <c r="J60" s="33" t="e">
        <f t="shared" si="0"/>
        <v>#DIV/0!</v>
      </c>
      <c r="K60" s="42"/>
      <c r="L60" s="42"/>
      <c r="M60" s="41"/>
    </row>
    <row r="61" spans="1:13">
      <c r="A61" s="24">
        <v>54</v>
      </c>
      <c r="B61" s="41"/>
      <c r="C61" s="41"/>
      <c r="D61" s="41"/>
      <c r="E61" s="70"/>
      <c r="F61" s="70"/>
      <c r="G61" s="43"/>
      <c r="H61" s="71"/>
      <c r="I61" s="72"/>
      <c r="J61" s="59" t="e">
        <f t="shared" si="0"/>
        <v>#DIV/0!</v>
      </c>
      <c r="K61" s="42"/>
      <c r="L61" s="42"/>
      <c r="M61" s="41"/>
    </row>
    <row r="62" spans="1:13">
      <c r="A62" s="24">
        <v>55</v>
      </c>
      <c r="B62" s="41"/>
      <c r="C62" s="41"/>
      <c r="D62" s="41"/>
      <c r="E62" s="70"/>
      <c r="F62" s="70"/>
      <c r="G62" s="43"/>
      <c r="H62" s="71"/>
      <c r="I62" s="72"/>
      <c r="J62" s="59" t="e">
        <f t="shared" si="0"/>
        <v>#DIV/0!</v>
      </c>
      <c r="K62" s="42"/>
      <c r="L62" s="42"/>
      <c r="M62" s="41"/>
    </row>
    <row r="63" spans="1:13">
      <c r="A63" s="65">
        <v>56</v>
      </c>
      <c r="B63" s="41"/>
      <c r="C63" s="41"/>
      <c r="D63" s="41"/>
      <c r="E63" s="70"/>
      <c r="F63" s="70"/>
      <c r="G63" s="43"/>
      <c r="H63" s="71"/>
      <c r="I63" s="72"/>
      <c r="J63" s="33" t="e">
        <f t="shared" si="0"/>
        <v>#DIV/0!</v>
      </c>
      <c r="K63" s="42"/>
      <c r="L63" s="42"/>
      <c r="M63" s="41"/>
    </row>
    <row r="64" spans="1:13">
      <c r="A64" s="65">
        <v>57</v>
      </c>
      <c r="B64" s="41"/>
      <c r="C64" s="41"/>
      <c r="D64" s="41"/>
      <c r="E64" s="70"/>
      <c r="F64" s="70"/>
      <c r="G64" s="43"/>
      <c r="H64" s="71"/>
      <c r="I64" s="72"/>
      <c r="J64" s="33" t="e">
        <f t="shared" si="0"/>
        <v>#DIV/0!</v>
      </c>
      <c r="K64" s="42"/>
      <c r="L64" s="42"/>
      <c r="M64" s="41"/>
    </row>
    <row r="65" spans="1:13">
      <c r="A65" s="24">
        <v>58</v>
      </c>
      <c r="B65" s="41"/>
      <c r="C65" s="41"/>
      <c r="D65" s="41"/>
      <c r="E65" s="70"/>
      <c r="F65" s="70"/>
      <c r="G65" s="43"/>
      <c r="H65" s="71"/>
      <c r="I65" s="72"/>
      <c r="J65" s="33" t="e">
        <f t="shared" si="0"/>
        <v>#DIV/0!</v>
      </c>
      <c r="K65" s="42"/>
      <c r="L65" s="42"/>
      <c r="M65" s="41"/>
    </row>
    <row r="66" spans="1:13">
      <c r="A66" s="24">
        <v>59</v>
      </c>
      <c r="B66" s="41"/>
      <c r="C66" s="41"/>
      <c r="D66" s="41"/>
      <c r="E66" s="70"/>
      <c r="F66" s="70"/>
      <c r="G66" s="43"/>
      <c r="H66" s="71"/>
      <c r="I66" s="72"/>
      <c r="J66" s="33" t="e">
        <f t="shared" si="0"/>
        <v>#DIV/0!</v>
      </c>
      <c r="K66" s="42"/>
      <c r="L66" s="42"/>
      <c r="M66" s="41"/>
    </row>
    <row r="67" spans="1:13">
      <c r="A67" s="24">
        <v>60</v>
      </c>
      <c r="B67" s="41"/>
      <c r="C67" s="41"/>
      <c r="D67" s="41"/>
      <c r="E67" s="70"/>
      <c r="F67" s="70"/>
      <c r="G67" s="43"/>
      <c r="H67" s="71"/>
      <c r="I67" s="72"/>
      <c r="J67" s="59" t="e">
        <f t="shared" si="0"/>
        <v>#DIV/0!</v>
      </c>
      <c r="K67" s="42"/>
      <c r="L67" s="42"/>
      <c r="M67" s="41"/>
    </row>
    <row r="68" spans="1:13">
      <c r="A68" s="24">
        <v>61</v>
      </c>
      <c r="B68" s="41"/>
      <c r="C68" s="41"/>
      <c r="D68" s="41"/>
      <c r="E68" s="70"/>
      <c r="F68" s="70"/>
      <c r="G68" s="43"/>
      <c r="H68" s="71"/>
      <c r="I68" s="72"/>
      <c r="J68" s="59" t="e">
        <f t="shared" si="0"/>
        <v>#DIV/0!</v>
      </c>
      <c r="K68" s="42"/>
      <c r="L68" s="42"/>
      <c r="M68" s="41"/>
    </row>
    <row r="69" spans="1:13">
      <c r="A69" s="24">
        <v>62</v>
      </c>
      <c r="B69" s="41"/>
      <c r="C69" s="41"/>
      <c r="D69" s="41"/>
      <c r="E69" s="70"/>
      <c r="F69" s="70"/>
      <c r="G69" s="43"/>
      <c r="H69" s="71"/>
      <c r="I69" s="72"/>
      <c r="J69" s="33" t="e">
        <f t="shared" si="0"/>
        <v>#DIV/0!</v>
      </c>
      <c r="K69" s="42"/>
      <c r="L69" s="42"/>
      <c r="M69" s="41"/>
    </row>
    <row r="70" spans="1:13">
      <c r="A70" s="24">
        <v>63</v>
      </c>
      <c r="B70" s="41"/>
      <c r="C70" s="41"/>
      <c r="D70" s="41"/>
      <c r="E70" s="70"/>
      <c r="F70" s="70"/>
      <c r="G70" s="43"/>
      <c r="H70" s="71"/>
      <c r="I70" s="72"/>
      <c r="J70" s="59" t="e">
        <f t="shared" si="0"/>
        <v>#DIV/0!</v>
      </c>
      <c r="K70" s="42"/>
      <c r="L70" s="42"/>
      <c r="M70" s="41"/>
    </row>
    <row r="71" spans="1:13">
      <c r="A71" s="24">
        <v>64</v>
      </c>
      <c r="B71" s="41"/>
      <c r="C71" s="41"/>
      <c r="D71" s="41"/>
      <c r="E71" s="70"/>
      <c r="F71" s="70"/>
      <c r="G71" s="43"/>
      <c r="H71" s="71"/>
      <c r="I71" s="72"/>
      <c r="J71" s="59" t="e">
        <f t="shared" si="0"/>
        <v>#DIV/0!</v>
      </c>
      <c r="K71" s="42"/>
      <c r="L71" s="42"/>
      <c r="M71" s="41"/>
    </row>
    <row r="72" spans="1:13">
      <c r="A72" s="24">
        <v>65</v>
      </c>
      <c r="B72" s="41"/>
      <c r="C72" s="41"/>
      <c r="D72" s="41"/>
      <c r="E72" s="70"/>
      <c r="F72" s="70"/>
      <c r="G72" s="43"/>
      <c r="H72" s="71"/>
      <c r="I72" s="72"/>
      <c r="J72" s="33" t="e">
        <f t="shared" ref="J72:J135" si="1">H72/I72</f>
        <v>#DIV/0!</v>
      </c>
      <c r="K72" s="42"/>
      <c r="L72" s="42"/>
      <c r="M72" s="41"/>
    </row>
    <row r="73" spans="1:13">
      <c r="A73" s="65">
        <v>66</v>
      </c>
      <c r="B73" s="41"/>
      <c r="C73" s="41"/>
      <c r="D73" s="41"/>
      <c r="E73" s="70"/>
      <c r="F73" s="70"/>
      <c r="G73" s="43"/>
      <c r="H73" s="71"/>
      <c r="I73" s="72"/>
      <c r="J73" s="33" t="e">
        <f t="shared" si="1"/>
        <v>#DIV/0!</v>
      </c>
      <c r="K73" s="42"/>
      <c r="L73" s="42"/>
      <c r="M73" s="41"/>
    </row>
    <row r="74" spans="1:13">
      <c r="A74" s="65">
        <v>67</v>
      </c>
      <c r="B74" s="41"/>
      <c r="C74" s="41"/>
      <c r="D74" s="41"/>
      <c r="E74" s="70"/>
      <c r="F74" s="70"/>
      <c r="G74" s="43"/>
      <c r="H74" s="71"/>
      <c r="I74" s="72"/>
      <c r="J74" s="33" t="e">
        <f t="shared" si="1"/>
        <v>#DIV/0!</v>
      </c>
      <c r="K74" s="42"/>
      <c r="L74" s="42"/>
      <c r="M74" s="41"/>
    </row>
    <row r="75" spans="1:13">
      <c r="A75" s="24">
        <v>68</v>
      </c>
      <c r="B75" s="41"/>
      <c r="C75" s="41"/>
      <c r="D75" s="41"/>
      <c r="E75" s="70"/>
      <c r="F75" s="70"/>
      <c r="G75" s="43"/>
      <c r="H75" s="71"/>
      <c r="I75" s="72"/>
      <c r="J75" s="33" t="e">
        <f t="shared" si="1"/>
        <v>#DIV/0!</v>
      </c>
      <c r="K75" s="42"/>
      <c r="L75" s="42"/>
      <c r="M75" s="41"/>
    </row>
    <row r="76" spans="1:13">
      <c r="A76" s="24">
        <v>69</v>
      </c>
      <c r="B76" s="41"/>
      <c r="C76" s="41"/>
      <c r="D76" s="41"/>
      <c r="E76" s="70"/>
      <c r="F76" s="70"/>
      <c r="G76" s="43"/>
      <c r="H76" s="71"/>
      <c r="I76" s="72"/>
      <c r="J76" s="59" t="e">
        <f t="shared" si="1"/>
        <v>#DIV/0!</v>
      </c>
      <c r="K76" s="42"/>
      <c r="L76" s="42"/>
      <c r="M76" s="41"/>
    </row>
    <row r="77" spans="1:13">
      <c r="A77" s="24">
        <v>70</v>
      </c>
      <c r="B77" s="41"/>
      <c r="C77" s="41"/>
      <c r="D77" s="41"/>
      <c r="E77" s="70"/>
      <c r="F77" s="70"/>
      <c r="G77" s="43"/>
      <c r="H77" s="71"/>
      <c r="I77" s="72"/>
      <c r="J77" s="59" t="e">
        <f t="shared" si="1"/>
        <v>#DIV/0!</v>
      </c>
      <c r="K77" s="42"/>
      <c r="L77" s="42"/>
      <c r="M77" s="41"/>
    </row>
    <row r="78" spans="1:13">
      <c r="A78" s="24">
        <v>71</v>
      </c>
      <c r="B78" s="41"/>
      <c r="C78" s="41"/>
      <c r="D78" s="41"/>
      <c r="E78" s="70"/>
      <c r="F78" s="70"/>
      <c r="G78" s="43"/>
      <c r="H78" s="71"/>
      <c r="I78" s="72"/>
      <c r="J78" s="33" t="e">
        <f t="shared" si="1"/>
        <v>#DIV/0!</v>
      </c>
      <c r="K78" s="42"/>
      <c r="L78" s="42"/>
      <c r="M78" s="41"/>
    </row>
    <row r="79" spans="1:13">
      <c r="A79" s="24">
        <v>72</v>
      </c>
      <c r="B79" s="41"/>
      <c r="C79" s="41"/>
      <c r="D79" s="41"/>
      <c r="E79" s="70"/>
      <c r="F79" s="70"/>
      <c r="G79" s="43"/>
      <c r="H79" s="71"/>
      <c r="I79" s="72"/>
      <c r="J79" s="59" t="e">
        <f t="shared" si="1"/>
        <v>#DIV/0!</v>
      </c>
      <c r="K79" s="42"/>
      <c r="L79" s="42"/>
      <c r="M79" s="41"/>
    </row>
    <row r="80" spans="1:13">
      <c r="A80" s="24">
        <v>73</v>
      </c>
      <c r="B80" s="41"/>
      <c r="C80" s="41"/>
      <c r="D80" s="41"/>
      <c r="E80" s="70"/>
      <c r="F80" s="70"/>
      <c r="G80" s="43"/>
      <c r="H80" s="71"/>
      <c r="I80" s="72"/>
      <c r="J80" s="59" t="e">
        <f t="shared" si="1"/>
        <v>#DIV/0!</v>
      </c>
      <c r="K80" s="42"/>
      <c r="L80" s="42"/>
      <c r="M80" s="41"/>
    </row>
    <row r="81" spans="1:13">
      <c r="A81" s="24">
        <v>74</v>
      </c>
      <c r="B81" s="41"/>
      <c r="C81" s="41"/>
      <c r="D81" s="41"/>
      <c r="E81" s="70"/>
      <c r="F81" s="70"/>
      <c r="G81" s="43"/>
      <c r="H81" s="71"/>
      <c r="I81" s="72"/>
      <c r="J81" s="33" t="e">
        <f t="shared" si="1"/>
        <v>#DIV/0!</v>
      </c>
      <c r="K81" s="42"/>
      <c r="L81" s="42"/>
      <c r="M81" s="41"/>
    </row>
    <row r="82" spans="1:13">
      <c r="A82" s="24">
        <v>75</v>
      </c>
      <c r="B82" s="41"/>
      <c r="C82" s="41"/>
      <c r="D82" s="41"/>
      <c r="E82" s="70"/>
      <c r="F82" s="70"/>
      <c r="G82" s="43"/>
      <c r="H82" s="71"/>
      <c r="I82" s="72"/>
      <c r="J82" s="33" t="e">
        <f t="shared" si="1"/>
        <v>#DIV/0!</v>
      </c>
      <c r="K82" s="42"/>
      <c r="L82" s="42"/>
      <c r="M82" s="41"/>
    </row>
    <row r="83" spans="1:13">
      <c r="A83" s="65">
        <v>76</v>
      </c>
      <c r="B83" s="41"/>
      <c r="C83" s="41"/>
      <c r="D83" s="41"/>
      <c r="E83" s="70"/>
      <c r="F83" s="70"/>
      <c r="G83" s="43"/>
      <c r="H83" s="71"/>
      <c r="I83" s="72"/>
      <c r="J83" s="33" t="e">
        <f t="shared" si="1"/>
        <v>#DIV/0!</v>
      </c>
      <c r="K83" s="42"/>
      <c r="L83" s="42"/>
      <c r="M83" s="41"/>
    </row>
    <row r="84" spans="1:13">
      <c r="A84" s="65">
        <v>77</v>
      </c>
      <c r="B84" s="41"/>
      <c r="C84" s="41"/>
      <c r="D84" s="41"/>
      <c r="E84" s="70"/>
      <c r="F84" s="70"/>
      <c r="G84" s="43"/>
      <c r="H84" s="71"/>
      <c r="I84" s="72"/>
      <c r="J84" s="33" t="e">
        <f t="shared" si="1"/>
        <v>#DIV/0!</v>
      </c>
      <c r="K84" s="42"/>
      <c r="L84" s="42"/>
      <c r="M84" s="41"/>
    </row>
    <row r="85" spans="1:13">
      <c r="A85" s="24">
        <v>78</v>
      </c>
      <c r="B85" s="41"/>
      <c r="C85" s="41"/>
      <c r="D85" s="41"/>
      <c r="E85" s="70"/>
      <c r="F85" s="70"/>
      <c r="G85" s="43"/>
      <c r="H85" s="71"/>
      <c r="I85" s="72"/>
      <c r="J85" s="59" t="e">
        <f t="shared" si="1"/>
        <v>#DIV/0!</v>
      </c>
      <c r="K85" s="42"/>
      <c r="L85" s="42"/>
      <c r="M85" s="41"/>
    </row>
    <row r="86" spans="1:13">
      <c r="A86" s="24">
        <v>79</v>
      </c>
      <c r="B86" s="41"/>
      <c r="C86" s="41"/>
      <c r="D86" s="41"/>
      <c r="E86" s="70"/>
      <c r="F86" s="70"/>
      <c r="G86" s="43"/>
      <c r="H86" s="71"/>
      <c r="I86" s="72"/>
      <c r="J86" s="59" t="e">
        <f t="shared" si="1"/>
        <v>#DIV/0!</v>
      </c>
      <c r="K86" s="42"/>
      <c r="L86" s="42"/>
      <c r="M86" s="41"/>
    </row>
    <row r="87" spans="1:13">
      <c r="A87" s="24">
        <v>80</v>
      </c>
      <c r="B87" s="41"/>
      <c r="C87" s="41"/>
      <c r="D87" s="41"/>
      <c r="E87" s="70"/>
      <c r="F87" s="70"/>
      <c r="G87" s="43"/>
      <c r="H87" s="71"/>
      <c r="I87" s="72"/>
      <c r="J87" s="33" t="e">
        <f t="shared" si="1"/>
        <v>#DIV/0!</v>
      </c>
      <c r="K87" s="42"/>
      <c r="L87" s="42"/>
      <c r="M87" s="41"/>
    </row>
    <row r="88" spans="1:13">
      <c r="A88" s="24">
        <v>81</v>
      </c>
      <c r="B88" s="41"/>
      <c r="C88" s="41"/>
      <c r="D88" s="41"/>
      <c r="E88" s="70"/>
      <c r="F88" s="70"/>
      <c r="G88" s="43"/>
      <c r="H88" s="71"/>
      <c r="I88" s="72"/>
      <c r="J88" s="59" t="e">
        <f t="shared" si="1"/>
        <v>#DIV/0!</v>
      </c>
      <c r="K88" s="42"/>
      <c r="L88" s="42"/>
      <c r="M88" s="41"/>
    </row>
    <row r="89" spans="1:13">
      <c r="A89" s="24">
        <v>82</v>
      </c>
      <c r="B89" s="41"/>
      <c r="C89" s="41"/>
      <c r="D89" s="41"/>
      <c r="E89" s="70"/>
      <c r="F89" s="70"/>
      <c r="G89" s="43"/>
      <c r="H89" s="71"/>
      <c r="I89" s="72"/>
      <c r="J89" s="59" t="e">
        <f t="shared" si="1"/>
        <v>#DIV/0!</v>
      </c>
      <c r="K89" s="42"/>
      <c r="L89" s="42"/>
      <c r="M89" s="41"/>
    </row>
    <row r="90" spans="1:13">
      <c r="A90" s="24">
        <v>83</v>
      </c>
      <c r="B90" s="41"/>
      <c r="C90" s="41"/>
      <c r="D90" s="41"/>
      <c r="E90" s="70"/>
      <c r="F90" s="70"/>
      <c r="G90" s="43"/>
      <c r="H90" s="71"/>
      <c r="I90" s="72"/>
      <c r="J90" s="33" t="e">
        <f t="shared" si="1"/>
        <v>#DIV/0!</v>
      </c>
      <c r="K90" s="42"/>
      <c r="L90" s="42"/>
      <c r="M90" s="41"/>
    </row>
    <row r="91" spans="1:13">
      <c r="A91" s="24">
        <v>84</v>
      </c>
      <c r="B91" s="41"/>
      <c r="C91" s="41"/>
      <c r="D91" s="41"/>
      <c r="E91" s="70"/>
      <c r="F91" s="70"/>
      <c r="G91" s="43"/>
      <c r="H91" s="71"/>
      <c r="I91" s="72"/>
      <c r="J91" s="33" t="e">
        <f t="shared" si="1"/>
        <v>#DIV/0!</v>
      </c>
      <c r="K91" s="42"/>
      <c r="L91" s="42"/>
      <c r="M91" s="41"/>
    </row>
    <row r="92" spans="1:13">
      <c r="A92" s="24">
        <v>85</v>
      </c>
      <c r="B92" s="41"/>
      <c r="C92" s="41"/>
      <c r="D92" s="41"/>
      <c r="E92" s="70"/>
      <c r="F92" s="70"/>
      <c r="G92" s="43"/>
      <c r="H92" s="71"/>
      <c r="I92" s="72"/>
      <c r="J92" s="33" t="e">
        <f t="shared" si="1"/>
        <v>#DIV/0!</v>
      </c>
      <c r="K92" s="42"/>
      <c r="L92" s="42"/>
      <c r="M92" s="41"/>
    </row>
    <row r="93" spans="1:13">
      <c r="A93" s="65">
        <v>86</v>
      </c>
      <c r="B93" s="41"/>
      <c r="C93" s="41"/>
      <c r="D93" s="41"/>
      <c r="E93" s="70"/>
      <c r="F93" s="70"/>
      <c r="G93" s="43"/>
      <c r="H93" s="71"/>
      <c r="I93" s="72"/>
      <c r="J93" s="33" t="e">
        <f t="shared" si="1"/>
        <v>#DIV/0!</v>
      </c>
      <c r="K93" s="42"/>
      <c r="L93" s="42"/>
      <c r="M93" s="41"/>
    </row>
    <row r="94" spans="1:13">
      <c r="A94" s="65">
        <v>87</v>
      </c>
      <c r="B94" s="41"/>
      <c r="C94" s="41"/>
      <c r="D94" s="41"/>
      <c r="E94" s="70"/>
      <c r="F94" s="70"/>
      <c r="G94" s="43"/>
      <c r="H94" s="71"/>
      <c r="I94" s="72"/>
      <c r="J94" s="59" t="e">
        <f t="shared" si="1"/>
        <v>#DIV/0!</v>
      </c>
      <c r="K94" s="42"/>
      <c r="L94" s="42"/>
      <c r="M94" s="41"/>
    </row>
    <row r="95" spans="1:13">
      <c r="A95" s="24">
        <v>88</v>
      </c>
      <c r="B95" s="41"/>
      <c r="C95" s="41"/>
      <c r="D95" s="41"/>
      <c r="E95" s="70"/>
      <c r="F95" s="70"/>
      <c r="G95" s="43"/>
      <c r="H95" s="71"/>
      <c r="I95" s="72"/>
      <c r="J95" s="59" t="e">
        <f t="shared" si="1"/>
        <v>#DIV/0!</v>
      </c>
      <c r="K95" s="42"/>
      <c r="L95" s="42"/>
      <c r="M95" s="41"/>
    </row>
    <row r="96" spans="1:13">
      <c r="A96" s="24">
        <v>89</v>
      </c>
      <c r="B96" s="41"/>
      <c r="C96" s="41"/>
      <c r="D96" s="41"/>
      <c r="E96" s="70"/>
      <c r="F96" s="70"/>
      <c r="G96" s="43"/>
      <c r="H96" s="71"/>
      <c r="I96" s="72"/>
      <c r="J96" s="33" t="e">
        <f t="shared" si="1"/>
        <v>#DIV/0!</v>
      </c>
      <c r="K96" s="42"/>
      <c r="L96" s="42"/>
      <c r="M96" s="41"/>
    </row>
    <row r="97" spans="1:13">
      <c r="A97" s="24">
        <v>90</v>
      </c>
      <c r="B97" s="41"/>
      <c r="C97" s="41"/>
      <c r="D97" s="41"/>
      <c r="E97" s="70"/>
      <c r="F97" s="70"/>
      <c r="G97" s="43"/>
      <c r="H97" s="71"/>
      <c r="I97" s="72"/>
      <c r="J97" s="59" t="e">
        <f t="shared" si="1"/>
        <v>#DIV/0!</v>
      </c>
      <c r="K97" s="42"/>
      <c r="L97" s="42"/>
      <c r="M97" s="41"/>
    </row>
    <row r="98" spans="1:13">
      <c r="A98" s="24">
        <v>91</v>
      </c>
      <c r="B98" s="41"/>
      <c r="C98" s="41"/>
      <c r="D98" s="41"/>
      <c r="E98" s="70"/>
      <c r="F98" s="70"/>
      <c r="G98" s="43"/>
      <c r="H98" s="71"/>
      <c r="I98" s="72"/>
      <c r="J98" s="59" t="e">
        <f t="shared" si="1"/>
        <v>#DIV/0!</v>
      </c>
      <c r="K98" s="42"/>
      <c r="L98" s="42"/>
      <c r="M98" s="41"/>
    </row>
    <row r="99" spans="1:13">
      <c r="A99" s="24">
        <v>92</v>
      </c>
      <c r="B99" s="41"/>
      <c r="C99" s="41"/>
      <c r="D99" s="41"/>
      <c r="E99" s="70"/>
      <c r="F99" s="70"/>
      <c r="G99" s="43"/>
      <c r="H99" s="71"/>
      <c r="I99" s="72"/>
      <c r="J99" s="33" t="e">
        <f t="shared" si="1"/>
        <v>#DIV/0!</v>
      </c>
      <c r="K99" s="42"/>
      <c r="L99" s="42"/>
      <c r="M99" s="41"/>
    </row>
    <row r="100" spans="1:13">
      <c r="A100" s="24">
        <v>93</v>
      </c>
      <c r="B100" s="41"/>
      <c r="C100" s="41"/>
      <c r="D100" s="41"/>
      <c r="E100" s="70"/>
      <c r="F100" s="70"/>
      <c r="G100" s="43"/>
      <c r="H100" s="71"/>
      <c r="I100" s="72"/>
      <c r="J100" s="33" t="e">
        <f t="shared" si="1"/>
        <v>#DIV/0!</v>
      </c>
      <c r="K100" s="42"/>
      <c r="L100" s="42"/>
      <c r="M100" s="41"/>
    </row>
    <row r="101" spans="1:13">
      <c r="A101" s="24">
        <v>94</v>
      </c>
      <c r="B101" s="41"/>
      <c r="C101" s="41"/>
      <c r="D101" s="41"/>
      <c r="E101" s="70"/>
      <c r="F101" s="70"/>
      <c r="G101" s="43"/>
      <c r="H101" s="71"/>
      <c r="I101" s="72"/>
      <c r="J101" s="33" t="e">
        <f t="shared" si="1"/>
        <v>#DIV/0!</v>
      </c>
      <c r="K101" s="42"/>
      <c r="L101" s="42"/>
      <c r="M101" s="41"/>
    </row>
    <row r="102" spans="1:13">
      <c r="A102" s="24">
        <v>95</v>
      </c>
      <c r="B102" s="41"/>
      <c r="C102" s="41"/>
      <c r="D102" s="41"/>
      <c r="E102" s="70"/>
      <c r="F102" s="70"/>
      <c r="G102" s="43"/>
      <c r="H102" s="71"/>
      <c r="I102" s="72"/>
      <c r="J102" s="33" t="e">
        <f t="shared" si="1"/>
        <v>#DIV/0!</v>
      </c>
      <c r="K102" s="42"/>
      <c r="L102" s="42"/>
      <c r="M102" s="41"/>
    </row>
    <row r="103" spans="1:13">
      <c r="A103" s="65">
        <v>96</v>
      </c>
      <c r="B103" s="41"/>
      <c r="C103" s="41"/>
      <c r="D103" s="41"/>
      <c r="E103" s="70"/>
      <c r="F103" s="70"/>
      <c r="G103" s="43"/>
      <c r="H103" s="71"/>
      <c r="I103" s="72"/>
      <c r="J103" s="59" t="e">
        <f t="shared" si="1"/>
        <v>#DIV/0!</v>
      </c>
      <c r="K103" s="42"/>
      <c r="L103" s="42"/>
      <c r="M103" s="41"/>
    </row>
    <row r="104" spans="1:13">
      <c r="A104" s="65">
        <v>97</v>
      </c>
      <c r="B104" s="41"/>
      <c r="C104" s="41"/>
      <c r="D104" s="41"/>
      <c r="E104" s="70"/>
      <c r="F104" s="70"/>
      <c r="G104" s="43"/>
      <c r="H104" s="71"/>
      <c r="I104" s="72"/>
      <c r="J104" s="59" t="e">
        <f t="shared" si="1"/>
        <v>#DIV/0!</v>
      </c>
      <c r="K104" s="42"/>
      <c r="L104" s="42"/>
      <c r="M104" s="41"/>
    </row>
    <row r="105" spans="1:13">
      <c r="A105" s="24">
        <v>98</v>
      </c>
      <c r="B105" s="41"/>
      <c r="C105" s="41"/>
      <c r="D105" s="41"/>
      <c r="E105" s="70"/>
      <c r="F105" s="70"/>
      <c r="G105" s="43"/>
      <c r="H105" s="71"/>
      <c r="I105" s="72"/>
      <c r="J105" s="33" t="e">
        <f t="shared" si="1"/>
        <v>#DIV/0!</v>
      </c>
      <c r="K105" s="42"/>
      <c r="L105" s="42"/>
      <c r="M105" s="41"/>
    </row>
    <row r="106" spans="1:13">
      <c r="A106" s="24">
        <v>99</v>
      </c>
      <c r="B106" s="41"/>
      <c r="C106" s="41"/>
      <c r="D106" s="41"/>
      <c r="E106" s="70"/>
      <c r="F106" s="70"/>
      <c r="G106" s="43"/>
      <c r="H106" s="71"/>
      <c r="I106" s="72"/>
      <c r="J106" s="59" t="e">
        <f t="shared" si="1"/>
        <v>#DIV/0!</v>
      </c>
      <c r="K106" s="42"/>
      <c r="L106" s="42"/>
      <c r="M106" s="41"/>
    </row>
    <row r="107" spans="1:13">
      <c r="A107" s="24">
        <v>100</v>
      </c>
      <c r="B107" s="41"/>
      <c r="C107" s="41"/>
      <c r="D107" s="41"/>
      <c r="E107" s="70"/>
      <c r="F107" s="70"/>
      <c r="G107" s="43"/>
      <c r="H107" s="71"/>
      <c r="I107" s="72"/>
      <c r="J107" s="59" t="e">
        <f t="shared" si="1"/>
        <v>#DIV/0!</v>
      </c>
      <c r="K107" s="42"/>
      <c r="L107" s="42"/>
      <c r="M107" s="41"/>
    </row>
    <row r="108" spans="1:13">
      <c r="A108" s="24">
        <v>101</v>
      </c>
      <c r="B108" s="41"/>
      <c r="C108" s="41"/>
      <c r="D108" s="41"/>
      <c r="E108" s="70"/>
      <c r="F108" s="70"/>
      <c r="G108" s="43"/>
      <c r="H108" s="71"/>
      <c r="I108" s="72"/>
      <c r="J108" s="33" t="e">
        <f t="shared" si="1"/>
        <v>#DIV/0!</v>
      </c>
      <c r="K108" s="42"/>
      <c r="L108" s="42"/>
      <c r="M108" s="41"/>
    </row>
    <row r="109" spans="1:13">
      <c r="A109" s="24">
        <v>102</v>
      </c>
      <c r="B109" s="41"/>
      <c r="C109" s="41"/>
      <c r="D109" s="41"/>
      <c r="E109" s="70"/>
      <c r="F109" s="70"/>
      <c r="G109" s="43"/>
      <c r="H109" s="71"/>
      <c r="I109" s="72"/>
      <c r="J109" s="33" t="e">
        <f t="shared" si="1"/>
        <v>#DIV/0!</v>
      </c>
      <c r="K109" s="42"/>
      <c r="L109" s="42"/>
      <c r="M109" s="41"/>
    </row>
    <row r="110" spans="1:13">
      <c r="A110" s="24">
        <v>103</v>
      </c>
      <c r="B110" s="41"/>
      <c r="C110" s="41"/>
      <c r="D110" s="41"/>
      <c r="E110" s="70"/>
      <c r="F110" s="70"/>
      <c r="G110" s="43"/>
      <c r="H110" s="71"/>
      <c r="I110" s="72"/>
      <c r="J110" s="33" t="e">
        <f t="shared" si="1"/>
        <v>#DIV/0!</v>
      </c>
      <c r="K110" s="42"/>
      <c r="L110" s="42"/>
      <c r="M110" s="41"/>
    </row>
    <row r="111" spans="1:13">
      <c r="A111" s="24">
        <v>104</v>
      </c>
      <c r="B111" s="41"/>
      <c r="C111" s="41"/>
      <c r="D111" s="41"/>
      <c r="E111" s="70"/>
      <c r="F111" s="70"/>
      <c r="G111" s="43"/>
      <c r="H111" s="71"/>
      <c r="I111" s="72"/>
      <c r="J111" s="33" t="e">
        <f t="shared" si="1"/>
        <v>#DIV/0!</v>
      </c>
      <c r="K111" s="42"/>
      <c r="L111" s="42"/>
      <c r="M111" s="41"/>
    </row>
    <row r="112" spans="1:13">
      <c r="A112" s="24">
        <v>105</v>
      </c>
      <c r="B112" s="41"/>
      <c r="C112" s="41"/>
      <c r="D112" s="41"/>
      <c r="E112" s="70"/>
      <c r="F112" s="70"/>
      <c r="G112" s="43"/>
      <c r="H112" s="71"/>
      <c r="I112" s="72"/>
      <c r="J112" s="59" t="e">
        <f t="shared" si="1"/>
        <v>#DIV/0!</v>
      </c>
      <c r="K112" s="42"/>
      <c r="L112" s="42"/>
      <c r="M112" s="41"/>
    </row>
    <row r="113" spans="1:13">
      <c r="A113" s="65">
        <v>106</v>
      </c>
      <c r="B113" s="41"/>
      <c r="C113" s="41"/>
      <c r="D113" s="41"/>
      <c r="E113" s="70"/>
      <c r="F113" s="70"/>
      <c r="G113" s="43"/>
      <c r="H113" s="71"/>
      <c r="I113" s="72"/>
      <c r="J113" s="59" t="e">
        <f t="shared" si="1"/>
        <v>#DIV/0!</v>
      </c>
      <c r="K113" s="42"/>
      <c r="L113" s="42"/>
      <c r="M113" s="41"/>
    </row>
    <row r="114" spans="1:13">
      <c r="A114" s="65">
        <v>107</v>
      </c>
      <c r="B114" s="41"/>
      <c r="C114" s="41"/>
      <c r="D114" s="41"/>
      <c r="E114" s="70"/>
      <c r="F114" s="70"/>
      <c r="G114" s="43"/>
      <c r="H114" s="71"/>
      <c r="I114" s="72"/>
      <c r="J114" s="33" t="e">
        <f t="shared" si="1"/>
        <v>#DIV/0!</v>
      </c>
      <c r="K114" s="42"/>
      <c r="L114" s="42"/>
      <c r="M114" s="41"/>
    </row>
    <row r="115" spans="1:13">
      <c r="A115" s="24">
        <v>108</v>
      </c>
      <c r="B115" s="41"/>
      <c r="C115" s="41"/>
      <c r="D115" s="41"/>
      <c r="E115" s="70"/>
      <c r="F115" s="70"/>
      <c r="G115" s="43"/>
      <c r="H115" s="71"/>
      <c r="I115" s="72"/>
      <c r="J115" s="59" t="e">
        <f t="shared" si="1"/>
        <v>#DIV/0!</v>
      </c>
      <c r="K115" s="42"/>
      <c r="L115" s="42"/>
      <c r="M115" s="41"/>
    </row>
    <row r="116" spans="1:13">
      <c r="A116" s="24">
        <v>109</v>
      </c>
      <c r="B116" s="41"/>
      <c r="C116" s="41"/>
      <c r="D116" s="41"/>
      <c r="E116" s="70"/>
      <c r="F116" s="70"/>
      <c r="G116" s="43"/>
      <c r="H116" s="71"/>
      <c r="I116" s="72"/>
      <c r="J116" s="59" t="e">
        <f t="shared" si="1"/>
        <v>#DIV/0!</v>
      </c>
      <c r="K116" s="42"/>
      <c r="L116" s="42"/>
      <c r="M116" s="41"/>
    </row>
    <row r="117" spans="1:13">
      <c r="A117" s="24">
        <v>110</v>
      </c>
      <c r="B117" s="41"/>
      <c r="C117" s="41"/>
      <c r="D117" s="41"/>
      <c r="E117" s="70"/>
      <c r="F117" s="70"/>
      <c r="G117" s="43"/>
      <c r="H117" s="71"/>
      <c r="I117" s="72"/>
      <c r="J117" s="33" t="e">
        <f t="shared" si="1"/>
        <v>#DIV/0!</v>
      </c>
      <c r="K117" s="42"/>
      <c r="L117" s="42"/>
      <c r="M117" s="41"/>
    </row>
    <row r="118" spans="1:13">
      <c r="A118" s="24">
        <v>111</v>
      </c>
      <c r="B118" s="41"/>
      <c r="C118" s="41"/>
      <c r="D118" s="41"/>
      <c r="E118" s="70"/>
      <c r="F118" s="70"/>
      <c r="G118" s="43"/>
      <c r="H118" s="71"/>
      <c r="I118" s="72"/>
      <c r="J118" s="33" t="e">
        <f t="shared" si="1"/>
        <v>#DIV/0!</v>
      </c>
      <c r="K118" s="42"/>
      <c r="L118" s="42"/>
      <c r="M118" s="41"/>
    </row>
    <row r="119" spans="1:13">
      <c r="A119" s="24">
        <v>112</v>
      </c>
      <c r="B119" s="41"/>
      <c r="C119" s="41"/>
      <c r="D119" s="41"/>
      <c r="E119" s="70"/>
      <c r="F119" s="70"/>
      <c r="G119" s="43"/>
      <c r="H119" s="71"/>
      <c r="I119" s="72"/>
      <c r="J119" s="33" t="e">
        <f t="shared" si="1"/>
        <v>#DIV/0!</v>
      </c>
      <c r="K119" s="42"/>
      <c r="L119" s="42"/>
      <c r="M119" s="41"/>
    </row>
    <row r="120" spans="1:13">
      <c r="A120" s="24">
        <v>113</v>
      </c>
      <c r="B120" s="41"/>
      <c r="C120" s="41"/>
      <c r="D120" s="41"/>
      <c r="E120" s="70"/>
      <c r="F120" s="70"/>
      <c r="G120" s="43"/>
      <c r="H120" s="71"/>
      <c r="I120" s="72"/>
      <c r="J120" s="33" t="e">
        <f t="shared" si="1"/>
        <v>#DIV/0!</v>
      </c>
      <c r="K120" s="42"/>
      <c r="L120" s="42"/>
      <c r="M120" s="41"/>
    </row>
    <row r="121" spans="1:13">
      <c r="A121" s="24">
        <v>114</v>
      </c>
      <c r="B121" s="41"/>
      <c r="C121" s="41"/>
      <c r="D121" s="41"/>
      <c r="E121" s="70"/>
      <c r="F121" s="70"/>
      <c r="G121" s="43"/>
      <c r="H121" s="71"/>
      <c r="I121" s="72"/>
      <c r="J121" s="59" t="e">
        <f t="shared" si="1"/>
        <v>#DIV/0!</v>
      </c>
      <c r="K121" s="42"/>
      <c r="L121" s="42"/>
      <c r="M121" s="41"/>
    </row>
    <row r="122" spans="1:13">
      <c r="A122" s="24">
        <v>115</v>
      </c>
      <c r="B122" s="41"/>
      <c r="C122" s="41"/>
      <c r="D122" s="41"/>
      <c r="E122" s="70"/>
      <c r="F122" s="70"/>
      <c r="G122" s="43"/>
      <c r="H122" s="71"/>
      <c r="I122" s="72"/>
      <c r="J122" s="59" t="e">
        <f t="shared" si="1"/>
        <v>#DIV/0!</v>
      </c>
      <c r="K122" s="42"/>
      <c r="L122" s="42"/>
      <c r="M122" s="41"/>
    </row>
    <row r="123" spans="1:13">
      <c r="A123" s="65">
        <v>116</v>
      </c>
      <c r="B123" s="41"/>
      <c r="C123" s="41"/>
      <c r="D123" s="41"/>
      <c r="E123" s="70"/>
      <c r="F123" s="70"/>
      <c r="G123" s="43"/>
      <c r="H123" s="71"/>
      <c r="I123" s="72"/>
      <c r="J123" s="33" t="e">
        <f t="shared" si="1"/>
        <v>#DIV/0!</v>
      </c>
      <c r="K123" s="42"/>
      <c r="L123" s="42"/>
      <c r="M123" s="41"/>
    </row>
    <row r="124" spans="1:13">
      <c r="A124" s="65">
        <v>117</v>
      </c>
      <c r="B124" s="41"/>
      <c r="C124" s="41"/>
      <c r="D124" s="41"/>
      <c r="E124" s="70"/>
      <c r="F124" s="70"/>
      <c r="G124" s="43"/>
      <c r="H124" s="71"/>
      <c r="I124" s="72"/>
      <c r="J124" s="59" t="e">
        <f t="shared" si="1"/>
        <v>#DIV/0!</v>
      </c>
      <c r="K124" s="42"/>
      <c r="L124" s="42"/>
      <c r="M124" s="41"/>
    </row>
    <row r="125" spans="1:13">
      <c r="A125" s="24">
        <v>118</v>
      </c>
      <c r="B125" s="41"/>
      <c r="C125" s="41"/>
      <c r="D125" s="41"/>
      <c r="E125" s="70"/>
      <c r="F125" s="70"/>
      <c r="G125" s="43"/>
      <c r="H125" s="71"/>
      <c r="I125" s="72"/>
      <c r="J125" s="59" t="e">
        <f t="shared" si="1"/>
        <v>#DIV/0!</v>
      </c>
      <c r="K125" s="42"/>
      <c r="L125" s="42"/>
      <c r="M125" s="41"/>
    </row>
    <row r="126" spans="1:13">
      <c r="A126" s="24">
        <v>119</v>
      </c>
      <c r="B126" s="41"/>
      <c r="C126" s="41"/>
      <c r="D126" s="41"/>
      <c r="E126" s="70"/>
      <c r="F126" s="70"/>
      <c r="G126" s="43"/>
      <c r="H126" s="71"/>
      <c r="I126" s="72"/>
      <c r="J126" s="33" t="e">
        <f t="shared" si="1"/>
        <v>#DIV/0!</v>
      </c>
      <c r="K126" s="42"/>
      <c r="L126" s="42"/>
      <c r="M126" s="41"/>
    </row>
    <row r="127" spans="1:13">
      <c r="A127" s="24">
        <v>120</v>
      </c>
      <c r="B127" s="41"/>
      <c r="C127" s="41"/>
      <c r="D127" s="41"/>
      <c r="E127" s="70"/>
      <c r="F127" s="70"/>
      <c r="G127" s="43"/>
      <c r="H127" s="71"/>
      <c r="I127" s="72"/>
      <c r="J127" s="33" t="e">
        <f t="shared" si="1"/>
        <v>#DIV/0!</v>
      </c>
      <c r="K127" s="42"/>
      <c r="L127" s="42"/>
      <c r="M127" s="41"/>
    </row>
    <row r="128" spans="1:13">
      <c r="A128" s="24">
        <v>121</v>
      </c>
      <c r="B128" s="41"/>
      <c r="C128" s="41"/>
      <c r="D128" s="41"/>
      <c r="E128" s="70"/>
      <c r="F128" s="70"/>
      <c r="G128" s="43"/>
      <c r="H128" s="71"/>
      <c r="I128" s="72"/>
      <c r="J128" s="33" t="e">
        <f t="shared" si="1"/>
        <v>#DIV/0!</v>
      </c>
      <c r="K128" s="42"/>
      <c r="L128" s="42"/>
      <c r="M128" s="41"/>
    </row>
    <row r="129" spans="1:13">
      <c r="A129" s="24">
        <v>122</v>
      </c>
      <c r="B129" s="41"/>
      <c r="C129" s="41"/>
      <c r="D129" s="41"/>
      <c r="E129" s="70"/>
      <c r="F129" s="70"/>
      <c r="G129" s="43"/>
      <c r="H129" s="71"/>
      <c r="I129" s="72"/>
      <c r="J129" s="33" t="e">
        <f t="shared" si="1"/>
        <v>#DIV/0!</v>
      </c>
      <c r="K129" s="42"/>
      <c r="L129" s="42"/>
      <c r="M129" s="41"/>
    </row>
    <row r="130" spans="1:13">
      <c r="A130" s="24">
        <v>123</v>
      </c>
      <c r="B130" s="41"/>
      <c r="C130" s="41"/>
      <c r="D130" s="41"/>
      <c r="E130" s="70"/>
      <c r="F130" s="70"/>
      <c r="G130" s="43"/>
      <c r="H130" s="71"/>
      <c r="I130" s="72"/>
      <c r="J130" s="59" t="e">
        <f t="shared" si="1"/>
        <v>#DIV/0!</v>
      </c>
      <c r="K130" s="42"/>
      <c r="L130" s="42"/>
      <c r="M130" s="41"/>
    </row>
    <row r="131" spans="1:13">
      <c r="A131" s="24">
        <v>124</v>
      </c>
      <c r="B131" s="41"/>
      <c r="C131" s="41"/>
      <c r="D131" s="41"/>
      <c r="E131" s="70"/>
      <c r="F131" s="70"/>
      <c r="G131" s="43"/>
      <c r="H131" s="71"/>
      <c r="I131" s="72"/>
      <c r="J131" s="59" t="e">
        <f t="shared" si="1"/>
        <v>#DIV/0!</v>
      </c>
      <c r="K131" s="42"/>
      <c r="L131" s="42"/>
      <c r="M131" s="41"/>
    </row>
    <row r="132" spans="1:13">
      <c r="A132" s="24">
        <v>125</v>
      </c>
      <c r="B132" s="41"/>
      <c r="C132" s="41"/>
      <c r="D132" s="41"/>
      <c r="E132" s="70"/>
      <c r="F132" s="70"/>
      <c r="G132" s="43"/>
      <c r="H132" s="71"/>
      <c r="I132" s="72"/>
      <c r="J132" s="33" t="e">
        <f t="shared" si="1"/>
        <v>#DIV/0!</v>
      </c>
      <c r="K132" s="42"/>
      <c r="L132" s="42"/>
      <c r="M132" s="41"/>
    </row>
    <row r="133" spans="1:13">
      <c r="A133" s="65">
        <v>126</v>
      </c>
      <c r="B133" s="41"/>
      <c r="C133" s="41"/>
      <c r="D133" s="41"/>
      <c r="E133" s="70"/>
      <c r="F133" s="70"/>
      <c r="G133" s="43"/>
      <c r="H133" s="71"/>
      <c r="I133" s="72"/>
      <c r="J133" s="59" t="e">
        <f t="shared" si="1"/>
        <v>#DIV/0!</v>
      </c>
      <c r="K133" s="42"/>
      <c r="L133" s="42"/>
      <c r="M133" s="41"/>
    </row>
    <row r="134" spans="1:13">
      <c r="A134" s="65">
        <v>127</v>
      </c>
      <c r="B134" s="41"/>
      <c r="C134" s="41"/>
      <c r="D134" s="41"/>
      <c r="E134" s="70"/>
      <c r="F134" s="70"/>
      <c r="G134" s="43"/>
      <c r="H134" s="71"/>
      <c r="I134" s="72"/>
      <c r="J134" s="59" t="e">
        <f t="shared" si="1"/>
        <v>#DIV/0!</v>
      </c>
      <c r="K134" s="42"/>
      <c r="L134" s="42"/>
      <c r="M134" s="41"/>
    </row>
    <row r="135" spans="1:13">
      <c r="A135" s="24">
        <v>128</v>
      </c>
      <c r="B135" s="41"/>
      <c r="C135" s="41"/>
      <c r="D135" s="41"/>
      <c r="E135" s="70"/>
      <c r="F135" s="70"/>
      <c r="G135" s="43"/>
      <c r="H135" s="71"/>
      <c r="I135" s="72"/>
      <c r="J135" s="33" t="e">
        <f t="shared" si="1"/>
        <v>#DIV/0!</v>
      </c>
      <c r="K135" s="42"/>
      <c r="L135" s="42"/>
      <c r="M135" s="41"/>
    </row>
    <row r="136" spans="1:13">
      <c r="A136" s="24">
        <v>129</v>
      </c>
      <c r="B136" s="41"/>
      <c r="C136" s="41"/>
      <c r="D136" s="41"/>
      <c r="E136" s="70"/>
      <c r="F136" s="70"/>
      <c r="G136" s="43"/>
      <c r="H136" s="71"/>
      <c r="I136" s="72"/>
      <c r="J136" s="33" t="e">
        <f t="shared" ref="J136:J199" si="2">H136/I136</f>
        <v>#DIV/0!</v>
      </c>
      <c r="K136" s="42"/>
      <c r="L136" s="42"/>
      <c r="M136" s="41"/>
    </row>
    <row r="137" spans="1:13">
      <c r="A137" s="24">
        <v>130</v>
      </c>
      <c r="B137" s="41"/>
      <c r="C137" s="41"/>
      <c r="D137" s="41"/>
      <c r="E137" s="70"/>
      <c r="F137" s="70"/>
      <c r="G137" s="43"/>
      <c r="H137" s="71"/>
      <c r="I137" s="72"/>
      <c r="J137" s="33" t="e">
        <f t="shared" si="2"/>
        <v>#DIV/0!</v>
      </c>
      <c r="K137" s="42"/>
      <c r="L137" s="42"/>
      <c r="M137" s="41"/>
    </row>
    <row r="138" spans="1:13">
      <c r="A138" s="24">
        <v>131</v>
      </c>
      <c r="B138" s="41"/>
      <c r="C138" s="41"/>
      <c r="D138" s="41"/>
      <c r="E138" s="70"/>
      <c r="F138" s="70"/>
      <c r="G138" s="43"/>
      <c r="H138" s="71"/>
      <c r="I138" s="72"/>
      <c r="J138" s="33" t="e">
        <f t="shared" si="2"/>
        <v>#DIV/0!</v>
      </c>
      <c r="K138" s="42"/>
      <c r="L138" s="42"/>
      <c r="M138" s="41"/>
    </row>
    <row r="139" spans="1:13">
      <c r="A139" s="24">
        <v>132</v>
      </c>
      <c r="B139" s="41"/>
      <c r="C139" s="41"/>
      <c r="D139" s="41"/>
      <c r="E139" s="70"/>
      <c r="F139" s="70"/>
      <c r="G139" s="43"/>
      <c r="H139" s="71"/>
      <c r="I139" s="72"/>
      <c r="J139" s="59" t="e">
        <f t="shared" si="2"/>
        <v>#DIV/0!</v>
      </c>
      <c r="K139" s="42"/>
      <c r="L139" s="42"/>
      <c r="M139" s="41"/>
    </row>
    <row r="140" spans="1:13">
      <c r="A140" s="24">
        <v>133</v>
      </c>
      <c r="B140" s="41"/>
      <c r="C140" s="41"/>
      <c r="D140" s="41"/>
      <c r="E140" s="70"/>
      <c r="F140" s="70"/>
      <c r="G140" s="43"/>
      <c r="H140" s="71"/>
      <c r="I140" s="72"/>
      <c r="J140" s="59" t="e">
        <f t="shared" si="2"/>
        <v>#DIV/0!</v>
      </c>
      <c r="K140" s="42"/>
      <c r="L140" s="42"/>
      <c r="M140" s="41"/>
    </row>
    <row r="141" spans="1:13">
      <c r="A141" s="24">
        <v>134</v>
      </c>
      <c r="B141" s="41"/>
      <c r="C141" s="41"/>
      <c r="D141" s="41"/>
      <c r="E141" s="70"/>
      <c r="F141" s="70"/>
      <c r="G141" s="43"/>
      <c r="H141" s="71"/>
      <c r="I141" s="72"/>
      <c r="J141" s="33" t="e">
        <f t="shared" si="2"/>
        <v>#DIV/0!</v>
      </c>
      <c r="K141" s="42"/>
      <c r="L141" s="42"/>
      <c r="M141" s="41"/>
    </row>
    <row r="142" spans="1:13">
      <c r="A142" s="24">
        <v>135</v>
      </c>
      <c r="B142" s="41"/>
      <c r="C142" s="41"/>
      <c r="D142" s="41"/>
      <c r="E142" s="70"/>
      <c r="F142" s="70"/>
      <c r="G142" s="43"/>
      <c r="H142" s="71"/>
      <c r="I142" s="72"/>
      <c r="J142" s="59" t="e">
        <f t="shared" si="2"/>
        <v>#DIV/0!</v>
      </c>
      <c r="K142" s="42"/>
      <c r="L142" s="42"/>
      <c r="M142" s="41"/>
    </row>
    <row r="143" spans="1:13">
      <c r="A143" s="65">
        <v>136</v>
      </c>
      <c r="B143" s="41"/>
      <c r="C143" s="41"/>
      <c r="D143" s="41"/>
      <c r="E143" s="70"/>
      <c r="F143" s="70"/>
      <c r="G143" s="43"/>
      <c r="H143" s="71"/>
      <c r="I143" s="72"/>
      <c r="J143" s="59" t="e">
        <f t="shared" si="2"/>
        <v>#DIV/0!</v>
      </c>
      <c r="K143" s="42"/>
      <c r="L143" s="42"/>
      <c r="M143" s="41"/>
    </row>
    <row r="144" spans="1:13">
      <c r="A144" s="65">
        <v>137</v>
      </c>
      <c r="B144" s="41"/>
      <c r="C144" s="41"/>
      <c r="D144" s="41"/>
      <c r="E144" s="70"/>
      <c r="F144" s="70"/>
      <c r="G144" s="43"/>
      <c r="H144" s="71"/>
      <c r="I144" s="72"/>
      <c r="J144" s="33" t="e">
        <f t="shared" si="2"/>
        <v>#DIV/0!</v>
      </c>
      <c r="K144" s="42"/>
      <c r="L144" s="42"/>
      <c r="M144" s="41"/>
    </row>
    <row r="145" spans="1:13">
      <c r="A145" s="24">
        <v>138</v>
      </c>
      <c r="B145" s="41"/>
      <c r="C145" s="41"/>
      <c r="D145" s="41"/>
      <c r="E145" s="70"/>
      <c r="F145" s="70"/>
      <c r="G145" s="43"/>
      <c r="H145" s="71"/>
      <c r="I145" s="72"/>
      <c r="J145" s="33" t="e">
        <f t="shared" si="2"/>
        <v>#DIV/0!</v>
      </c>
      <c r="K145" s="42"/>
      <c r="L145" s="42"/>
      <c r="M145" s="41"/>
    </row>
    <row r="146" spans="1:13">
      <c r="A146" s="24">
        <v>139</v>
      </c>
      <c r="B146" s="41"/>
      <c r="C146" s="41"/>
      <c r="D146" s="41"/>
      <c r="E146" s="70"/>
      <c r="F146" s="70"/>
      <c r="G146" s="43"/>
      <c r="H146" s="71"/>
      <c r="I146" s="72"/>
      <c r="J146" s="33" t="e">
        <f t="shared" si="2"/>
        <v>#DIV/0!</v>
      </c>
      <c r="K146" s="42"/>
      <c r="L146" s="42"/>
      <c r="M146" s="41"/>
    </row>
    <row r="147" spans="1:13">
      <c r="A147" s="24">
        <v>140</v>
      </c>
      <c r="B147" s="41"/>
      <c r="C147" s="41"/>
      <c r="D147" s="41"/>
      <c r="E147" s="70"/>
      <c r="F147" s="70"/>
      <c r="G147" s="43"/>
      <c r="H147" s="71"/>
      <c r="I147" s="72"/>
      <c r="J147" s="33" t="e">
        <f t="shared" si="2"/>
        <v>#DIV/0!</v>
      </c>
      <c r="K147" s="42"/>
      <c r="L147" s="42"/>
      <c r="M147" s="41"/>
    </row>
    <row r="148" spans="1:13">
      <c r="A148" s="24">
        <v>141</v>
      </c>
      <c r="B148" s="41"/>
      <c r="C148" s="41"/>
      <c r="D148" s="41"/>
      <c r="E148" s="70"/>
      <c r="F148" s="70"/>
      <c r="G148" s="43"/>
      <c r="H148" s="71"/>
      <c r="I148" s="72"/>
      <c r="J148" s="59" t="e">
        <f t="shared" si="2"/>
        <v>#DIV/0!</v>
      </c>
      <c r="K148" s="42"/>
      <c r="L148" s="42"/>
      <c r="M148" s="41"/>
    </row>
    <row r="149" spans="1:13">
      <c r="A149" s="24">
        <v>142</v>
      </c>
      <c r="B149" s="41"/>
      <c r="C149" s="41"/>
      <c r="D149" s="41"/>
      <c r="E149" s="70"/>
      <c r="F149" s="70"/>
      <c r="G149" s="43"/>
      <c r="H149" s="71"/>
      <c r="I149" s="72"/>
      <c r="J149" s="59" t="e">
        <f t="shared" si="2"/>
        <v>#DIV/0!</v>
      </c>
      <c r="K149" s="42"/>
      <c r="L149" s="42"/>
      <c r="M149" s="41"/>
    </row>
    <row r="150" spans="1:13">
      <c r="A150" s="24">
        <v>143</v>
      </c>
      <c r="B150" s="41"/>
      <c r="C150" s="41"/>
      <c r="D150" s="41"/>
      <c r="E150" s="70"/>
      <c r="F150" s="70"/>
      <c r="G150" s="43"/>
      <c r="H150" s="71"/>
      <c r="I150" s="72"/>
      <c r="J150" s="33" t="e">
        <f t="shared" si="2"/>
        <v>#DIV/0!</v>
      </c>
      <c r="K150" s="42"/>
      <c r="L150" s="42"/>
      <c r="M150" s="41"/>
    </row>
    <row r="151" spans="1:13">
      <c r="A151" s="24">
        <v>144</v>
      </c>
      <c r="B151" s="41"/>
      <c r="C151" s="41"/>
      <c r="D151" s="41"/>
      <c r="E151" s="70"/>
      <c r="F151" s="70"/>
      <c r="G151" s="43"/>
      <c r="H151" s="71"/>
      <c r="I151" s="72"/>
      <c r="J151" s="59" t="e">
        <f t="shared" si="2"/>
        <v>#DIV/0!</v>
      </c>
      <c r="K151" s="42"/>
      <c r="L151" s="42"/>
      <c r="M151" s="41"/>
    </row>
    <row r="152" spans="1:13">
      <c r="A152" s="24">
        <v>145</v>
      </c>
      <c r="B152" s="41"/>
      <c r="C152" s="41"/>
      <c r="D152" s="41"/>
      <c r="E152" s="70"/>
      <c r="F152" s="70"/>
      <c r="G152" s="43"/>
      <c r="H152" s="71"/>
      <c r="I152" s="72"/>
      <c r="J152" s="59" t="e">
        <f t="shared" si="2"/>
        <v>#DIV/0!</v>
      </c>
      <c r="K152" s="42"/>
      <c r="L152" s="42"/>
      <c r="M152" s="41"/>
    </row>
    <row r="153" spans="1:13">
      <c r="A153" s="65">
        <v>146</v>
      </c>
      <c r="B153" s="41"/>
      <c r="C153" s="41"/>
      <c r="D153" s="41"/>
      <c r="E153" s="70"/>
      <c r="F153" s="70"/>
      <c r="G153" s="43"/>
      <c r="H153" s="71"/>
      <c r="I153" s="72"/>
      <c r="J153" s="33" t="e">
        <f t="shared" si="2"/>
        <v>#DIV/0!</v>
      </c>
      <c r="K153" s="42"/>
      <c r="L153" s="42"/>
      <c r="M153" s="41"/>
    </row>
    <row r="154" spans="1:13">
      <c r="A154" s="65">
        <v>147</v>
      </c>
      <c r="B154" s="41"/>
      <c r="C154" s="41"/>
      <c r="D154" s="41"/>
      <c r="E154" s="70"/>
      <c r="F154" s="70"/>
      <c r="G154" s="43"/>
      <c r="H154" s="71"/>
      <c r="I154" s="72"/>
      <c r="J154" s="33" t="e">
        <f t="shared" si="2"/>
        <v>#DIV/0!</v>
      </c>
      <c r="K154" s="42"/>
      <c r="L154" s="42"/>
      <c r="M154" s="41"/>
    </row>
    <row r="155" spans="1:13">
      <c r="A155" s="24">
        <v>148</v>
      </c>
      <c r="B155" s="41"/>
      <c r="C155" s="41"/>
      <c r="D155" s="41"/>
      <c r="E155" s="70"/>
      <c r="F155" s="70"/>
      <c r="G155" s="43"/>
      <c r="H155" s="71"/>
      <c r="I155" s="72"/>
      <c r="J155" s="33" t="e">
        <f t="shared" si="2"/>
        <v>#DIV/0!</v>
      </c>
      <c r="K155" s="42"/>
      <c r="L155" s="42"/>
      <c r="M155" s="41"/>
    </row>
    <row r="156" spans="1:13">
      <c r="A156" s="24">
        <v>149</v>
      </c>
      <c r="B156" s="41"/>
      <c r="C156" s="41"/>
      <c r="D156" s="41"/>
      <c r="E156" s="70"/>
      <c r="F156" s="70"/>
      <c r="G156" s="43"/>
      <c r="H156" s="71"/>
      <c r="I156" s="72"/>
      <c r="J156" s="33" t="e">
        <f t="shared" si="2"/>
        <v>#DIV/0!</v>
      </c>
      <c r="K156" s="42"/>
      <c r="L156" s="42"/>
      <c r="M156" s="41"/>
    </row>
    <row r="157" spans="1:13">
      <c r="A157" s="24">
        <v>150</v>
      </c>
      <c r="B157" s="41"/>
      <c r="C157" s="41"/>
      <c r="D157" s="41"/>
      <c r="E157" s="70"/>
      <c r="F157" s="70"/>
      <c r="G157" s="43"/>
      <c r="H157" s="71"/>
      <c r="I157" s="72"/>
      <c r="J157" s="59" t="e">
        <f t="shared" si="2"/>
        <v>#DIV/0!</v>
      </c>
      <c r="K157" s="42"/>
      <c r="L157" s="42"/>
      <c r="M157" s="41"/>
    </row>
    <row r="158" spans="1:13">
      <c r="A158" s="24">
        <v>151</v>
      </c>
      <c r="B158" s="41"/>
      <c r="C158" s="41"/>
      <c r="D158" s="41"/>
      <c r="E158" s="70"/>
      <c r="F158" s="70"/>
      <c r="G158" s="43"/>
      <c r="H158" s="71"/>
      <c r="I158" s="72"/>
      <c r="J158" s="59" t="e">
        <f t="shared" si="2"/>
        <v>#DIV/0!</v>
      </c>
      <c r="K158" s="42"/>
      <c r="L158" s="42"/>
      <c r="M158" s="41"/>
    </row>
    <row r="159" spans="1:13">
      <c r="A159" s="24">
        <v>152</v>
      </c>
      <c r="B159" s="41"/>
      <c r="C159" s="41"/>
      <c r="D159" s="41"/>
      <c r="E159" s="70"/>
      <c r="F159" s="70"/>
      <c r="G159" s="43"/>
      <c r="H159" s="71"/>
      <c r="I159" s="72"/>
      <c r="J159" s="33" t="e">
        <f t="shared" si="2"/>
        <v>#DIV/0!</v>
      </c>
      <c r="K159" s="42"/>
      <c r="L159" s="42"/>
      <c r="M159" s="41"/>
    </row>
    <row r="160" spans="1:13">
      <c r="A160" s="24">
        <v>153</v>
      </c>
      <c r="B160" s="41"/>
      <c r="C160" s="41"/>
      <c r="D160" s="41"/>
      <c r="E160" s="70"/>
      <c r="F160" s="70"/>
      <c r="G160" s="43"/>
      <c r="H160" s="71"/>
      <c r="I160" s="72"/>
      <c r="J160" s="59" t="e">
        <f t="shared" si="2"/>
        <v>#DIV/0!</v>
      </c>
      <c r="K160" s="42"/>
      <c r="L160" s="42"/>
      <c r="M160" s="41"/>
    </row>
    <row r="161" spans="1:13">
      <c r="A161" s="24">
        <v>154</v>
      </c>
      <c r="B161" s="41"/>
      <c r="C161" s="41"/>
      <c r="D161" s="41"/>
      <c r="E161" s="70"/>
      <c r="F161" s="70"/>
      <c r="G161" s="43"/>
      <c r="H161" s="71"/>
      <c r="I161" s="72"/>
      <c r="J161" s="59" t="e">
        <f t="shared" si="2"/>
        <v>#DIV/0!</v>
      </c>
      <c r="K161" s="42"/>
      <c r="L161" s="42"/>
      <c r="M161" s="41"/>
    </row>
    <row r="162" spans="1:13">
      <c r="A162" s="24">
        <v>155</v>
      </c>
      <c r="B162" s="41"/>
      <c r="C162" s="41"/>
      <c r="D162" s="41"/>
      <c r="E162" s="70"/>
      <c r="F162" s="70"/>
      <c r="G162" s="43"/>
      <c r="H162" s="71"/>
      <c r="I162" s="72"/>
      <c r="J162" s="33" t="e">
        <f t="shared" si="2"/>
        <v>#DIV/0!</v>
      </c>
      <c r="K162" s="42"/>
      <c r="L162" s="42"/>
      <c r="M162" s="41"/>
    </row>
    <row r="163" spans="1:13">
      <c r="A163" s="65">
        <v>156</v>
      </c>
      <c r="B163" s="41"/>
      <c r="C163" s="41"/>
      <c r="D163" s="41"/>
      <c r="E163" s="70"/>
      <c r="F163" s="70"/>
      <c r="G163" s="43"/>
      <c r="H163" s="71"/>
      <c r="I163" s="72"/>
      <c r="J163" s="33" t="e">
        <f t="shared" si="2"/>
        <v>#DIV/0!</v>
      </c>
      <c r="K163" s="42"/>
      <c r="L163" s="42"/>
      <c r="M163" s="41"/>
    </row>
    <row r="164" spans="1:13">
      <c r="A164" s="65">
        <v>157</v>
      </c>
      <c r="B164" s="41"/>
      <c r="C164" s="41"/>
      <c r="D164" s="41"/>
      <c r="E164" s="70"/>
      <c r="F164" s="70"/>
      <c r="G164" s="43"/>
      <c r="H164" s="71"/>
      <c r="I164" s="72"/>
      <c r="J164" s="33" t="e">
        <f t="shared" si="2"/>
        <v>#DIV/0!</v>
      </c>
      <c r="K164" s="42"/>
      <c r="L164" s="42"/>
      <c r="M164" s="41"/>
    </row>
    <row r="165" spans="1:13">
      <c r="A165" s="24">
        <v>158</v>
      </c>
      <c r="B165" s="41"/>
      <c r="C165" s="41"/>
      <c r="D165" s="41"/>
      <c r="E165" s="70"/>
      <c r="F165" s="70"/>
      <c r="G165" s="43"/>
      <c r="H165" s="71"/>
      <c r="I165" s="72"/>
      <c r="J165" s="33" t="e">
        <f t="shared" si="2"/>
        <v>#DIV/0!</v>
      </c>
      <c r="K165" s="42"/>
      <c r="L165" s="42"/>
      <c r="M165" s="41"/>
    </row>
    <row r="166" spans="1:13">
      <c r="A166" s="24">
        <v>159</v>
      </c>
      <c r="B166" s="41"/>
      <c r="C166" s="41"/>
      <c r="D166" s="41"/>
      <c r="E166" s="70"/>
      <c r="F166" s="70"/>
      <c r="G166" s="43"/>
      <c r="H166" s="71"/>
      <c r="I166" s="72"/>
      <c r="J166" s="59" t="e">
        <f t="shared" si="2"/>
        <v>#DIV/0!</v>
      </c>
      <c r="K166" s="42"/>
      <c r="L166" s="42"/>
      <c r="M166" s="41"/>
    </row>
    <row r="167" spans="1:13">
      <c r="A167" s="24">
        <v>160</v>
      </c>
      <c r="B167" s="41"/>
      <c r="C167" s="41"/>
      <c r="D167" s="41"/>
      <c r="E167" s="70"/>
      <c r="F167" s="70"/>
      <c r="G167" s="43"/>
      <c r="H167" s="71"/>
      <c r="I167" s="72"/>
      <c r="J167" s="59" t="e">
        <f t="shared" si="2"/>
        <v>#DIV/0!</v>
      </c>
      <c r="K167" s="42"/>
      <c r="L167" s="42"/>
      <c r="M167" s="41"/>
    </row>
    <row r="168" spans="1:13">
      <c r="A168" s="24">
        <v>161</v>
      </c>
      <c r="B168" s="41"/>
      <c r="C168" s="41"/>
      <c r="D168" s="41"/>
      <c r="E168" s="70"/>
      <c r="F168" s="70"/>
      <c r="G168" s="43"/>
      <c r="H168" s="71"/>
      <c r="I168" s="72"/>
      <c r="J168" s="33" t="e">
        <f t="shared" si="2"/>
        <v>#DIV/0!</v>
      </c>
      <c r="K168" s="42"/>
      <c r="L168" s="42"/>
      <c r="M168" s="41"/>
    </row>
    <row r="169" spans="1:13">
      <c r="A169" s="24">
        <v>162</v>
      </c>
      <c r="B169" s="41"/>
      <c r="C169" s="41"/>
      <c r="D169" s="41"/>
      <c r="E169" s="70"/>
      <c r="F169" s="70"/>
      <c r="G169" s="43"/>
      <c r="H169" s="71"/>
      <c r="I169" s="72"/>
      <c r="J169" s="59" t="e">
        <f t="shared" si="2"/>
        <v>#DIV/0!</v>
      </c>
      <c r="K169" s="42"/>
      <c r="L169" s="42"/>
      <c r="M169" s="41"/>
    </row>
    <row r="170" spans="1:13">
      <c r="A170" s="24">
        <v>163</v>
      </c>
      <c r="B170" s="41"/>
      <c r="C170" s="41"/>
      <c r="D170" s="41"/>
      <c r="E170" s="70"/>
      <c r="F170" s="70"/>
      <c r="G170" s="43"/>
      <c r="H170" s="71"/>
      <c r="I170" s="72"/>
      <c r="J170" s="59" t="e">
        <f t="shared" si="2"/>
        <v>#DIV/0!</v>
      </c>
      <c r="K170" s="42"/>
      <c r="L170" s="42"/>
      <c r="M170" s="41"/>
    </row>
    <row r="171" spans="1:13">
      <c r="A171" s="24">
        <v>164</v>
      </c>
      <c r="B171" s="41"/>
      <c r="C171" s="41"/>
      <c r="D171" s="41"/>
      <c r="E171" s="70"/>
      <c r="F171" s="70"/>
      <c r="G171" s="43"/>
      <c r="H171" s="71"/>
      <c r="I171" s="72"/>
      <c r="J171" s="33" t="e">
        <f t="shared" si="2"/>
        <v>#DIV/0!</v>
      </c>
      <c r="K171" s="42"/>
      <c r="L171" s="42"/>
      <c r="M171" s="41"/>
    </row>
    <row r="172" spans="1:13">
      <c r="A172" s="24">
        <v>165</v>
      </c>
      <c r="B172" s="41"/>
      <c r="C172" s="41"/>
      <c r="D172" s="41"/>
      <c r="E172" s="70"/>
      <c r="F172" s="70"/>
      <c r="G172" s="43"/>
      <c r="H172" s="71"/>
      <c r="I172" s="72"/>
      <c r="J172" s="33" t="e">
        <f t="shared" si="2"/>
        <v>#DIV/0!</v>
      </c>
      <c r="K172" s="42"/>
      <c r="L172" s="42"/>
      <c r="M172" s="41"/>
    </row>
    <row r="173" spans="1:13">
      <c r="A173" s="65">
        <v>166</v>
      </c>
      <c r="B173" s="41"/>
      <c r="C173" s="41"/>
      <c r="D173" s="41"/>
      <c r="E173" s="70"/>
      <c r="F173" s="70"/>
      <c r="G173" s="43"/>
      <c r="H173" s="71"/>
      <c r="I173" s="72"/>
      <c r="J173" s="33" t="e">
        <f t="shared" si="2"/>
        <v>#DIV/0!</v>
      </c>
      <c r="K173" s="42"/>
      <c r="L173" s="42"/>
      <c r="M173" s="41"/>
    </row>
    <row r="174" spans="1:13">
      <c r="A174" s="65">
        <v>167</v>
      </c>
      <c r="B174" s="41"/>
      <c r="C174" s="41"/>
      <c r="D174" s="41"/>
      <c r="E174" s="70"/>
      <c r="F174" s="70"/>
      <c r="G174" s="43"/>
      <c r="H174" s="71"/>
      <c r="I174" s="72"/>
      <c r="J174" s="33" t="e">
        <f t="shared" si="2"/>
        <v>#DIV/0!</v>
      </c>
      <c r="K174" s="42"/>
      <c r="L174" s="42"/>
      <c r="M174" s="41"/>
    </row>
    <row r="175" spans="1:13">
      <c r="A175" s="24">
        <v>168</v>
      </c>
      <c r="B175" s="41"/>
      <c r="C175" s="41"/>
      <c r="D175" s="41"/>
      <c r="E175" s="70"/>
      <c r="F175" s="70"/>
      <c r="G175" s="43"/>
      <c r="H175" s="71"/>
      <c r="I175" s="72"/>
      <c r="J175" s="59" t="e">
        <f t="shared" si="2"/>
        <v>#DIV/0!</v>
      </c>
      <c r="K175" s="42"/>
      <c r="L175" s="42"/>
      <c r="M175" s="41"/>
    </row>
    <row r="176" spans="1:13">
      <c r="A176" s="24">
        <v>169</v>
      </c>
      <c r="B176" s="41"/>
      <c r="C176" s="41"/>
      <c r="D176" s="41"/>
      <c r="E176" s="70"/>
      <c r="F176" s="70"/>
      <c r="G176" s="43"/>
      <c r="H176" s="71"/>
      <c r="I176" s="72"/>
      <c r="J176" s="59" t="e">
        <f t="shared" si="2"/>
        <v>#DIV/0!</v>
      </c>
      <c r="K176" s="42"/>
      <c r="L176" s="42"/>
      <c r="M176" s="41"/>
    </row>
    <row r="177" spans="1:13">
      <c r="A177" s="24">
        <v>170</v>
      </c>
      <c r="B177" s="41"/>
      <c r="C177" s="41"/>
      <c r="D177" s="41"/>
      <c r="E177" s="70"/>
      <c r="F177" s="70"/>
      <c r="G177" s="43"/>
      <c r="H177" s="71"/>
      <c r="I177" s="72"/>
      <c r="J177" s="33" t="e">
        <f t="shared" si="2"/>
        <v>#DIV/0!</v>
      </c>
      <c r="K177" s="42"/>
      <c r="L177" s="42"/>
      <c r="M177" s="41"/>
    </row>
    <row r="178" spans="1:13">
      <c r="A178" s="24">
        <v>171</v>
      </c>
      <c r="B178" s="41"/>
      <c r="C178" s="41"/>
      <c r="D178" s="41"/>
      <c r="E178" s="70"/>
      <c r="F178" s="70"/>
      <c r="G178" s="43"/>
      <c r="H178" s="71"/>
      <c r="I178" s="72"/>
      <c r="J178" s="59" t="e">
        <f t="shared" si="2"/>
        <v>#DIV/0!</v>
      </c>
      <c r="K178" s="42"/>
      <c r="L178" s="42"/>
      <c r="M178" s="41"/>
    </row>
    <row r="179" spans="1:13">
      <c r="A179" s="24">
        <v>172</v>
      </c>
      <c r="B179" s="41"/>
      <c r="C179" s="41"/>
      <c r="D179" s="41"/>
      <c r="E179" s="70"/>
      <c r="F179" s="70"/>
      <c r="G179" s="43"/>
      <c r="H179" s="71"/>
      <c r="I179" s="72"/>
      <c r="J179" s="59" t="e">
        <f t="shared" si="2"/>
        <v>#DIV/0!</v>
      </c>
      <c r="K179" s="42"/>
      <c r="L179" s="42"/>
      <c r="M179" s="41"/>
    </row>
    <row r="180" spans="1:13">
      <c r="A180" s="24">
        <v>173</v>
      </c>
      <c r="B180" s="41"/>
      <c r="C180" s="41"/>
      <c r="D180" s="41"/>
      <c r="E180" s="70"/>
      <c r="F180" s="70"/>
      <c r="G180" s="43"/>
      <c r="H180" s="71"/>
      <c r="I180" s="72"/>
      <c r="J180" s="33" t="e">
        <f t="shared" si="2"/>
        <v>#DIV/0!</v>
      </c>
      <c r="K180" s="42"/>
      <c r="L180" s="42"/>
      <c r="M180" s="41"/>
    </row>
    <row r="181" spans="1:13">
      <c r="A181" s="24">
        <v>174</v>
      </c>
      <c r="B181" s="41"/>
      <c r="C181" s="41"/>
      <c r="D181" s="41"/>
      <c r="E181" s="70"/>
      <c r="F181" s="70"/>
      <c r="G181" s="43"/>
      <c r="H181" s="71"/>
      <c r="I181" s="72"/>
      <c r="J181" s="33" t="e">
        <f t="shared" si="2"/>
        <v>#DIV/0!</v>
      </c>
      <c r="K181" s="42"/>
      <c r="L181" s="42"/>
      <c r="M181" s="41"/>
    </row>
    <row r="182" spans="1:13">
      <c r="A182" s="24">
        <v>175</v>
      </c>
      <c r="B182" s="41"/>
      <c r="C182" s="41"/>
      <c r="D182" s="41"/>
      <c r="E182" s="70"/>
      <c r="F182" s="70"/>
      <c r="G182" s="43"/>
      <c r="H182" s="71"/>
      <c r="I182" s="72"/>
      <c r="J182" s="33" t="e">
        <f t="shared" si="2"/>
        <v>#DIV/0!</v>
      </c>
      <c r="K182" s="42"/>
      <c r="L182" s="42"/>
      <c r="M182" s="41"/>
    </row>
    <row r="183" spans="1:13">
      <c r="A183" s="65">
        <v>176</v>
      </c>
      <c r="B183" s="41"/>
      <c r="C183" s="41"/>
      <c r="D183" s="41"/>
      <c r="E183" s="70"/>
      <c r="F183" s="70"/>
      <c r="G183" s="43"/>
      <c r="H183" s="71"/>
      <c r="I183" s="72"/>
      <c r="J183" s="33" t="e">
        <f t="shared" si="2"/>
        <v>#DIV/0!</v>
      </c>
      <c r="K183" s="42"/>
      <c r="L183" s="42"/>
      <c r="M183" s="41"/>
    </row>
    <row r="184" spans="1:13">
      <c r="A184" s="65">
        <v>177</v>
      </c>
      <c r="B184" s="41"/>
      <c r="C184" s="41"/>
      <c r="D184" s="41"/>
      <c r="E184" s="70"/>
      <c r="F184" s="70"/>
      <c r="G184" s="43"/>
      <c r="H184" s="71"/>
      <c r="I184" s="72"/>
      <c r="J184" s="59" t="e">
        <f t="shared" si="2"/>
        <v>#DIV/0!</v>
      </c>
      <c r="K184" s="42"/>
      <c r="L184" s="42"/>
      <c r="M184" s="41"/>
    </row>
    <row r="185" spans="1:13">
      <c r="A185" s="24">
        <v>178</v>
      </c>
      <c r="B185" s="41"/>
      <c r="C185" s="41"/>
      <c r="D185" s="41"/>
      <c r="E185" s="70"/>
      <c r="F185" s="70"/>
      <c r="G185" s="43"/>
      <c r="H185" s="71"/>
      <c r="I185" s="72"/>
      <c r="J185" s="59" t="e">
        <f t="shared" si="2"/>
        <v>#DIV/0!</v>
      </c>
      <c r="K185" s="42"/>
      <c r="L185" s="42"/>
      <c r="M185" s="41"/>
    </row>
    <row r="186" spans="1:13">
      <c r="A186" s="24">
        <v>179</v>
      </c>
      <c r="B186" s="41"/>
      <c r="C186" s="41"/>
      <c r="D186" s="41"/>
      <c r="E186" s="70"/>
      <c r="F186" s="70"/>
      <c r="G186" s="43"/>
      <c r="H186" s="71"/>
      <c r="I186" s="72"/>
      <c r="J186" s="33" t="e">
        <f t="shared" si="2"/>
        <v>#DIV/0!</v>
      </c>
      <c r="K186" s="42"/>
      <c r="L186" s="42"/>
      <c r="M186" s="41"/>
    </row>
    <row r="187" spans="1:13">
      <c r="A187" s="24">
        <v>180</v>
      </c>
      <c r="B187" s="41"/>
      <c r="C187" s="41"/>
      <c r="D187" s="41"/>
      <c r="E187" s="70"/>
      <c r="F187" s="70"/>
      <c r="G187" s="43"/>
      <c r="H187" s="71"/>
      <c r="I187" s="72"/>
      <c r="J187" s="59" t="e">
        <f t="shared" si="2"/>
        <v>#DIV/0!</v>
      </c>
      <c r="K187" s="42"/>
      <c r="L187" s="42"/>
      <c r="M187" s="41"/>
    </row>
    <row r="188" spans="1:13">
      <c r="A188" s="24">
        <v>181</v>
      </c>
      <c r="B188" s="41"/>
      <c r="C188" s="41"/>
      <c r="D188" s="41"/>
      <c r="E188" s="70"/>
      <c r="F188" s="70"/>
      <c r="G188" s="43"/>
      <c r="H188" s="71"/>
      <c r="I188" s="72"/>
      <c r="J188" s="59" t="e">
        <f t="shared" si="2"/>
        <v>#DIV/0!</v>
      </c>
      <c r="K188" s="42"/>
      <c r="L188" s="42"/>
      <c r="M188" s="41"/>
    </row>
    <row r="189" spans="1:13">
      <c r="A189" s="24">
        <v>182</v>
      </c>
      <c r="B189" s="41"/>
      <c r="C189" s="41"/>
      <c r="D189" s="41"/>
      <c r="E189" s="70"/>
      <c r="F189" s="70"/>
      <c r="G189" s="43"/>
      <c r="H189" s="71"/>
      <c r="I189" s="72"/>
      <c r="J189" s="33" t="e">
        <f t="shared" si="2"/>
        <v>#DIV/0!</v>
      </c>
      <c r="K189" s="42"/>
      <c r="L189" s="42"/>
      <c r="M189" s="41"/>
    </row>
    <row r="190" spans="1:13">
      <c r="A190" s="24">
        <v>183</v>
      </c>
      <c r="B190" s="41"/>
      <c r="C190" s="41"/>
      <c r="D190" s="41"/>
      <c r="E190" s="70"/>
      <c r="F190" s="70"/>
      <c r="G190" s="43"/>
      <c r="H190" s="71"/>
      <c r="I190" s="72"/>
      <c r="J190" s="33" t="e">
        <f t="shared" si="2"/>
        <v>#DIV/0!</v>
      </c>
      <c r="K190" s="42"/>
      <c r="L190" s="42"/>
      <c r="M190" s="41"/>
    </row>
    <row r="191" spans="1:13">
      <c r="A191" s="24">
        <v>184</v>
      </c>
      <c r="B191" s="41"/>
      <c r="C191" s="41"/>
      <c r="D191" s="41"/>
      <c r="E191" s="70"/>
      <c r="F191" s="70"/>
      <c r="G191" s="43"/>
      <c r="H191" s="71"/>
      <c r="I191" s="72"/>
      <c r="J191" s="33" t="e">
        <f t="shared" si="2"/>
        <v>#DIV/0!</v>
      </c>
      <c r="K191" s="42"/>
      <c r="L191" s="42"/>
      <c r="M191" s="41"/>
    </row>
    <row r="192" spans="1:13">
      <c r="A192" s="24">
        <v>185</v>
      </c>
      <c r="B192" s="41"/>
      <c r="C192" s="41"/>
      <c r="D192" s="41"/>
      <c r="E192" s="70"/>
      <c r="F192" s="70"/>
      <c r="G192" s="43"/>
      <c r="H192" s="71"/>
      <c r="I192" s="72"/>
      <c r="J192" s="33" t="e">
        <f t="shared" si="2"/>
        <v>#DIV/0!</v>
      </c>
      <c r="K192" s="42"/>
      <c r="L192" s="42"/>
      <c r="M192" s="41"/>
    </row>
    <row r="193" spans="1:13">
      <c r="A193" s="65">
        <v>186</v>
      </c>
      <c r="B193" s="41"/>
      <c r="C193" s="41"/>
      <c r="D193" s="41"/>
      <c r="E193" s="70"/>
      <c r="F193" s="70"/>
      <c r="G193" s="43"/>
      <c r="H193" s="71"/>
      <c r="I193" s="72"/>
      <c r="J193" s="59" t="e">
        <f t="shared" si="2"/>
        <v>#DIV/0!</v>
      </c>
      <c r="K193" s="42"/>
      <c r="L193" s="42"/>
      <c r="M193" s="41"/>
    </row>
    <row r="194" spans="1:13">
      <c r="A194" s="65">
        <v>187</v>
      </c>
      <c r="B194" s="41"/>
      <c r="C194" s="41"/>
      <c r="D194" s="41"/>
      <c r="E194" s="70"/>
      <c r="F194" s="70"/>
      <c r="G194" s="43"/>
      <c r="H194" s="71"/>
      <c r="I194" s="72"/>
      <c r="J194" s="59" t="e">
        <f t="shared" si="2"/>
        <v>#DIV/0!</v>
      </c>
      <c r="K194" s="42"/>
      <c r="L194" s="42"/>
      <c r="M194" s="41"/>
    </row>
    <row r="195" spans="1:13">
      <c r="A195" s="24">
        <v>188</v>
      </c>
      <c r="B195" s="41"/>
      <c r="C195" s="41"/>
      <c r="D195" s="41"/>
      <c r="E195" s="70"/>
      <c r="F195" s="70"/>
      <c r="G195" s="43"/>
      <c r="H195" s="71"/>
      <c r="I195" s="72"/>
      <c r="J195" s="33" t="e">
        <f t="shared" si="2"/>
        <v>#DIV/0!</v>
      </c>
      <c r="K195" s="42"/>
      <c r="L195" s="42"/>
      <c r="M195" s="41"/>
    </row>
    <row r="196" spans="1:13">
      <c r="A196" s="24">
        <v>189</v>
      </c>
      <c r="B196" s="41"/>
      <c r="C196" s="41"/>
      <c r="D196" s="41"/>
      <c r="E196" s="70"/>
      <c r="F196" s="70"/>
      <c r="G196" s="43"/>
      <c r="H196" s="71"/>
      <c r="I196" s="72"/>
      <c r="J196" s="59" t="e">
        <f t="shared" si="2"/>
        <v>#DIV/0!</v>
      </c>
      <c r="K196" s="42"/>
      <c r="L196" s="42"/>
      <c r="M196" s="41"/>
    </row>
    <row r="197" spans="1:13">
      <c r="A197" s="24">
        <v>190</v>
      </c>
      <c r="B197" s="41"/>
      <c r="C197" s="41"/>
      <c r="D197" s="41"/>
      <c r="E197" s="70"/>
      <c r="F197" s="70"/>
      <c r="G197" s="43"/>
      <c r="H197" s="71"/>
      <c r="I197" s="72"/>
      <c r="J197" s="59" t="e">
        <f t="shared" si="2"/>
        <v>#DIV/0!</v>
      </c>
      <c r="K197" s="42"/>
      <c r="L197" s="42"/>
      <c r="M197" s="41"/>
    </row>
    <row r="198" spans="1:13">
      <c r="A198" s="24">
        <v>191</v>
      </c>
      <c r="B198" s="41"/>
      <c r="C198" s="41"/>
      <c r="D198" s="41"/>
      <c r="E198" s="70"/>
      <c r="F198" s="70"/>
      <c r="G198" s="43"/>
      <c r="H198" s="71"/>
      <c r="I198" s="72"/>
      <c r="J198" s="33" t="e">
        <f t="shared" si="2"/>
        <v>#DIV/0!</v>
      </c>
      <c r="K198" s="42"/>
      <c r="L198" s="42"/>
      <c r="M198" s="41"/>
    </row>
    <row r="199" spans="1:13">
      <c r="A199" s="24">
        <v>192</v>
      </c>
      <c r="B199" s="41"/>
      <c r="C199" s="41"/>
      <c r="D199" s="41"/>
      <c r="E199" s="70"/>
      <c r="F199" s="70"/>
      <c r="G199" s="43"/>
      <c r="H199" s="71"/>
      <c r="I199" s="72"/>
      <c r="J199" s="33" t="e">
        <f t="shared" si="2"/>
        <v>#DIV/0!</v>
      </c>
      <c r="K199" s="42"/>
      <c r="L199" s="42"/>
      <c r="M199" s="41"/>
    </row>
    <row r="200" spans="1:13">
      <c r="A200" s="24">
        <v>193</v>
      </c>
      <c r="B200" s="41"/>
      <c r="C200" s="41"/>
      <c r="D200" s="41"/>
      <c r="E200" s="70"/>
      <c r="F200" s="70"/>
      <c r="G200" s="43"/>
      <c r="H200" s="71"/>
      <c r="I200" s="72"/>
      <c r="J200" s="33" t="e">
        <f t="shared" ref="J200:J263" si="3">H200/I200</f>
        <v>#DIV/0!</v>
      </c>
      <c r="K200" s="42"/>
      <c r="L200" s="42"/>
      <c r="M200" s="41"/>
    </row>
    <row r="201" spans="1:13">
      <c r="A201" s="24">
        <v>194</v>
      </c>
      <c r="B201" s="41"/>
      <c r="C201" s="41"/>
      <c r="D201" s="41"/>
      <c r="E201" s="70"/>
      <c r="F201" s="70"/>
      <c r="G201" s="43"/>
      <c r="H201" s="71"/>
      <c r="I201" s="72"/>
      <c r="J201" s="33" t="e">
        <f t="shared" si="3"/>
        <v>#DIV/0!</v>
      </c>
      <c r="K201" s="42"/>
      <c r="L201" s="42"/>
      <c r="M201" s="41"/>
    </row>
    <row r="202" spans="1:13">
      <c r="A202" s="24">
        <v>195</v>
      </c>
      <c r="B202" s="41"/>
      <c r="C202" s="41"/>
      <c r="D202" s="41"/>
      <c r="E202" s="70"/>
      <c r="F202" s="70"/>
      <c r="G202" s="43"/>
      <c r="H202" s="71"/>
      <c r="I202" s="72"/>
      <c r="J202" s="59" t="e">
        <f t="shared" si="3"/>
        <v>#DIV/0!</v>
      </c>
      <c r="K202" s="42"/>
      <c r="L202" s="42"/>
      <c r="M202" s="41"/>
    </row>
    <row r="203" spans="1:13">
      <c r="A203" s="65">
        <v>196</v>
      </c>
      <c r="B203" s="41"/>
      <c r="C203" s="41"/>
      <c r="D203" s="41"/>
      <c r="E203" s="70"/>
      <c r="F203" s="70"/>
      <c r="G203" s="43"/>
      <c r="H203" s="71"/>
      <c r="I203" s="72"/>
      <c r="J203" s="59" t="e">
        <f t="shared" si="3"/>
        <v>#DIV/0!</v>
      </c>
      <c r="K203" s="42"/>
      <c r="L203" s="42"/>
      <c r="M203" s="41"/>
    </row>
    <row r="204" spans="1:13">
      <c r="A204" s="65">
        <v>197</v>
      </c>
      <c r="B204" s="41"/>
      <c r="C204" s="41"/>
      <c r="D204" s="41"/>
      <c r="E204" s="70"/>
      <c r="F204" s="70"/>
      <c r="G204" s="43"/>
      <c r="H204" s="71"/>
      <c r="I204" s="72"/>
      <c r="J204" s="33" t="e">
        <f t="shared" si="3"/>
        <v>#DIV/0!</v>
      </c>
      <c r="K204" s="42"/>
      <c r="L204" s="42"/>
      <c r="M204" s="41"/>
    </row>
    <row r="205" spans="1:13">
      <c r="A205" s="24">
        <v>198</v>
      </c>
      <c r="B205" s="41"/>
      <c r="C205" s="41"/>
      <c r="D205" s="41"/>
      <c r="E205" s="70"/>
      <c r="F205" s="70"/>
      <c r="G205" s="43"/>
      <c r="H205" s="71"/>
      <c r="I205" s="72"/>
      <c r="J205" s="59" t="e">
        <f t="shared" si="3"/>
        <v>#DIV/0!</v>
      </c>
      <c r="K205" s="42"/>
      <c r="L205" s="42"/>
      <c r="M205" s="41"/>
    </row>
    <row r="206" spans="1:13">
      <c r="A206" s="24">
        <v>199</v>
      </c>
      <c r="B206" s="41"/>
      <c r="C206" s="41"/>
      <c r="D206" s="41"/>
      <c r="E206" s="70"/>
      <c r="F206" s="70"/>
      <c r="G206" s="43"/>
      <c r="H206" s="71"/>
      <c r="I206" s="72"/>
      <c r="J206" s="59" t="e">
        <f t="shared" si="3"/>
        <v>#DIV/0!</v>
      </c>
      <c r="K206" s="42"/>
      <c r="L206" s="42"/>
      <c r="M206" s="41"/>
    </row>
    <row r="207" spans="1:13">
      <c r="A207" s="24">
        <v>200</v>
      </c>
      <c r="B207" s="41"/>
      <c r="C207" s="41"/>
      <c r="D207" s="41"/>
      <c r="E207" s="70"/>
      <c r="F207" s="70"/>
      <c r="G207" s="43"/>
      <c r="H207" s="71"/>
      <c r="I207" s="72"/>
      <c r="J207" s="33" t="e">
        <f t="shared" si="3"/>
        <v>#DIV/0!</v>
      </c>
      <c r="K207" s="42"/>
      <c r="L207" s="42"/>
      <c r="M207" s="41"/>
    </row>
    <row r="208" spans="1:13">
      <c r="A208" s="24">
        <v>201</v>
      </c>
      <c r="B208" s="41"/>
      <c r="C208" s="41"/>
      <c r="D208" s="41"/>
      <c r="E208" s="70"/>
      <c r="F208" s="70"/>
      <c r="G208" s="43"/>
      <c r="H208" s="71"/>
      <c r="I208" s="72"/>
      <c r="J208" s="33" t="e">
        <f t="shared" si="3"/>
        <v>#DIV/0!</v>
      </c>
      <c r="K208" s="42"/>
      <c r="L208" s="42"/>
      <c r="M208" s="41"/>
    </row>
    <row r="209" spans="1:13">
      <c r="A209" s="24">
        <v>202</v>
      </c>
      <c r="B209" s="41"/>
      <c r="C209" s="41"/>
      <c r="D209" s="41"/>
      <c r="E209" s="70"/>
      <c r="F209" s="70"/>
      <c r="G209" s="43"/>
      <c r="H209" s="71"/>
      <c r="I209" s="72"/>
      <c r="J209" s="33" t="e">
        <f t="shared" si="3"/>
        <v>#DIV/0!</v>
      </c>
      <c r="K209" s="42"/>
      <c r="L209" s="42"/>
      <c r="M209" s="41"/>
    </row>
    <row r="210" spans="1:13">
      <c r="A210" s="24">
        <v>203</v>
      </c>
      <c r="B210" s="41"/>
      <c r="C210" s="41"/>
      <c r="D210" s="41"/>
      <c r="E210" s="70"/>
      <c r="F210" s="70"/>
      <c r="G210" s="43"/>
      <c r="H210" s="71"/>
      <c r="I210" s="72"/>
      <c r="J210" s="33" t="e">
        <f t="shared" si="3"/>
        <v>#DIV/0!</v>
      </c>
      <c r="K210" s="42"/>
      <c r="L210" s="42"/>
      <c r="M210" s="41"/>
    </row>
    <row r="211" spans="1:13">
      <c r="A211" s="24">
        <v>204</v>
      </c>
      <c r="B211" s="41"/>
      <c r="C211" s="41"/>
      <c r="D211" s="41"/>
      <c r="E211" s="70"/>
      <c r="F211" s="70"/>
      <c r="G211" s="43"/>
      <c r="H211" s="71"/>
      <c r="I211" s="72"/>
      <c r="J211" s="59" t="e">
        <f t="shared" si="3"/>
        <v>#DIV/0!</v>
      </c>
      <c r="K211" s="42"/>
      <c r="L211" s="42"/>
      <c r="M211" s="41"/>
    </row>
    <row r="212" spans="1:13">
      <c r="A212" s="24">
        <v>205</v>
      </c>
      <c r="B212" s="41"/>
      <c r="C212" s="41"/>
      <c r="D212" s="41"/>
      <c r="E212" s="70"/>
      <c r="F212" s="70"/>
      <c r="G212" s="43"/>
      <c r="H212" s="71"/>
      <c r="I212" s="72"/>
      <c r="J212" s="59" t="e">
        <f t="shared" si="3"/>
        <v>#DIV/0!</v>
      </c>
      <c r="K212" s="42"/>
      <c r="L212" s="42"/>
      <c r="M212" s="41"/>
    </row>
    <row r="213" spans="1:13">
      <c r="A213" s="65">
        <v>206</v>
      </c>
      <c r="B213" s="41"/>
      <c r="C213" s="41"/>
      <c r="D213" s="41"/>
      <c r="E213" s="70"/>
      <c r="F213" s="70"/>
      <c r="G213" s="43"/>
      <c r="H213" s="71"/>
      <c r="I213" s="72"/>
      <c r="J213" s="33" t="e">
        <f t="shared" si="3"/>
        <v>#DIV/0!</v>
      </c>
      <c r="K213" s="42"/>
      <c r="L213" s="42"/>
      <c r="M213" s="41"/>
    </row>
    <row r="214" spans="1:13">
      <c r="A214" s="65">
        <v>207</v>
      </c>
      <c r="B214" s="41"/>
      <c r="C214" s="41"/>
      <c r="D214" s="41"/>
      <c r="E214" s="70"/>
      <c r="F214" s="70"/>
      <c r="G214" s="43"/>
      <c r="H214" s="71"/>
      <c r="I214" s="72"/>
      <c r="J214" s="59" t="e">
        <f t="shared" si="3"/>
        <v>#DIV/0!</v>
      </c>
      <c r="K214" s="42"/>
      <c r="L214" s="42"/>
      <c r="M214" s="41"/>
    </row>
    <row r="215" spans="1:13">
      <c r="A215" s="24">
        <v>208</v>
      </c>
      <c r="B215" s="41"/>
      <c r="C215" s="41"/>
      <c r="D215" s="41"/>
      <c r="E215" s="70"/>
      <c r="F215" s="70"/>
      <c r="G215" s="43"/>
      <c r="H215" s="71"/>
      <c r="I215" s="72"/>
      <c r="J215" s="59" t="e">
        <f t="shared" si="3"/>
        <v>#DIV/0!</v>
      </c>
      <c r="K215" s="42"/>
      <c r="L215" s="42"/>
      <c r="M215" s="41"/>
    </row>
    <row r="216" spans="1:13">
      <c r="A216" s="24">
        <v>209</v>
      </c>
      <c r="B216" s="41"/>
      <c r="C216" s="41"/>
      <c r="D216" s="41"/>
      <c r="E216" s="70"/>
      <c r="F216" s="70"/>
      <c r="G216" s="43"/>
      <c r="H216" s="71"/>
      <c r="I216" s="72"/>
      <c r="J216" s="33" t="e">
        <f t="shared" si="3"/>
        <v>#DIV/0!</v>
      </c>
      <c r="K216" s="42"/>
      <c r="L216" s="42"/>
      <c r="M216" s="41"/>
    </row>
    <row r="217" spans="1:13">
      <c r="A217" s="24">
        <v>210</v>
      </c>
      <c r="B217" s="41"/>
      <c r="C217" s="41"/>
      <c r="D217" s="41"/>
      <c r="E217" s="70"/>
      <c r="F217" s="70"/>
      <c r="G217" s="43"/>
      <c r="H217" s="71"/>
      <c r="I217" s="72"/>
      <c r="J217" s="33" t="e">
        <f t="shared" si="3"/>
        <v>#DIV/0!</v>
      </c>
      <c r="K217" s="42"/>
      <c r="L217" s="42"/>
      <c r="M217" s="41"/>
    </row>
    <row r="218" spans="1:13">
      <c r="A218" s="24">
        <v>211</v>
      </c>
      <c r="B218" s="41"/>
      <c r="C218" s="41"/>
      <c r="D218" s="41"/>
      <c r="E218" s="70"/>
      <c r="F218" s="70"/>
      <c r="G218" s="43"/>
      <c r="H218" s="71"/>
      <c r="I218" s="72"/>
      <c r="J218" s="33" t="e">
        <f t="shared" si="3"/>
        <v>#DIV/0!</v>
      </c>
      <c r="K218" s="42"/>
      <c r="L218" s="42"/>
      <c r="M218" s="41"/>
    </row>
    <row r="219" spans="1:13">
      <c r="A219" s="24">
        <v>212</v>
      </c>
      <c r="B219" s="41"/>
      <c r="C219" s="41"/>
      <c r="D219" s="41"/>
      <c r="E219" s="70"/>
      <c r="F219" s="70"/>
      <c r="G219" s="43"/>
      <c r="H219" s="71"/>
      <c r="I219" s="72"/>
      <c r="J219" s="33" t="e">
        <f t="shared" si="3"/>
        <v>#DIV/0!</v>
      </c>
      <c r="K219" s="42"/>
      <c r="L219" s="42"/>
      <c r="M219" s="41"/>
    </row>
    <row r="220" spans="1:13">
      <c r="A220" s="24">
        <v>213</v>
      </c>
      <c r="B220" s="41"/>
      <c r="C220" s="41"/>
      <c r="D220" s="41"/>
      <c r="E220" s="70"/>
      <c r="F220" s="70"/>
      <c r="G220" s="43"/>
      <c r="H220" s="71"/>
      <c r="I220" s="72"/>
      <c r="J220" s="59" t="e">
        <f t="shared" si="3"/>
        <v>#DIV/0!</v>
      </c>
      <c r="K220" s="42"/>
      <c r="L220" s="42"/>
      <c r="M220" s="41"/>
    </row>
    <row r="221" spans="1:13">
      <c r="A221" s="24">
        <v>214</v>
      </c>
      <c r="B221" s="41"/>
      <c r="C221" s="41"/>
      <c r="D221" s="41"/>
      <c r="E221" s="70"/>
      <c r="F221" s="70"/>
      <c r="G221" s="43"/>
      <c r="H221" s="71"/>
      <c r="I221" s="72"/>
      <c r="J221" s="59" t="e">
        <f t="shared" si="3"/>
        <v>#DIV/0!</v>
      </c>
      <c r="K221" s="42"/>
      <c r="L221" s="42"/>
      <c r="M221" s="41"/>
    </row>
    <row r="222" spans="1:13">
      <c r="A222" s="24">
        <v>215</v>
      </c>
      <c r="B222" s="41"/>
      <c r="C222" s="41"/>
      <c r="D222" s="41"/>
      <c r="E222" s="70"/>
      <c r="F222" s="70"/>
      <c r="G222" s="43"/>
      <c r="H222" s="71"/>
      <c r="I222" s="72"/>
      <c r="J222" s="33" t="e">
        <f t="shared" si="3"/>
        <v>#DIV/0!</v>
      </c>
      <c r="K222" s="42"/>
      <c r="L222" s="42"/>
      <c r="M222" s="41"/>
    </row>
    <row r="223" spans="1:13">
      <c r="A223" s="65">
        <v>216</v>
      </c>
      <c r="B223" s="41"/>
      <c r="C223" s="41"/>
      <c r="D223" s="41"/>
      <c r="E223" s="70"/>
      <c r="F223" s="70"/>
      <c r="G223" s="43"/>
      <c r="H223" s="71"/>
      <c r="I223" s="72"/>
      <c r="J223" s="59" t="e">
        <f t="shared" si="3"/>
        <v>#DIV/0!</v>
      </c>
      <c r="K223" s="42"/>
      <c r="L223" s="42"/>
      <c r="M223" s="41"/>
    </row>
    <row r="224" spans="1:13">
      <c r="A224" s="65">
        <v>217</v>
      </c>
      <c r="B224" s="41"/>
      <c r="C224" s="41"/>
      <c r="D224" s="41"/>
      <c r="E224" s="70"/>
      <c r="F224" s="70"/>
      <c r="G224" s="43"/>
      <c r="H224" s="71"/>
      <c r="I224" s="72"/>
      <c r="J224" s="59" t="e">
        <f t="shared" si="3"/>
        <v>#DIV/0!</v>
      </c>
      <c r="K224" s="42"/>
      <c r="L224" s="42"/>
      <c r="M224" s="41"/>
    </row>
    <row r="225" spans="1:13">
      <c r="A225" s="24">
        <v>218</v>
      </c>
      <c r="B225" s="41"/>
      <c r="C225" s="41"/>
      <c r="D225" s="41"/>
      <c r="E225" s="70"/>
      <c r="F225" s="70"/>
      <c r="G225" s="43"/>
      <c r="H225" s="71"/>
      <c r="I225" s="72"/>
      <c r="J225" s="33" t="e">
        <f t="shared" si="3"/>
        <v>#DIV/0!</v>
      </c>
      <c r="K225" s="42"/>
      <c r="L225" s="42"/>
      <c r="M225" s="41"/>
    </row>
    <row r="226" spans="1:13">
      <c r="A226" s="24">
        <v>219</v>
      </c>
      <c r="B226" s="41"/>
      <c r="C226" s="41"/>
      <c r="D226" s="41"/>
      <c r="E226" s="70"/>
      <c r="F226" s="70"/>
      <c r="G226" s="43"/>
      <c r="H226" s="71"/>
      <c r="I226" s="72"/>
      <c r="J226" s="33" t="e">
        <f t="shared" si="3"/>
        <v>#DIV/0!</v>
      </c>
      <c r="K226" s="42"/>
      <c r="L226" s="42"/>
      <c r="M226" s="41"/>
    </row>
    <row r="227" spans="1:13">
      <c r="A227" s="24">
        <v>220</v>
      </c>
      <c r="B227" s="41"/>
      <c r="C227" s="41"/>
      <c r="D227" s="41"/>
      <c r="E227" s="70"/>
      <c r="F227" s="70"/>
      <c r="G227" s="43"/>
      <c r="H227" s="71"/>
      <c r="I227" s="72"/>
      <c r="J227" s="33" t="e">
        <f t="shared" si="3"/>
        <v>#DIV/0!</v>
      </c>
      <c r="K227" s="42"/>
      <c r="L227" s="42"/>
      <c r="M227" s="41"/>
    </row>
    <row r="228" spans="1:13">
      <c r="A228" s="24">
        <v>221</v>
      </c>
      <c r="B228" s="41"/>
      <c r="C228" s="41"/>
      <c r="D228" s="41"/>
      <c r="E228" s="70"/>
      <c r="F228" s="70"/>
      <c r="G228" s="43"/>
      <c r="H228" s="71"/>
      <c r="I228" s="72"/>
      <c r="J228" s="33" t="e">
        <f t="shared" si="3"/>
        <v>#DIV/0!</v>
      </c>
      <c r="K228" s="42"/>
      <c r="L228" s="42"/>
      <c r="M228" s="41"/>
    </row>
    <row r="229" spans="1:13">
      <c r="A229" s="24">
        <v>222</v>
      </c>
      <c r="B229" s="41"/>
      <c r="C229" s="41"/>
      <c r="D229" s="41"/>
      <c r="E229" s="70"/>
      <c r="F229" s="70"/>
      <c r="G229" s="43"/>
      <c r="H229" s="71"/>
      <c r="I229" s="72"/>
      <c r="J229" s="59" t="e">
        <f t="shared" si="3"/>
        <v>#DIV/0!</v>
      </c>
      <c r="K229" s="42"/>
      <c r="L229" s="42"/>
      <c r="M229" s="41"/>
    </row>
    <row r="230" spans="1:13">
      <c r="A230" s="24">
        <v>223</v>
      </c>
      <c r="B230" s="41"/>
      <c r="C230" s="41"/>
      <c r="D230" s="41"/>
      <c r="E230" s="70"/>
      <c r="F230" s="70"/>
      <c r="G230" s="43"/>
      <c r="H230" s="71"/>
      <c r="I230" s="72"/>
      <c r="J230" s="59" t="e">
        <f t="shared" si="3"/>
        <v>#DIV/0!</v>
      </c>
      <c r="K230" s="42"/>
      <c r="L230" s="42"/>
      <c r="M230" s="41"/>
    </row>
    <row r="231" spans="1:13">
      <c r="A231" s="24">
        <v>224</v>
      </c>
      <c r="B231" s="41"/>
      <c r="C231" s="41"/>
      <c r="D231" s="41"/>
      <c r="E231" s="70"/>
      <c r="F231" s="70"/>
      <c r="G231" s="43"/>
      <c r="H231" s="71"/>
      <c r="I231" s="72"/>
      <c r="J231" s="33" t="e">
        <f t="shared" si="3"/>
        <v>#DIV/0!</v>
      </c>
      <c r="K231" s="42"/>
      <c r="L231" s="42"/>
      <c r="M231" s="41"/>
    </row>
    <row r="232" spans="1:13">
      <c r="A232" s="24">
        <v>225</v>
      </c>
      <c r="B232" s="41"/>
      <c r="C232" s="41"/>
      <c r="D232" s="41"/>
      <c r="E232" s="70"/>
      <c r="F232" s="70"/>
      <c r="G232" s="43"/>
      <c r="H232" s="71"/>
      <c r="I232" s="72"/>
      <c r="J232" s="59" t="e">
        <f t="shared" si="3"/>
        <v>#DIV/0!</v>
      </c>
      <c r="K232" s="42"/>
      <c r="L232" s="42"/>
      <c r="M232" s="41"/>
    </row>
    <row r="233" spans="1:13">
      <c r="A233" s="65">
        <v>226</v>
      </c>
      <c r="B233" s="41"/>
      <c r="C233" s="41"/>
      <c r="D233" s="41"/>
      <c r="E233" s="70"/>
      <c r="F233" s="70"/>
      <c r="G233" s="43"/>
      <c r="H233" s="71"/>
      <c r="I233" s="72"/>
      <c r="J233" s="59" t="e">
        <f t="shared" si="3"/>
        <v>#DIV/0!</v>
      </c>
      <c r="K233" s="42"/>
      <c r="L233" s="42"/>
      <c r="M233" s="41"/>
    </row>
    <row r="234" spans="1:13">
      <c r="A234" s="65">
        <v>227</v>
      </c>
      <c r="B234" s="41"/>
      <c r="C234" s="41"/>
      <c r="D234" s="41"/>
      <c r="E234" s="70"/>
      <c r="F234" s="70"/>
      <c r="G234" s="43"/>
      <c r="H234" s="71"/>
      <c r="I234" s="72"/>
      <c r="J234" s="33" t="e">
        <f t="shared" si="3"/>
        <v>#DIV/0!</v>
      </c>
      <c r="K234" s="42"/>
      <c r="L234" s="42"/>
      <c r="M234" s="41"/>
    </row>
    <row r="235" spans="1:13">
      <c r="A235" s="24">
        <v>228</v>
      </c>
      <c r="B235" s="41"/>
      <c r="C235" s="41"/>
      <c r="D235" s="41"/>
      <c r="E235" s="70"/>
      <c r="F235" s="70"/>
      <c r="G235" s="43"/>
      <c r="H235" s="71"/>
      <c r="I235" s="72"/>
      <c r="J235" s="33" t="e">
        <f t="shared" si="3"/>
        <v>#DIV/0!</v>
      </c>
      <c r="K235" s="42"/>
      <c r="L235" s="42"/>
      <c r="M235" s="41"/>
    </row>
    <row r="236" spans="1:13">
      <c r="A236" s="24">
        <v>229</v>
      </c>
      <c r="B236" s="41"/>
      <c r="C236" s="41"/>
      <c r="D236" s="41"/>
      <c r="E236" s="70"/>
      <c r="F236" s="70"/>
      <c r="G236" s="43"/>
      <c r="H236" s="71"/>
      <c r="I236" s="72"/>
      <c r="J236" s="33" t="e">
        <f t="shared" si="3"/>
        <v>#DIV/0!</v>
      </c>
      <c r="K236" s="42"/>
      <c r="L236" s="42"/>
      <c r="M236" s="41"/>
    </row>
    <row r="237" spans="1:13">
      <c r="A237" s="24">
        <v>230</v>
      </c>
      <c r="B237" s="41"/>
      <c r="C237" s="41"/>
      <c r="D237" s="41"/>
      <c r="E237" s="70"/>
      <c r="F237" s="70"/>
      <c r="G237" s="43"/>
      <c r="H237" s="71"/>
      <c r="I237" s="72"/>
      <c r="J237" s="33" t="e">
        <f t="shared" si="3"/>
        <v>#DIV/0!</v>
      </c>
      <c r="K237" s="42"/>
      <c r="L237" s="42"/>
      <c r="M237" s="41"/>
    </row>
    <row r="238" spans="1:13">
      <c r="A238" s="24">
        <v>231</v>
      </c>
      <c r="B238" s="41"/>
      <c r="C238" s="41"/>
      <c r="D238" s="41"/>
      <c r="E238" s="70"/>
      <c r="F238" s="70"/>
      <c r="G238" s="43"/>
      <c r="H238" s="71"/>
      <c r="I238" s="72"/>
      <c r="J238" s="59" t="e">
        <f t="shared" si="3"/>
        <v>#DIV/0!</v>
      </c>
      <c r="K238" s="42"/>
      <c r="L238" s="42"/>
      <c r="M238" s="41"/>
    </row>
    <row r="239" spans="1:13">
      <c r="A239" s="24">
        <v>232</v>
      </c>
      <c r="B239" s="41"/>
      <c r="C239" s="41"/>
      <c r="D239" s="41"/>
      <c r="E239" s="70"/>
      <c r="F239" s="70"/>
      <c r="G239" s="43"/>
      <c r="H239" s="71"/>
      <c r="I239" s="72"/>
      <c r="J239" s="59" t="e">
        <f t="shared" si="3"/>
        <v>#DIV/0!</v>
      </c>
      <c r="K239" s="42"/>
      <c r="L239" s="42"/>
      <c r="M239" s="41"/>
    </row>
    <row r="240" spans="1:13">
      <c r="A240" s="24">
        <v>233</v>
      </c>
      <c r="B240" s="41"/>
      <c r="C240" s="41"/>
      <c r="D240" s="41"/>
      <c r="E240" s="70"/>
      <c r="F240" s="70"/>
      <c r="G240" s="43"/>
      <c r="H240" s="71"/>
      <c r="I240" s="72"/>
      <c r="J240" s="33" t="e">
        <f t="shared" si="3"/>
        <v>#DIV/0!</v>
      </c>
      <c r="K240" s="42"/>
      <c r="L240" s="42"/>
      <c r="M240" s="41"/>
    </row>
    <row r="241" spans="1:13">
      <c r="A241" s="24">
        <v>234</v>
      </c>
      <c r="B241" s="41"/>
      <c r="C241" s="41"/>
      <c r="D241" s="41"/>
      <c r="E241" s="70"/>
      <c r="F241" s="70"/>
      <c r="G241" s="43"/>
      <c r="H241" s="71"/>
      <c r="I241" s="72"/>
      <c r="J241" s="59" t="e">
        <f t="shared" si="3"/>
        <v>#DIV/0!</v>
      </c>
      <c r="K241" s="42"/>
      <c r="L241" s="42"/>
      <c r="M241" s="41"/>
    </row>
    <row r="242" spans="1:13">
      <c r="A242" s="24">
        <v>235</v>
      </c>
      <c r="B242" s="41"/>
      <c r="C242" s="41"/>
      <c r="D242" s="41"/>
      <c r="E242" s="70"/>
      <c r="F242" s="70"/>
      <c r="G242" s="43"/>
      <c r="H242" s="71"/>
      <c r="I242" s="72"/>
      <c r="J242" s="59" t="e">
        <f t="shared" si="3"/>
        <v>#DIV/0!</v>
      </c>
      <c r="K242" s="42"/>
      <c r="L242" s="42"/>
      <c r="M242" s="41"/>
    </row>
    <row r="243" spans="1:13">
      <c r="A243" s="65">
        <v>236</v>
      </c>
      <c r="B243" s="41"/>
      <c r="C243" s="41"/>
      <c r="D243" s="41"/>
      <c r="E243" s="70"/>
      <c r="F243" s="70"/>
      <c r="G243" s="43"/>
      <c r="H243" s="71"/>
      <c r="I243" s="72"/>
      <c r="J243" s="33" t="e">
        <f t="shared" si="3"/>
        <v>#DIV/0!</v>
      </c>
      <c r="K243" s="42"/>
      <c r="L243" s="42"/>
      <c r="M243" s="41"/>
    </row>
    <row r="244" spans="1:13">
      <c r="A244" s="65">
        <v>237</v>
      </c>
      <c r="B244" s="41"/>
      <c r="C244" s="41"/>
      <c r="D244" s="41"/>
      <c r="E244" s="70"/>
      <c r="F244" s="70"/>
      <c r="G244" s="43"/>
      <c r="H244" s="71"/>
      <c r="I244" s="72"/>
      <c r="J244" s="33" t="e">
        <f t="shared" si="3"/>
        <v>#DIV/0!</v>
      </c>
      <c r="K244" s="42"/>
      <c r="L244" s="42"/>
      <c r="M244" s="41"/>
    </row>
    <row r="245" spans="1:13">
      <c r="A245" s="24">
        <v>238</v>
      </c>
      <c r="B245" s="41"/>
      <c r="C245" s="41"/>
      <c r="D245" s="41"/>
      <c r="E245" s="70"/>
      <c r="F245" s="70"/>
      <c r="G245" s="43"/>
      <c r="H245" s="71"/>
      <c r="I245" s="72"/>
      <c r="J245" s="33" t="e">
        <f t="shared" si="3"/>
        <v>#DIV/0!</v>
      </c>
      <c r="K245" s="42"/>
      <c r="L245" s="42"/>
      <c r="M245" s="41"/>
    </row>
    <row r="246" spans="1:13">
      <c r="A246" s="24">
        <v>239</v>
      </c>
      <c r="B246" s="41"/>
      <c r="C246" s="41"/>
      <c r="D246" s="41"/>
      <c r="E246" s="70"/>
      <c r="F246" s="70"/>
      <c r="G246" s="43"/>
      <c r="H246" s="71"/>
      <c r="I246" s="72"/>
      <c r="J246" s="33" t="e">
        <f t="shared" si="3"/>
        <v>#DIV/0!</v>
      </c>
      <c r="K246" s="42"/>
      <c r="L246" s="42"/>
      <c r="M246" s="41"/>
    </row>
    <row r="247" spans="1:13">
      <c r="A247" s="24">
        <v>240</v>
      </c>
      <c r="B247" s="41"/>
      <c r="C247" s="41"/>
      <c r="D247" s="41"/>
      <c r="E247" s="70"/>
      <c r="F247" s="70"/>
      <c r="G247" s="43"/>
      <c r="H247" s="71"/>
      <c r="I247" s="72"/>
      <c r="J247" s="59" t="e">
        <f t="shared" si="3"/>
        <v>#DIV/0!</v>
      </c>
      <c r="K247" s="42"/>
      <c r="L247" s="42"/>
      <c r="M247" s="41"/>
    </row>
    <row r="248" spans="1:13">
      <c r="A248" s="24">
        <v>241</v>
      </c>
      <c r="B248" s="41"/>
      <c r="C248" s="41"/>
      <c r="D248" s="41"/>
      <c r="E248" s="70"/>
      <c r="F248" s="70"/>
      <c r="G248" s="43"/>
      <c r="H248" s="71"/>
      <c r="I248" s="72"/>
      <c r="J248" s="59" t="e">
        <f t="shared" si="3"/>
        <v>#DIV/0!</v>
      </c>
      <c r="K248" s="42"/>
      <c r="L248" s="42"/>
      <c r="M248" s="41"/>
    </row>
    <row r="249" spans="1:13">
      <c r="A249" s="24">
        <v>242</v>
      </c>
      <c r="B249" s="41"/>
      <c r="C249" s="41"/>
      <c r="D249" s="41"/>
      <c r="E249" s="70"/>
      <c r="F249" s="70"/>
      <c r="G249" s="43"/>
      <c r="H249" s="71"/>
      <c r="I249" s="72"/>
      <c r="J249" s="33" t="e">
        <f t="shared" si="3"/>
        <v>#DIV/0!</v>
      </c>
      <c r="K249" s="42"/>
      <c r="L249" s="42"/>
      <c r="M249" s="41"/>
    </row>
    <row r="250" spans="1:13">
      <c r="A250" s="24">
        <v>243</v>
      </c>
      <c r="B250" s="41"/>
      <c r="C250" s="41"/>
      <c r="D250" s="41"/>
      <c r="E250" s="70"/>
      <c r="F250" s="70"/>
      <c r="G250" s="43"/>
      <c r="H250" s="71"/>
      <c r="I250" s="72"/>
      <c r="J250" s="59" t="e">
        <f t="shared" si="3"/>
        <v>#DIV/0!</v>
      </c>
      <c r="K250" s="42"/>
      <c r="L250" s="42"/>
      <c r="M250" s="41"/>
    </row>
    <row r="251" spans="1:13">
      <c r="A251" s="24">
        <v>244</v>
      </c>
      <c r="B251" s="41"/>
      <c r="C251" s="41"/>
      <c r="D251" s="41"/>
      <c r="E251" s="70"/>
      <c r="F251" s="70"/>
      <c r="G251" s="43"/>
      <c r="H251" s="71"/>
      <c r="I251" s="72"/>
      <c r="J251" s="59" t="e">
        <f t="shared" si="3"/>
        <v>#DIV/0!</v>
      </c>
      <c r="K251" s="42"/>
      <c r="L251" s="42"/>
      <c r="M251" s="41"/>
    </row>
    <row r="252" spans="1:13">
      <c r="A252" s="24">
        <v>245</v>
      </c>
      <c r="B252" s="41"/>
      <c r="C252" s="41"/>
      <c r="D252" s="41"/>
      <c r="E252" s="70"/>
      <c r="F252" s="70"/>
      <c r="G252" s="43"/>
      <c r="H252" s="71"/>
      <c r="I252" s="72"/>
      <c r="J252" s="33" t="e">
        <f t="shared" si="3"/>
        <v>#DIV/0!</v>
      </c>
      <c r="K252" s="42"/>
      <c r="L252" s="42"/>
      <c r="M252" s="41"/>
    </row>
    <row r="253" spans="1:13">
      <c r="A253" s="65">
        <v>246</v>
      </c>
      <c r="B253" s="41"/>
      <c r="C253" s="41"/>
      <c r="D253" s="41"/>
      <c r="E253" s="70"/>
      <c r="F253" s="70"/>
      <c r="G253" s="43"/>
      <c r="H253" s="71"/>
      <c r="I253" s="72"/>
      <c r="J253" s="33" t="e">
        <f t="shared" si="3"/>
        <v>#DIV/0!</v>
      </c>
      <c r="K253" s="42"/>
      <c r="L253" s="42"/>
      <c r="M253" s="41"/>
    </row>
    <row r="254" spans="1:13">
      <c r="A254" s="65">
        <v>247</v>
      </c>
      <c r="B254" s="41"/>
      <c r="C254" s="41"/>
      <c r="D254" s="41"/>
      <c r="E254" s="70"/>
      <c r="F254" s="70"/>
      <c r="G254" s="43"/>
      <c r="H254" s="71"/>
      <c r="I254" s="72"/>
      <c r="J254" s="33" t="e">
        <f t="shared" si="3"/>
        <v>#DIV/0!</v>
      </c>
      <c r="K254" s="42"/>
      <c r="L254" s="42"/>
      <c r="M254" s="41"/>
    </row>
    <row r="255" spans="1:13">
      <c r="A255" s="24">
        <v>248</v>
      </c>
      <c r="B255" s="41"/>
      <c r="C255" s="41"/>
      <c r="D255" s="41"/>
      <c r="E255" s="70"/>
      <c r="F255" s="70"/>
      <c r="G255" s="43"/>
      <c r="H255" s="71"/>
      <c r="I255" s="72"/>
      <c r="J255" s="33" t="e">
        <f t="shared" si="3"/>
        <v>#DIV/0!</v>
      </c>
      <c r="K255" s="42"/>
      <c r="L255" s="42"/>
      <c r="M255" s="41"/>
    </row>
    <row r="256" spans="1:13">
      <c r="A256" s="24">
        <v>249</v>
      </c>
      <c r="B256" s="41"/>
      <c r="C256" s="41"/>
      <c r="D256" s="41"/>
      <c r="E256" s="70"/>
      <c r="F256" s="70"/>
      <c r="G256" s="43"/>
      <c r="H256" s="71"/>
      <c r="I256" s="72"/>
      <c r="J256" s="59" t="e">
        <f t="shared" si="3"/>
        <v>#DIV/0!</v>
      </c>
      <c r="K256" s="42"/>
      <c r="L256" s="42"/>
      <c r="M256" s="41"/>
    </row>
    <row r="257" spans="1:13">
      <c r="A257" s="24">
        <v>250</v>
      </c>
      <c r="B257" s="41"/>
      <c r="C257" s="41"/>
      <c r="D257" s="41"/>
      <c r="E257" s="70"/>
      <c r="F257" s="70"/>
      <c r="G257" s="43"/>
      <c r="H257" s="71"/>
      <c r="I257" s="72"/>
      <c r="J257" s="59" t="e">
        <f t="shared" si="3"/>
        <v>#DIV/0!</v>
      </c>
      <c r="K257" s="42"/>
      <c r="L257" s="42"/>
      <c r="M257" s="41"/>
    </row>
    <row r="258" spans="1:13">
      <c r="A258" s="24">
        <v>251</v>
      </c>
      <c r="B258" s="41"/>
      <c r="C258" s="41"/>
      <c r="D258" s="41"/>
      <c r="E258" s="70"/>
      <c r="F258" s="70"/>
      <c r="G258" s="43"/>
      <c r="H258" s="71"/>
      <c r="I258" s="72"/>
      <c r="J258" s="33" t="e">
        <f t="shared" si="3"/>
        <v>#DIV/0!</v>
      </c>
      <c r="K258" s="42"/>
      <c r="L258" s="42"/>
      <c r="M258" s="41"/>
    </row>
    <row r="259" spans="1:13">
      <c r="A259" s="24">
        <v>252</v>
      </c>
      <c r="B259" s="41"/>
      <c r="C259" s="41"/>
      <c r="D259" s="41"/>
      <c r="E259" s="70"/>
      <c r="F259" s="70"/>
      <c r="G259" s="43"/>
      <c r="H259" s="71"/>
      <c r="I259" s="72"/>
      <c r="J259" s="59" t="e">
        <f t="shared" si="3"/>
        <v>#DIV/0!</v>
      </c>
      <c r="K259" s="42"/>
      <c r="L259" s="42"/>
      <c r="M259" s="41"/>
    </row>
    <row r="260" spans="1:13">
      <c r="A260" s="24">
        <v>253</v>
      </c>
      <c r="B260" s="41"/>
      <c r="C260" s="41"/>
      <c r="D260" s="41"/>
      <c r="E260" s="70"/>
      <c r="F260" s="70"/>
      <c r="G260" s="43"/>
      <c r="H260" s="71"/>
      <c r="I260" s="72"/>
      <c r="J260" s="59" t="e">
        <f t="shared" si="3"/>
        <v>#DIV/0!</v>
      </c>
      <c r="K260" s="42"/>
      <c r="L260" s="42"/>
      <c r="M260" s="41"/>
    </row>
    <row r="261" spans="1:13">
      <c r="A261" s="24">
        <v>254</v>
      </c>
      <c r="B261" s="41"/>
      <c r="C261" s="41"/>
      <c r="D261" s="41"/>
      <c r="E261" s="70"/>
      <c r="F261" s="70"/>
      <c r="G261" s="43"/>
      <c r="H261" s="71"/>
      <c r="I261" s="72"/>
      <c r="J261" s="33" t="e">
        <f t="shared" si="3"/>
        <v>#DIV/0!</v>
      </c>
      <c r="K261" s="42"/>
      <c r="L261" s="42"/>
      <c r="M261" s="41"/>
    </row>
    <row r="262" spans="1:13">
      <c r="A262" s="24">
        <v>255</v>
      </c>
      <c r="B262" s="41"/>
      <c r="C262" s="41"/>
      <c r="D262" s="41"/>
      <c r="E262" s="70"/>
      <c r="F262" s="70"/>
      <c r="G262" s="43"/>
      <c r="H262" s="71"/>
      <c r="I262" s="72"/>
      <c r="J262" s="33" t="e">
        <f t="shared" si="3"/>
        <v>#DIV/0!</v>
      </c>
      <c r="K262" s="42"/>
      <c r="L262" s="42"/>
      <c r="M262" s="41"/>
    </row>
    <row r="263" spans="1:13">
      <c r="A263" s="65">
        <v>256</v>
      </c>
      <c r="B263" s="41"/>
      <c r="C263" s="41"/>
      <c r="D263" s="41"/>
      <c r="E263" s="70"/>
      <c r="F263" s="70"/>
      <c r="G263" s="43"/>
      <c r="H263" s="71"/>
      <c r="I263" s="72"/>
      <c r="J263" s="33" t="e">
        <f t="shared" si="3"/>
        <v>#DIV/0!</v>
      </c>
      <c r="K263" s="42"/>
      <c r="L263" s="42"/>
      <c r="M263" s="41"/>
    </row>
    <row r="264" spans="1:13">
      <c r="A264" s="65">
        <v>257</v>
      </c>
      <c r="B264" s="41"/>
      <c r="C264" s="41"/>
      <c r="D264" s="41"/>
      <c r="E264" s="70"/>
      <c r="F264" s="70"/>
      <c r="G264" s="43"/>
      <c r="H264" s="71"/>
      <c r="I264" s="72"/>
      <c r="J264" s="33" t="e">
        <f t="shared" ref="J264:J327" si="4">H264/I264</f>
        <v>#DIV/0!</v>
      </c>
      <c r="K264" s="42"/>
      <c r="L264" s="42"/>
      <c r="M264" s="41"/>
    </row>
    <row r="265" spans="1:13">
      <c r="A265" s="24">
        <v>258</v>
      </c>
      <c r="B265" s="41"/>
      <c r="C265" s="41"/>
      <c r="D265" s="41"/>
      <c r="E265" s="70"/>
      <c r="F265" s="70"/>
      <c r="G265" s="43"/>
      <c r="H265" s="71"/>
      <c r="I265" s="72"/>
      <c r="J265" s="59" t="e">
        <f t="shared" si="4"/>
        <v>#DIV/0!</v>
      </c>
      <c r="K265" s="42"/>
      <c r="L265" s="42"/>
      <c r="M265" s="41"/>
    </row>
    <row r="266" spans="1:13">
      <c r="A266" s="24">
        <v>259</v>
      </c>
      <c r="B266" s="41"/>
      <c r="C266" s="41"/>
      <c r="D266" s="41"/>
      <c r="E266" s="70"/>
      <c r="F266" s="70"/>
      <c r="G266" s="43"/>
      <c r="H266" s="71"/>
      <c r="I266" s="72"/>
      <c r="J266" s="59" t="e">
        <f t="shared" si="4"/>
        <v>#DIV/0!</v>
      </c>
      <c r="K266" s="42"/>
      <c r="L266" s="42"/>
      <c r="M266" s="41"/>
    </row>
    <row r="267" spans="1:13">
      <c r="A267" s="24">
        <v>260</v>
      </c>
      <c r="B267" s="41"/>
      <c r="C267" s="41"/>
      <c r="D267" s="41"/>
      <c r="E267" s="70"/>
      <c r="F267" s="70"/>
      <c r="G267" s="43"/>
      <c r="H267" s="71"/>
      <c r="I267" s="72"/>
      <c r="J267" s="33" t="e">
        <f t="shared" si="4"/>
        <v>#DIV/0!</v>
      </c>
      <c r="K267" s="42"/>
      <c r="L267" s="42"/>
      <c r="M267" s="41"/>
    </row>
    <row r="268" spans="1:13">
      <c r="A268" s="24">
        <v>261</v>
      </c>
      <c r="B268" s="41"/>
      <c r="C268" s="41"/>
      <c r="D268" s="41"/>
      <c r="E268" s="70"/>
      <c r="F268" s="70"/>
      <c r="G268" s="43"/>
      <c r="H268" s="71"/>
      <c r="I268" s="72"/>
      <c r="J268" s="59" t="e">
        <f t="shared" si="4"/>
        <v>#DIV/0!</v>
      </c>
      <c r="K268" s="42"/>
      <c r="L268" s="42"/>
      <c r="M268" s="41"/>
    </row>
    <row r="269" spans="1:13">
      <c r="A269" s="24">
        <v>262</v>
      </c>
      <c r="B269" s="41"/>
      <c r="C269" s="41"/>
      <c r="D269" s="41"/>
      <c r="E269" s="70"/>
      <c r="F269" s="70"/>
      <c r="G269" s="43"/>
      <c r="H269" s="71"/>
      <c r="I269" s="72"/>
      <c r="J269" s="59" t="e">
        <f t="shared" si="4"/>
        <v>#DIV/0!</v>
      </c>
      <c r="K269" s="42"/>
      <c r="L269" s="42"/>
      <c r="M269" s="41"/>
    </row>
    <row r="270" spans="1:13">
      <c r="A270" s="24">
        <v>263</v>
      </c>
      <c r="B270" s="41"/>
      <c r="C270" s="41"/>
      <c r="D270" s="41"/>
      <c r="E270" s="70"/>
      <c r="F270" s="70"/>
      <c r="G270" s="43"/>
      <c r="H270" s="71"/>
      <c r="I270" s="72"/>
      <c r="J270" s="33" t="e">
        <f t="shared" si="4"/>
        <v>#DIV/0!</v>
      </c>
      <c r="K270" s="42"/>
      <c r="L270" s="42"/>
      <c r="M270" s="41"/>
    </row>
    <row r="271" spans="1:13">
      <c r="A271" s="24">
        <v>264</v>
      </c>
      <c r="B271" s="41"/>
      <c r="C271" s="41"/>
      <c r="D271" s="41"/>
      <c r="E271" s="70"/>
      <c r="F271" s="70"/>
      <c r="G271" s="43"/>
      <c r="H271" s="71"/>
      <c r="I271" s="72"/>
      <c r="J271" s="33" t="e">
        <f t="shared" si="4"/>
        <v>#DIV/0!</v>
      </c>
      <c r="K271" s="42"/>
      <c r="L271" s="42"/>
      <c r="M271" s="41"/>
    </row>
    <row r="272" spans="1:13">
      <c r="A272" s="24">
        <v>265</v>
      </c>
      <c r="B272" s="41"/>
      <c r="C272" s="41"/>
      <c r="D272" s="41"/>
      <c r="E272" s="70"/>
      <c r="F272" s="70"/>
      <c r="G272" s="43"/>
      <c r="H272" s="71"/>
      <c r="I272" s="72"/>
      <c r="J272" s="33" t="e">
        <f t="shared" si="4"/>
        <v>#DIV/0!</v>
      </c>
      <c r="K272" s="42"/>
      <c r="L272" s="42"/>
      <c r="M272" s="41"/>
    </row>
    <row r="273" spans="1:13">
      <c r="A273" s="65">
        <v>266</v>
      </c>
      <c r="B273" s="41"/>
      <c r="C273" s="41"/>
      <c r="D273" s="41"/>
      <c r="E273" s="70"/>
      <c r="F273" s="70"/>
      <c r="G273" s="43"/>
      <c r="H273" s="71"/>
      <c r="I273" s="72"/>
      <c r="J273" s="33" t="e">
        <f t="shared" si="4"/>
        <v>#DIV/0!</v>
      </c>
      <c r="K273" s="42"/>
      <c r="L273" s="42"/>
      <c r="M273" s="41"/>
    </row>
    <row r="274" spans="1:13">
      <c r="A274" s="65">
        <v>267</v>
      </c>
      <c r="B274" s="41"/>
      <c r="C274" s="41"/>
      <c r="D274" s="41"/>
      <c r="E274" s="70"/>
      <c r="F274" s="70"/>
      <c r="G274" s="43"/>
      <c r="H274" s="71"/>
      <c r="I274" s="72"/>
      <c r="J274" s="59" t="e">
        <f t="shared" si="4"/>
        <v>#DIV/0!</v>
      </c>
      <c r="K274" s="42"/>
      <c r="L274" s="42"/>
      <c r="M274" s="41"/>
    </row>
    <row r="275" spans="1:13">
      <c r="A275" s="24">
        <v>268</v>
      </c>
      <c r="B275" s="41"/>
      <c r="C275" s="41"/>
      <c r="D275" s="41"/>
      <c r="E275" s="70"/>
      <c r="F275" s="70"/>
      <c r="G275" s="43"/>
      <c r="H275" s="71"/>
      <c r="I275" s="72"/>
      <c r="J275" s="59" t="e">
        <f t="shared" si="4"/>
        <v>#DIV/0!</v>
      </c>
      <c r="K275" s="42"/>
      <c r="L275" s="42"/>
      <c r="M275" s="41"/>
    </row>
    <row r="276" spans="1:13">
      <c r="A276" s="24">
        <v>269</v>
      </c>
      <c r="B276" s="41"/>
      <c r="C276" s="41"/>
      <c r="D276" s="41"/>
      <c r="E276" s="70"/>
      <c r="F276" s="70"/>
      <c r="G276" s="43"/>
      <c r="H276" s="71"/>
      <c r="I276" s="72"/>
      <c r="J276" s="33" t="e">
        <f t="shared" si="4"/>
        <v>#DIV/0!</v>
      </c>
      <c r="K276" s="42"/>
      <c r="L276" s="42"/>
      <c r="M276" s="41"/>
    </row>
    <row r="277" spans="1:13">
      <c r="A277" s="24">
        <v>270</v>
      </c>
      <c r="B277" s="41"/>
      <c r="C277" s="41"/>
      <c r="D277" s="41"/>
      <c r="E277" s="70"/>
      <c r="F277" s="70"/>
      <c r="G277" s="43"/>
      <c r="H277" s="71"/>
      <c r="I277" s="72"/>
      <c r="J277" s="59" t="e">
        <f t="shared" si="4"/>
        <v>#DIV/0!</v>
      </c>
      <c r="K277" s="42"/>
      <c r="L277" s="42"/>
      <c r="M277" s="41"/>
    </row>
    <row r="278" spans="1:13">
      <c r="A278" s="24">
        <v>271</v>
      </c>
      <c r="B278" s="41"/>
      <c r="C278" s="41"/>
      <c r="D278" s="41"/>
      <c r="E278" s="70"/>
      <c r="F278" s="70"/>
      <c r="G278" s="43"/>
      <c r="H278" s="71"/>
      <c r="I278" s="72"/>
      <c r="J278" s="59" t="e">
        <f t="shared" si="4"/>
        <v>#DIV/0!</v>
      </c>
      <c r="K278" s="42"/>
      <c r="L278" s="42"/>
      <c r="M278" s="41"/>
    </row>
    <row r="279" spans="1:13">
      <c r="A279" s="24">
        <v>272</v>
      </c>
      <c r="B279" s="41"/>
      <c r="C279" s="41"/>
      <c r="D279" s="41"/>
      <c r="E279" s="70"/>
      <c r="F279" s="70"/>
      <c r="G279" s="43"/>
      <c r="H279" s="71"/>
      <c r="I279" s="72"/>
      <c r="J279" s="33" t="e">
        <f t="shared" si="4"/>
        <v>#DIV/0!</v>
      </c>
      <c r="K279" s="42"/>
      <c r="L279" s="42"/>
      <c r="M279" s="41"/>
    </row>
    <row r="280" spans="1:13">
      <c r="A280" s="24">
        <v>273</v>
      </c>
      <c r="B280" s="41"/>
      <c r="C280" s="41"/>
      <c r="D280" s="41"/>
      <c r="E280" s="70"/>
      <c r="F280" s="70"/>
      <c r="G280" s="43"/>
      <c r="H280" s="71"/>
      <c r="I280" s="72"/>
      <c r="J280" s="33" t="e">
        <f t="shared" si="4"/>
        <v>#DIV/0!</v>
      </c>
      <c r="K280" s="42"/>
      <c r="L280" s="42"/>
      <c r="M280" s="41"/>
    </row>
    <row r="281" spans="1:13">
      <c r="A281" s="24">
        <v>274</v>
      </c>
      <c r="B281" s="41"/>
      <c r="C281" s="41"/>
      <c r="D281" s="41"/>
      <c r="E281" s="70"/>
      <c r="F281" s="70"/>
      <c r="G281" s="43"/>
      <c r="H281" s="71"/>
      <c r="I281" s="72"/>
      <c r="J281" s="33" t="e">
        <f t="shared" si="4"/>
        <v>#DIV/0!</v>
      </c>
      <c r="K281" s="42"/>
      <c r="L281" s="42"/>
      <c r="M281" s="41"/>
    </row>
    <row r="282" spans="1:13">
      <c r="A282" s="24">
        <v>275</v>
      </c>
      <c r="B282" s="41"/>
      <c r="C282" s="41"/>
      <c r="D282" s="41"/>
      <c r="E282" s="70"/>
      <c r="F282" s="70"/>
      <c r="G282" s="43"/>
      <c r="H282" s="71"/>
      <c r="I282" s="72"/>
      <c r="J282" s="33" t="e">
        <f t="shared" si="4"/>
        <v>#DIV/0!</v>
      </c>
      <c r="K282" s="42"/>
      <c r="L282" s="42"/>
      <c r="M282" s="41"/>
    </row>
    <row r="283" spans="1:13">
      <c r="A283" s="65">
        <v>276</v>
      </c>
      <c r="B283" s="41"/>
      <c r="C283" s="41"/>
      <c r="D283" s="41"/>
      <c r="E283" s="70"/>
      <c r="F283" s="70"/>
      <c r="G283" s="43"/>
      <c r="H283" s="71"/>
      <c r="I283" s="72"/>
      <c r="J283" s="59" t="e">
        <f t="shared" si="4"/>
        <v>#DIV/0!</v>
      </c>
      <c r="K283" s="42"/>
      <c r="L283" s="42"/>
      <c r="M283" s="41"/>
    </row>
    <row r="284" spans="1:13">
      <c r="A284" s="65">
        <v>277</v>
      </c>
      <c r="B284" s="41"/>
      <c r="C284" s="41"/>
      <c r="D284" s="41"/>
      <c r="E284" s="70"/>
      <c r="F284" s="70"/>
      <c r="G284" s="43"/>
      <c r="H284" s="71"/>
      <c r="I284" s="72"/>
      <c r="J284" s="59" t="e">
        <f t="shared" si="4"/>
        <v>#DIV/0!</v>
      </c>
      <c r="K284" s="42"/>
      <c r="L284" s="42"/>
      <c r="M284" s="41"/>
    </row>
    <row r="285" spans="1:13">
      <c r="A285" s="24">
        <v>278</v>
      </c>
      <c r="B285" s="41"/>
      <c r="C285" s="41"/>
      <c r="D285" s="41"/>
      <c r="E285" s="70"/>
      <c r="F285" s="70"/>
      <c r="G285" s="43"/>
      <c r="H285" s="71"/>
      <c r="I285" s="72"/>
      <c r="J285" s="33" t="e">
        <f t="shared" si="4"/>
        <v>#DIV/0!</v>
      </c>
      <c r="K285" s="42"/>
      <c r="L285" s="42"/>
      <c r="M285" s="41"/>
    </row>
    <row r="286" spans="1:13">
      <c r="A286" s="24">
        <v>279</v>
      </c>
      <c r="B286" s="41"/>
      <c r="C286" s="41"/>
      <c r="D286" s="41"/>
      <c r="E286" s="70"/>
      <c r="F286" s="70"/>
      <c r="G286" s="43"/>
      <c r="H286" s="71"/>
      <c r="I286" s="72"/>
      <c r="J286" s="59" t="e">
        <f t="shared" si="4"/>
        <v>#DIV/0!</v>
      </c>
      <c r="K286" s="42"/>
      <c r="L286" s="42"/>
      <c r="M286" s="41"/>
    </row>
    <row r="287" spans="1:13">
      <c r="A287" s="24">
        <v>280</v>
      </c>
      <c r="B287" s="41"/>
      <c r="C287" s="41"/>
      <c r="D287" s="41"/>
      <c r="E287" s="70"/>
      <c r="F287" s="70"/>
      <c r="G287" s="43"/>
      <c r="H287" s="71"/>
      <c r="I287" s="72"/>
      <c r="J287" s="59" t="e">
        <f t="shared" si="4"/>
        <v>#DIV/0!</v>
      </c>
      <c r="K287" s="42"/>
      <c r="L287" s="42"/>
      <c r="M287" s="41"/>
    </row>
    <row r="288" spans="1:13">
      <c r="A288" s="24">
        <v>281</v>
      </c>
      <c r="B288" s="41"/>
      <c r="C288" s="41"/>
      <c r="D288" s="41"/>
      <c r="E288" s="70"/>
      <c r="F288" s="70"/>
      <c r="G288" s="43"/>
      <c r="H288" s="71"/>
      <c r="I288" s="72"/>
      <c r="J288" s="33" t="e">
        <f t="shared" si="4"/>
        <v>#DIV/0!</v>
      </c>
      <c r="K288" s="42"/>
      <c r="L288" s="42"/>
      <c r="M288" s="41"/>
    </row>
    <row r="289" spans="1:13">
      <c r="A289" s="24">
        <v>282</v>
      </c>
      <c r="B289" s="41"/>
      <c r="C289" s="41"/>
      <c r="D289" s="41"/>
      <c r="E289" s="70"/>
      <c r="F289" s="70"/>
      <c r="G289" s="43"/>
      <c r="H289" s="71"/>
      <c r="I289" s="72"/>
      <c r="J289" s="33" t="e">
        <f t="shared" si="4"/>
        <v>#DIV/0!</v>
      </c>
      <c r="K289" s="42"/>
      <c r="L289" s="42"/>
      <c r="M289" s="41"/>
    </row>
    <row r="290" spans="1:13">
      <c r="A290" s="24">
        <v>283</v>
      </c>
      <c r="B290" s="41"/>
      <c r="C290" s="41"/>
      <c r="D290" s="41"/>
      <c r="E290" s="70"/>
      <c r="F290" s="70"/>
      <c r="G290" s="43"/>
      <c r="H290" s="71"/>
      <c r="I290" s="72"/>
      <c r="J290" s="33" t="e">
        <f t="shared" si="4"/>
        <v>#DIV/0!</v>
      </c>
      <c r="K290" s="42"/>
      <c r="L290" s="42"/>
      <c r="M290" s="41"/>
    </row>
    <row r="291" spans="1:13">
      <c r="A291" s="24">
        <v>284</v>
      </c>
      <c r="B291" s="41"/>
      <c r="C291" s="41"/>
      <c r="D291" s="41"/>
      <c r="E291" s="70"/>
      <c r="F291" s="70"/>
      <c r="G291" s="43"/>
      <c r="H291" s="71"/>
      <c r="I291" s="72"/>
      <c r="J291" s="33" t="e">
        <f t="shared" si="4"/>
        <v>#DIV/0!</v>
      </c>
      <c r="K291" s="42"/>
      <c r="L291" s="42"/>
      <c r="M291" s="41"/>
    </row>
    <row r="292" spans="1:13">
      <c r="A292" s="24">
        <v>285</v>
      </c>
      <c r="B292" s="41"/>
      <c r="C292" s="41"/>
      <c r="D292" s="41"/>
      <c r="E292" s="70"/>
      <c r="F292" s="70"/>
      <c r="G292" s="43"/>
      <c r="H292" s="71"/>
      <c r="I292" s="72"/>
      <c r="J292" s="59" t="e">
        <f t="shared" si="4"/>
        <v>#DIV/0!</v>
      </c>
      <c r="K292" s="42"/>
      <c r="L292" s="42"/>
      <c r="M292" s="41"/>
    </row>
    <row r="293" spans="1:13">
      <c r="A293" s="65">
        <v>286</v>
      </c>
      <c r="B293" s="41"/>
      <c r="C293" s="41"/>
      <c r="D293" s="41"/>
      <c r="E293" s="70"/>
      <c r="F293" s="70"/>
      <c r="G293" s="43"/>
      <c r="H293" s="71"/>
      <c r="I293" s="72"/>
      <c r="J293" s="59" t="e">
        <f t="shared" si="4"/>
        <v>#DIV/0!</v>
      </c>
      <c r="K293" s="42"/>
      <c r="L293" s="42"/>
      <c r="M293" s="41"/>
    </row>
    <row r="294" spans="1:13">
      <c r="A294" s="65">
        <v>287</v>
      </c>
      <c r="B294" s="41"/>
      <c r="C294" s="41"/>
      <c r="D294" s="41"/>
      <c r="E294" s="70"/>
      <c r="F294" s="70"/>
      <c r="G294" s="43"/>
      <c r="H294" s="71"/>
      <c r="I294" s="72"/>
      <c r="J294" s="33" t="e">
        <f t="shared" si="4"/>
        <v>#DIV/0!</v>
      </c>
      <c r="K294" s="42"/>
      <c r="L294" s="42"/>
      <c r="M294" s="41"/>
    </row>
    <row r="295" spans="1:13">
      <c r="A295" s="24">
        <v>288</v>
      </c>
      <c r="B295" s="41"/>
      <c r="C295" s="41"/>
      <c r="D295" s="41"/>
      <c r="E295" s="70"/>
      <c r="F295" s="70"/>
      <c r="G295" s="43"/>
      <c r="H295" s="71"/>
      <c r="I295" s="72"/>
      <c r="J295" s="59" t="e">
        <f t="shared" si="4"/>
        <v>#DIV/0!</v>
      </c>
      <c r="K295" s="42"/>
      <c r="L295" s="42"/>
      <c r="M295" s="41"/>
    </row>
    <row r="296" spans="1:13">
      <c r="A296" s="24">
        <v>289</v>
      </c>
      <c r="B296" s="41"/>
      <c r="C296" s="41"/>
      <c r="D296" s="41"/>
      <c r="E296" s="70"/>
      <c r="F296" s="70"/>
      <c r="G296" s="43"/>
      <c r="H296" s="71"/>
      <c r="I296" s="72"/>
      <c r="J296" s="59" t="e">
        <f t="shared" si="4"/>
        <v>#DIV/0!</v>
      </c>
      <c r="K296" s="42"/>
      <c r="L296" s="42"/>
      <c r="M296" s="41"/>
    </row>
    <row r="297" spans="1:13">
      <c r="A297" s="24">
        <v>290</v>
      </c>
      <c r="B297" s="41"/>
      <c r="C297" s="41"/>
      <c r="D297" s="41"/>
      <c r="E297" s="70"/>
      <c r="F297" s="70"/>
      <c r="G297" s="43"/>
      <c r="H297" s="71"/>
      <c r="I297" s="72"/>
      <c r="J297" s="33" t="e">
        <f t="shared" si="4"/>
        <v>#DIV/0!</v>
      </c>
      <c r="K297" s="42"/>
      <c r="L297" s="42"/>
      <c r="M297" s="41"/>
    </row>
    <row r="298" spans="1:13">
      <c r="A298" s="24">
        <v>291</v>
      </c>
      <c r="B298" s="41"/>
      <c r="C298" s="41"/>
      <c r="D298" s="41"/>
      <c r="E298" s="70"/>
      <c r="F298" s="70"/>
      <c r="G298" s="43"/>
      <c r="H298" s="71"/>
      <c r="I298" s="72"/>
      <c r="J298" s="33" t="e">
        <f t="shared" si="4"/>
        <v>#DIV/0!</v>
      </c>
      <c r="K298" s="42"/>
      <c r="L298" s="42"/>
      <c r="M298" s="41"/>
    </row>
    <row r="299" spans="1:13">
      <c r="A299" s="24">
        <v>292</v>
      </c>
      <c r="B299" s="41"/>
      <c r="C299" s="41"/>
      <c r="D299" s="41"/>
      <c r="E299" s="70"/>
      <c r="F299" s="70"/>
      <c r="G299" s="43"/>
      <c r="H299" s="71"/>
      <c r="I299" s="72"/>
      <c r="J299" s="33" t="e">
        <f t="shared" si="4"/>
        <v>#DIV/0!</v>
      </c>
      <c r="K299" s="42"/>
      <c r="L299" s="42"/>
      <c r="M299" s="41"/>
    </row>
    <row r="300" spans="1:13">
      <c r="A300" s="24">
        <v>293</v>
      </c>
      <c r="B300" s="41"/>
      <c r="C300" s="41"/>
      <c r="D300" s="41"/>
      <c r="E300" s="70"/>
      <c r="F300" s="70"/>
      <c r="G300" s="43"/>
      <c r="H300" s="71"/>
      <c r="I300" s="72"/>
      <c r="J300" s="33" t="e">
        <f t="shared" si="4"/>
        <v>#DIV/0!</v>
      </c>
      <c r="K300" s="42"/>
      <c r="L300" s="42"/>
      <c r="M300" s="41"/>
    </row>
    <row r="301" spans="1:13">
      <c r="A301" s="24">
        <v>294</v>
      </c>
      <c r="B301" s="41"/>
      <c r="C301" s="41"/>
      <c r="D301" s="41"/>
      <c r="E301" s="70"/>
      <c r="F301" s="70"/>
      <c r="G301" s="43"/>
      <c r="H301" s="71"/>
      <c r="I301" s="72"/>
      <c r="J301" s="59" t="e">
        <f t="shared" si="4"/>
        <v>#DIV/0!</v>
      </c>
      <c r="K301" s="42"/>
      <c r="L301" s="42"/>
      <c r="M301" s="41"/>
    </row>
    <row r="302" spans="1:13">
      <c r="A302" s="24">
        <v>295</v>
      </c>
      <c r="B302" s="41"/>
      <c r="C302" s="41"/>
      <c r="D302" s="41"/>
      <c r="E302" s="70"/>
      <c r="F302" s="70"/>
      <c r="G302" s="43"/>
      <c r="H302" s="71"/>
      <c r="I302" s="72"/>
      <c r="J302" s="59" t="e">
        <f t="shared" si="4"/>
        <v>#DIV/0!</v>
      </c>
      <c r="K302" s="42"/>
      <c r="L302" s="42"/>
      <c r="M302" s="41"/>
    </row>
    <row r="303" spans="1:13">
      <c r="A303" s="65">
        <v>296</v>
      </c>
      <c r="B303" s="41"/>
      <c r="C303" s="41"/>
      <c r="D303" s="41"/>
      <c r="E303" s="70"/>
      <c r="F303" s="70"/>
      <c r="G303" s="43"/>
      <c r="H303" s="71"/>
      <c r="I303" s="72"/>
      <c r="J303" s="33" t="e">
        <f t="shared" si="4"/>
        <v>#DIV/0!</v>
      </c>
      <c r="K303" s="42"/>
      <c r="L303" s="42"/>
      <c r="M303" s="41"/>
    </row>
    <row r="304" spans="1:13">
      <c r="A304" s="65">
        <v>297</v>
      </c>
      <c r="B304" s="41"/>
      <c r="C304" s="41"/>
      <c r="D304" s="41"/>
      <c r="E304" s="70"/>
      <c r="F304" s="70"/>
      <c r="G304" s="43"/>
      <c r="H304" s="71"/>
      <c r="I304" s="72"/>
      <c r="J304" s="59" t="e">
        <f t="shared" si="4"/>
        <v>#DIV/0!</v>
      </c>
      <c r="K304" s="42"/>
      <c r="L304" s="42"/>
      <c r="M304" s="41"/>
    </row>
    <row r="305" spans="1:13">
      <c r="A305" s="24">
        <v>298</v>
      </c>
      <c r="B305" s="41"/>
      <c r="C305" s="41"/>
      <c r="D305" s="41"/>
      <c r="E305" s="70"/>
      <c r="F305" s="70"/>
      <c r="G305" s="43"/>
      <c r="H305" s="71"/>
      <c r="I305" s="72"/>
      <c r="J305" s="59" t="e">
        <f t="shared" si="4"/>
        <v>#DIV/0!</v>
      </c>
      <c r="K305" s="42"/>
      <c r="L305" s="42"/>
      <c r="M305" s="41"/>
    </row>
    <row r="306" spans="1:13">
      <c r="A306" s="24">
        <v>299</v>
      </c>
      <c r="B306" s="41"/>
      <c r="C306" s="41"/>
      <c r="D306" s="41"/>
      <c r="E306" s="70"/>
      <c r="F306" s="70"/>
      <c r="G306" s="43"/>
      <c r="H306" s="71"/>
      <c r="I306" s="72"/>
      <c r="J306" s="33" t="e">
        <f t="shared" si="4"/>
        <v>#DIV/0!</v>
      </c>
      <c r="K306" s="42"/>
      <c r="L306" s="42"/>
      <c r="M306" s="41"/>
    </row>
    <row r="307" spans="1:13">
      <c r="A307" s="24">
        <v>300</v>
      </c>
      <c r="B307" s="41"/>
      <c r="C307" s="41"/>
      <c r="D307" s="41"/>
      <c r="E307" s="70"/>
      <c r="F307" s="70"/>
      <c r="G307" s="43"/>
      <c r="H307" s="71"/>
      <c r="I307" s="72"/>
      <c r="J307" s="33" t="e">
        <f t="shared" si="4"/>
        <v>#DIV/0!</v>
      </c>
      <c r="K307" s="42"/>
      <c r="L307" s="42"/>
      <c r="M307" s="41"/>
    </row>
    <row r="308" spans="1:13">
      <c r="A308" s="24">
        <v>301</v>
      </c>
      <c r="B308" s="41"/>
      <c r="C308" s="41"/>
      <c r="D308" s="41"/>
      <c r="E308" s="70"/>
      <c r="F308" s="70"/>
      <c r="G308" s="43"/>
      <c r="H308" s="71"/>
      <c r="I308" s="72"/>
      <c r="J308" s="33" t="e">
        <f t="shared" si="4"/>
        <v>#DIV/0!</v>
      </c>
      <c r="K308" s="42"/>
      <c r="L308" s="42"/>
      <c r="M308" s="41"/>
    </row>
    <row r="309" spans="1:13">
      <c r="A309" s="24">
        <v>302</v>
      </c>
      <c r="B309" s="41"/>
      <c r="C309" s="41"/>
      <c r="D309" s="41"/>
      <c r="E309" s="70"/>
      <c r="F309" s="70"/>
      <c r="G309" s="43"/>
      <c r="H309" s="71"/>
      <c r="I309" s="72"/>
      <c r="J309" s="33" t="e">
        <f t="shared" si="4"/>
        <v>#DIV/0!</v>
      </c>
      <c r="K309" s="42"/>
      <c r="L309" s="42"/>
      <c r="M309" s="41"/>
    </row>
    <row r="310" spans="1:13">
      <c r="A310" s="24">
        <v>303</v>
      </c>
      <c r="B310" s="41"/>
      <c r="C310" s="41"/>
      <c r="D310" s="41"/>
      <c r="E310" s="70"/>
      <c r="F310" s="70"/>
      <c r="G310" s="43"/>
      <c r="H310" s="71"/>
      <c r="I310" s="72"/>
      <c r="J310" s="59" t="e">
        <f t="shared" si="4"/>
        <v>#DIV/0!</v>
      </c>
      <c r="K310" s="42"/>
      <c r="L310" s="42"/>
      <c r="M310" s="41"/>
    </row>
    <row r="311" spans="1:13">
      <c r="A311" s="24">
        <v>304</v>
      </c>
      <c r="B311" s="41"/>
      <c r="C311" s="41"/>
      <c r="D311" s="41"/>
      <c r="E311" s="70"/>
      <c r="F311" s="70"/>
      <c r="G311" s="43"/>
      <c r="H311" s="71"/>
      <c r="I311" s="72"/>
      <c r="J311" s="59" t="e">
        <f t="shared" si="4"/>
        <v>#DIV/0!</v>
      </c>
      <c r="K311" s="42"/>
      <c r="L311" s="42"/>
      <c r="M311" s="41"/>
    </row>
    <row r="312" spans="1:13">
      <c r="A312" s="24">
        <v>305</v>
      </c>
      <c r="B312" s="41"/>
      <c r="C312" s="41"/>
      <c r="D312" s="41"/>
      <c r="E312" s="70"/>
      <c r="F312" s="70"/>
      <c r="G312" s="43"/>
      <c r="H312" s="71"/>
      <c r="I312" s="72"/>
      <c r="J312" s="33" t="e">
        <f t="shared" si="4"/>
        <v>#DIV/0!</v>
      </c>
      <c r="K312" s="42"/>
      <c r="L312" s="42"/>
      <c r="M312" s="41"/>
    </row>
    <row r="313" spans="1:13">
      <c r="A313" s="65">
        <v>306</v>
      </c>
      <c r="B313" s="41"/>
      <c r="C313" s="41"/>
      <c r="D313" s="41"/>
      <c r="E313" s="70"/>
      <c r="F313" s="70"/>
      <c r="G313" s="43"/>
      <c r="H313" s="71"/>
      <c r="I313" s="72"/>
      <c r="J313" s="59" t="e">
        <f t="shared" si="4"/>
        <v>#DIV/0!</v>
      </c>
      <c r="K313" s="42"/>
      <c r="L313" s="42"/>
      <c r="M313" s="41"/>
    </row>
    <row r="314" spans="1:13">
      <c r="A314" s="65">
        <v>307</v>
      </c>
      <c r="B314" s="41"/>
      <c r="C314" s="41"/>
      <c r="D314" s="41"/>
      <c r="E314" s="70"/>
      <c r="F314" s="70"/>
      <c r="G314" s="43"/>
      <c r="H314" s="71"/>
      <c r="I314" s="72"/>
      <c r="J314" s="59" t="e">
        <f t="shared" si="4"/>
        <v>#DIV/0!</v>
      </c>
      <c r="K314" s="42"/>
      <c r="L314" s="42"/>
      <c r="M314" s="41"/>
    </row>
    <row r="315" spans="1:13">
      <c r="A315" s="24">
        <v>308</v>
      </c>
      <c r="B315" s="41"/>
      <c r="C315" s="41"/>
      <c r="D315" s="41"/>
      <c r="E315" s="70"/>
      <c r="F315" s="70"/>
      <c r="G315" s="43"/>
      <c r="H315" s="71"/>
      <c r="I315" s="72"/>
      <c r="J315" s="33" t="e">
        <f t="shared" si="4"/>
        <v>#DIV/0!</v>
      </c>
      <c r="K315" s="42"/>
      <c r="L315" s="42"/>
      <c r="M315" s="41"/>
    </row>
    <row r="316" spans="1:13">
      <c r="A316" s="24">
        <v>309</v>
      </c>
      <c r="B316" s="41"/>
      <c r="C316" s="41"/>
      <c r="D316" s="41"/>
      <c r="E316" s="70"/>
      <c r="F316" s="70"/>
      <c r="G316" s="43"/>
      <c r="H316" s="71"/>
      <c r="I316" s="72"/>
      <c r="J316" s="33" t="e">
        <f t="shared" si="4"/>
        <v>#DIV/0!</v>
      </c>
      <c r="K316" s="42"/>
      <c r="L316" s="42"/>
      <c r="M316" s="41"/>
    </row>
    <row r="317" spans="1:13">
      <c r="A317" s="24">
        <v>310</v>
      </c>
      <c r="B317" s="41"/>
      <c r="C317" s="41"/>
      <c r="D317" s="41"/>
      <c r="E317" s="70"/>
      <c r="F317" s="70"/>
      <c r="G317" s="43"/>
      <c r="H317" s="71"/>
      <c r="I317" s="72"/>
      <c r="J317" s="33" t="e">
        <f t="shared" si="4"/>
        <v>#DIV/0!</v>
      </c>
      <c r="K317" s="42"/>
      <c r="L317" s="42"/>
      <c r="M317" s="41"/>
    </row>
    <row r="318" spans="1:13">
      <c r="A318" s="24">
        <v>311</v>
      </c>
      <c r="B318" s="41"/>
      <c r="C318" s="41"/>
      <c r="D318" s="41"/>
      <c r="E318" s="70"/>
      <c r="F318" s="70"/>
      <c r="G318" s="43"/>
      <c r="H318" s="71"/>
      <c r="I318" s="72"/>
      <c r="J318" s="33" t="e">
        <f t="shared" si="4"/>
        <v>#DIV/0!</v>
      </c>
      <c r="K318" s="42"/>
      <c r="L318" s="42"/>
      <c r="M318" s="41"/>
    </row>
    <row r="319" spans="1:13">
      <c r="A319" s="24">
        <v>312</v>
      </c>
      <c r="B319" s="41"/>
      <c r="C319" s="41"/>
      <c r="D319" s="41"/>
      <c r="E319" s="70"/>
      <c r="F319" s="70"/>
      <c r="G319" s="43"/>
      <c r="H319" s="71"/>
      <c r="I319" s="72"/>
      <c r="J319" s="59" t="e">
        <f t="shared" si="4"/>
        <v>#DIV/0!</v>
      </c>
      <c r="K319" s="42"/>
      <c r="L319" s="42"/>
      <c r="M319" s="41"/>
    </row>
    <row r="320" spans="1:13">
      <c r="A320" s="24">
        <v>313</v>
      </c>
      <c r="B320" s="41"/>
      <c r="C320" s="41"/>
      <c r="D320" s="41"/>
      <c r="E320" s="70"/>
      <c r="F320" s="70"/>
      <c r="G320" s="43"/>
      <c r="H320" s="71"/>
      <c r="I320" s="72"/>
      <c r="J320" s="59" t="e">
        <f t="shared" si="4"/>
        <v>#DIV/0!</v>
      </c>
      <c r="K320" s="42"/>
      <c r="L320" s="42"/>
      <c r="M320" s="41"/>
    </row>
    <row r="321" spans="1:13">
      <c r="A321" s="24">
        <v>314</v>
      </c>
      <c r="B321" s="41"/>
      <c r="C321" s="41"/>
      <c r="D321" s="41"/>
      <c r="E321" s="70"/>
      <c r="F321" s="70"/>
      <c r="G321" s="43"/>
      <c r="H321" s="71"/>
      <c r="I321" s="72"/>
      <c r="J321" s="33" t="e">
        <f t="shared" si="4"/>
        <v>#DIV/0!</v>
      </c>
      <c r="K321" s="42"/>
      <c r="L321" s="42"/>
      <c r="M321" s="41"/>
    </row>
    <row r="322" spans="1:13">
      <c r="A322" s="24">
        <v>315</v>
      </c>
      <c r="B322" s="41"/>
      <c r="C322" s="41"/>
      <c r="D322" s="41"/>
      <c r="E322" s="70"/>
      <c r="F322" s="70"/>
      <c r="G322" s="43"/>
      <c r="H322" s="71"/>
      <c r="I322" s="72"/>
      <c r="J322" s="59" t="e">
        <f t="shared" si="4"/>
        <v>#DIV/0!</v>
      </c>
      <c r="K322" s="42"/>
      <c r="L322" s="42"/>
      <c r="M322" s="41"/>
    </row>
    <row r="323" spans="1:13">
      <c r="A323" s="65">
        <v>316</v>
      </c>
      <c r="B323" s="41"/>
      <c r="C323" s="41"/>
      <c r="D323" s="41"/>
      <c r="E323" s="70"/>
      <c r="F323" s="70"/>
      <c r="G323" s="43"/>
      <c r="H323" s="71"/>
      <c r="I323" s="72"/>
      <c r="J323" s="59" t="e">
        <f t="shared" si="4"/>
        <v>#DIV/0!</v>
      </c>
      <c r="K323" s="42"/>
      <c r="L323" s="42"/>
      <c r="M323" s="41"/>
    </row>
    <row r="324" spans="1:13">
      <c r="A324" s="65">
        <v>317</v>
      </c>
      <c r="B324" s="41"/>
      <c r="C324" s="41"/>
      <c r="D324" s="41"/>
      <c r="E324" s="70"/>
      <c r="F324" s="70"/>
      <c r="G324" s="43"/>
      <c r="H324" s="71"/>
      <c r="I324" s="72"/>
      <c r="J324" s="33" t="e">
        <f t="shared" si="4"/>
        <v>#DIV/0!</v>
      </c>
      <c r="K324" s="42"/>
      <c r="L324" s="42"/>
      <c r="M324" s="41"/>
    </row>
    <row r="325" spans="1:13">
      <c r="A325" s="24">
        <v>318</v>
      </c>
      <c r="B325" s="41"/>
      <c r="C325" s="41"/>
      <c r="D325" s="41"/>
      <c r="E325" s="70"/>
      <c r="F325" s="70"/>
      <c r="G325" s="43"/>
      <c r="H325" s="71"/>
      <c r="I325" s="72"/>
      <c r="J325" s="33" t="e">
        <f t="shared" si="4"/>
        <v>#DIV/0!</v>
      </c>
      <c r="K325" s="42"/>
      <c r="L325" s="42"/>
      <c r="M325" s="41"/>
    </row>
    <row r="326" spans="1:13">
      <c r="A326" s="24">
        <v>319</v>
      </c>
      <c r="B326" s="41"/>
      <c r="C326" s="41"/>
      <c r="D326" s="41"/>
      <c r="E326" s="70"/>
      <c r="F326" s="70"/>
      <c r="G326" s="43"/>
      <c r="H326" s="71"/>
      <c r="I326" s="72"/>
      <c r="J326" s="33" t="e">
        <f t="shared" si="4"/>
        <v>#DIV/0!</v>
      </c>
      <c r="K326" s="42"/>
      <c r="L326" s="42"/>
      <c r="M326" s="41"/>
    </row>
    <row r="327" spans="1:13">
      <c r="A327" s="24">
        <v>320</v>
      </c>
      <c r="B327" s="41"/>
      <c r="C327" s="41"/>
      <c r="D327" s="41"/>
      <c r="E327" s="70"/>
      <c r="F327" s="70"/>
      <c r="G327" s="43"/>
      <c r="H327" s="71"/>
      <c r="I327" s="72"/>
      <c r="J327" s="33" t="e">
        <f t="shared" si="4"/>
        <v>#DIV/0!</v>
      </c>
      <c r="K327" s="42"/>
      <c r="L327" s="42"/>
      <c r="M327" s="41"/>
    </row>
    <row r="328" spans="1:13">
      <c r="A328" s="24">
        <v>321</v>
      </c>
      <c r="B328" s="41"/>
      <c r="C328" s="41"/>
      <c r="D328" s="41"/>
      <c r="E328" s="70"/>
      <c r="F328" s="70"/>
      <c r="G328" s="43"/>
      <c r="H328" s="71"/>
      <c r="I328" s="72"/>
      <c r="J328" s="59" t="e">
        <f t="shared" ref="J328:J357" si="5">H328/I328</f>
        <v>#DIV/0!</v>
      </c>
      <c r="K328" s="42"/>
      <c r="L328" s="42"/>
      <c r="M328" s="41"/>
    </row>
    <row r="329" spans="1:13">
      <c r="A329" s="24">
        <v>322</v>
      </c>
      <c r="B329" s="41"/>
      <c r="C329" s="41"/>
      <c r="D329" s="41"/>
      <c r="E329" s="70"/>
      <c r="F329" s="70"/>
      <c r="G329" s="43"/>
      <c r="H329" s="71"/>
      <c r="I329" s="72"/>
      <c r="J329" s="59" t="e">
        <f t="shared" si="5"/>
        <v>#DIV/0!</v>
      </c>
      <c r="K329" s="42"/>
      <c r="L329" s="42"/>
      <c r="M329" s="41"/>
    </row>
    <row r="330" spans="1:13">
      <c r="A330" s="24">
        <v>323</v>
      </c>
      <c r="B330" s="41"/>
      <c r="C330" s="41"/>
      <c r="D330" s="41"/>
      <c r="E330" s="70"/>
      <c r="F330" s="70"/>
      <c r="G330" s="43"/>
      <c r="H330" s="71"/>
      <c r="I330" s="72"/>
      <c r="J330" s="33" t="e">
        <f t="shared" si="5"/>
        <v>#DIV/0!</v>
      </c>
      <c r="K330" s="42"/>
      <c r="L330" s="42"/>
      <c r="M330" s="41"/>
    </row>
    <row r="331" spans="1:13">
      <c r="A331" s="24">
        <v>324</v>
      </c>
      <c r="B331" s="41"/>
      <c r="C331" s="41"/>
      <c r="D331" s="41"/>
      <c r="E331" s="70"/>
      <c r="F331" s="70"/>
      <c r="G331" s="43"/>
      <c r="H331" s="71"/>
      <c r="I331" s="72"/>
      <c r="J331" s="59" t="e">
        <f t="shared" si="5"/>
        <v>#DIV/0!</v>
      </c>
      <c r="K331" s="42"/>
      <c r="L331" s="42"/>
      <c r="M331" s="41"/>
    </row>
    <row r="332" spans="1:13">
      <c r="A332" s="24">
        <v>325</v>
      </c>
      <c r="B332" s="41"/>
      <c r="C332" s="41"/>
      <c r="D332" s="41"/>
      <c r="E332" s="70"/>
      <c r="F332" s="70"/>
      <c r="G332" s="43"/>
      <c r="H332" s="71"/>
      <c r="I332" s="72"/>
      <c r="J332" s="59" t="e">
        <f t="shared" si="5"/>
        <v>#DIV/0!</v>
      </c>
      <c r="K332" s="42"/>
      <c r="L332" s="42"/>
      <c r="M332" s="41"/>
    </row>
    <row r="333" spans="1:13">
      <c r="A333" s="65">
        <v>326</v>
      </c>
      <c r="B333" s="41"/>
      <c r="C333" s="41"/>
      <c r="D333" s="41"/>
      <c r="E333" s="70"/>
      <c r="F333" s="70"/>
      <c r="G333" s="43"/>
      <c r="H333" s="71"/>
      <c r="I333" s="72"/>
      <c r="J333" s="33" t="e">
        <f t="shared" si="5"/>
        <v>#DIV/0!</v>
      </c>
      <c r="K333" s="42"/>
      <c r="L333" s="42"/>
      <c r="M333" s="41"/>
    </row>
    <row r="334" spans="1:13">
      <c r="A334" s="65">
        <v>327</v>
      </c>
      <c r="B334" s="41"/>
      <c r="C334" s="41"/>
      <c r="D334" s="41"/>
      <c r="E334" s="70"/>
      <c r="F334" s="70"/>
      <c r="G334" s="43"/>
      <c r="H334" s="71"/>
      <c r="I334" s="72"/>
      <c r="J334" s="33" t="e">
        <f t="shared" si="5"/>
        <v>#DIV/0!</v>
      </c>
      <c r="K334" s="42"/>
      <c r="L334" s="42"/>
      <c r="M334" s="41"/>
    </row>
    <row r="335" spans="1:13">
      <c r="A335" s="24">
        <v>328</v>
      </c>
      <c r="B335" s="41"/>
      <c r="C335" s="41"/>
      <c r="D335" s="41"/>
      <c r="E335" s="70"/>
      <c r="F335" s="70"/>
      <c r="G335" s="43"/>
      <c r="H335" s="71"/>
      <c r="I335" s="72"/>
      <c r="J335" s="33" t="e">
        <f t="shared" si="5"/>
        <v>#DIV/0!</v>
      </c>
      <c r="K335" s="42"/>
      <c r="L335" s="42"/>
      <c r="M335" s="41"/>
    </row>
    <row r="336" spans="1:13">
      <c r="A336" s="24">
        <v>329</v>
      </c>
      <c r="B336" s="41"/>
      <c r="C336" s="41"/>
      <c r="D336" s="41"/>
      <c r="E336" s="70"/>
      <c r="F336" s="70"/>
      <c r="G336" s="43"/>
      <c r="H336" s="71"/>
      <c r="I336" s="72"/>
      <c r="J336" s="33" t="e">
        <f t="shared" si="5"/>
        <v>#DIV/0!</v>
      </c>
      <c r="K336" s="42"/>
      <c r="L336" s="42"/>
      <c r="M336" s="41"/>
    </row>
    <row r="337" spans="1:13">
      <c r="A337" s="24">
        <v>330</v>
      </c>
      <c r="B337" s="41"/>
      <c r="C337" s="41"/>
      <c r="D337" s="41"/>
      <c r="E337" s="70"/>
      <c r="F337" s="70"/>
      <c r="G337" s="43"/>
      <c r="H337" s="71"/>
      <c r="I337" s="72"/>
      <c r="J337" s="59" t="e">
        <f t="shared" si="5"/>
        <v>#DIV/0!</v>
      </c>
      <c r="K337" s="42"/>
      <c r="L337" s="42"/>
      <c r="M337" s="41"/>
    </row>
    <row r="338" spans="1:13">
      <c r="A338" s="24">
        <v>331</v>
      </c>
      <c r="B338" s="41"/>
      <c r="C338" s="41"/>
      <c r="D338" s="41"/>
      <c r="E338" s="70"/>
      <c r="F338" s="70"/>
      <c r="G338" s="43"/>
      <c r="H338" s="71"/>
      <c r="I338" s="72"/>
      <c r="J338" s="59" t="e">
        <f t="shared" si="5"/>
        <v>#DIV/0!</v>
      </c>
      <c r="K338" s="42"/>
      <c r="L338" s="42"/>
      <c r="M338" s="41"/>
    </row>
    <row r="339" spans="1:13">
      <c r="A339" s="24">
        <v>332</v>
      </c>
      <c r="B339" s="41"/>
      <c r="C339" s="41"/>
      <c r="D339" s="41"/>
      <c r="E339" s="70"/>
      <c r="F339" s="70"/>
      <c r="G339" s="43"/>
      <c r="H339" s="71"/>
      <c r="I339" s="72"/>
      <c r="J339" s="33" t="e">
        <f t="shared" si="5"/>
        <v>#DIV/0!</v>
      </c>
      <c r="K339" s="42"/>
      <c r="L339" s="42"/>
      <c r="M339" s="41"/>
    </row>
    <row r="340" spans="1:13">
      <c r="A340" s="24">
        <v>333</v>
      </c>
      <c r="B340" s="41"/>
      <c r="C340" s="41"/>
      <c r="D340" s="41"/>
      <c r="E340" s="70"/>
      <c r="F340" s="70"/>
      <c r="G340" s="43"/>
      <c r="H340" s="71"/>
      <c r="I340" s="72"/>
      <c r="J340" s="59" t="e">
        <f t="shared" si="5"/>
        <v>#DIV/0!</v>
      </c>
      <c r="K340" s="42"/>
      <c r="L340" s="42"/>
      <c r="M340" s="41"/>
    </row>
    <row r="341" spans="1:13">
      <c r="A341" s="24">
        <v>334</v>
      </c>
      <c r="B341" s="41"/>
      <c r="C341" s="41"/>
      <c r="D341" s="41"/>
      <c r="E341" s="70"/>
      <c r="F341" s="70"/>
      <c r="G341" s="43"/>
      <c r="H341" s="71"/>
      <c r="I341" s="72"/>
      <c r="J341" s="59" t="e">
        <f t="shared" si="5"/>
        <v>#DIV/0!</v>
      </c>
      <c r="K341" s="42"/>
      <c r="L341" s="42"/>
      <c r="M341" s="41"/>
    </row>
    <row r="342" spans="1:13">
      <c r="A342" s="24">
        <v>335</v>
      </c>
      <c r="B342" s="41"/>
      <c r="C342" s="41"/>
      <c r="D342" s="41"/>
      <c r="E342" s="70"/>
      <c r="F342" s="70"/>
      <c r="G342" s="43"/>
      <c r="H342" s="71"/>
      <c r="I342" s="72"/>
      <c r="J342" s="33" t="e">
        <f t="shared" si="5"/>
        <v>#DIV/0!</v>
      </c>
      <c r="K342" s="42"/>
      <c r="L342" s="42"/>
      <c r="M342" s="41"/>
    </row>
    <row r="343" spans="1:13">
      <c r="A343" s="65">
        <v>336</v>
      </c>
      <c r="B343" s="41"/>
      <c r="C343" s="41"/>
      <c r="D343" s="41"/>
      <c r="E343" s="70"/>
      <c r="F343" s="70"/>
      <c r="G343" s="43"/>
      <c r="H343" s="71"/>
      <c r="I343" s="72"/>
      <c r="J343" s="33" t="e">
        <f t="shared" si="5"/>
        <v>#DIV/0!</v>
      </c>
      <c r="K343" s="42"/>
      <c r="L343" s="42"/>
      <c r="M343" s="41"/>
    </row>
    <row r="344" spans="1:13">
      <c r="A344" s="65">
        <v>337</v>
      </c>
      <c r="B344" s="41"/>
      <c r="C344" s="41"/>
      <c r="D344" s="41"/>
      <c r="E344" s="70"/>
      <c r="F344" s="70"/>
      <c r="G344" s="43"/>
      <c r="H344" s="71"/>
      <c r="I344" s="72"/>
      <c r="J344" s="33" t="e">
        <f t="shared" si="5"/>
        <v>#DIV/0!</v>
      </c>
      <c r="K344" s="42"/>
      <c r="L344" s="42"/>
      <c r="M344" s="41"/>
    </row>
    <row r="345" spans="1:13">
      <c r="A345" s="24">
        <v>338</v>
      </c>
      <c r="B345" s="41"/>
      <c r="C345" s="41"/>
      <c r="D345" s="41"/>
      <c r="E345" s="70"/>
      <c r="F345" s="70"/>
      <c r="G345" s="43"/>
      <c r="H345" s="71"/>
      <c r="I345" s="72"/>
      <c r="J345" s="33" t="e">
        <f t="shared" si="5"/>
        <v>#DIV/0!</v>
      </c>
      <c r="K345" s="42"/>
      <c r="L345" s="42"/>
      <c r="M345" s="41"/>
    </row>
    <row r="346" spans="1:13">
      <c r="A346" s="24">
        <v>339</v>
      </c>
      <c r="B346" s="41"/>
      <c r="C346" s="41"/>
      <c r="D346" s="41"/>
      <c r="E346" s="70"/>
      <c r="F346" s="70"/>
      <c r="G346" s="43"/>
      <c r="H346" s="71"/>
      <c r="I346" s="72"/>
      <c r="J346" s="59" t="e">
        <f t="shared" si="5"/>
        <v>#DIV/0!</v>
      </c>
      <c r="K346" s="42"/>
      <c r="L346" s="42"/>
      <c r="M346" s="41"/>
    </row>
    <row r="347" spans="1:13">
      <c r="A347" s="24">
        <v>340</v>
      </c>
      <c r="B347" s="41"/>
      <c r="C347" s="41"/>
      <c r="D347" s="41"/>
      <c r="E347" s="70"/>
      <c r="F347" s="70"/>
      <c r="G347" s="43"/>
      <c r="H347" s="71"/>
      <c r="I347" s="72"/>
      <c r="J347" s="59" t="e">
        <f t="shared" si="5"/>
        <v>#DIV/0!</v>
      </c>
      <c r="K347" s="42"/>
      <c r="L347" s="42"/>
      <c r="M347" s="41"/>
    </row>
    <row r="348" spans="1:13">
      <c r="A348" s="24">
        <v>341</v>
      </c>
      <c r="B348" s="41"/>
      <c r="C348" s="41"/>
      <c r="D348" s="41"/>
      <c r="E348" s="70"/>
      <c r="F348" s="70"/>
      <c r="G348" s="43"/>
      <c r="H348" s="71"/>
      <c r="I348" s="72"/>
      <c r="J348" s="33" t="e">
        <f t="shared" si="5"/>
        <v>#DIV/0!</v>
      </c>
      <c r="K348" s="42"/>
      <c r="L348" s="42"/>
      <c r="M348" s="41"/>
    </row>
    <row r="349" spans="1:13">
      <c r="A349" s="24">
        <v>342</v>
      </c>
      <c r="B349" s="41"/>
      <c r="C349" s="41"/>
      <c r="D349" s="41"/>
      <c r="E349" s="70"/>
      <c r="F349" s="70"/>
      <c r="G349" s="43"/>
      <c r="H349" s="71"/>
      <c r="I349" s="72"/>
      <c r="J349" s="59" t="e">
        <f t="shared" si="5"/>
        <v>#DIV/0!</v>
      </c>
      <c r="K349" s="42"/>
      <c r="L349" s="42"/>
      <c r="M349" s="41"/>
    </row>
    <row r="350" spans="1:13">
      <c r="A350" s="24">
        <v>343</v>
      </c>
      <c r="B350" s="41"/>
      <c r="C350" s="41"/>
      <c r="D350" s="41"/>
      <c r="E350" s="70"/>
      <c r="F350" s="70"/>
      <c r="G350" s="43"/>
      <c r="H350" s="71"/>
      <c r="I350" s="72"/>
      <c r="J350" s="59" t="e">
        <f t="shared" si="5"/>
        <v>#DIV/0!</v>
      </c>
      <c r="K350" s="42"/>
      <c r="L350" s="42"/>
      <c r="M350" s="41"/>
    </row>
    <row r="351" spans="1:13">
      <c r="A351" s="24">
        <v>344</v>
      </c>
      <c r="B351" s="41"/>
      <c r="C351" s="41"/>
      <c r="D351" s="41"/>
      <c r="E351" s="70"/>
      <c r="F351" s="70"/>
      <c r="G351" s="43"/>
      <c r="H351" s="71"/>
      <c r="I351" s="72"/>
      <c r="J351" s="33" t="e">
        <f t="shared" si="5"/>
        <v>#DIV/0!</v>
      </c>
      <c r="K351" s="42"/>
      <c r="L351" s="42"/>
      <c r="M351" s="41"/>
    </row>
    <row r="352" spans="1:13">
      <c r="A352" s="24">
        <v>345</v>
      </c>
      <c r="B352" s="41"/>
      <c r="C352" s="41"/>
      <c r="D352" s="41"/>
      <c r="E352" s="70"/>
      <c r="F352" s="70"/>
      <c r="G352" s="43"/>
      <c r="H352" s="71"/>
      <c r="I352" s="72"/>
      <c r="J352" s="33" t="e">
        <f t="shared" si="5"/>
        <v>#DIV/0!</v>
      </c>
      <c r="K352" s="42"/>
      <c r="L352" s="42"/>
      <c r="M352" s="41"/>
    </row>
    <row r="353" spans="1:13">
      <c r="A353" s="65">
        <v>346</v>
      </c>
      <c r="B353" s="41"/>
      <c r="C353" s="41"/>
      <c r="D353" s="41"/>
      <c r="E353" s="70"/>
      <c r="F353" s="70"/>
      <c r="G353" s="43"/>
      <c r="H353" s="71"/>
      <c r="I353" s="72"/>
      <c r="J353" s="33" t="e">
        <f t="shared" si="5"/>
        <v>#DIV/0!</v>
      </c>
      <c r="K353" s="42"/>
      <c r="L353" s="42"/>
      <c r="M353" s="41"/>
    </row>
    <row r="354" spans="1:13">
      <c r="A354" s="65">
        <v>347</v>
      </c>
      <c r="B354" s="41"/>
      <c r="C354" s="41"/>
      <c r="D354" s="41"/>
      <c r="E354" s="70"/>
      <c r="F354" s="70"/>
      <c r="G354" s="43"/>
      <c r="H354" s="71"/>
      <c r="I354" s="72"/>
      <c r="J354" s="33" t="e">
        <f t="shared" si="5"/>
        <v>#DIV/0!</v>
      </c>
      <c r="K354" s="42"/>
      <c r="L354" s="42"/>
      <c r="M354" s="41"/>
    </row>
    <row r="355" spans="1:13">
      <c r="A355" s="24">
        <v>348</v>
      </c>
      <c r="B355" s="41"/>
      <c r="C355" s="41"/>
      <c r="D355" s="41"/>
      <c r="E355" s="70"/>
      <c r="F355" s="70"/>
      <c r="G355" s="43"/>
      <c r="H355" s="71"/>
      <c r="I355" s="72"/>
      <c r="J355" s="59" t="e">
        <f t="shared" si="5"/>
        <v>#DIV/0!</v>
      </c>
      <c r="K355" s="42"/>
      <c r="L355" s="42"/>
      <c r="M355" s="41"/>
    </row>
    <row r="356" spans="1:13">
      <c r="A356" s="24">
        <v>349</v>
      </c>
      <c r="B356" s="41"/>
      <c r="C356" s="41"/>
      <c r="D356" s="41"/>
      <c r="E356" s="70"/>
      <c r="F356" s="70"/>
      <c r="G356" s="43"/>
      <c r="H356" s="71"/>
      <c r="I356" s="72"/>
      <c r="J356" s="59" t="e">
        <f t="shared" si="5"/>
        <v>#DIV/0!</v>
      </c>
      <c r="K356" s="42"/>
      <c r="L356" s="42"/>
      <c r="M356" s="41"/>
    </row>
    <row r="357" spans="1:13">
      <c r="A357" s="24">
        <v>350</v>
      </c>
      <c r="B357" s="41"/>
      <c r="C357" s="41"/>
      <c r="D357" s="41"/>
      <c r="E357" s="70"/>
      <c r="F357" s="70"/>
      <c r="G357" s="43"/>
      <c r="H357" s="71"/>
      <c r="I357" s="72"/>
      <c r="J357" s="33" t="e">
        <f t="shared" si="5"/>
        <v>#DIV/0!</v>
      </c>
      <c r="K357" s="42"/>
      <c r="L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3"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1" zoomScaleNormal="100" workbookViewId="0">
      <selection activeCell="H2" sqref="H2"/>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13.375" style="27" customWidth="1"/>
    <col min="12"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6" width="9" style="24"/>
    <col min="267" max="267" width="13.375" style="24" customWidth="1"/>
    <col min="268"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2" width="9" style="24"/>
    <col min="523" max="523" width="13.375" style="24" customWidth="1"/>
    <col min="524"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8" width="9" style="24"/>
    <col min="779" max="779" width="13.375" style="24" customWidth="1"/>
    <col min="780"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4" width="9" style="24"/>
    <col min="1035" max="1035" width="13.375" style="24" customWidth="1"/>
    <col min="1036"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0" width="9" style="24"/>
    <col min="1291" max="1291" width="13.375" style="24" customWidth="1"/>
    <col min="1292"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6" width="9" style="24"/>
    <col min="1547" max="1547" width="13.375" style="24" customWidth="1"/>
    <col min="1548"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2" width="9" style="24"/>
    <col min="1803" max="1803" width="13.375" style="24" customWidth="1"/>
    <col min="1804"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8" width="9" style="24"/>
    <col min="2059" max="2059" width="13.375" style="24" customWidth="1"/>
    <col min="2060"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4" width="9" style="24"/>
    <col min="2315" max="2315" width="13.375" style="24" customWidth="1"/>
    <col min="2316"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0" width="9" style="24"/>
    <col min="2571" max="2571" width="13.375" style="24" customWidth="1"/>
    <col min="2572"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6" width="9" style="24"/>
    <col min="2827" max="2827" width="13.375" style="24" customWidth="1"/>
    <col min="2828"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2" width="9" style="24"/>
    <col min="3083" max="3083" width="13.375" style="24" customWidth="1"/>
    <col min="3084"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8" width="9" style="24"/>
    <col min="3339" max="3339" width="13.375" style="24" customWidth="1"/>
    <col min="3340"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4" width="9" style="24"/>
    <col min="3595" max="3595" width="13.375" style="24" customWidth="1"/>
    <col min="3596"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0" width="9" style="24"/>
    <col min="3851" max="3851" width="13.375" style="24" customWidth="1"/>
    <col min="3852"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6" width="9" style="24"/>
    <col min="4107" max="4107" width="13.375" style="24" customWidth="1"/>
    <col min="4108"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2" width="9" style="24"/>
    <col min="4363" max="4363" width="13.375" style="24" customWidth="1"/>
    <col min="4364"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8" width="9" style="24"/>
    <col min="4619" max="4619" width="13.375" style="24" customWidth="1"/>
    <col min="4620"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4" width="9" style="24"/>
    <col min="4875" max="4875" width="13.375" style="24" customWidth="1"/>
    <col min="4876"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0" width="9" style="24"/>
    <col min="5131" max="5131" width="13.375" style="24" customWidth="1"/>
    <col min="5132"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6" width="9" style="24"/>
    <col min="5387" max="5387" width="13.375" style="24" customWidth="1"/>
    <col min="5388"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2" width="9" style="24"/>
    <col min="5643" max="5643" width="13.375" style="24" customWidth="1"/>
    <col min="5644"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8" width="9" style="24"/>
    <col min="5899" max="5899" width="13.375" style="24" customWidth="1"/>
    <col min="5900"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4" width="9" style="24"/>
    <col min="6155" max="6155" width="13.375" style="24" customWidth="1"/>
    <col min="6156"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0" width="9" style="24"/>
    <col min="6411" max="6411" width="13.375" style="24" customWidth="1"/>
    <col min="6412"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6" width="9" style="24"/>
    <col min="6667" max="6667" width="13.375" style="24" customWidth="1"/>
    <col min="6668"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2" width="9" style="24"/>
    <col min="6923" max="6923" width="13.375" style="24" customWidth="1"/>
    <col min="6924"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8" width="9" style="24"/>
    <col min="7179" max="7179" width="13.375" style="24" customWidth="1"/>
    <col min="7180"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4" width="9" style="24"/>
    <col min="7435" max="7435" width="13.375" style="24" customWidth="1"/>
    <col min="7436"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0" width="9" style="24"/>
    <col min="7691" max="7691" width="13.375" style="24" customWidth="1"/>
    <col min="7692"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6" width="9" style="24"/>
    <col min="7947" max="7947" width="13.375" style="24" customWidth="1"/>
    <col min="7948"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2" width="9" style="24"/>
    <col min="8203" max="8203" width="13.375" style="24" customWidth="1"/>
    <col min="8204"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8" width="9" style="24"/>
    <col min="8459" max="8459" width="13.375" style="24" customWidth="1"/>
    <col min="8460"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4" width="9" style="24"/>
    <col min="8715" max="8715" width="13.375" style="24" customWidth="1"/>
    <col min="8716"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0" width="9" style="24"/>
    <col min="8971" max="8971" width="13.375" style="24" customWidth="1"/>
    <col min="8972"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6" width="9" style="24"/>
    <col min="9227" max="9227" width="13.375" style="24" customWidth="1"/>
    <col min="9228"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2" width="9" style="24"/>
    <col min="9483" max="9483" width="13.375" style="24" customWidth="1"/>
    <col min="9484"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8" width="9" style="24"/>
    <col min="9739" max="9739" width="13.375" style="24" customWidth="1"/>
    <col min="9740"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4" width="9" style="24"/>
    <col min="9995" max="9995" width="13.375" style="24" customWidth="1"/>
    <col min="9996"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0" width="9" style="24"/>
    <col min="10251" max="10251" width="13.375" style="24" customWidth="1"/>
    <col min="10252"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6" width="9" style="24"/>
    <col min="10507" max="10507" width="13.375" style="24" customWidth="1"/>
    <col min="10508"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2" width="9" style="24"/>
    <col min="10763" max="10763" width="13.375" style="24" customWidth="1"/>
    <col min="10764"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8" width="9" style="24"/>
    <col min="11019" max="11019" width="13.375" style="24" customWidth="1"/>
    <col min="11020"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4" width="9" style="24"/>
    <col min="11275" max="11275" width="13.375" style="24" customWidth="1"/>
    <col min="11276"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0" width="9" style="24"/>
    <col min="11531" max="11531" width="13.375" style="24" customWidth="1"/>
    <col min="11532"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6" width="9" style="24"/>
    <col min="11787" max="11787" width="13.375" style="24" customWidth="1"/>
    <col min="11788"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2" width="9" style="24"/>
    <col min="12043" max="12043" width="13.375" style="24" customWidth="1"/>
    <col min="12044"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8" width="9" style="24"/>
    <col min="12299" max="12299" width="13.375" style="24" customWidth="1"/>
    <col min="12300"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4" width="9" style="24"/>
    <col min="12555" max="12555" width="13.375" style="24" customWidth="1"/>
    <col min="12556"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0" width="9" style="24"/>
    <col min="12811" max="12811" width="13.375" style="24" customWidth="1"/>
    <col min="12812"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6" width="9" style="24"/>
    <col min="13067" max="13067" width="13.375" style="24" customWidth="1"/>
    <col min="13068"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2" width="9" style="24"/>
    <col min="13323" max="13323" width="13.375" style="24" customWidth="1"/>
    <col min="13324"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8" width="9" style="24"/>
    <col min="13579" max="13579" width="13.375" style="24" customWidth="1"/>
    <col min="13580"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4" width="9" style="24"/>
    <col min="13835" max="13835" width="13.375" style="24" customWidth="1"/>
    <col min="13836"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0" width="9" style="24"/>
    <col min="14091" max="14091" width="13.375" style="24" customWidth="1"/>
    <col min="14092"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6" width="9" style="24"/>
    <col min="14347" max="14347" width="13.375" style="24" customWidth="1"/>
    <col min="14348"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2" width="9" style="24"/>
    <col min="14603" max="14603" width="13.375" style="24" customWidth="1"/>
    <col min="14604"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8" width="9" style="24"/>
    <col min="14859" max="14859" width="13.375" style="24" customWidth="1"/>
    <col min="14860"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4" width="9" style="24"/>
    <col min="15115" max="15115" width="13.375" style="24" customWidth="1"/>
    <col min="15116"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0" width="9" style="24"/>
    <col min="15371" max="15371" width="13.375" style="24" customWidth="1"/>
    <col min="15372"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6" width="9" style="24"/>
    <col min="15627" max="15627" width="13.375" style="24" customWidth="1"/>
    <col min="15628"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2" width="9" style="24"/>
    <col min="15883" max="15883" width="13.375" style="24" customWidth="1"/>
    <col min="15884"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8" width="9" style="24"/>
    <col min="16139" max="16139" width="13.375" style="24" customWidth="1"/>
    <col min="16140" max="16142" width="9" style="24"/>
    <col min="16143" max="16143" width="11.125" style="24" customWidth="1"/>
    <col min="16144" max="16384" width="9" style="24"/>
  </cols>
  <sheetData>
    <row r="1" spans="1:15">
      <c r="A1" s="24" t="s">
        <v>0</v>
      </c>
      <c r="B1" s="75" t="str">
        <f>[19]合計!C3</f>
        <v>京都府</v>
      </c>
      <c r="C1" s="65"/>
      <c r="D1" s="65"/>
      <c r="E1" s="65"/>
      <c r="F1" s="65"/>
      <c r="I1" s="24" t="s">
        <v>70</v>
      </c>
      <c r="K1" s="27" t="s">
        <v>89</v>
      </c>
    </row>
    <row r="2" spans="1:15" s="65" customFormat="1" ht="51" customHeight="1">
      <c r="B2" s="76"/>
      <c r="E2" s="856" t="s">
        <v>90</v>
      </c>
      <c r="F2" s="856"/>
      <c r="G2" s="856"/>
      <c r="H2" s="29">
        <f>SUMIF(E8:E357,"PPS",H8:H357)</f>
        <v>0</v>
      </c>
      <c r="I2" s="30"/>
      <c r="J2" s="27"/>
      <c r="K2" s="40"/>
      <c r="L2" s="40"/>
      <c r="O2" s="24"/>
    </row>
    <row r="3" spans="1:15" s="65" customFormat="1" ht="41.25" customHeight="1">
      <c r="B3" s="26"/>
      <c r="E3" s="856" t="s">
        <v>91</v>
      </c>
      <c r="F3" s="856"/>
      <c r="G3" s="856"/>
      <c r="H3" s="29">
        <f>O7</f>
        <v>11356</v>
      </c>
      <c r="I3" s="30"/>
      <c r="J3" s="26"/>
      <c r="K3" s="40"/>
      <c r="L3" s="40"/>
      <c r="O3" s="24"/>
    </row>
    <row r="4" spans="1:15" s="65" customFormat="1" ht="60" customHeight="1">
      <c r="B4" s="26"/>
      <c r="E4" s="856" t="s">
        <v>1052</v>
      </c>
      <c r="F4" s="856"/>
      <c r="G4" s="856"/>
      <c r="H4" s="77">
        <f>H3/I7</f>
        <v>1</v>
      </c>
      <c r="I4" s="78"/>
      <c r="J4" s="26"/>
      <c r="K4" s="40"/>
      <c r="L4" s="40"/>
    </row>
    <row r="5" spans="1:15" s="26" customFormat="1" ht="12.75" customHeight="1">
      <c r="B5" s="35"/>
      <c r="E5" s="36"/>
      <c r="F5" s="36"/>
      <c r="G5" s="36"/>
      <c r="H5" s="38"/>
      <c r="I5" s="38"/>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46" customFormat="1" ht="14.25" thickBot="1">
      <c r="B7" s="47" t="s">
        <v>88</v>
      </c>
      <c r="C7" s="47"/>
      <c r="D7" s="47"/>
      <c r="E7" s="47"/>
      <c r="F7" s="47"/>
      <c r="G7" s="47"/>
      <c r="H7" s="48">
        <f>SUM(H8:H357)</f>
        <v>11356</v>
      </c>
      <c r="I7" s="48">
        <f>SUM(I8:I357)</f>
        <v>11356</v>
      </c>
      <c r="J7" s="49">
        <f>H7/I7</f>
        <v>1</v>
      </c>
      <c r="K7" s="79"/>
      <c r="L7" s="79"/>
      <c r="M7" s="47"/>
      <c r="N7" s="47"/>
      <c r="O7" s="80">
        <f>SUM(O8:O357)</f>
        <v>11356</v>
      </c>
    </row>
    <row r="8" spans="1:15" ht="68.25" thickTop="1">
      <c r="A8" s="24">
        <v>1</v>
      </c>
      <c r="B8" s="64" t="s">
        <v>1050</v>
      </c>
      <c r="C8" s="54" t="s">
        <v>970</v>
      </c>
      <c r="D8" s="54" t="s">
        <v>1038</v>
      </c>
      <c r="E8" s="66" t="s">
        <v>117</v>
      </c>
      <c r="F8" s="81" t="s">
        <v>1053</v>
      </c>
      <c r="G8" s="82">
        <v>1</v>
      </c>
      <c r="H8" s="83">
        <v>11356</v>
      </c>
      <c r="I8" s="84">
        <v>11356</v>
      </c>
      <c r="J8" s="59">
        <f t="shared" ref="J8:J253" si="0">H8/I8</f>
        <v>1</v>
      </c>
      <c r="K8" s="85" t="s">
        <v>1054</v>
      </c>
      <c r="L8" s="85">
        <v>479916</v>
      </c>
      <c r="M8" s="86" t="s">
        <v>1055</v>
      </c>
      <c r="N8" s="86" t="s">
        <v>1056</v>
      </c>
      <c r="O8" s="87">
        <v>11356</v>
      </c>
    </row>
    <row r="9" spans="1:15">
      <c r="A9" s="24">
        <v>2</v>
      </c>
      <c r="B9" s="55"/>
      <c r="C9" s="55"/>
      <c r="D9" s="55"/>
      <c r="E9" s="66"/>
      <c r="F9" s="81"/>
      <c r="G9" s="82"/>
      <c r="H9" s="83"/>
      <c r="I9" s="84"/>
      <c r="J9" s="59" t="e">
        <f t="shared" si="0"/>
        <v>#DIV/0!</v>
      </c>
      <c r="K9" s="85"/>
      <c r="L9" s="85"/>
      <c r="M9" s="86"/>
      <c r="N9" s="86"/>
      <c r="O9" s="63"/>
    </row>
    <row r="10" spans="1:15">
      <c r="A10" s="24">
        <v>3</v>
      </c>
      <c r="B10" s="61"/>
      <c r="C10" s="7"/>
      <c r="D10" s="55"/>
      <c r="E10" s="66"/>
      <c r="F10" s="81"/>
      <c r="G10" s="82"/>
      <c r="H10" s="83"/>
      <c r="I10" s="84"/>
      <c r="J10" s="33" t="e">
        <f t="shared" si="0"/>
        <v>#DIV/0!</v>
      </c>
      <c r="K10" s="85"/>
      <c r="L10" s="85"/>
      <c r="M10" s="86"/>
      <c r="N10" s="86"/>
      <c r="O10" s="63"/>
    </row>
    <row r="11" spans="1:15">
      <c r="A11" s="24">
        <v>4</v>
      </c>
      <c r="B11" s="64"/>
      <c r="C11" s="54"/>
      <c r="D11" s="54"/>
      <c r="E11" s="66"/>
      <c r="F11" s="81"/>
      <c r="G11" s="82"/>
      <c r="H11" s="83"/>
      <c r="I11" s="84"/>
      <c r="J11" s="59" t="e">
        <f t="shared" si="0"/>
        <v>#DIV/0!</v>
      </c>
      <c r="K11" s="85"/>
      <c r="L11" s="88"/>
      <c r="M11" s="86"/>
      <c r="N11" s="86"/>
      <c r="O11" s="63"/>
    </row>
    <row r="12" spans="1:15">
      <c r="A12" s="24">
        <v>5</v>
      </c>
      <c r="B12" s="89"/>
      <c r="C12" s="55"/>
      <c r="D12" s="55"/>
      <c r="E12" s="55"/>
      <c r="F12" s="54"/>
      <c r="G12" s="82"/>
      <c r="H12" s="90"/>
      <c r="I12" s="91"/>
      <c r="J12" s="59" t="e">
        <f t="shared" si="0"/>
        <v>#DIV/0!</v>
      </c>
      <c r="K12" s="92"/>
      <c r="L12" s="93"/>
      <c r="M12" s="82"/>
      <c r="N12" s="82"/>
      <c r="O12" s="63"/>
    </row>
    <row r="13" spans="1:15">
      <c r="A13" s="65">
        <v>6</v>
      </c>
      <c r="B13" s="55"/>
      <c r="C13" s="55"/>
      <c r="D13" s="55"/>
      <c r="E13" s="66"/>
      <c r="F13" s="81"/>
      <c r="G13" s="82"/>
      <c r="H13" s="83"/>
      <c r="I13" s="84"/>
      <c r="J13" s="59" t="e">
        <f t="shared" si="0"/>
        <v>#DIV/0!</v>
      </c>
      <c r="K13" s="85"/>
      <c r="L13" s="85"/>
      <c r="M13" s="86"/>
      <c r="N13" s="86"/>
      <c r="O13" s="63"/>
    </row>
    <row r="14" spans="1:15">
      <c r="A14" s="65">
        <v>7</v>
      </c>
      <c r="B14" s="64"/>
      <c r="C14" s="54"/>
      <c r="D14" s="54"/>
      <c r="E14" s="66"/>
      <c r="F14" s="81"/>
      <c r="G14" s="82"/>
      <c r="H14" s="83"/>
      <c r="I14" s="84"/>
      <c r="J14" s="33" t="e">
        <f t="shared" si="0"/>
        <v>#DIV/0!</v>
      </c>
      <c r="K14" s="85"/>
      <c r="L14" s="94"/>
      <c r="M14" s="86"/>
      <c r="N14" s="86"/>
      <c r="O14" s="63"/>
    </row>
    <row r="15" spans="1:15">
      <c r="A15" s="24">
        <v>8</v>
      </c>
      <c r="B15" s="8"/>
      <c r="C15" s="62"/>
      <c r="D15" s="54"/>
      <c r="E15" s="66"/>
      <c r="F15" s="81"/>
      <c r="G15" s="67"/>
      <c r="H15" s="95"/>
      <c r="I15" s="96"/>
      <c r="J15" s="59" t="e">
        <f t="shared" si="0"/>
        <v>#DIV/0!</v>
      </c>
      <c r="K15" s="93"/>
      <c r="L15" s="97"/>
      <c r="M15" s="86"/>
      <c r="N15" s="86"/>
      <c r="O15" s="63"/>
    </row>
    <row r="16" spans="1:15">
      <c r="A16" s="24">
        <v>9</v>
      </c>
      <c r="B16" s="64"/>
      <c r="C16" s="54"/>
      <c r="D16" s="54"/>
      <c r="E16" s="66"/>
      <c r="F16" s="81"/>
      <c r="G16" s="82"/>
      <c r="H16" s="83"/>
      <c r="I16" s="84"/>
      <c r="J16" s="59" t="e">
        <f t="shared" si="0"/>
        <v>#DIV/0!</v>
      </c>
      <c r="K16" s="85"/>
      <c r="L16" s="85"/>
      <c r="M16" s="86"/>
      <c r="N16" s="86"/>
      <c r="O16" s="63"/>
    </row>
    <row r="17" spans="1:15">
      <c r="A17" s="24">
        <v>10</v>
      </c>
      <c r="B17" s="64"/>
      <c r="C17" s="64"/>
      <c r="D17" s="54"/>
      <c r="E17" s="66"/>
      <c r="F17" s="81"/>
      <c r="G17" s="82"/>
      <c r="H17" s="83"/>
      <c r="I17" s="84"/>
      <c r="J17" s="59" t="e">
        <f t="shared" si="0"/>
        <v>#DIV/0!</v>
      </c>
      <c r="K17" s="85"/>
      <c r="L17" s="85"/>
      <c r="M17" s="86"/>
      <c r="N17" s="86"/>
      <c r="O17" s="63"/>
    </row>
    <row r="18" spans="1:15">
      <c r="A18" s="65">
        <v>11</v>
      </c>
      <c r="B18" s="8"/>
      <c r="C18" s="62"/>
      <c r="D18" s="62"/>
      <c r="E18" s="66"/>
      <c r="F18" s="81"/>
      <c r="G18" s="67"/>
      <c r="H18" s="95"/>
      <c r="I18" s="96"/>
      <c r="J18" s="33" t="e">
        <f t="shared" si="0"/>
        <v>#DIV/0!</v>
      </c>
      <c r="K18" s="93"/>
      <c r="L18" s="93"/>
      <c r="M18" s="86"/>
      <c r="N18" s="86"/>
      <c r="O18" s="63"/>
    </row>
    <row r="19" spans="1:15">
      <c r="A19" s="65">
        <v>12</v>
      </c>
      <c r="B19" s="8"/>
      <c r="C19" s="62"/>
      <c r="D19" s="62"/>
      <c r="E19" s="66"/>
      <c r="F19" s="81"/>
      <c r="G19" s="67"/>
      <c r="H19" s="95"/>
      <c r="I19" s="96"/>
      <c r="J19" s="59" t="e">
        <f t="shared" si="0"/>
        <v>#DIV/0!</v>
      </c>
      <c r="K19" s="93"/>
      <c r="L19" s="93"/>
      <c r="M19" s="86"/>
      <c r="N19" s="86"/>
      <c r="O19" s="63"/>
    </row>
    <row r="20" spans="1:15">
      <c r="A20" s="24">
        <v>13</v>
      </c>
      <c r="B20" s="8"/>
      <c r="C20" s="62"/>
      <c r="D20" s="62"/>
      <c r="E20" s="66"/>
      <c r="F20" s="81"/>
      <c r="G20" s="67"/>
      <c r="H20" s="95"/>
      <c r="I20" s="96"/>
      <c r="J20" s="59" t="e">
        <f t="shared" si="0"/>
        <v>#DIV/0!</v>
      </c>
      <c r="K20" s="93"/>
      <c r="L20" s="93"/>
      <c r="M20" s="86"/>
      <c r="N20" s="86"/>
      <c r="O20" s="63"/>
    </row>
    <row r="21" spans="1:15">
      <c r="A21" s="24">
        <v>14</v>
      </c>
      <c r="B21" s="98"/>
      <c r="C21" s="62"/>
      <c r="D21" s="62"/>
      <c r="E21" s="66"/>
      <c r="F21" s="62"/>
      <c r="G21" s="67"/>
      <c r="H21" s="99"/>
      <c r="I21" s="96"/>
      <c r="J21" s="59" t="e">
        <f t="shared" si="0"/>
        <v>#DIV/0!</v>
      </c>
      <c r="K21" s="93"/>
      <c r="L21" s="93"/>
      <c r="M21" s="86"/>
      <c r="N21" s="86"/>
      <c r="O21" s="63"/>
    </row>
    <row r="22" spans="1:15">
      <c r="A22" s="24">
        <v>15</v>
      </c>
      <c r="B22" s="98"/>
      <c r="C22" s="62"/>
      <c r="D22" s="67"/>
      <c r="E22" s="66"/>
      <c r="F22" s="62"/>
      <c r="G22" s="67"/>
      <c r="H22" s="100"/>
      <c r="I22" s="96"/>
      <c r="J22" s="33" t="e">
        <f t="shared" si="0"/>
        <v>#DIV/0!</v>
      </c>
      <c r="K22" s="93"/>
      <c r="L22" s="93"/>
      <c r="M22" s="86"/>
      <c r="N22" s="86"/>
      <c r="O22" s="63"/>
    </row>
    <row r="23" spans="1:15">
      <c r="A23" s="65">
        <v>16</v>
      </c>
      <c r="B23" s="101"/>
      <c r="C23" s="62"/>
      <c r="D23" s="62"/>
      <c r="E23" s="66"/>
      <c r="F23" s="66"/>
      <c r="G23" s="67"/>
      <c r="H23" s="95"/>
      <c r="I23" s="96"/>
      <c r="J23" s="59" t="e">
        <f t="shared" si="0"/>
        <v>#DIV/0!</v>
      </c>
      <c r="K23" s="93"/>
      <c r="L23" s="93"/>
      <c r="M23" s="86"/>
      <c r="N23" s="86"/>
      <c r="O23" s="63"/>
    </row>
    <row r="24" spans="1:15">
      <c r="A24" s="65">
        <v>17</v>
      </c>
      <c r="B24" s="62"/>
      <c r="C24" s="62"/>
      <c r="D24" s="62"/>
      <c r="E24" s="66"/>
      <c r="F24" s="66"/>
      <c r="G24" s="67"/>
      <c r="H24" s="102"/>
      <c r="I24" s="96"/>
      <c r="J24" s="59" t="e">
        <f t="shared" si="0"/>
        <v>#DIV/0!</v>
      </c>
      <c r="K24" s="93"/>
      <c r="L24" s="93"/>
      <c r="M24" s="86"/>
      <c r="N24" s="86"/>
      <c r="O24" s="63"/>
    </row>
    <row r="25" spans="1:15">
      <c r="A25" s="24">
        <v>18</v>
      </c>
      <c r="B25" s="62"/>
      <c r="C25" s="62"/>
      <c r="D25" s="62"/>
      <c r="E25" s="66"/>
      <c r="F25" s="66"/>
      <c r="G25" s="67"/>
      <c r="H25" s="102"/>
      <c r="I25" s="96"/>
      <c r="J25" s="59" t="e">
        <f t="shared" si="0"/>
        <v>#DIV/0!</v>
      </c>
      <c r="K25" s="93"/>
      <c r="L25" s="93"/>
      <c r="M25" s="86"/>
      <c r="N25" s="86"/>
      <c r="O25" s="63"/>
    </row>
    <row r="26" spans="1:15">
      <c r="A26" s="24">
        <v>19</v>
      </c>
      <c r="B26" s="62"/>
      <c r="C26" s="62"/>
      <c r="D26" s="62"/>
      <c r="E26" s="66"/>
      <c r="F26" s="66"/>
      <c r="G26" s="67"/>
      <c r="H26" s="102"/>
      <c r="I26" s="96"/>
      <c r="J26" s="33" t="e">
        <f t="shared" si="0"/>
        <v>#DIV/0!</v>
      </c>
      <c r="K26" s="93"/>
      <c r="L26" s="93"/>
      <c r="M26" s="86"/>
      <c r="N26" s="86"/>
      <c r="O26" s="63"/>
    </row>
    <row r="27" spans="1:15">
      <c r="A27" s="24">
        <v>20</v>
      </c>
      <c r="B27" s="62"/>
      <c r="C27" s="62"/>
      <c r="D27" s="62"/>
      <c r="E27" s="66"/>
      <c r="F27" s="66"/>
      <c r="G27" s="67"/>
      <c r="H27" s="102"/>
      <c r="I27" s="96"/>
      <c r="J27" s="59" t="e">
        <f t="shared" si="0"/>
        <v>#DIV/0!</v>
      </c>
      <c r="K27" s="93"/>
      <c r="L27" s="93"/>
      <c r="M27" s="86"/>
      <c r="N27" s="86"/>
      <c r="O27" s="63"/>
    </row>
    <row r="28" spans="1:15">
      <c r="A28" s="65">
        <v>21</v>
      </c>
      <c r="B28" s="62"/>
      <c r="C28" s="62"/>
      <c r="D28" s="62"/>
      <c r="E28" s="66"/>
      <c r="F28" s="66"/>
      <c r="G28" s="67"/>
      <c r="H28" s="102"/>
      <c r="I28" s="96"/>
      <c r="J28" s="59" t="e">
        <f t="shared" si="0"/>
        <v>#DIV/0!</v>
      </c>
      <c r="K28" s="93"/>
      <c r="L28" s="93"/>
      <c r="M28" s="86"/>
      <c r="N28" s="86"/>
      <c r="O28" s="63"/>
    </row>
    <row r="29" spans="1:15">
      <c r="A29" s="65">
        <v>22</v>
      </c>
      <c r="B29" s="62"/>
      <c r="C29" s="62"/>
      <c r="D29" s="62"/>
      <c r="E29" s="66"/>
      <c r="F29" s="66"/>
      <c r="G29" s="67"/>
      <c r="H29" s="102"/>
      <c r="I29" s="96"/>
      <c r="J29" s="59" t="e">
        <f t="shared" si="0"/>
        <v>#DIV/0!</v>
      </c>
      <c r="K29" s="93"/>
      <c r="L29" s="93"/>
      <c r="M29" s="86"/>
      <c r="N29" s="86"/>
      <c r="O29" s="63"/>
    </row>
    <row r="30" spans="1:15">
      <c r="A30" s="24">
        <v>23</v>
      </c>
      <c r="B30" s="62"/>
      <c r="C30" s="62"/>
      <c r="D30" s="62"/>
      <c r="E30" s="66"/>
      <c r="F30" s="66"/>
      <c r="G30" s="67"/>
      <c r="H30" s="102"/>
      <c r="I30" s="96"/>
      <c r="J30" s="33" t="e">
        <f t="shared" si="0"/>
        <v>#DIV/0!</v>
      </c>
      <c r="K30" s="93"/>
      <c r="L30" s="93"/>
      <c r="M30" s="86"/>
      <c r="N30" s="86"/>
      <c r="O30" s="63"/>
    </row>
    <row r="31" spans="1:15">
      <c r="A31" s="24">
        <v>24</v>
      </c>
      <c r="B31" s="62"/>
      <c r="C31" s="62"/>
      <c r="D31" s="62"/>
      <c r="E31" s="66"/>
      <c r="F31" s="66"/>
      <c r="G31" s="67"/>
      <c r="H31" s="102"/>
      <c r="I31" s="96"/>
      <c r="J31" s="59" t="e">
        <f t="shared" si="0"/>
        <v>#DIV/0!</v>
      </c>
      <c r="K31" s="93"/>
      <c r="L31" s="93"/>
      <c r="M31" s="86"/>
      <c r="N31" s="86"/>
      <c r="O31" s="63"/>
    </row>
    <row r="32" spans="1:15">
      <c r="A32" s="24">
        <v>25</v>
      </c>
      <c r="B32" s="62"/>
      <c r="C32" s="62"/>
      <c r="D32" s="62"/>
      <c r="E32" s="66"/>
      <c r="F32" s="66"/>
      <c r="G32" s="67"/>
      <c r="H32" s="102"/>
      <c r="I32" s="96"/>
      <c r="J32" s="59" t="e">
        <f t="shared" si="0"/>
        <v>#DIV/0!</v>
      </c>
      <c r="K32" s="93"/>
      <c r="L32" s="93"/>
      <c r="M32" s="86"/>
      <c r="N32" s="86"/>
      <c r="O32" s="63"/>
    </row>
    <row r="33" spans="1:15">
      <c r="A33" s="65">
        <v>26</v>
      </c>
      <c r="B33" s="62"/>
      <c r="C33" s="62"/>
      <c r="D33" s="62"/>
      <c r="E33" s="66"/>
      <c r="F33" s="66"/>
      <c r="G33" s="67"/>
      <c r="H33" s="102"/>
      <c r="I33" s="96"/>
      <c r="J33" s="59" t="e">
        <f t="shared" si="0"/>
        <v>#DIV/0!</v>
      </c>
      <c r="K33" s="93"/>
      <c r="L33" s="93"/>
      <c r="M33" s="86"/>
      <c r="N33" s="86"/>
      <c r="O33" s="63"/>
    </row>
    <row r="34" spans="1:15">
      <c r="A34" s="65">
        <v>27</v>
      </c>
      <c r="B34" s="62"/>
      <c r="C34" s="62"/>
      <c r="D34" s="62"/>
      <c r="E34" s="66"/>
      <c r="F34" s="66"/>
      <c r="G34" s="67"/>
      <c r="H34" s="102"/>
      <c r="I34" s="96"/>
      <c r="J34" s="33" t="e">
        <f t="shared" si="0"/>
        <v>#DIV/0!</v>
      </c>
      <c r="K34" s="93"/>
      <c r="L34" s="93"/>
      <c r="M34" s="86"/>
      <c r="N34" s="86"/>
      <c r="O34" s="63"/>
    </row>
    <row r="35" spans="1:15">
      <c r="A35" s="24">
        <v>28</v>
      </c>
      <c r="B35" s="62"/>
      <c r="C35" s="62"/>
      <c r="D35" s="62"/>
      <c r="E35" s="66"/>
      <c r="F35" s="66"/>
      <c r="G35" s="67"/>
      <c r="H35" s="102"/>
      <c r="I35" s="96"/>
      <c r="J35" s="59" t="e">
        <f t="shared" si="0"/>
        <v>#DIV/0!</v>
      </c>
      <c r="K35" s="93"/>
      <c r="L35" s="93"/>
      <c r="M35" s="86"/>
      <c r="N35" s="86"/>
      <c r="O35" s="63"/>
    </row>
    <row r="36" spans="1:15">
      <c r="A36" s="24">
        <v>29</v>
      </c>
      <c r="B36" s="62"/>
      <c r="C36" s="62"/>
      <c r="D36" s="62"/>
      <c r="E36" s="66"/>
      <c r="F36" s="66"/>
      <c r="G36" s="67"/>
      <c r="H36" s="102"/>
      <c r="I36" s="96"/>
      <c r="J36" s="59" t="e">
        <f t="shared" si="0"/>
        <v>#DIV/0!</v>
      </c>
      <c r="K36" s="93"/>
      <c r="L36" s="93"/>
      <c r="M36" s="62"/>
      <c r="N36" s="62"/>
      <c r="O36" s="63"/>
    </row>
    <row r="37" spans="1:15">
      <c r="A37" s="24">
        <v>30</v>
      </c>
      <c r="B37" s="62"/>
      <c r="C37" s="62"/>
      <c r="D37" s="62"/>
      <c r="E37" s="66"/>
      <c r="F37" s="66"/>
      <c r="G37" s="67"/>
      <c r="H37" s="102"/>
      <c r="I37" s="96"/>
      <c r="J37" s="59" t="e">
        <f t="shared" si="0"/>
        <v>#DIV/0!</v>
      </c>
      <c r="K37" s="93"/>
      <c r="L37" s="93"/>
      <c r="M37" s="86"/>
      <c r="N37" s="86"/>
      <c r="O37" s="63"/>
    </row>
    <row r="38" spans="1:15">
      <c r="A38" s="65">
        <v>31</v>
      </c>
      <c r="B38" s="62"/>
      <c r="C38" s="62"/>
      <c r="D38" s="62"/>
      <c r="E38" s="66"/>
      <c r="F38" s="66"/>
      <c r="G38" s="67"/>
      <c r="H38" s="102"/>
      <c r="I38" s="96"/>
      <c r="J38" s="33" t="e">
        <f t="shared" si="0"/>
        <v>#DIV/0!</v>
      </c>
      <c r="K38" s="93"/>
      <c r="L38" s="93"/>
      <c r="M38" s="86"/>
      <c r="N38" s="86"/>
      <c r="O38" s="63"/>
    </row>
    <row r="39" spans="1:15">
      <c r="A39" s="65">
        <v>32</v>
      </c>
      <c r="B39" s="62"/>
      <c r="C39" s="62"/>
      <c r="D39" s="62"/>
      <c r="E39" s="66"/>
      <c r="F39" s="66"/>
      <c r="G39" s="67"/>
      <c r="H39" s="102"/>
      <c r="I39" s="96"/>
      <c r="J39" s="59" t="e">
        <f t="shared" si="0"/>
        <v>#DIV/0!</v>
      </c>
      <c r="K39" s="93"/>
      <c r="L39" s="93"/>
      <c r="M39" s="86"/>
      <c r="N39" s="86"/>
      <c r="O39" s="63"/>
    </row>
    <row r="40" spans="1:15">
      <c r="A40" s="24">
        <v>33</v>
      </c>
      <c r="B40" s="62"/>
      <c r="C40" s="62"/>
      <c r="D40" s="62"/>
      <c r="E40" s="66"/>
      <c r="F40" s="66"/>
      <c r="G40" s="67"/>
      <c r="H40" s="102"/>
      <c r="I40" s="96"/>
      <c r="J40" s="59" t="e">
        <f t="shared" si="0"/>
        <v>#DIV/0!</v>
      </c>
      <c r="K40" s="93"/>
      <c r="L40" s="93"/>
      <c r="M40" s="86"/>
      <c r="N40" s="86"/>
      <c r="O40" s="63"/>
    </row>
    <row r="41" spans="1:15">
      <c r="A41" s="24">
        <v>34</v>
      </c>
      <c r="B41" s="62"/>
      <c r="C41" s="62"/>
      <c r="D41" s="62"/>
      <c r="E41" s="66"/>
      <c r="F41" s="66"/>
      <c r="G41" s="67"/>
      <c r="H41" s="102"/>
      <c r="I41" s="96"/>
      <c r="J41" s="59" t="e">
        <f t="shared" si="0"/>
        <v>#DIV/0!</v>
      </c>
      <c r="K41" s="93"/>
      <c r="L41" s="93"/>
      <c r="M41" s="86"/>
      <c r="N41" s="86"/>
      <c r="O41" s="63"/>
    </row>
    <row r="42" spans="1:15">
      <c r="A42" s="24">
        <v>35</v>
      </c>
      <c r="B42" s="62"/>
      <c r="C42" s="62"/>
      <c r="D42" s="62"/>
      <c r="E42" s="66"/>
      <c r="F42" s="66"/>
      <c r="G42" s="67"/>
      <c r="H42" s="102"/>
      <c r="I42" s="96"/>
      <c r="J42" s="33" t="e">
        <f t="shared" si="0"/>
        <v>#DIV/0!</v>
      </c>
      <c r="K42" s="93"/>
      <c r="L42" s="93"/>
      <c r="M42" s="86"/>
      <c r="N42" s="86"/>
      <c r="O42" s="63"/>
    </row>
    <row r="43" spans="1:15">
      <c r="A43" s="65">
        <v>36</v>
      </c>
      <c r="B43" s="62"/>
      <c r="C43" s="62"/>
      <c r="D43" s="62"/>
      <c r="E43" s="66"/>
      <c r="F43" s="66"/>
      <c r="G43" s="67"/>
      <c r="H43" s="102"/>
      <c r="I43" s="96"/>
      <c r="J43" s="59" t="e">
        <f t="shared" si="0"/>
        <v>#DIV/0!</v>
      </c>
      <c r="K43" s="93"/>
      <c r="L43" s="93"/>
      <c r="M43" s="62"/>
      <c r="N43" s="62"/>
      <c r="O43" s="63"/>
    </row>
    <row r="44" spans="1:15">
      <c r="A44" s="65">
        <v>37</v>
      </c>
      <c r="B44" s="62"/>
      <c r="C44" s="62"/>
      <c r="D44" s="62"/>
      <c r="E44" s="66"/>
      <c r="F44" s="66"/>
      <c r="G44" s="67"/>
      <c r="H44" s="102"/>
      <c r="I44" s="96"/>
      <c r="J44" s="59" t="e">
        <f t="shared" si="0"/>
        <v>#DIV/0!</v>
      </c>
      <c r="K44" s="93"/>
      <c r="L44" s="93"/>
      <c r="M44" s="86"/>
      <c r="N44" s="86"/>
      <c r="O44" s="63"/>
    </row>
    <row r="45" spans="1:15">
      <c r="A45" s="24">
        <v>38</v>
      </c>
      <c r="B45" s="62"/>
      <c r="C45" s="62"/>
      <c r="D45" s="62"/>
      <c r="E45" s="66"/>
      <c r="F45" s="66"/>
      <c r="G45" s="67"/>
      <c r="H45" s="102"/>
      <c r="I45" s="96"/>
      <c r="J45" s="59" t="e">
        <f t="shared" si="0"/>
        <v>#DIV/0!</v>
      </c>
      <c r="K45" s="93"/>
      <c r="L45" s="93"/>
      <c r="M45" s="86"/>
      <c r="N45" s="86"/>
      <c r="O45" s="63"/>
    </row>
    <row r="46" spans="1:15">
      <c r="A46" s="24">
        <v>39</v>
      </c>
      <c r="B46" s="62"/>
      <c r="C46" s="62"/>
      <c r="D46" s="62"/>
      <c r="E46" s="66"/>
      <c r="F46" s="66"/>
      <c r="G46" s="67"/>
      <c r="H46" s="102"/>
      <c r="I46" s="96"/>
      <c r="J46" s="33" t="e">
        <f t="shared" si="0"/>
        <v>#DIV/0!</v>
      </c>
      <c r="K46" s="93"/>
      <c r="L46" s="93"/>
      <c r="M46" s="86"/>
      <c r="N46" s="86"/>
      <c r="O46" s="63"/>
    </row>
    <row r="47" spans="1:15">
      <c r="A47" s="24">
        <v>40</v>
      </c>
      <c r="B47" s="62"/>
      <c r="C47" s="62"/>
      <c r="D47" s="62"/>
      <c r="E47" s="66"/>
      <c r="F47" s="66"/>
      <c r="G47" s="67"/>
      <c r="H47" s="102"/>
      <c r="I47" s="96"/>
      <c r="J47" s="59" t="e">
        <f t="shared" si="0"/>
        <v>#DIV/0!</v>
      </c>
      <c r="K47" s="93"/>
      <c r="L47" s="93"/>
      <c r="M47" s="62"/>
      <c r="N47" s="62"/>
      <c r="O47" s="63"/>
    </row>
    <row r="48" spans="1:15">
      <c r="A48" s="65">
        <v>41</v>
      </c>
      <c r="B48" s="62"/>
      <c r="C48" s="62"/>
      <c r="D48" s="62"/>
      <c r="E48" s="66"/>
      <c r="F48" s="66"/>
      <c r="G48" s="67"/>
      <c r="H48" s="102"/>
      <c r="I48" s="96"/>
      <c r="J48" s="59" t="e">
        <f t="shared" si="0"/>
        <v>#DIV/0!</v>
      </c>
      <c r="K48" s="93"/>
      <c r="L48" s="93"/>
      <c r="M48" s="62"/>
      <c r="N48" s="62"/>
      <c r="O48" s="63"/>
    </row>
    <row r="49" spans="1:15">
      <c r="A49" s="65">
        <v>42</v>
      </c>
      <c r="B49" s="62"/>
      <c r="C49" s="62"/>
      <c r="D49" s="62"/>
      <c r="E49" s="66"/>
      <c r="F49" s="66"/>
      <c r="G49" s="67"/>
      <c r="H49" s="102"/>
      <c r="I49" s="96"/>
      <c r="J49" s="59" t="e">
        <f t="shared" si="0"/>
        <v>#DIV/0!</v>
      </c>
      <c r="K49" s="93"/>
      <c r="L49" s="93"/>
      <c r="M49" s="86"/>
      <c r="N49" s="86"/>
      <c r="O49" s="63"/>
    </row>
    <row r="50" spans="1:15">
      <c r="A50" s="24">
        <v>43</v>
      </c>
      <c r="B50" s="62"/>
      <c r="C50" s="62"/>
      <c r="D50" s="62"/>
      <c r="E50" s="66"/>
      <c r="F50" s="66"/>
      <c r="G50" s="67"/>
      <c r="H50" s="102"/>
      <c r="I50" s="96"/>
      <c r="J50" s="33" t="e">
        <f t="shared" si="0"/>
        <v>#DIV/0!</v>
      </c>
      <c r="K50" s="93"/>
      <c r="L50" s="93"/>
      <c r="M50" s="86"/>
      <c r="N50" s="86"/>
      <c r="O50" s="63"/>
    </row>
    <row r="51" spans="1:15">
      <c r="A51" s="24">
        <v>44</v>
      </c>
      <c r="B51" s="62"/>
      <c r="C51" s="62"/>
      <c r="D51" s="8"/>
      <c r="E51" s="66"/>
      <c r="F51" s="66"/>
      <c r="G51" s="67"/>
      <c r="H51" s="102"/>
      <c r="I51" s="96"/>
      <c r="J51" s="59" t="e">
        <f t="shared" si="0"/>
        <v>#DIV/0!</v>
      </c>
      <c r="K51" s="93"/>
      <c r="L51" s="93"/>
      <c r="M51" s="62"/>
      <c r="N51" s="62"/>
      <c r="O51" s="63"/>
    </row>
    <row r="52" spans="1:15">
      <c r="A52" s="24">
        <v>45</v>
      </c>
      <c r="B52" s="62"/>
      <c r="C52" s="62"/>
      <c r="D52" s="62"/>
      <c r="E52" s="66"/>
      <c r="F52" s="66"/>
      <c r="G52" s="67"/>
      <c r="H52" s="102"/>
      <c r="I52" s="96"/>
      <c r="J52" s="59" t="e">
        <f t="shared" si="0"/>
        <v>#DIV/0!</v>
      </c>
      <c r="K52" s="93"/>
      <c r="L52" s="93"/>
      <c r="M52" s="86"/>
      <c r="N52" s="86"/>
      <c r="O52" s="63"/>
    </row>
    <row r="53" spans="1:15">
      <c r="A53" s="65">
        <v>46</v>
      </c>
      <c r="B53" s="62"/>
      <c r="C53" s="62"/>
      <c r="D53" s="62"/>
      <c r="E53" s="66"/>
      <c r="F53" s="66"/>
      <c r="G53" s="67"/>
      <c r="H53" s="102"/>
      <c r="I53" s="96"/>
      <c r="J53" s="59" t="e">
        <f t="shared" si="0"/>
        <v>#DIV/0!</v>
      </c>
      <c r="K53" s="93"/>
      <c r="L53" s="93"/>
      <c r="M53" s="86"/>
      <c r="N53" s="86"/>
      <c r="O53" s="63"/>
    </row>
    <row r="54" spans="1:15">
      <c r="A54" s="65">
        <v>47</v>
      </c>
      <c r="B54" s="103"/>
      <c r="C54" s="54"/>
      <c r="D54" s="103"/>
      <c r="E54" s="66"/>
      <c r="F54" s="66"/>
      <c r="G54" s="54"/>
      <c r="H54" s="56"/>
      <c r="I54" s="56"/>
      <c r="J54" s="33" t="e">
        <f t="shared" si="0"/>
        <v>#DIV/0!</v>
      </c>
      <c r="K54" s="104"/>
      <c r="L54" s="105"/>
      <c r="M54" s="62"/>
      <c r="N54" s="62"/>
      <c r="O54" s="63"/>
    </row>
    <row r="55" spans="1:15">
      <c r="A55" s="24">
        <v>48</v>
      </c>
      <c r="B55" s="61"/>
      <c r="C55" s="54"/>
      <c r="D55" s="55"/>
      <c r="E55" s="66"/>
      <c r="F55" s="55"/>
      <c r="G55" s="54"/>
      <c r="H55" s="56"/>
      <c r="I55" s="91"/>
      <c r="J55" s="59" t="e">
        <f t="shared" si="0"/>
        <v>#DIV/0!</v>
      </c>
      <c r="K55" s="104"/>
      <c r="L55" s="105"/>
      <c r="M55" s="62"/>
      <c r="N55" s="62"/>
      <c r="O55" s="63"/>
    </row>
    <row r="56" spans="1:15">
      <c r="A56" s="24">
        <v>49</v>
      </c>
      <c r="B56" s="62"/>
      <c r="C56" s="62"/>
      <c r="D56" s="62"/>
      <c r="E56" s="66"/>
      <c r="F56" s="66"/>
      <c r="G56" s="67"/>
      <c r="H56" s="102"/>
      <c r="I56" s="96"/>
      <c r="J56" s="59" t="e">
        <f t="shared" si="0"/>
        <v>#DIV/0!</v>
      </c>
      <c r="K56" s="104"/>
      <c r="L56" s="104"/>
      <c r="M56" s="62"/>
      <c r="N56" s="62"/>
      <c r="O56" s="63"/>
    </row>
    <row r="57" spans="1:15">
      <c r="A57" s="24">
        <v>50</v>
      </c>
      <c r="B57" s="8"/>
      <c r="C57" s="62"/>
      <c r="D57" s="62"/>
      <c r="E57" s="66"/>
      <c r="F57" s="66"/>
      <c r="G57" s="67"/>
      <c r="H57" s="102"/>
      <c r="I57" s="96"/>
      <c r="J57" s="59" t="e">
        <f t="shared" si="0"/>
        <v>#DIV/0!</v>
      </c>
      <c r="K57" s="106"/>
      <c r="L57" s="106"/>
      <c r="M57" s="86"/>
      <c r="N57" s="86"/>
      <c r="O57" s="63"/>
    </row>
    <row r="58" spans="1:15">
      <c r="A58" s="65">
        <v>51</v>
      </c>
      <c r="B58" s="62"/>
      <c r="C58" s="62"/>
      <c r="D58" s="62"/>
      <c r="E58" s="66"/>
      <c r="F58" s="66"/>
      <c r="G58" s="67"/>
      <c r="H58" s="102"/>
      <c r="I58" s="96"/>
      <c r="J58" s="33" t="e">
        <f t="shared" si="0"/>
        <v>#DIV/0!</v>
      </c>
      <c r="K58" s="93"/>
      <c r="L58" s="93"/>
      <c r="M58" s="86"/>
      <c r="N58" s="107"/>
      <c r="O58" s="63"/>
    </row>
    <row r="59" spans="1:15">
      <c r="A59" s="65">
        <v>52</v>
      </c>
      <c r="B59" s="62"/>
      <c r="C59" s="62"/>
      <c r="D59" s="8"/>
      <c r="E59" s="66"/>
      <c r="F59" s="66"/>
      <c r="G59" s="67"/>
      <c r="H59" s="102"/>
      <c r="I59" s="96"/>
      <c r="J59" s="59" t="e">
        <f t="shared" si="0"/>
        <v>#DIV/0!</v>
      </c>
      <c r="K59" s="93"/>
      <c r="L59" s="93"/>
      <c r="M59" s="86"/>
      <c r="N59" s="86"/>
      <c r="O59" s="63"/>
    </row>
    <row r="60" spans="1:15">
      <c r="A60" s="24">
        <v>53</v>
      </c>
      <c r="B60" s="62"/>
      <c r="C60" s="62"/>
      <c r="D60" s="8"/>
      <c r="E60" s="66"/>
      <c r="F60" s="66"/>
      <c r="G60" s="67"/>
      <c r="H60" s="102"/>
      <c r="I60" s="96"/>
      <c r="J60" s="59" t="e">
        <f t="shared" si="0"/>
        <v>#DIV/0!</v>
      </c>
      <c r="K60" s="93"/>
      <c r="L60" s="93"/>
      <c r="M60" s="86"/>
      <c r="N60" s="86"/>
      <c r="O60" s="63"/>
    </row>
    <row r="61" spans="1:15">
      <c r="A61" s="24">
        <v>54</v>
      </c>
      <c r="B61" s="62"/>
      <c r="C61" s="62"/>
      <c r="D61" s="8"/>
      <c r="E61" s="66"/>
      <c r="F61" s="66"/>
      <c r="G61" s="67"/>
      <c r="H61" s="102"/>
      <c r="I61" s="96"/>
      <c r="J61" s="59" t="e">
        <f t="shared" si="0"/>
        <v>#DIV/0!</v>
      </c>
      <c r="K61" s="93"/>
      <c r="L61" s="93"/>
      <c r="M61" s="86"/>
      <c r="N61" s="86"/>
      <c r="O61" s="63"/>
    </row>
    <row r="62" spans="1:15">
      <c r="A62" s="24">
        <v>55</v>
      </c>
      <c r="B62" s="41"/>
      <c r="C62" s="41"/>
      <c r="D62" s="41"/>
      <c r="E62" s="70"/>
      <c r="F62" s="70"/>
      <c r="G62" s="43"/>
      <c r="H62" s="71"/>
      <c r="I62" s="72"/>
      <c r="J62" s="33" t="e">
        <f t="shared" si="0"/>
        <v>#DIV/0!</v>
      </c>
      <c r="K62" s="42"/>
      <c r="L62" s="42"/>
      <c r="M62" s="41"/>
      <c r="N62" s="41"/>
      <c r="O62" s="41"/>
    </row>
    <row r="63" spans="1:15">
      <c r="A63" s="65">
        <v>56</v>
      </c>
      <c r="B63" s="41"/>
      <c r="C63" s="41"/>
      <c r="D63" s="41"/>
      <c r="E63" s="70"/>
      <c r="F63" s="70"/>
      <c r="G63" s="43"/>
      <c r="H63" s="71"/>
      <c r="I63" s="72"/>
      <c r="J63" s="59" t="e">
        <f t="shared" si="0"/>
        <v>#DIV/0!</v>
      </c>
      <c r="K63" s="42"/>
      <c r="L63" s="42"/>
      <c r="M63" s="41"/>
      <c r="N63" s="41"/>
      <c r="O63" s="41"/>
    </row>
    <row r="64" spans="1:15">
      <c r="A64" s="65">
        <v>57</v>
      </c>
      <c r="B64" s="41"/>
      <c r="C64" s="41"/>
      <c r="D64" s="41"/>
      <c r="E64" s="70"/>
      <c r="F64" s="70"/>
      <c r="G64" s="43"/>
      <c r="H64" s="71"/>
      <c r="I64" s="72"/>
      <c r="J64" s="59" t="e">
        <f t="shared" si="0"/>
        <v>#DIV/0!</v>
      </c>
      <c r="K64" s="42"/>
      <c r="L64" s="42"/>
      <c r="M64" s="41"/>
      <c r="N64" s="41"/>
      <c r="O64" s="41"/>
    </row>
    <row r="65" spans="1:15">
      <c r="A65" s="24">
        <v>58</v>
      </c>
      <c r="B65" s="41"/>
      <c r="C65" s="41"/>
      <c r="D65" s="41"/>
      <c r="E65" s="70"/>
      <c r="F65" s="70"/>
      <c r="G65" s="43"/>
      <c r="H65" s="71"/>
      <c r="I65" s="72"/>
      <c r="J65" s="59" t="e">
        <f t="shared" si="0"/>
        <v>#DIV/0!</v>
      </c>
      <c r="K65" s="42"/>
      <c r="L65" s="42"/>
      <c r="M65" s="41"/>
      <c r="N65" s="41"/>
      <c r="O65" s="41"/>
    </row>
    <row r="66" spans="1:15">
      <c r="A66" s="24">
        <v>59</v>
      </c>
      <c r="B66" s="41"/>
      <c r="C66" s="41"/>
      <c r="D66" s="41"/>
      <c r="E66" s="70"/>
      <c r="F66" s="70"/>
      <c r="G66" s="43"/>
      <c r="H66" s="71"/>
      <c r="I66" s="72"/>
      <c r="J66" s="33" t="e">
        <f t="shared" si="0"/>
        <v>#DIV/0!</v>
      </c>
      <c r="K66" s="42"/>
      <c r="L66" s="42"/>
      <c r="M66" s="41"/>
      <c r="N66" s="41"/>
      <c r="O66" s="41"/>
    </row>
    <row r="67" spans="1:15">
      <c r="A67" s="24">
        <v>60</v>
      </c>
      <c r="B67" s="41"/>
      <c r="C67" s="41"/>
      <c r="D67" s="41"/>
      <c r="E67" s="70"/>
      <c r="F67" s="70"/>
      <c r="G67" s="43"/>
      <c r="H67" s="71"/>
      <c r="I67" s="72"/>
      <c r="J67" s="59" t="e">
        <f t="shared" si="0"/>
        <v>#DIV/0!</v>
      </c>
      <c r="K67" s="42"/>
      <c r="L67" s="42"/>
      <c r="M67" s="41"/>
      <c r="N67" s="41"/>
      <c r="O67" s="41"/>
    </row>
    <row r="68" spans="1:15">
      <c r="A68" s="65">
        <v>61</v>
      </c>
      <c r="B68" s="41"/>
      <c r="C68" s="41"/>
      <c r="D68" s="41"/>
      <c r="E68" s="70"/>
      <c r="F68" s="70"/>
      <c r="G68" s="43"/>
      <c r="H68" s="71"/>
      <c r="I68" s="72"/>
      <c r="J68" s="59" t="e">
        <f t="shared" si="0"/>
        <v>#DIV/0!</v>
      </c>
      <c r="K68" s="42"/>
      <c r="L68" s="42"/>
      <c r="M68" s="41"/>
      <c r="N68" s="41"/>
      <c r="O68" s="41"/>
    </row>
    <row r="69" spans="1:15">
      <c r="A69" s="65">
        <v>62</v>
      </c>
      <c r="B69" s="41"/>
      <c r="C69" s="41"/>
      <c r="D69" s="41"/>
      <c r="E69" s="70"/>
      <c r="F69" s="70"/>
      <c r="G69" s="43"/>
      <c r="H69" s="71"/>
      <c r="I69" s="72"/>
      <c r="J69" s="59" t="e">
        <f t="shared" si="0"/>
        <v>#DIV/0!</v>
      </c>
      <c r="K69" s="42"/>
      <c r="L69" s="42"/>
      <c r="M69" s="41"/>
      <c r="N69" s="41"/>
      <c r="O69" s="41"/>
    </row>
    <row r="70" spans="1:15">
      <c r="A70" s="24">
        <v>63</v>
      </c>
      <c r="B70" s="41"/>
      <c r="C70" s="41"/>
      <c r="D70" s="41"/>
      <c r="E70" s="70"/>
      <c r="F70" s="70"/>
      <c r="G70" s="43"/>
      <c r="H70" s="71"/>
      <c r="I70" s="72"/>
      <c r="J70" s="33" t="e">
        <f t="shared" si="0"/>
        <v>#DIV/0!</v>
      </c>
      <c r="K70" s="42"/>
      <c r="L70" s="42"/>
      <c r="M70" s="41"/>
      <c r="N70" s="41"/>
      <c r="O70" s="41"/>
    </row>
    <row r="71" spans="1:15">
      <c r="A71" s="24">
        <v>64</v>
      </c>
      <c r="B71" s="41"/>
      <c r="C71" s="41"/>
      <c r="D71" s="41"/>
      <c r="E71" s="70"/>
      <c r="F71" s="70"/>
      <c r="G71" s="43"/>
      <c r="H71" s="71"/>
      <c r="I71" s="72"/>
      <c r="J71" s="59" t="e">
        <f t="shared" si="0"/>
        <v>#DIV/0!</v>
      </c>
      <c r="K71" s="42"/>
      <c r="L71" s="42"/>
      <c r="M71" s="41"/>
      <c r="N71" s="41"/>
      <c r="O71" s="41"/>
    </row>
    <row r="72" spans="1:15">
      <c r="A72" s="24">
        <v>65</v>
      </c>
      <c r="B72" s="41"/>
      <c r="C72" s="41"/>
      <c r="D72" s="41"/>
      <c r="E72" s="70"/>
      <c r="F72" s="70"/>
      <c r="G72" s="43"/>
      <c r="H72" s="71"/>
      <c r="I72" s="72"/>
      <c r="J72" s="59" t="e">
        <f t="shared" si="0"/>
        <v>#DIV/0!</v>
      </c>
      <c r="K72" s="42"/>
      <c r="L72" s="42"/>
      <c r="M72" s="41"/>
      <c r="N72" s="41"/>
      <c r="O72" s="41"/>
    </row>
    <row r="73" spans="1:15">
      <c r="A73" s="65">
        <v>66</v>
      </c>
      <c r="B73" s="41"/>
      <c r="C73" s="41"/>
      <c r="D73" s="41"/>
      <c r="E73" s="70"/>
      <c r="F73" s="70"/>
      <c r="G73" s="43"/>
      <c r="H73" s="71"/>
      <c r="I73" s="72"/>
      <c r="J73" s="59" t="e">
        <f t="shared" si="0"/>
        <v>#DIV/0!</v>
      </c>
      <c r="K73" s="42"/>
      <c r="L73" s="42"/>
      <c r="M73" s="41"/>
      <c r="N73" s="41"/>
      <c r="O73" s="41"/>
    </row>
    <row r="74" spans="1:15">
      <c r="A74" s="65">
        <v>67</v>
      </c>
      <c r="B74" s="41"/>
      <c r="C74" s="41"/>
      <c r="D74" s="41"/>
      <c r="E74" s="70"/>
      <c r="F74" s="70"/>
      <c r="G74" s="43"/>
      <c r="H74" s="71"/>
      <c r="I74" s="72"/>
      <c r="J74" s="33" t="e">
        <f t="shared" si="0"/>
        <v>#DIV/0!</v>
      </c>
      <c r="K74" s="42"/>
      <c r="L74" s="42"/>
      <c r="M74" s="41"/>
      <c r="N74" s="41"/>
      <c r="O74" s="41"/>
    </row>
    <row r="75" spans="1:15">
      <c r="A75" s="24">
        <v>68</v>
      </c>
      <c r="B75" s="41"/>
      <c r="C75" s="41"/>
      <c r="D75" s="41"/>
      <c r="E75" s="70"/>
      <c r="F75" s="70"/>
      <c r="G75" s="43"/>
      <c r="H75" s="71"/>
      <c r="I75" s="72"/>
      <c r="J75" s="59" t="e">
        <f t="shared" si="0"/>
        <v>#DIV/0!</v>
      </c>
      <c r="K75" s="42"/>
      <c r="L75" s="42"/>
      <c r="M75" s="41"/>
      <c r="N75" s="41"/>
      <c r="O75" s="41"/>
    </row>
    <row r="76" spans="1:15">
      <c r="A76" s="24">
        <v>69</v>
      </c>
      <c r="B76" s="41"/>
      <c r="C76" s="41"/>
      <c r="D76" s="41"/>
      <c r="E76" s="70"/>
      <c r="F76" s="70"/>
      <c r="G76" s="43"/>
      <c r="H76" s="71"/>
      <c r="I76" s="72"/>
      <c r="J76" s="59" t="e">
        <f t="shared" si="0"/>
        <v>#DIV/0!</v>
      </c>
      <c r="K76" s="42"/>
      <c r="L76" s="42"/>
      <c r="M76" s="41"/>
      <c r="N76" s="41"/>
      <c r="O76" s="41"/>
    </row>
    <row r="77" spans="1:15">
      <c r="A77" s="24">
        <v>70</v>
      </c>
      <c r="B77" s="41"/>
      <c r="C77" s="41"/>
      <c r="D77" s="41"/>
      <c r="E77" s="70"/>
      <c r="F77" s="70"/>
      <c r="G77" s="43"/>
      <c r="H77" s="71"/>
      <c r="I77" s="72"/>
      <c r="J77" s="59" t="e">
        <f t="shared" si="0"/>
        <v>#DIV/0!</v>
      </c>
      <c r="K77" s="42"/>
      <c r="L77" s="42"/>
      <c r="M77" s="41"/>
      <c r="N77" s="41"/>
      <c r="O77" s="41"/>
    </row>
    <row r="78" spans="1:15">
      <c r="A78" s="65">
        <v>71</v>
      </c>
      <c r="B78" s="41"/>
      <c r="C78" s="41"/>
      <c r="D78" s="41"/>
      <c r="E78" s="70"/>
      <c r="F78" s="70"/>
      <c r="G78" s="43"/>
      <c r="H78" s="71"/>
      <c r="I78" s="72"/>
      <c r="J78" s="33" t="e">
        <f t="shared" si="0"/>
        <v>#DIV/0!</v>
      </c>
      <c r="K78" s="42"/>
      <c r="L78" s="42"/>
      <c r="M78" s="41"/>
      <c r="N78" s="41"/>
      <c r="O78" s="41"/>
    </row>
    <row r="79" spans="1:15">
      <c r="A79" s="65">
        <v>72</v>
      </c>
      <c r="B79" s="41"/>
      <c r="C79" s="41"/>
      <c r="D79" s="41"/>
      <c r="E79" s="70"/>
      <c r="F79" s="70"/>
      <c r="G79" s="43"/>
      <c r="H79" s="71"/>
      <c r="I79" s="72"/>
      <c r="J79" s="59" t="e">
        <f t="shared" si="0"/>
        <v>#DIV/0!</v>
      </c>
      <c r="K79" s="42"/>
      <c r="L79" s="42"/>
      <c r="M79" s="41"/>
      <c r="N79" s="41"/>
      <c r="O79" s="41"/>
    </row>
    <row r="80" spans="1:15">
      <c r="A80" s="24">
        <v>73</v>
      </c>
      <c r="B80" s="41"/>
      <c r="C80" s="41"/>
      <c r="D80" s="41"/>
      <c r="E80" s="70"/>
      <c r="F80" s="70"/>
      <c r="G80" s="43"/>
      <c r="H80" s="71"/>
      <c r="I80" s="72"/>
      <c r="J80" s="59" t="e">
        <f t="shared" si="0"/>
        <v>#DIV/0!</v>
      </c>
      <c r="K80" s="42"/>
      <c r="L80" s="42"/>
      <c r="M80" s="41"/>
      <c r="N80" s="41"/>
      <c r="O80" s="41"/>
    </row>
    <row r="81" spans="1:15">
      <c r="A81" s="24">
        <v>74</v>
      </c>
      <c r="B81" s="41"/>
      <c r="C81" s="41"/>
      <c r="D81" s="41"/>
      <c r="E81" s="70"/>
      <c r="F81" s="70"/>
      <c r="G81" s="43"/>
      <c r="H81" s="71"/>
      <c r="I81" s="72"/>
      <c r="J81" s="33" t="e">
        <f t="shared" si="0"/>
        <v>#DIV/0!</v>
      </c>
      <c r="K81" s="42"/>
      <c r="L81" s="42"/>
      <c r="M81" s="41"/>
      <c r="N81" s="41"/>
      <c r="O81" s="41"/>
    </row>
    <row r="82" spans="1:15">
      <c r="A82" s="24">
        <v>75</v>
      </c>
      <c r="B82" s="41"/>
      <c r="C82" s="41"/>
      <c r="D82" s="41"/>
      <c r="E82" s="70"/>
      <c r="F82" s="70"/>
      <c r="G82" s="43"/>
      <c r="H82" s="71"/>
      <c r="I82" s="72"/>
      <c r="J82" s="59" t="e">
        <f t="shared" si="0"/>
        <v>#DIV/0!</v>
      </c>
      <c r="K82" s="42"/>
      <c r="L82" s="42"/>
      <c r="M82" s="41"/>
      <c r="N82" s="41"/>
      <c r="O82" s="41"/>
    </row>
    <row r="83" spans="1:15">
      <c r="A83" s="65">
        <v>76</v>
      </c>
      <c r="B83" s="41"/>
      <c r="C83" s="41"/>
      <c r="D83" s="41"/>
      <c r="E83" s="70"/>
      <c r="F83" s="70"/>
      <c r="G83" s="43"/>
      <c r="H83" s="71"/>
      <c r="I83" s="72"/>
      <c r="J83" s="59" t="e">
        <f t="shared" si="0"/>
        <v>#DIV/0!</v>
      </c>
      <c r="K83" s="42"/>
      <c r="L83" s="42"/>
      <c r="M83" s="41"/>
      <c r="N83" s="41"/>
      <c r="O83" s="41"/>
    </row>
    <row r="84" spans="1:15">
      <c r="A84" s="65">
        <v>77</v>
      </c>
      <c r="B84" s="41"/>
      <c r="C84" s="41"/>
      <c r="D84" s="41"/>
      <c r="E84" s="70"/>
      <c r="F84" s="70"/>
      <c r="G84" s="43"/>
      <c r="H84" s="71"/>
      <c r="I84" s="72"/>
      <c r="J84" s="33" t="e">
        <f t="shared" si="0"/>
        <v>#DIV/0!</v>
      </c>
      <c r="K84" s="42"/>
      <c r="L84" s="42"/>
      <c r="M84" s="41"/>
      <c r="N84" s="41"/>
      <c r="O84" s="41"/>
    </row>
    <row r="85" spans="1:15">
      <c r="A85" s="24">
        <v>78</v>
      </c>
      <c r="B85" s="41"/>
      <c r="C85" s="41"/>
      <c r="D85" s="41"/>
      <c r="E85" s="70"/>
      <c r="F85" s="70"/>
      <c r="G85" s="43"/>
      <c r="H85" s="71"/>
      <c r="I85" s="72"/>
      <c r="J85" s="59" t="e">
        <f t="shared" si="0"/>
        <v>#DIV/0!</v>
      </c>
      <c r="K85" s="42"/>
      <c r="L85" s="42"/>
      <c r="M85" s="41"/>
      <c r="N85" s="41"/>
      <c r="O85" s="41"/>
    </row>
    <row r="86" spans="1:15">
      <c r="A86" s="24">
        <v>79</v>
      </c>
      <c r="B86" s="41"/>
      <c r="C86" s="41"/>
      <c r="D86" s="41"/>
      <c r="E86" s="70"/>
      <c r="F86" s="70"/>
      <c r="G86" s="43"/>
      <c r="H86" s="71"/>
      <c r="I86" s="72"/>
      <c r="J86" s="59" t="e">
        <f t="shared" si="0"/>
        <v>#DIV/0!</v>
      </c>
      <c r="K86" s="42"/>
      <c r="L86" s="42"/>
      <c r="M86" s="41"/>
      <c r="N86" s="41"/>
      <c r="O86" s="41"/>
    </row>
    <row r="87" spans="1:15">
      <c r="A87" s="24">
        <v>80</v>
      </c>
      <c r="B87" s="41"/>
      <c r="C87" s="41"/>
      <c r="D87" s="41"/>
      <c r="E87" s="70"/>
      <c r="F87" s="70"/>
      <c r="G87" s="43"/>
      <c r="H87" s="71"/>
      <c r="I87" s="72"/>
      <c r="J87" s="33" t="e">
        <f t="shared" si="0"/>
        <v>#DIV/0!</v>
      </c>
      <c r="K87" s="42"/>
      <c r="L87" s="42"/>
      <c r="M87" s="41"/>
      <c r="N87" s="41"/>
      <c r="O87" s="41"/>
    </row>
    <row r="88" spans="1:15">
      <c r="A88" s="65">
        <v>81</v>
      </c>
      <c r="B88" s="41"/>
      <c r="C88" s="41"/>
      <c r="D88" s="41"/>
      <c r="E88" s="70"/>
      <c r="F88" s="70"/>
      <c r="G88" s="43"/>
      <c r="H88" s="71"/>
      <c r="I88" s="72"/>
      <c r="J88" s="59" t="e">
        <f t="shared" si="0"/>
        <v>#DIV/0!</v>
      </c>
      <c r="K88" s="42"/>
      <c r="L88" s="42"/>
      <c r="M88" s="41"/>
      <c r="N88" s="41"/>
      <c r="O88" s="41"/>
    </row>
    <row r="89" spans="1:15">
      <c r="A89" s="65">
        <v>82</v>
      </c>
      <c r="B89" s="41"/>
      <c r="C89" s="41"/>
      <c r="D89" s="41"/>
      <c r="E89" s="70"/>
      <c r="F89" s="70"/>
      <c r="G89" s="43"/>
      <c r="H89" s="71"/>
      <c r="I89" s="72"/>
      <c r="J89" s="59" t="e">
        <f t="shared" si="0"/>
        <v>#DIV/0!</v>
      </c>
      <c r="K89" s="42"/>
      <c r="L89" s="42"/>
      <c r="M89" s="41"/>
      <c r="N89" s="41"/>
      <c r="O89" s="41"/>
    </row>
    <row r="90" spans="1:15">
      <c r="A90" s="24">
        <v>83</v>
      </c>
      <c r="B90" s="41"/>
      <c r="C90" s="41"/>
      <c r="D90" s="41"/>
      <c r="E90" s="70"/>
      <c r="F90" s="70"/>
      <c r="G90" s="43"/>
      <c r="H90" s="71"/>
      <c r="I90" s="72"/>
      <c r="J90" s="33" t="e">
        <f t="shared" si="0"/>
        <v>#DIV/0!</v>
      </c>
      <c r="K90" s="42"/>
      <c r="L90" s="42"/>
      <c r="M90" s="41"/>
      <c r="N90" s="41"/>
      <c r="O90" s="41"/>
    </row>
    <row r="91" spans="1:15">
      <c r="A91" s="24">
        <v>84</v>
      </c>
      <c r="B91" s="41"/>
      <c r="C91" s="41"/>
      <c r="D91" s="41"/>
      <c r="E91" s="70"/>
      <c r="F91" s="70"/>
      <c r="G91" s="43"/>
      <c r="H91" s="71"/>
      <c r="I91" s="72"/>
      <c r="J91" s="59" t="e">
        <f t="shared" si="0"/>
        <v>#DIV/0!</v>
      </c>
      <c r="K91" s="42"/>
      <c r="L91" s="42"/>
      <c r="M91" s="41"/>
      <c r="N91" s="41"/>
      <c r="O91" s="41"/>
    </row>
    <row r="92" spans="1:15">
      <c r="A92" s="24">
        <v>85</v>
      </c>
      <c r="B92" s="41"/>
      <c r="C92" s="41"/>
      <c r="D92" s="41"/>
      <c r="E92" s="70"/>
      <c r="F92" s="70"/>
      <c r="G92" s="43"/>
      <c r="H92" s="71"/>
      <c r="I92" s="72"/>
      <c r="J92" s="59" t="e">
        <f t="shared" si="0"/>
        <v>#DIV/0!</v>
      </c>
      <c r="K92" s="42"/>
      <c r="L92" s="42"/>
      <c r="M92" s="41"/>
      <c r="N92" s="41"/>
      <c r="O92" s="41"/>
    </row>
    <row r="93" spans="1:15">
      <c r="A93" s="65">
        <v>86</v>
      </c>
      <c r="B93" s="41"/>
      <c r="C93" s="41"/>
      <c r="D93" s="41"/>
      <c r="E93" s="70"/>
      <c r="F93" s="70"/>
      <c r="G93" s="43"/>
      <c r="H93" s="71"/>
      <c r="I93" s="72"/>
      <c r="J93" s="33" t="e">
        <f t="shared" si="0"/>
        <v>#DIV/0!</v>
      </c>
      <c r="K93" s="42"/>
      <c r="L93" s="42"/>
      <c r="M93" s="41"/>
      <c r="N93" s="41"/>
      <c r="O93" s="41"/>
    </row>
    <row r="94" spans="1:15">
      <c r="A94" s="65">
        <v>87</v>
      </c>
      <c r="B94" s="41"/>
      <c r="C94" s="41"/>
      <c r="D94" s="41"/>
      <c r="E94" s="70"/>
      <c r="F94" s="70"/>
      <c r="G94" s="43"/>
      <c r="H94" s="71"/>
      <c r="I94" s="72"/>
      <c r="J94" s="59" t="e">
        <f t="shared" si="0"/>
        <v>#DIV/0!</v>
      </c>
      <c r="K94" s="42"/>
      <c r="L94" s="42"/>
      <c r="M94" s="41"/>
      <c r="N94" s="41"/>
      <c r="O94" s="41"/>
    </row>
    <row r="95" spans="1:15">
      <c r="A95" s="24">
        <v>88</v>
      </c>
      <c r="B95" s="41"/>
      <c r="C95" s="41"/>
      <c r="D95" s="41"/>
      <c r="E95" s="70"/>
      <c r="F95" s="70"/>
      <c r="G95" s="43"/>
      <c r="H95" s="71"/>
      <c r="I95" s="72"/>
      <c r="J95" s="59" t="e">
        <f t="shared" si="0"/>
        <v>#DIV/0!</v>
      </c>
      <c r="K95" s="42"/>
      <c r="L95" s="42"/>
      <c r="M95" s="41"/>
      <c r="N95" s="41"/>
      <c r="O95" s="41"/>
    </row>
    <row r="96" spans="1:15">
      <c r="A96" s="24">
        <v>89</v>
      </c>
      <c r="B96" s="41"/>
      <c r="C96" s="41"/>
      <c r="D96" s="41"/>
      <c r="E96" s="70"/>
      <c r="F96" s="70"/>
      <c r="G96" s="43"/>
      <c r="H96" s="71"/>
      <c r="I96" s="72"/>
      <c r="J96" s="33" t="e">
        <f t="shared" si="0"/>
        <v>#DIV/0!</v>
      </c>
      <c r="K96" s="42"/>
      <c r="L96" s="42"/>
      <c r="M96" s="41"/>
      <c r="N96" s="41"/>
      <c r="O96" s="41"/>
    </row>
    <row r="97" spans="1:15">
      <c r="A97" s="24">
        <v>90</v>
      </c>
      <c r="B97" s="41"/>
      <c r="C97" s="41"/>
      <c r="D97" s="41"/>
      <c r="E97" s="70"/>
      <c r="F97" s="70"/>
      <c r="G97" s="43"/>
      <c r="H97" s="71"/>
      <c r="I97" s="72"/>
      <c r="J97" s="59" t="e">
        <f t="shared" si="0"/>
        <v>#DIV/0!</v>
      </c>
      <c r="K97" s="42"/>
      <c r="L97" s="42"/>
      <c r="M97" s="41"/>
      <c r="N97" s="41"/>
      <c r="O97" s="41"/>
    </row>
    <row r="98" spans="1:15">
      <c r="A98" s="65">
        <v>91</v>
      </c>
      <c r="B98" s="41"/>
      <c r="C98" s="41"/>
      <c r="D98" s="41"/>
      <c r="E98" s="70"/>
      <c r="F98" s="70"/>
      <c r="G98" s="43"/>
      <c r="H98" s="71"/>
      <c r="I98" s="72"/>
      <c r="J98" s="59" t="e">
        <f t="shared" si="0"/>
        <v>#DIV/0!</v>
      </c>
      <c r="K98" s="42"/>
      <c r="L98" s="42"/>
      <c r="M98" s="41"/>
      <c r="N98" s="41"/>
      <c r="O98" s="41"/>
    </row>
    <row r="99" spans="1:15">
      <c r="A99" s="65">
        <v>92</v>
      </c>
      <c r="B99" s="41"/>
      <c r="C99" s="41"/>
      <c r="D99" s="41"/>
      <c r="E99" s="70"/>
      <c r="F99" s="70"/>
      <c r="G99" s="43"/>
      <c r="H99" s="71"/>
      <c r="I99" s="72"/>
      <c r="J99" s="33" t="e">
        <f t="shared" si="0"/>
        <v>#DIV/0!</v>
      </c>
      <c r="K99" s="42"/>
      <c r="L99" s="42"/>
      <c r="M99" s="41"/>
      <c r="N99" s="41"/>
      <c r="O99" s="41"/>
    </row>
    <row r="100" spans="1:15">
      <c r="A100" s="24">
        <v>93</v>
      </c>
      <c r="B100" s="41"/>
      <c r="C100" s="41"/>
      <c r="D100" s="41"/>
      <c r="E100" s="70"/>
      <c r="F100" s="70"/>
      <c r="G100" s="43"/>
      <c r="H100" s="71"/>
      <c r="I100" s="72"/>
      <c r="J100" s="59" t="e">
        <f t="shared" si="0"/>
        <v>#DIV/0!</v>
      </c>
      <c r="K100" s="42"/>
      <c r="L100" s="42"/>
      <c r="M100" s="41"/>
      <c r="N100" s="41"/>
      <c r="O100" s="41"/>
    </row>
    <row r="101" spans="1:15">
      <c r="A101" s="24">
        <v>94</v>
      </c>
      <c r="B101" s="41"/>
      <c r="C101" s="41"/>
      <c r="D101" s="41"/>
      <c r="E101" s="70"/>
      <c r="F101" s="70"/>
      <c r="G101" s="43"/>
      <c r="H101" s="71"/>
      <c r="I101" s="72"/>
      <c r="J101" s="59" t="e">
        <f t="shared" si="0"/>
        <v>#DIV/0!</v>
      </c>
      <c r="K101" s="42"/>
      <c r="L101" s="42"/>
      <c r="M101" s="41"/>
      <c r="N101" s="41"/>
      <c r="O101" s="41"/>
    </row>
    <row r="102" spans="1:15">
      <c r="A102" s="24">
        <v>95</v>
      </c>
      <c r="B102" s="41"/>
      <c r="C102" s="41"/>
      <c r="D102" s="41"/>
      <c r="E102" s="70"/>
      <c r="F102" s="70"/>
      <c r="G102" s="43"/>
      <c r="H102" s="71"/>
      <c r="I102" s="72"/>
      <c r="J102" s="33" t="e">
        <f t="shared" si="0"/>
        <v>#DIV/0!</v>
      </c>
      <c r="K102" s="42"/>
      <c r="L102" s="42"/>
      <c r="M102" s="41"/>
      <c r="N102" s="41"/>
      <c r="O102" s="41"/>
    </row>
    <row r="103" spans="1:15">
      <c r="A103" s="65">
        <v>96</v>
      </c>
      <c r="B103" s="41"/>
      <c r="C103" s="41"/>
      <c r="D103" s="41"/>
      <c r="E103" s="70"/>
      <c r="F103" s="70"/>
      <c r="G103" s="43"/>
      <c r="H103" s="71"/>
      <c r="I103" s="72"/>
      <c r="J103" s="59" t="e">
        <f t="shared" si="0"/>
        <v>#DIV/0!</v>
      </c>
      <c r="K103" s="42"/>
      <c r="L103" s="42"/>
      <c r="M103" s="41"/>
      <c r="N103" s="41"/>
      <c r="O103" s="41"/>
    </row>
    <row r="104" spans="1:15">
      <c r="A104" s="65">
        <v>97</v>
      </c>
      <c r="B104" s="41"/>
      <c r="C104" s="41"/>
      <c r="D104" s="41"/>
      <c r="E104" s="70"/>
      <c r="F104" s="70"/>
      <c r="G104" s="43"/>
      <c r="H104" s="71"/>
      <c r="I104" s="72"/>
      <c r="J104" s="59" t="e">
        <f t="shared" si="0"/>
        <v>#DIV/0!</v>
      </c>
      <c r="K104" s="42"/>
      <c r="L104" s="42"/>
      <c r="M104" s="41"/>
      <c r="N104" s="41"/>
      <c r="O104" s="41"/>
    </row>
    <row r="105" spans="1:15">
      <c r="A105" s="24">
        <v>98</v>
      </c>
      <c r="B105" s="41"/>
      <c r="C105" s="41"/>
      <c r="D105" s="41"/>
      <c r="E105" s="70"/>
      <c r="F105" s="70"/>
      <c r="G105" s="43"/>
      <c r="H105" s="71"/>
      <c r="I105" s="72"/>
      <c r="J105" s="33" t="e">
        <f t="shared" si="0"/>
        <v>#DIV/0!</v>
      </c>
      <c r="K105" s="42"/>
      <c r="L105" s="42"/>
      <c r="M105" s="41"/>
      <c r="N105" s="41"/>
      <c r="O105" s="41"/>
    </row>
    <row r="106" spans="1:15">
      <c r="A106" s="24">
        <v>99</v>
      </c>
      <c r="B106" s="41"/>
      <c r="C106" s="41"/>
      <c r="D106" s="41"/>
      <c r="E106" s="70"/>
      <c r="F106" s="70"/>
      <c r="G106" s="43"/>
      <c r="H106" s="71"/>
      <c r="I106" s="72"/>
      <c r="J106" s="59" t="e">
        <f t="shared" si="0"/>
        <v>#DIV/0!</v>
      </c>
      <c r="K106" s="42"/>
      <c r="L106" s="42"/>
      <c r="M106" s="41"/>
      <c r="N106" s="41"/>
      <c r="O106" s="41"/>
    </row>
    <row r="107" spans="1:15">
      <c r="A107" s="24">
        <v>100</v>
      </c>
      <c r="B107" s="41"/>
      <c r="C107" s="41"/>
      <c r="D107" s="41"/>
      <c r="E107" s="70"/>
      <c r="F107" s="70"/>
      <c r="G107" s="43"/>
      <c r="H107" s="71"/>
      <c r="I107" s="72"/>
      <c r="J107" s="59" t="e">
        <f t="shared" si="0"/>
        <v>#DIV/0!</v>
      </c>
      <c r="K107" s="42"/>
      <c r="L107" s="42"/>
      <c r="M107" s="41"/>
      <c r="N107" s="41"/>
      <c r="O107" s="41"/>
    </row>
    <row r="108" spans="1:15">
      <c r="A108" s="65">
        <v>101</v>
      </c>
      <c r="B108" s="41"/>
      <c r="C108" s="41"/>
      <c r="D108" s="41"/>
      <c r="E108" s="70"/>
      <c r="F108" s="70"/>
      <c r="G108" s="43"/>
      <c r="H108" s="71"/>
      <c r="I108" s="72"/>
      <c r="J108" s="33" t="e">
        <f t="shared" si="0"/>
        <v>#DIV/0!</v>
      </c>
      <c r="K108" s="42"/>
      <c r="L108" s="42"/>
      <c r="M108" s="41"/>
      <c r="N108" s="41"/>
      <c r="O108" s="41"/>
    </row>
    <row r="109" spans="1:15">
      <c r="A109" s="65">
        <v>102</v>
      </c>
      <c r="B109" s="41"/>
      <c r="C109" s="41"/>
      <c r="D109" s="41"/>
      <c r="E109" s="70"/>
      <c r="F109" s="70"/>
      <c r="G109" s="43"/>
      <c r="H109" s="71"/>
      <c r="I109" s="72"/>
      <c r="J109" s="59" t="e">
        <f t="shared" si="0"/>
        <v>#DIV/0!</v>
      </c>
      <c r="K109" s="42"/>
      <c r="L109" s="42"/>
      <c r="M109" s="41"/>
      <c r="N109" s="41"/>
      <c r="O109" s="41"/>
    </row>
    <row r="110" spans="1:15">
      <c r="A110" s="24">
        <v>103</v>
      </c>
      <c r="B110" s="41"/>
      <c r="C110" s="41"/>
      <c r="D110" s="41"/>
      <c r="E110" s="70"/>
      <c r="F110" s="70"/>
      <c r="G110" s="43"/>
      <c r="H110" s="71"/>
      <c r="I110" s="72"/>
      <c r="J110" s="59" t="e">
        <f t="shared" si="0"/>
        <v>#DIV/0!</v>
      </c>
      <c r="K110" s="42"/>
      <c r="L110" s="42"/>
      <c r="M110" s="41"/>
      <c r="N110" s="41"/>
      <c r="O110" s="41"/>
    </row>
    <row r="111" spans="1:15">
      <c r="A111" s="24">
        <v>104</v>
      </c>
      <c r="B111" s="41"/>
      <c r="C111" s="41"/>
      <c r="D111" s="41"/>
      <c r="E111" s="70"/>
      <c r="F111" s="70"/>
      <c r="G111" s="43"/>
      <c r="H111" s="71"/>
      <c r="I111" s="72"/>
      <c r="J111" s="33" t="e">
        <f t="shared" si="0"/>
        <v>#DIV/0!</v>
      </c>
      <c r="K111" s="42"/>
      <c r="L111" s="42"/>
      <c r="M111" s="41"/>
      <c r="N111" s="41"/>
      <c r="O111" s="41"/>
    </row>
    <row r="112" spans="1:15">
      <c r="A112" s="24">
        <v>105</v>
      </c>
      <c r="B112" s="41"/>
      <c r="C112" s="41"/>
      <c r="D112" s="41"/>
      <c r="E112" s="70"/>
      <c r="F112" s="70"/>
      <c r="G112" s="43"/>
      <c r="H112" s="71"/>
      <c r="I112" s="72"/>
      <c r="J112" s="59" t="e">
        <f t="shared" si="0"/>
        <v>#DIV/0!</v>
      </c>
      <c r="K112" s="42"/>
      <c r="L112" s="42"/>
      <c r="M112" s="41"/>
      <c r="N112" s="41"/>
      <c r="O112" s="41"/>
    </row>
    <row r="113" spans="1:15">
      <c r="A113" s="65">
        <v>106</v>
      </c>
      <c r="B113" s="41"/>
      <c r="C113" s="41"/>
      <c r="D113" s="41"/>
      <c r="E113" s="70"/>
      <c r="F113" s="70"/>
      <c r="G113" s="43"/>
      <c r="H113" s="71"/>
      <c r="I113" s="72"/>
      <c r="J113" s="59" t="e">
        <f t="shared" si="0"/>
        <v>#DIV/0!</v>
      </c>
      <c r="K113" s="42"/>
      <c r="L113" s="42"/>
      <c r="M113" s="41"/>
      <c r="N113" s="41"/>
      <c r="O113" s="41"/>
    </row>
    <row r="114" spans="1:15">
      <c r="A114" s="65">
        <v>107</v>
      </c>
      <c r="B114" s="41"/>
      <c r="C114" s="41"/>
      <c r="D114" s="41"/>
      <c r="E114" s="70"/>
      <c r="F114" s="70"/>
      <c r="G114" s="43"/>
      <c r="H114" s="71"/>
      <c r="I114" s="72"/>
      <c r="J114" s="33" t="e">
        <f t="shared" si="0"/>
        <v>#DIV/0!</v>
      </c>
      <c r="K114" s="42"/>
      <c r="L114" s="42"/>
      <c r="M114" s="41"/>
      <c r="N114" s="41"/>
      <c r="O114" s="41"/>
    </row>
    <row r="115" spans="1:15">
      <c r="A115" s="24">
        <v>108</v>
      </c>
      <c r="B115" s="41"/>
      <c r="C115" s="41"/>
      <c r="D115" s="41"/>
      <c r="E115" s="70"/>
      <c r="F115" s="70"/>
      <c r="G115" s="43"/>
      <c r="H115" s="71"/>
      <c r="I115" s="72"/>
      <c r="J115" s="59" t="e">
        <f t="shared" si="0"/>
        <v>#DIV/0!</v>
      </c>
      <c r="K115" s="42"/>
      <c r="L115" s="42"/>
      <c r="M115" s="41"/>
      <c r="N115" s="41"/>
      <c r="O115" s="41"/>
    </row>
    <row r="116" spans="1:15">
      <c r="A116" s="24">
        <v>109</v>
      </c>
      <c r="B116" s="41"/>
      <c r="C116" s="41"/>
      <c r="D116" s="41"/>
      <c r="E116" s="70"/>
      <c r="F116" s="70"/>
      <c r="G116" s="43"/>
      <c r="H116" s="71"/>
      <c r="I116" s="72"/>
      <c r="J116" s="59" t="e">
        <f t="shared" si="0"/>
        <v>#DIV/0!</v>
      </c>
      <c r="K116" s="42"/>
      <c r="L116" s="42"/>
      <c r="M116" s="41"/>
      <c r="N116" s="41"/>
      <c r="O116" s="41"/>
    </row>
    <row r="117" spans="1:15">
      <c r="A117" s="24">
        <v>110</v>
      </c>
      <c r="B117" s="41"/>
      <c r="C117" s="41"/>
      <c r="D117" s="41"/>
      <c r="E117" s="70"/>
      <c r="F117" s="70"/>
      <c r="G117" s="43"/>
      <c r="H117" s="71"/>
      <c r="I117" s="72"/>
      <c r="J117" s="33" t="e">
        <f t="shared" si="0"/>
        <v>#DIV/0!</v>
      </c>
      <c r="K117" s="42"/>
      <c r="L117" s="42"/>
      <c r="M117" s="41"/>
      <c r="N117" s="41"/>
      <c r="O117" s="41"/>
    </row>
    <row r="118" spans="1:15">
      <c r="A118" s="65">
        <v>111</v>
      </c>
      <c r="B118" s="41"/>
      <c r="C118" s="41"/>
      <c r="D118" s="41"/>
      <c r="E118" s="70"/>
      <c r="F118" s="70"/>
      <c r="G118" s="43"/>
      <c r="H118" s="71"/>
      <c r="I118" s="72"/>
      <c r="J118" s="59" t="e">
        <f t="shared" si="0"/>
        <v>#DIV/0!</v>
      </c>
      <c r="K118" s="42"/>
      <c r="L118" s="42"/>
      <c r="M118" s="41"/>
      <c r="N118" s="41"/>
      <c r="O118" s="41"/>
    </row>
    <row r="119" spans="1:15">
      <c r="A119" s="65">
        <v>112</v>
      </c>
      <c r="B119" s="41"/>
      <c r="C119" s="41"/>
      <c r="D119" s="41"/>
      <c r="E119" s="70"/>
      <c r="F119" s="70"/>
      <c r="G119" s="43"/>
      <c r="H119" s="71"/>
      <c r="I119" s="72"/>
      <c r="J119" s="59" t="e">
        <f t="shared" si="0"/>
        <v>#DIV/0!</v>
      </c>
      <c r="K119" s="42"/>
      <c r="L119" s="42"/>
      <c r="M119" s="41"/>
      <c r="N119" s="41"/>
      <c r="O119" s="41"/>
    </row>
    <row r="120" spans="1:15">
      <c r="A120" s="24">
        <v>113</v>
      </c>
      <c r="B120" s="41"/>
      <c r="C120" s="41"/>
      <c r="D120" s="41"/>
      <c r="E120" s="70"/>
      <c r="F120" s="70"/>
      <c r="G120" s="43"/>
      <c r="H120" s="71"/>
      <c r="I120" s="72"/>
      <c r="J120" s="33" t="e">
        <f t="shared" si="0"/>
        <v>#DIV/0!</v>
      </c>
      <c r="K120" s="42"/>
      <c r="L120" s="42"/>
      <c r="M120" s="41"/>
      <c r="N120" s="41"/>
      <c r="O120" s="41"/>
    </row>
    <row r="121" spans="1:15">
      <c r="A121" s="24">
        <v>114</v>
      </c>
      <c r="B121" s="41"/>
      <c r="C121" s="41"/>
      <c r="D121" s="41"/>
      <c r="E121" s="70"/>
      <c r="F121" s="70"/>
      <c r="G121" s="43"/>
      <c r="H121" s="71"/>
      <c r="I121" s="72"/>
      <c r="J121" s="59" t="e">
        <f t="shared" si="0"/>
        <v>#DIV/0!</v>
      </c>
      <c r="K121" s="42"/>
      <c r="L121" s="42"/>
      <c r="M121" s="41"/>
      <c r="N121" s="41"/>
      <c r="O121" s="41"/>
    </row>
    <row r="122" spans="1:15">
      <c r="A122" s="24">
        <v>115</v>
      </c>
      <c r="B122" s="41"/>
      <c r="C122" s="41"/>
      <c r="D122" s="41"/>
      <c r="E122" s="70"/>
      <c r="F122" s="70"/>
      <c r="G122" s="43"/>
      <c r="H122" s="71"/>
      <c r="I122" s="72"/>
      <c r="J122" s="59" t="e">
        <f t="shared" si="0"/>
        <v>#DIV/0!</v>
      </c>
      <c r="K122" s="42"/>
      <c r="L122" s="42"/>
      <c r="M122" s="41"/>
      <c r="N122" s="41"/>
      <c r="O122" s="41"/>
    </row>
    <row r="123" spans="1:15">
      <c r="A123" s="65">
        <v>116</v>
      </c>
      <c r="B123" s="41"/>
      <c r="C123" s="41"/>
      <c r="D123" s="41"/>
      <c r="E123" s="70"/>
      <c r="F123" s="70"/>
      <c r="G123" s="43"/>
      <c r="H123" s="71"/>
      <c r="I123" s="72"/>
      <c r="J123" s="33" t="e">
        <f t="shared" si="0"/>
        <v>#DIV/0!</v>
      </c>
      <c r="K123" s="42"/>
      <c r="L123" s="42"/>
      <c r="M123" s="41"/>
      <c r="N123" s="41"/>
      <c r="O123" s="41"/>
    </row>
    <row r="124" spans="1:15">
      <c r="A124" s="65">
        <v>117</v>
      </c>
      <c r="B124" s="41"/>
      <c r="C124" s="41"/>
      <c r="D124" s="41"/>
      <c r="E124" s="70"/>
      <c r="F124" s="70"/>
      <c r="G124" s="43"/>
      <c r="H124" s="71"/>
      <c r="I124" s="72"/>
      <c r="J124" s="59" t="e">
        <f t="shared" si="0"/>
        <v>#DIV/0!</v>
      </c>
      <c r="K124" s="42"/>
      <c r="L124" s="42"/>
      <c r="M124" s="41"/>
      <c r="N124" s="41"/>
      <c r="O124" s="41"/>
    </row>
    <row r="125" spans="1:15">
      <c r="A125" s="24">
        <v>118</v>
      </c>
      <c r="B125" s="41"/>
      <c r="C125" s="41"/>
      <c r="D125" s="41"/>
      <c r="E125" s="70"/>
      <c r="F125" s="70"/>
      <c r="G125" s="43"/>
      <c r="H125" s="71"/>
      <c r="I125" s="72"/>
      <c r="J125" s="59" t="e">
        <f t="shared" si="0"/>
        <v>#DIV/0!</v>
      </c>
      <c r="K125" s="42"/>
      <c r="L125" s="42"/>
      <c r="M125" s="41"/>
      <c r="N125" s="41"/>
      <c r="O125" s="41"/>
    </row>
    <row r="126" spans="1:15">
      <c r="A126" s="24">
        <v>119</v>
      </c>
      <c r="B126" s="41"/>
      <c r="C126" s="41"/>
      <c r="D126" s="41"/>
      <c r="E126" s="70"/>
      <c r="F126" s="70"/>
      <c r="G126" s="43"/>
      <c r="H126" s="71"/>
      <c r="I126" s="72"/>
      <c r="J126" s="33" t="e">
        <f t="shared" si="0"/>
        <v>#DIV/0!</v>
      </c>
      <c r="K126" s="42"/>
      <c r="L126" s="42"/>
      <c r="M126" s="41"/>
      <c r="N126" s="41"/>
      <c r="O126" s="41"/>
    </row>
    <row r="127" spans="1:15">
      <c r="A127" s="24">
        <v>120</v>
      </c>
      <c r="B127" s="41"/>
      <c r="C127" s="41"/>
      <c r="D127" s="41"/>
      <c r="E127" s="70"/>
      <c r="F127" s="70"/>
      <c r="G127" s="43"/>
      <c r="H127" s="71"/>
      <c r="I127" s="72"/>
      <c r="J127" s="59" t="e">
        <f t="shared" si="0"/>
        <v>#DIV/0!</v>
      </c>
      <c r="K127" s="42"/>
      <c r="L127" s="42"/>
      <c r="M127" s="41"/>
      <c r="N127" s="41"/>
      <c r="O127" s="41"/>
    </row>
    <row r="128" spans="1:15">
      <c r="A128" s="65">
        <v>121</v>
      </c>
      <c r="B128" s="41"/>
      <c r="C128" s="41"/>
      <c r="D128" s="41"/>
      <c r="E128" s="70"/>
      <c r="F128" s="70"/>
      <c r="G128" s="43"/>
      <c r="H128" s="71"/>
      <c r="I128" s="72"/>
      <c r="J128" s="59" t="e">
        <f t="shared" si="0"/>
        <v>#DIV/0!</v>
      </c>
      <c r="K128" s="42"/>
      <c r="L128" s="42"/>
      <c r="M128" s="41"/>
      <c r="N128" s="41"/>
      <c r="O128" s="41"/>
    </row>
    <row r="129" spans="1:15">
      <c r="A129" s="65">
        <v>122</v>
      </c>
      <c r="B129" s="41"/>
      <c r="C129" s="41"/>
      <c r="D129" s="41"/>
      <c r="E129" s="70"/>
      <c r="F129" s="70"/>
      <c r="G129" s="43"/>
      <c r="H129" s="71"/>
      <c r="I129" s="72"/>
      <c r="J129" s="33" t="e">
        <f t="shared" si="0"/>
        <v>#DIV/0!</v>
      </c>
      <c r="K129" s="42"/>
      <c r="L129" s="42"/>
      <c r="M129" s="41"/>
      <c r="N129" s="41"/>
      <c r="O129" s="41"/>
    </row>
    <row r="130" spans="1:15">
      <c r="A130" s="24">
        <v>123</v>
      </c>
      <c r="B130" s="41"/>
      <c r="C130" s="41"/>
      <c r="D130" s="41"/>
      <c r="E130" s="70"/>
      <c r="F130" s="70"/>
      <c r="G130" s="43"/>
      <c r="H130" s="71"/>
      <c r="I130" s="72"/>
      <c r="J130" s="59" t="e">
        <f t="shared" si="0"/>
        <v>#DIV/0!</v>
      </c>
      <c r="K130" s="42"/>
      <c r="L130" s="42"/>
      <c r="M130" s="41"/>
      <c r="N130" s="41"/>
      <c r="O130" s="41"/>
    </row>
    <row r="131" spans="1:15">
      <c r="A131" s="24">
        <v>124</v>
      </c>
      <c r="B131" s="41"/>
      <c r="C131" s="41"/>
      <c r="D131" s="41"/>
      <c r="E131" s="70"/>
      <c r="F131" s="70"/>
      <c r="G131" s="43"/>
      <c r="H131" s="71"/>
      <c r="I131" s="72"/>
      <c r="J131" s="59" t="e">
        <f t="shared" si="0"/>
        <v>#DIV/0!</v>
      </c>
      <c r="K131" s="42"/>
      <c r="L131" s="42"/>
      <c r="M131" s="41"/>
      <c r="N131" s="41"/>
      <c r="O131" s="41"/>
    </row>
    <row r="132" spans="1:15">
      <c r="A132" s="24">
        <v>125</v>
      </c>
      <c r="B132" s="41"/>
      <c r="C132" s="41"/>
      <c r="D132" s="41"/>
      <c r="E132" s="70"/>
      <c r="F132" s="70"/>
      <c r="G132" s="43"/>
      <c r="H132" s="71"/>
      <c r="I132" s="72"/>
      <c r="J132" s="33" t="e">
        <f t="shared" si="0"/>
        <v>#DIV/0!</v>
      </c>
      <c r="K132" s="42"/>
      <c r="L132" s="42"/>
      <c r="M132" s="41"/>
      <c r="N132" s="41"/>
      <c r="O132" s="41"/>
    </row>
    <row r="133" spans="1:15">
      <c r="A133" s="65">
        <v>126</v>
      </c>
      <c r="B133" s="41"/>
      <c r="C133" s="41"/>
      <c r="D133" s="41"/>
      <c r="E133" s="70"/>
      <c r="F133" s="70"/>
      <c r="G133" s="43"/>
      <c r="H133" s="71"/>
      <c r="I133" s="72"/>
      <c r="J133" s="59" t="e">
        <f t="shared" si="0"/>
        <v>#DIV/0!</v>
      </c>
      <c r="K133" s="42"/>
      <c r="L133" s="42"/>
      <c r="M133" s="41"/>
      <c r="N133" s="41"/>
      <c r="O133" s="41"/>
    </row>
    <row r="134" spans="1:15">
      <c r="A134" s="65">
        <v>127</v>
      </c>
      <c r="B134" s="41"/>
      <c r="C134" s="41"/>
      <c r="D134" s="41"/>
      <c r="E134" s="70"/>
      <c r="F134" s="70"/>
      <c r="G134" s="43"/>
      <c r="H134" s="71"/>
      <c r="I134" s="72"/>
      <c r="J134" s="59" t="e">
        <f t="shared" si="0"/>
        <v>#DIV/0!</v>
      </c>
      <c r="K134" s="42"/>
      <c r="L134" s="42"/>
      <c r="M134" s="41"/>
      <c r="N134" s="41"/>
      <c r="O134" s="41"/>
    </row>
    <row r="135" spans="1:15">
      <c r="A135" s="24">
        <v>128</v>
      </c>
      <c r="B135" s="41"/>
      <c r="C135" s="41"/>
      <c r="D135" s="41"/>
      <c r="E135" s="70"/>
      <c r="F135" s="70"/>
      <c r="G135" s="43"/>
      <c r="H135" s="71"/>
      <c r="I135" s="72"/>
      <c r="J135" s="33" t="e">
        <f t="shared" si="0"/>
        <v>#DIV/0!</v>
      </c>
      <c r="K135" s="42"/>
      <c r="L135" s="42"/>
      <c r="M135" s="41"/>
      <c r="N135" s="41"/>
      <c r="O135" s="41"/>
    </row>
    <row r="136" spans="1:15">
      <c r="A136" s="24">
        <v>129</v>
      </c>
      <c r="B136" s="41"/>
      <c r="C136" s="41"/>
      <c r="D136" s="41"/>
      <c r="E136" s="70"/>
      <c r="F136" s="70"/>
      <c r="G136" s="43"/>
      <c r="H136" s="71"/>
      <c r="I136" s="72"/>
      <c r="J136" s="59" t="e">
        <f t="shared" si="0"/>
        <v>#DIV/0!</v>
      </c>
      <c r="K136" s="42"/>
      <c r="L136" s="42"/>
      <c r="M136" s="41"/>
      <c r="N136" s="41"/>
      <c r="O136" s="41"/>
    </row>
    <row r="137" spans="1:15">
      <c r="A137" s="24">
        <v>130</v>
      </c>
      <c r="B137" s="41"/>
      <c r="C137" s="41"/>
      <c r="D137" s="41"/>
      <c r="E137" s="70"/>
      <c r="F137" s="70"/>
      <c r="G137" s="43"/>
      <c r="H137" s="71"/>
      <c r="I137" s="72"/>
      <c r="J137" s="59" t="e">
        <f t="shared" si="0"/>
        <v>#DIV/0!</v>
      </c>
      <c r="K137" s="42"/>
      <c r="L137" s="42"/>
      <c r="M137" s="41"/>
      <c r="N137" s="41"/>
      <c r="O137" s="41"/>
    </row>
    <row r="138" spans="1:15">
      <c r="A138" s="65">
        <v>131</v>
      </c>
      <c r="B138" s="41"/>
      <c r="C138" s="41"/>
      <c r="D138" s="41"/>
      <c r="E138" s="70"/>
      <c r="F138" s="70"/>
      <c r="G138" s="43"/>
      <c r="H138" s="71"/>
      <c r="I138" s="72"/>
      <c r="J138" s="33" t="e">
        <f t="shared" si="0"/>
        <v>#DIV/0!</v>
      </c>
      <c r="K138" s="42"/>
      <c r="L138" s="42"/>
      <c r="M138" s="41"/>
      <c r="N138" s="41"/>
      <c r="O138" s="41"/>
    </row>
    <row r="139" spans="1:15">
      <c r="A139" s="65">
        <v>132</v>
      </c>
      <c r="B139" s="41"/>
      <c r="C139" s="41"/>
      <c r="D139" s="41"/>
      <c r="E139" s="70"/>
      <c r="F139" s="70"/>
      <c r="G139" s="43"/>
      <c r="H139" s="71"/>
      <c r="I139" s="72"/>
      <c r="J139" s="59" t="e">
        <f t="shared" si="0"/>
        <v>#DIV/0!</v>
      </c>
      <c r="K139" s="42"/>
      <c r="L139" s="42"/>
      <c r="M139" s="41"/>
      <c r="N139" s="41"/>
      <c r="O139" s="41"/>
    </row>
    <row r="140" spans="1:15">
      <c r="A140" s="24">
        <v>133</v>
      </c>
      <c r="B140" s="41"/>
      <c r="C140" s="41"/>
      <c r="D140" s="41"/>
      <c r="E140" s="70"/>
      <c r="F140" s="70"/>
      <c r="G140" s="43"/>
      <c r="H140" s="71"/>
      <c r="I140" s="72"/>
      <c r="J140" s="59" t="e">
        <f t="shared" si="0"/>
        <v>#DIV/0!</v>
      </c>
      <c r="K140" s="42"/>
      <c r="L140" s="42"/>
      <c r="M140" s="41"/>
      <c r="N140" s="41"/>
      <c r="O140" s="41"/>
    </row>
    <row r="141" spans="1:15">
      <c r="A141" s="24">
        <v>134</v>
      </c>
      <c r="B141" s="41"/>
      <c r="C141" s="41"/>
      <c r="D141" s="41"/>
      <c r="E141" s="70"/>
      <c r="F141" s="70"/>
      <c r="G141" s="43"/>
      <c r="H141" s="71"/>
      <c r="I141" s="72"/>
      <c r="J141" s="33" t="e">
        <f t="shared" si="0"/>
        <v>#DIV/0!</v>
      </c>
      <c r="K141" s="42"/>
      <c r="L141" s="42"/>
      <c r="M141" s="41"/>
      <c r="N141" s="41"/>
      <c r="O141" s="41"/>
    </row>
    <row r="142" spans="1:15">
      <c r="A142" s="24">
        <v>135</v>
      </c>
      <c r="B142" s="41"/>
      <c r="C142" s="41"/>
      <c r="D142" s="41"/>
      <c r="E142" s="70"/>
      <c r="F142" s="70"/>
      <c r="G142" s="43"/>
      <c r="H142" s="71"/>
      <c r="I142" s="72"/>
      <c r="J142" s="59" t="e">
        <f t="shared" si="0"/>
        <v>#DIV/0!</v>
      </c>
      <c r="K142" s="42"/>
      <c r="L142" s="42"/>
      <c r="M142" s="41"/>
      <c r="N142" s="41"/>
      <c r="O142" s="41"/>
    </row>
    <row r="143" spans="1:15">
      <c r="A143" s="65">
        <v>136</v>
      </c>
      <c r="B143" s="41"/>
      <c r="C143" s="41"/>
      <c r="D143" s="41"/>
      <c r="E143" s="70"/>
      <c r="F143" s="70"/>
      <c r="G143" s="43"/>
      <c r="H143" s="71"/>
      <c r="I143" s="72"/>
      <c r="J143" s="59" t="e">
        <f t="shared" si="0"/>
        <v>#DIV/0!</v>
      </c>
      <c r="K143" s="42"/>
      <c r="L143" s="42"/>
      <c r="M143" s="41"/>
      <c r="N143" s="41"/>
      <c r="O143" s="41"/>
    </row>
    <row r="144" spans="1:15">
      <c r="A144" s="65">
        <v>137</v>
      </c>
      <c r="B144" s="41"/>
      <c r="C144" s="41"/>
      <c r="D144" s="41"/>
      <c r="E144" s="70"/>
      <c r="F144" s="70"/>
      <c r="G144" s="43"/>
      <c r="H144" s="71"/>
      <c r="I144" s="72"/>
      <c r="J144" s="33" t="e">
        <f t="shared" si="0"/>
        <v>#DIV/0!</v>
      </c>
      <c r="K144" s="42"/>
      <c r="L144" s="42"/>
      <c r="M144" s="41"/>
      <c r="N144" s="41"/>
      <c r="O144" s="41"/>
    </row>
    <row r="145" spans="1:15">
      <c r="A145" s="24">
        <v>138</v>
      </c>
      <c r="B145" s="41"/>
      <c r="C145" s="41"/>
      <c r="D145" s="41"/>
      <c r="E145" s="70"/>
      <c r="F145" s="70"/>
      <c r="G145" s="43"/>
      <c r="H145" s="71"/>
      <c r="I145" s="72"/>
      <c r="J145" s="59" t="e">
        <f t="shared" si="0"/>
        <v>#DIV/0!</v>
      </c>
      <c r="K145" s="42"/>
      <c r="L145" s="42"/>
      <c r="M145" s="41"/>
      <c r="N145" s="41"/>
      <c r="O145" s="41"/>
    </row>
    <row r="146" spans="1:15">
      <c r="A146" s="24">
        <v>139</v>
      </c>
      <c r="B146" s="41"/>
      <c r="C146" s="41"/>
      <c r="D146" s="41"/>
      <c r="E146" s="70"/>
      <c r="F146" s="70"/>
      <c r="G146" s="43"/>
      <c r="H146" s="71"/>
      <c r="I146" s="72"/>
      <c r="J146" s="59" t="e">
        <f t="shared" si="0"/>
        <v>#DIV/0!</v>
      </c>
      <c r="K146" s="42"/>
      <c r="L146" s="42"/>
      <c r="M146" s="41"/>
      <c r="N146" s="41"/>
      <c r="O146" s="41"/>
    </row>
    <row r="147" spans="1:15">
      <c r="A147" s="24">
        <v>140</v>
      </c>
      <c r="B147" s="41"/>
      <c r="C147" s="41"/>
      <c r="D147" s="41"/>
      <c r="E147" s="70"/>
      <c r="F147" s="70"/>
      <c r="G147" s="43"/>
      <c r="H147" s="71"/>
      <c r="I147" s="72"/>
      <c r="J147" s="33" t="e">
        <f t="shared" si="0"/>
        <v>#DIV/0!</v>
      </c>
      <c r="K147" s="42"/>
      <c r="L147" s="42"/>
      <c r="M147" s="41"/>
      <c r="N147" s="41"/>
      <c r="O147" s="41"/>
    </row>
    <row r="148" spans="1:15">
      <c r="A148" s="65">
        <v>141</v>
      </c>
      <c r="B148" s="41"/>
      <c r="C148" s="41"/>
      <c r="D148" s="41"/>
      <c r="E148" s="70"/>
      <c r="F148" s="70"/>
      <c r="G148" s="43"/>
      <c r="H148" s="71"/>
      <c r="I148" s="72"/>
      <c r="J148" s="59" t="e">
        <f t="shared" si="0"/>
        <v>#DIV/0!</v>
      </c>
      <c r="K148" s="42"/>
      <c r="L148" s="42"/>
      <c r="M148" s="41"/>
      <c r="N148" s="41"/>
      <c r="O148" s="41"/>
    </row>
    <row r="149" spans="1:15">
      <c r="A149" s="65">
        <v>142</v>
      </c>
      <c r="B149" s="41"/>
      <c r="C149" s="41"/>
      <c r="D149" s="41"/>
      <c r="E149" s="70"/>
      <c r="F149" s="70"/>
      <c r="G149" s="43"/>
      <c r="H149" s="71"/>
      <c r="I149" s="72"/>
      <c r="J149" s="59" t="e">
        <f t="shared" si="0"/>
        <v>#DIV/0!</v>
      </c>
      <c r="K149" s="42"/>
      <c r="L149" s="42"/>
      <c r="M149" s="41"/>
      <c r="N149" s="41"/>
      <c r="O149" s="41"/>
    </row>
    <row r="150" spans="1:15">
      <c r="A150" s="24">
        <v>143</v>
      </c>
      <c r="B150" s="41"/>
      <c r="C150" s="41"/>
      <c r="D150" s="41"/>
      <c r="E150" s="70"/>
      <c r="F150" s="70"/>
      <c r="G150" s="43"/>
      <c r="H150" s="71"/>
      <c r="I150" s="72"/>
      <c r="J150" s="33" t="e">
        <f t="shared" si="0"/>
        <v>#DIV/0!</v>
      </c>
      <c r="K150" s="42"/>
      <c r="L150" s="42"/>
      <c r="M150" s="41"/>
      <c r="N150" s="41"/>
      <c r="O150" s="41"/>
    </row>
    <row r="151" spans="1:15">
      <c r="A151" s="24">
        <v>144</v>
      </c>
      <c r="B151" s="41"/>
      <c r="C151" s="41"/>
      <c r="D151" s="41"/>
      <c r="E151" s="70"/>
      <c r="F151" s="70"/>
      <c r="G151" s="43"/>
      <c r="H151" s="71"/>
      <c r="I151" s="72"/>
      <c r="J151" s="59" t="e">
        <f t="shared" si="0"/>
        <v>#DIV/0!</v>
      </c>
      <c r="K151" s="42"/>
      <c r="L151" s="42"/>
      <c r="M151" s="41"/>
      <c r="N151" s="41"/>
      <c r="O151" s="41"/>
    </row>
    <row r="152" spans="1:15">
      <c r="A152" s="24">
        <v>145</v>
      </c>
      <c r="B152" s="41"/>
      <c r="C152" s="41"/>
      <c r="D152" s="41"/>
      <c r="E152" s="70"/>
      <c r="F152" s="70"/>
      <c r="G152" s="43"/>
      <c r="H152" s="71"/>
      <c r="I152" s="72"/>
      <c r="J152" s="59" t="e">
        <f t="shared" si="0"/>
        <v>#DIV/0!</v>
      </c>
      <c r="K152" s="42"/>
      <c r="L152" s="42"/>
      <c r="M152" s="41"/>
      <c r="N152" s="41"/>
      <c r="O152" s="41"/>
    </row>
    <row r="153" spans="1:15">
      <c r="A153" s="65">
        <v>146</v>
      </c>
      <c r="B153" s="41"/>
      <c r="C153" s="41"/>
      <c r="D153" s="41"/>
      <c r="E153" s="70"/>
      <c r="F153" s="70"/>
      <c r="G153" s="43"/>
      <c r="H153" s="71"/>
      <c r="I153" s="72"/>
      <c r="J153" s="33" t="e">
        <f t="shared" si="0"/>
        <v>#DIV/0!</v>
      </c>
      <c r="K153" s="42"/>
      <c r="L153" s="42"/>
      <c r="M153" s="41"/>
      <c r="N153" s="41"/>
      <c r="O153" s="41"/>
    </row>
    <row r="154" spans="1:15">
      <c r="A154" s="65">
        <v>147</v>
      </c>
      <c r="B154" s="41"/>
      <c r="C154" s="41"/>
      <c r="D154" s="41"/>
      <c r="E154" s="70"/>
      <c r="F154" s="70"/>
      <c r="G154" s="43"/>
      <c r="H154" s="71"/>
      <c r="I154" s="72"/>
      <c r="J154" s="59" t="e">
        <f t="shared" si="0"/>
        <v>#DIV/0!</v>
      </c>
      <c r="K154" s="42"/>
      <c r="L154" s="42"/>
      <c r="M154" s="41"/>
      <c r="N154" s="41"/>
      <c r="O154" s="41"/>
    </row>
    <row r="155" spans="1:15">
      <c r="A155" s="24">
        <v>148</v>
      </c>
      <c r="B155" s="41"/>
      <c r="C155" s="41"/>
      <c r="D155" s="41"/>
      <c r="E155" s="70"/>
      <c r="F155" s="70"/>
      <c r="G155" s="43"/>
      <c r="H155" s="71"/>
      <c r="I155" s="72"/>
      <c r="J155" s="59" t="e">
        <f t="shared" si="0"/>
        <v>#DIV/0!</v>
      </c>
      <c r="K155" s="42"/>
      <c r="L155" s="42"/>
      <c r="M155" s="41"/>
      <c r="N155" s="41"/>
      <c r="O155" s="41"/>
    </row>
    <row r="156" spans="1:15">
      <c r="A156" s="24">
        <v>149</v>
      </c>
      <c r="B156" s="41"/>
      <c r="C156" s="41"/>
      <c r="D156" s="41"/>
      <c r="E156" s="70"/>
      <c r="F156" s="70"/>
      <c r="G156" s="43"/>
      <c r="H156" s="71"/>
      <c r="I156" s="72"/>
      <c r="J156" s="33" t="e">
        <f t="shared" si="0"/>
        <v>#DIV/0!</v>
      </c>
      <c r="K156" s="42"/>
      <c r="L156" s="42"/>
      <c r="M156" s="41"/>
      <c r="N156" s="41"/>
      <c r="O156" s="41"/>
    </row>
    <row r="157" spans="1:15">
      <c r="A157" s="24">
        <v>150</v>
      </c>
      <c r="B157" s="41"/>
      <c r="C157" s="41"/>
      <c r="D157" s="41"/>
      <c r="E157" s="70"/>
      <c r="F157" s="70"/>
      <c r="G157" s="43"/>
      <c r="H157" s="71"/>
      <c r="I157" s="72"/>
      <c r="J157" s="59" t="e">
        <f t="shared" si="0"/>
        <v>#DIV/0!</v>
      </c>
      <c r="K157" s="42"/>
      <c r="L157" s="42"/>
      <c r="M157" s="41"/>
      <c r="N157" s="41"/>
      <c r="O157" s="41"/>
    </row>
    <row r="158" spans="1:15">
      <c r="A158" s="65">
        <v>151</v>
      </c>
      <c r="B158" s="41"/>
      <c r="C158" s="41"/>
      <c r="D158" s="41"/>
      <c r="E158" s="70"/>
      <c r="F158" s="70"/>
      <c r="G158" s="43"/>
      <c r="H158" s="71"/>
      <c r="I158" s="72"/>
      <c r="J158" s="59" t="e">
        <f t="shared" si="0"/>
        <v>#DIV/0!</v>
      </c>
      <c r="K158" s="42"/>
      <c r="L158" s="42"/>
      <c r="M158" s="41"/>
      <c r="N158" s="41"/>
      <c r="O158" s="41"/>
    </row>
    <row r="159" spans="1:15">
      <c r="A159" s="65">
        <v>152</v>
      </c>
      <c r="B159" s="41"/>
      <c r="C159" s="41"/>
      <c r="D159" s="41"/>
      <c r="E159" s="70"/>
      <c r="F159" s="70"/>
      <c r="G159" s="43"/>
      <c r="H159" s="71"/>
      <c r="I159" s="72"/>
      <c r="J159" s="33" t="e">
        <f t="shared" si="0"/>
        <v>#DIV/0!</v>
      </c>
      <c r="K159" s="42"/>
      <c r="L159" s="42"/>
      <c r="M159" s="41"/>
      <c r="N159" s="41"/>
      <c r="O159" s="41"/>
    </row>
    <row r="160" spans="1:15">
      <c r="A160" s="24">
        <v>153</v>
      </c>
      <c r="B160" s="41"/>
      <c r="C160" s="41"/>
      <c r="D160" s="41"/>
      <c r="E160" s="70"/>
      <c r="F160" s="70"/>
      <c r="G160" s="43"/>
      <c r="H160" s="71"/>
      <c r="I160" s="72"/>
      <c r="J160" s="59" t="e">
        <f t="shared" si="0"/>
        <v>#DIV/0!</v>
      </c>
      <c r="K160" s="42"/>
      <c r="L160" s="42"/>
      <c r="M160" s="41"/>
      <c r="N160" s="41"/>
      <c r="O160" s="41"/>
    </row>
    <row r="161" spans="1:15">
      <c r="A161" s="24">
        <v>154</v>
      </c>
      <c r="B161" s="41"/>
      <c r="C161" s="41"/>
      <c r="D161" s="41"/>
      <c r="E161" s="70"/>
      <c r="F161" s="70"/>
      <c r="G161" s="43"/>
      <c r="H161" s="71"/>
      <c r="I161" s="72"/>
      <c r="J161" s="59" t="e">
        <f t="shared" si="0"/>
        <v>#DIV/0!</v>
      </c>
      <c r="K161" s="42"/>
      <c r="L161" s="42"/>
      <c r="M161" s="41"/>
      <c r="N161" s="41"/>
      <c r="O161" s="41"/>
    </row>
    <row r="162" spans="1:15">
      <c r="A162" s="24">
        <v>155</v>
      </c>
      <c r="B162" s="41"/>
      <c r="C162" s="41"/>
      <c r="D162" s="41"/>
      <c r="E162" s="70"/>
      <c r="F162" s="70"/>
      <c r="G162" s="43"/>
      <c r="H162" s="71"/>
      <c r="I162" s="72"/>
      <c r="J162" s="33" t="e">
        <f t="shared" si="0"/>
        <v>#DIV/0!</v>
      </c>
      <c r="K162" s="42"/>
      <c r="L162" s="42"/>
      <c r="M162" s="41"/>
      <c r="N162" s="41"/>
      <c r="O162" s="41"/>
    </row>
    <row r="163" spans="1:15">
      <c r="A163" s="65">
        <v>156</v>
      </c>
      <c r="B163" s="41"/>
      <c r="C163" s="41"/>
      <c r="D163" s="41"/>
      <c r="E163" s="70"/>
      <c r="F163" s="70"/>
      <c r="G163" s="43"/>
      <c r="H163" s="71"/>
      <c r="I163" s="72"/>
      <c r="J163" s="59" t="e">
        <f t="shared" si="0"/>
        <v>#DIV/0!</v>
      </c>
      <c r="K163" s="42"/>
      <c r="L163" s="42"/>
      <c r="M163" s="41"/>
      <c r="N163" s="41"/>
      <c r="O163" s="41"/>
    </row>
    <row r="164" spans="1:15">
      <c r="A164" s="65">
        <v>157</v>
      </c>
      <c r="B164" s="41"/>
      <c r="C164" s="41"/>
      <c r="D164" s="41"/>
      <c r="E164" s="70"/>
      <c r="F164" s="70"/>
      <c r="G164" s="43"/>
      <c r="H164" s="71"/>
      <c r="I164" s="72"/>
      <c r="J164" s="59" t="e">
        <f t="shared" si="0"/>
        <v>#DIV/0!</v>
      </c>
      <c r="K164" s="42"/>
      <c r="L164" s="42"/>
      <c r="M164" s="41"/>
      <c r="N164" s="41"/>
      <c r="O164" s="41"/>
    </row>
    <row r="165" spans="1:15">
      <c r="A165" s="24">
        <v>158</v>
      </c>
      <c r="B165" s="41"/>
      <c r="C165" s="41"/>
      <c r="D165" s="41"/>
      <c r="E165" s="70"/>
      <c r="F165" s="70"/>
      <c r="G165" s="43"/>
      <c r="H165" s="71"/>
      <c r="I165" s="72"/>
      <c r="J165" s="33" t="e">
        <f t="shared" si="0"/>
        <v>#DIV/0!</v>
      </c>
      <c r="K165" s="42"/>
      <c r="L165" s="42"/>
      <c r="M165" s="41"/>
      <c r="N165" s="41"/>
      <c r="O165" s="41"/>
    </row>
    <row r="166" spans="1:15">
      <c r="A166" s="24">
        <v>159</v>
      </c>
      <c r="B166" s="41"/>
      <c r="C166" s="41"/>
      <c r="D166" s="41"/>
      <c r="E166" s="70"/>
      <c r="F166" s="70"/>
      <c r="G166" s="43"/>
      <c r="H166" s="71"/>
      <c r="I166" s="72"/>
      <c r="J166" s="59" t="e">
        <f t="shared" si="0"/>
        <v>#DIV/0!</v>
      </c>
      <c r="K166" s="42"/>
      <c r="L166" s="42"/>
      <c r="M166" s="41"/>
      <c r="N166" s="41"/>
      <c r="O166" s="41"/>
    </row>
    <row r="167" spans="1:15">
      <c r="A167" s="24">
        <v>160</v>
      </c>
      <c r="B167" s="41"/>
      <c r="C167" s="41"/>
      <c r="D167" s="41"/>
      <c r="E167" s="70"/>
      <c r="F167" s="70"/>
      <c r="G167" s="43"/>
      <c r="H167" s="71"/>
      <c r="I167" s="72"/>
      <c r="J167" s="59" t="e">
        <f t="shared" si="0"/>
        <v>#DIV/0!</v>
      </c>
      <c r="K167" s="42"/>
      <c r="L167" s="42"/>
      <c r="M167" s="41"/>
      <c r="N167" s="41"/>
      <c r="O167" s="41"/>
    </row>
    <row r="168" spans="1:15">
      <c r="A168" s="65">
        <v>161</v>
      </c>
      <c r="B168" s="41"/>
      <c r="C168" s="41"/>
      <c r="D168" s="41"/>
      <c r="E168" s="70"/>
      <c r="F168" s="70"/>
      <c r="G168" s="43"/>
      <c r="H168" s="71"/>
      <c r="I168" s="72"/>
      <c r="J168" s="33" t="e">
        <f t="shared" si="0"/>
        <v>#DIV/0!</v>
      </c>
      <c r="K168" s="42"/>
      <c r="L168" s="42"/>
      <c r="M168" s="41"/>
      <c r="N168" s="41"/>
      <c r="O168" s="41"/>
    </row>
    <row r="169" spans="1:15">
      <c r="A169" s="65">
        <v>162</v>
      </c>
      <c r="B169" s="41"/>
      <c r="C169" s="41"/>
      <c r="D169" s="41"/>
      <c r="E169" s="70"/>
      <c r="F169" s="70"/>
      <c r="G169" s="43"/>
      <c r="H169" s="71"/>
      <c r="I169" s="72"/>
      <c r="J169" s="59" t="e">
        <f t="shared" si="0"/>
        <v>#DIV/0!</v>
      </c>
      <c r="K169" s="42"/>
      <c r="L169" s="42"/>
      <c r="M169" s="41"/>
      <c r="N169" s="41"/>
      <c r="O169" s="41"/>
    </row>
    <row r="170" spans="1:15">
      <c r="A170" s="24">
        <v>163</v>
      </c>
      <c r="B170" s="41"/>
      <c r="C170" s="41"/>
      <c r="D170" s="41"/>
      <c r="E170" s="70"/>
      <c r="F170" s="70"/>
      <c r="G170" s="43"/>
      <c r="H170" s="71"/>
      <c r="I170" s="72"/>
      <c r="J170" s="59" t="e">
        <f t="shared" si="0"/>
        <v>#DIV/0!</v>
      </c>
      <c r="K170" s="42"/>
      <c r="L170" s="42"/>
      <c r="M170" s="41"/>
      <c r="N170" s="41"/>
      <c r="O170" s="41"/>
    </row>
    <row r="171" spans="1:15">
      <c r="A171" s="24">
        <v>164</v>
      </c>
      <c r="B171" s="41"/>
      <c r="C171" s="41"/>
      <c r="D171" s="41"/>
      <c r="E171" s="70"/>
      <c r="F171" s="70"/>
      <c r="G171" s="43"/>
      <c r="H171" s="71"/>
      <c r="I171" s="72"/>
      <c r="J171" s="33" t="e">
        <f t="shared" si="0"/>
        <v>#DIV/0!</v>
      </c>
      <c r="K171" s="42"/>
      <c r="L171" s="42"/>
      <c r="M171" s="41"/>
      <c r="N171" s="41"/>
      <c r="O171" s="41"/>
    </row>
    <row r="172" spans="1:15">
      <c r="A172" s="24">
        <v>165</v>
      </c>
      <c r="B172" s="41"/>
      <c r="C172" s="41"/>
      <c r="D172" s="41"/>
      <c r="E172" s="70"/>
      <c r="F172" s="70"/>
      <c r="G172" s="43"/>
      <c r="H172" s="71"/>
      <c r="I172" s="72"/>
      <c r="J172" s="59" t="e">
        <f t="shared" si="0"/>
        <v>#DIV/0!</v>
      </c>
      <c r="K172" s="42"/>
      <c r="L172" s="42"/>
      <c r="M172" s="41"/>
      <c r="N172" s="41"/>
      <c r="O172" s="41"/>
    </row>
    <row r="173" spans="1:15">
      <c r="A173" s="65">
        <v>166</v>
      </c>
      <c r="B173" s="41"/>
      <c r="C173" s="41"/>
      <c r="D173" s="41"/>
      <c r="E173" s="70"/>
      <c r="F173" s="70"/>
      <c r="G173" s="43"/>
      <c r="H173" s="71"/>
      <c r="I173" s="72"/>
      <c r="J173" s="59" t="e">
        <f t="shared" si="0"/>
        <v>#DIV/0!</v>
      </c>
      <c r="K173" s="42"/>
      <c r="L173" s="42"/>
      <c r="M173" s="41"/>
      <c r="N173" s="41"/>
      <c r="O173" s="41"/>
    </row>
    <row r="174" spans="1:15">
      <c r="A174" s="65">
        <v>167</v>
      </c>
      <c r="B174" s="41"/>
      <c r="C174" s="41"/>
      <c r="D174" s="41"/>
      <c r="E174" s="70"/>
      <c r="F174" s="70"/>
      <c r="G174" s="43"/>
      <c r="H174" s="71"/>
      <c r="I174" s="72"/>
      <c r="J174" s="33" t="e">
        <f t="shared" si="0"/>
        <v>#DIV/0!</v>
      </c>
      <c r="K174" s="42"/>
      <c r="L174" s="42"/>
      <c r="M174" s="41"/>
      <c r="N174" s="41"/>
      <c r="O174" s="41"/>
    </row>
    <row r="175" spans="1:15">
      <c r="A175" s="24">
        <v>168</v>
      </c>
      <c r="B175" s="41"/>
      <c r="C175" s="41"/>
      <c r="D175" s="41"/>
      <c r="E175" s="70"/>
      <c r="F175" s="70"/>
      <c r="G175" s="43"/>
      <c r="H175" s="71"/>
      <c r="I175" s="72"/>
      <c r="J175" s="59" t="e">
        <f t="shared" si="0"/>
        <v>#DIV/0!</v>
      </c>
      <c r="K175" s="42"/>
      <c r="L175" s="42"/>
      <c r="M175" s="41"/>
      <c r="N175" s="41"/>
      <c r="O175" s="41"/>
    </row>
    <row r="176" spans="1:15">
      <c r="A176" s="24">
        <v>169</v>
      </c>
      <c r="B176" s="41"/>
      <c r="C176" s="41"/>
      <c r="D176" s="41"/>
      <c r="E176" s="70"/>
      <c r="F176" s="70"/>
      <c r="G176" s="43"/>
      <c r="H176" s="71"/>
      <c r="I176" s="72"/>
      <c r="J176" s="59" t="e">
        <f t="shared" si="0"/>
        <v>#DIV/0!</v>
      </c>
      <c r="K176" s="42"/>
      <c r="L176" s="42"/>
      <c r="M176" s="41"/>
      <c r="N176" s="41"/>
      <c r="O176" s="41"/>
    </row>
    <row r="177" spans="1:15">
      <c r="A177" s="24">
        <v>170</v>
      </c>
      <c r="B177" s="41"/>
      <c r="C177" s="41"/>
      <c r="D177" s="41"/>
      <c r="E177" s="70"/>
      <c r="F177" s="70"/>
      <c r="G177" s="43"/>
      <c r="H177" s="71"/>
      <c r="I177" s="72"/>
      <c r="J177" s="33" t="e">
        <f t="shared" si="0"/>
        <v>#DIV/0!</v>
      </c>
      <c r="K177" s="42"/>
      <c r="L177" s="42"/>
      <c r="M177" s="41"/>
      <c r="N177" s="41"/>
      <c r="O177" s="41"/>
    </row>
    <row r="178" spans="1:15">
      <c r="A178" s="65">
        <v>171</v>
      </c>
      <c r="B178" s="41"/>
      <c r="C178" s="41"/>
      <c r="D178" s="41"/>
      <c r="E178" s="70"/>
      <c r="F178" s="70"/>
      <c r="G178" s="43"/>
      <c r="H178" s="71"/>
      <c r="I178" s="72"/>
      <c r="J178" s="59" t="e">
        <f t="shared" si="0"/>
        <v>#DIV/0!</v>
      </c>
      <c r="K178" s="42"/>
      <c r="L178" s="42"/>
      <c r="M178" s="41"/>
      <c r="N178" s="41"/>
      <c r="O178" s="41"/>
    </row>
    <row r="179" spans="1:15">
      <c r="A179" s="65">
        <v>172</v>
      </c>
      <c r="B179" s="41"/>
      <c r="C179" s="41"/>
      <c r="D179" s="41"/>
      <c r="E179" s="70"/>
      <c r="F179" s="70"/>
      <c r="G179" s="43"/>
      <c r="H179" s="71"/>
      <c r="I179" s="72"/>
      <c r="J179" s="59" t="e">
        <f t="shared" si="0"/>
        <v>#DIV/0!</v>
      </c>
      <c r="K179" s="42"/>
      <c r="L179" s="42"/>
      <c r="M179" s="41"/>
      <c r="N179" s="41"/>
      <c r="O179" s="41"/>
    </row>
    <row r="180" spans="1:15">
      <c r="A180" s="24">
        <v>173</v>
      </c>
      <c r="B180" s="41"/>
      <c r="C180" s="41"/>
      <c r="D180" s="41"/>
      <c r="E180" s="70"/>
      <c r="F180" s="70"/>
      <c r="G180" s="43"/>
      <c r="H180" s="71"/>
      <c r="I180" s="72"/>
      <c r="J180" s="33" t="e">
        <f t="shared" si="0"/>
        <v>#DIV/0!</v>
      </c>
      <c r="K180" s="42"/>
      <c r="L180" s="42"/>
      <c r="M180" s="41"/>
      <c r="N180" s="41"/>
      <c r="O180" s="41"/>
    </row>
    <row r="181" spans="1:15">
      <c r="A181" s="24">
        <v>174</v>
      </c>
      <c r="B181" s="41"/>
      <c r="C181" s="41"/>
      <c r="D181" s="41"/>
      <c r="E181" s="70"/>
      <c r="F181" s="70"/>
      <c r="G181" s="43"/>
      <c r="H181" s="71"/>
      <c r="I181" s="72"/>
      <c r="J181" s="59" t="e">
        <f t="shared" si="0"/>
        <v>#DIV/0!</v>
      </c>
      <c r="K181" s="42"/>
      <c r="L181" s="42"/>
      <c r="M181" s="41"/>
      <c r="N181" s="41"/>
      <c r="O181" s="41"/>
    </row>
    <row r="182" spans="1:15">
      <c r="A182" s="24">
        <v>175</v>
      </c>
      <c r="B182" s="41"/>
      <c r="C182" s="41"/>
      <c r="D182" s="41"/>
      <c r="E182" s="70"/>
      <c r="F182" s="70"/>
      <c r="G182" s="43"/>
      <c r="H182" s="71"/>
      <c r="I182" s="72"/>
      <c r="J182" s="59" t="e">
        <f t="shared" si="0"/>
        <v>#DIV/0!</v>
      </c>
      <c r="K182" s="42"/>
      <c r="L182" s="42"/>
      <c r="M182" s="41"/>
      <c r="N182" s="41"/>
      <c r="O182" s="41"/>
    </row>
    <row r="183" spans="1:15">
      <c r="A183" s="65">
        <v>176</v>
      </c>
      <c r="B183" s="41"/>
      <c r="C183" s="41"/>
      <c r="D183" s="41"/>
      <c r="E183" s="70"/>
      <c r="F183" s="70"/>
      <c r="G183" s="43"/>
      <c r="H183" s="71"/>
      <c r="I183" s="72"/>
      <c r="J183" s="33" t="e">
        <f t="shared" si="0"/>
        <v>#DIV/0!</v>
      </c>
      <c r="K183" s="42"/>
      <c r="L183" s="42"/>
      <c r="M183" s="41"/>
      <c r="N183" s="41"/>
      <c r="O183" s="41"/>
    </row>
    <row r="184" spans="1:15">
      <c r="A184" s="65">
        <v>177</v>
      </c>
      <c r="B184" s="41"/>
      <c r="C184" s="41"/>
      <c r="D184" s="41"/>
      <c r="E184" s="70"/>
      <c r="F184" s="70"/>
      <c r="G184" s="43"/>
      <c r="H184" s="71"/>
      <c r="I184" s="72"/>
      <c r="J184" s="59" t="e">
        <f t="shared" si="0"/>
        <v>#DIV/0!</v>
      </c>
      <c r="K184" s="42"/>
      <c r="L184" s="42"/>
      <c r="M184" s="41"/>
      <c r="N184" s="41"/>
      <c r="O184" s="41"/>
    </row>
    <row r="185" spans="1:15">
      <c r="A185" s="24">
        <v>178</v>
      </c>
      <c r="B185" s="41"/>
      <c r="C185" s="41"/>
      <c r="D185" s="41"/>
      <c r="E185" s="70"/>
      <c r="F185" s="70"/>
      <c r="G185" s="43"/>
      <c r="H185" s="71"/>
      <c r="I185" s="72"/>
      <c r="J185" s="59" t="e">
        <f t="shared" si="0"/>
        <v>#DIV/0!</v>
      </c>
      <c r="K185" s="42"/>
      <c r="L185" s="42"/>
      <c r="M185" s="41"/>
      <c r="N185" s="41"/>
      <c r="O185" s="41"/>
    </row>
    <row r="186" spans="1:15">
      <c r="A186" s="24">
        <v>179</v>
      </c>
      <c r="B186" s="41"/>
      <c r="C186" s="41"/>
      <c r="D186" s="41"/>
      <c r="E186" s="70"/>
      <c r="F186" s="70"/>
      <c r="G186" s="43"/>
      <c r="H186" s="71"/>
      <c r="I186" s="72"/>
      <c r="J186" s="33" t="e">
        <f t="shared" si="0"/>
        <v>#DIV/0!</v>
      </c>
      <c r="K186" s="42"/>
      <c r="L186" s="42"/>
      <c r="M186" s="41"/>
      <c r="N186" s="41"/>
      <c r="O186" s="41"/>
    </row>
    <row r="187" spans="1:15">
      <c r="A187" s="24">
        <v>180</v>
      </c>
      <c r="B187" s="41"/>
      <c r="C187" s="41"/>
      <c r="D187" s="41"/>
      <c r="E187" s="70"/>
      <c r="F187" s="70"/>
      <c r="G187" s="43"/>
      <c r="H187" s="71"/>
      <c r="I187" s="72"/>
      <c r="J187" s="59" t="e">
        <f t="shared" si="0"/>
        <v>#DIV/0!</v>
      </c>
      <c r="K187" s="42"/>
      <c r="L187" s="42"/>
      <c r="M187" s="41"/>
      <c r="N187" s="41"/>
      <c r="O187" s="41"/>
    </row>
    <row r="188" spans="1:15">
      <c r="A188" s="65">
        <v>181</v>
      </c>
      <c r="B188" s="41"/>
      <c r="C188" s="41"/>
      <c r="D188" s="41"/>
      <c r="E188" s="70"/>
      <c r="F188" s="70"/>
      <c r="G188" s="43"/>
      <c r="H188" s="71"/>
      <c r="I188" s="72"/>
      <c r="J188" s="59" t="e">
        <f t="shared" si="0"/>
        <v>#DIV/0!</v>
      </c>
      <c r="K188" s="42"/>
      <c r="L188" s="42"/>
      <c r="M188" s="41"/>
      <c r="N188" s="41"/>
      <c r="O188" s="41"/>
    </row>
    <row r="189" spans="1:15">
      <c r="A189" s="65">
        <v>182</v>
      </c>
      <c r="B189" s="41"/>
      <c r="C189" s="41"/>
      <c r="D189" s="41"/>
      <c r="E189" s="70"/>
      <c r="F189" s="70"/>
      <c r="G189" s="43"/>
      <c r="H189" s="71"/>
      <c r="I189" s="72"/>
      <c r="J189" s="33" t="e">
        <f t="shared" si="0"/>
        <v>#DIV/0!</v>
      </c>
      <c r="K189" s="42"/>
      <c r="L189" s="42"/>
      <c r="M189" s="41"/>
      <c r="N189" s="41"/>
      <c r="O189" s="41"/>
    </row>
    <row r="190" spans="1:15">
      <c r="A190" s="24">
        <v>183</v>
      </c>
      <c r="B190" s="41"/>
      <c r="C190" s="41"/>
      <c r="D190" s="41"/>
      <c r="E190" s="70"/>
      <c r="F190" s="70"/>
      <c r="G190" s="43"/>
      <c r="H190" s="71"/>
      <c r="I190" s="72"/>
      <c r="J190" s="59" t="e">
        <f t="shared" si="0"/>
        <v>#DIV/0!</v>
      </c>
      <c r="K190" s="42"/>
      <c r="L190" s="42"/>
      <c r="M190" s="41"/>
      <c r="N190" s="41"/>
      <c r="O190" s="41"/>
    </row>
    <row r="191" spans="1:15">
      <c r="A191" s="24">
        <v>184</v>
      </c>
      <c r="B191" s="41"/>
      <c r="C191" s="41"/>
      <c r="D191" s="41"/>
      <c r="E191" s="70"/>
      <c r="F191" s="70"/>
      <c r="G191" s="43"/>
      <c r="H191" s="71"/>
      <c r="I191" s="72"/>
      <c r="J191" s="59" t="e">
        <f t="shared" si="0"/>
        <v>#DIV/0!</v>
      </c>
      <c r="K191" s="42"/>
      <c r="L191" s="42"/>
      <c r="M191" s="41"/>
      <c r="N191" s="41"/>
      <c r="O191" s="41"/>
    </row>
    <row r="192" spans="1:15">
      <c r="A192" s="24">
        <v>185</v>
      </c>
      <c r="B192" s="41"/>
      <c r="C192" s="41"/>
      <c r="D192" s="41"/>
      <c r="E192" s="70"/>
      <c r="F192" s="70"/>
      <c r="G192" s="43"/>
      <c r="H192" s="71"/>
      <c r="I192" s="72"/>
      <c r="J192" s="33" t="e">
        <f t="shared" si="0"/>
        <v>#DIV/0!</v>
      </c>
      <c r="K192" s="42"/>
      <c r="L192" s="42"/>
      <c r="M192" s="41"/>
      <c r="N192" s="41"/>
      <c r="O192" s="41"/>
    </row>
    <row r="193" spans="1:15">
      <c r="A193" s="65">
        <v>186</v>
      </c>
      <c r="B193" s="41"/>
      <c r="C193" s="41"/>
      <c r="D193" s="41"/>
      <c r="E193" s="70"/>
      <c r="F193" s="70"/>
      <c r="G193" s="43"/>
      <c r="H193" s="71"/>
      <c r="I193" s="72"/>
      <c r="J193" s="59" t="e">
        <f t="shared" si="0"/>
        <v>#DIV/0!</v>
      </c>
      <c r="K193" s="42"/>
      <c r="L193" s="42"/>
      <c r="M193" s="41"/>
      <c r="N193" s="41"/>
      <c r="O193" s="41"/>
    </row>
    <row r="194" spans="1:15">
      <c r="A194" s="65">
        <v>187</v>
      </c>
      <c r="B194" s="41"/>
      <c r="C194" s="41"/>
      <c r="D194" s="41"/>
      <c r="E194" s="70"/>
      <c r="F194" s="70"/>
      <c r="G194" s="43"/>
      <c r="H194" s="71"/>
      <c r="I194" s="72"/>
      <c r="J194" s="59" t="e">
        <f t="shared" si="0"/>
        <v>#DIV/0!</v>
      </c>
      <c r="K194" s="42"/>
      <c r="L194" s="42"/>
      <c r="M194" s="41"/>
      <c r="N194" s="41"/>
      <c r="O194" s="41"/>
    </row>
    <row r="195" spans="1:15">
      <c r="A195" s="24">
        <v>188</v>
      </c>
      <c r="B195" s="41"/>
      <c r="C195" s="41"/>
      <c r="D195" s="41"/>
      <c r="E195" s="70"/>
      <c r="F195" s="70"/>
      <c r="G195" s="43"/>
      <c r="H195" s="71"/>
      <c r="I195" s="72"/>
      <c r="J195" s="33" t="e">
        <f t="shared" si="0"/>
        <v>#DIV/0!</v>
      </c>
      <c r="K195" s="42"/>
      <c r="L195" s="42"/>
      <c r="M195" s="41"/>
      <c r="N195" s="41"/>
      <c r="O195" s="41"/>
    </row>
    <row r="196" spans="1:15">
      <c r="A196" s="24">
        <v>189</v>
      </c>
      <c r="B196" s="41"/>
      <c r="C196" s="41"/>
      <c r="D196" s="41"/>
      <c r="E196" s="70"/>
      <c r="F196" s="70"/>
      <c r="G196" s="43"/>
      <c r="H196" s="71"/>
      <c r="I196" s="72"/>
      <c r="J196" s="59" t="e">
        <f t="shared" si="0"/>
        <v>#DIV/0!</v>
      </c>
      <c r="K196" s="42"/>
      <c r="L196" s="42"/>
      <c r="M196" s="41"/>
      <c r="N196" s="41"/>
      <c r="O196" s="41"/>
    </row>
    <row r="197" spans="1:15">
      <c r="A197" s="24">
        <v>190</v>
      </c>
      <c r="B197" s="41"/>
      <c r="C197" s="41"/>
      <c r="D197" s="41"/>
      <c r="E197" s="70"/>
      <c r="F197" s="70"/>
      <c r="G197" s="43"/>
      <c r="H197" s="71"/>
      <c r="I197" s="72"/>
      <c r="J197" s="59" t="e">
        <f t="shared" si="0"/>
        <v>#DIV/0!</v>
      </c>
      <c r="K197" s="42"/>
      <c r="L197" s="42"/>
      <c r="M197" s="41"/>
      <c r="N197" s="41"/>
      <c r="O197" s="41"/>
    </row>
    <row r="198" spans="1:15">
      <c r="A198" s="65">
        <v>191</v>
      </c>
      <c r="B198" s="41"/>
      <c r="C198" s="41"/>
      <c r="D198" s="41"/>
      <c r="E198" s="70"/>
      <c r="F198" s="70"/>
      <c r="G198" s="43"/>
      <c r="H198" s="71"/>
      <c r="I198" s="72"/>
      <c r="J198" s="33" t="e">
        <f t="shared" si="0"/>
        <v>#DIV/0!</v>
      </c>
      <c r="K198" s="42"/>
      <c r="L198" s="42"/>
      <c r="M198" s="41"/>
      <c r="N198" s="41"/>
      <c r="O198" s="41"/>
    </row>
    <row r="199" spans="1:15">
      <c r="A199" s="65">
        <v>192</v>
      </c>
      <c r="B199" s="41"/>
      <c r="C199" s="41"/>
      <c r="D199" s="41"/>
      <c r="E199" s="70"/>
      <c r="F199" s="70"/>
      <c r="G199" s="43"/>
      <c r="H199" s="71"/>
      <c r="I199" s="72"/>
      <c r="J199" s="59" t="e">
        <f t="shared" si="0"/>
        <v>#DIV/0!</v>
      </c>
      <c r="K199" s="42"/>
      <c r="L199" s="42"/>
      <c r="M199" s="41"/>
      <c r="N199" s="41"/>
      <c r="O199" s="41"/>
    </row>
    <row r="200" spans="1:15">
      <c r="A200" s="24">
        <v>193</v>
      </c>
      <c r="B200" s="41"/>
      <c r="C200" s="41"/>
      <c r="D200" s="41"/>
      <c r="E200" s="70"/>
      <c r="F200" s="70"/>
      <c r="G200" s="43"/>
      <c r="H200" s="71"/>
      <c r="I200" s="72"/>
      <c r="J200" s="59" t="e">
        <f t="shared" si="0"/>
        <v>#DIV/0!</v>
      </c>
      <c r="K200" s="42"/>
      <c r="L200" s="42"/>
      <c r="M200" s="41"/>
      <c r="N200" s="41"/>
      <c r="O200" s="41"/>
    </row>
    <row r="201" spans="1:15">
      <c r="A201" s="24">
        <v>194</v>
      </c>
      <c r="B201" s="41"/>
      <c r="C201" s="41"/>
      <c r="D201" s="41"/>
      <c r="E201" s="70"/>
      <c r="F201" s="70"/>
      <c r="G201" s="43"/>
      <c r="H201" s="71"/>
      <c r="I201" s="72"/>
      <c r="J201" s="33" t="e">
        <f t="shared" si="0"/>
        <v>#DIV/0!</v>
      </c>
      <c r="K201" s="42"/>
      <c r="L201" s="42"/>
      <c r="M201" s="41"/>
      <c r="N201" s="41"/>
      <c r="O201" s="41"/>
    </row>
    <row r="202" spans="1:15">
      <c r="A202" s="24">
        <v>195</v>
      </c>
      <c r="B202" s="41"/>
      <c r="C202" s="41"/>
      <c r="D202" s="41"/>
      <c r="E202" s="70"/>
      <c r="F202" s="70"/>
      <c r="G202" s="43"/>
      <c r="H202" s="71"/>
      <c r="I202" s="72"/>
      <c r="J202" s="59" t="e">
        <f t="shared" si="0"/>
        <v>#DIV/0!</v>
      </c>
      <c r="K202" s="42"/>
      <c r="L202" s="42"/>
      <c r="M202" s="41"/>
      <c r="N202" s="41"/>
      <c r="O202" s="41"/>
    </row>
    <row r="203" spans="1:15">
      <c r="A203" s="65">
        <v>196</v>
      </c>
      <c r="B203" s="41"/>
      <c r="C203" s="41"/>
      <c r="D203" s="41"/>
      <c r="E203" s="70"/>
      <c r="F203" s="70"/>
      <c r="G203" s="43"/>
      <c r="H203" s="71"/>
      <c r="I203" s="72"/>
      <c r="J203" s="59" t="e">
        <f t="shared" si="0"/>
        <v>#DIV/0!</v>
      </c>
      <c r="K203" s="42"/>
      <c r="L203" s="42"/>
      <c r="M203" s="41"/>
      <c r="N203" s="41"/>
      <c r="O203" s="41"/>
    </row>
    <row r="204" spans="1:15">
      <c r="A204" s="65">
        <v>197</v>
      </c>
      <c r="B204" s="41"/>
      <c r="C204" s="41"/>
      <c r="D204" s="41"/>
      <c r="E204" s="70"/>
      <c r="F204" s="70"/>
      <c r="G204" s="43"/>
      <c r="H204" s="71"/>
      <c r="I204" s="72"/>
      <c r="J204" s="33" t="e">
        <f t="shared" si="0"/>
        <v>#DIV/0!</v>
      </c>
      <c r="K204" s="42"/>
      <c r="L204" s="42"/>
      <c r="M204" s="41"/>
      <c r="N204" s="41"/>
      <c r="O204" s="41"/>
    </row>
    <row r="205" spans="1:15">
      <c r="A205" s="24">
        <v>198</v>
      </c>
      <c r="B205" s="41"/>
      <c r="C205" s="41"/>
      <c r="D205" s="41"/>
      <c r="E205" s="70"/>
      <c r="F205" s="70"/>
      <c r="G205" s="43"/>
      <c r="H205" s="71"/>
      <c r="I205" s="72"/>
      <c r="J205" s="59" t="e">
        <f t="shared" si="0"/>
        <v>#DIV/0!</v>
      </c>
      <c r="K205" s="42"/>
      <c r="L205" s="42"/>
      <c r="M205" s="41"/>
      <c r="N205" s="41"/>
      <c r="O205" s="41"/>
    </row>
    <row r="206" spans="1:15">
      <c r="A206" s="24">
        <v>199</v>
      </c>
      <c r="B206" s="41"/>
      <c r="C206" s="41"/>
      <c r="D206" s="41"/>
      <c r="E206" s="70"/>
      <c r="F206" s="70"/>
      <c r="G206" s="43"/>
      <c r="H206" s="71"/>
      <c r="I206" s="72"/>
      <c r="J206" s="59" t="e">
        <f t="shared" si="0"/>
        <v>#DIV/0!</v>
      </c>
      <c r="K206" s="42"/>
      <c r="L206" s="42"/>
      <c r="M206" s="41"/>
      <c r="N206" s="41"/>
      <c r="O206" s="41"/>
    </row>
    <row r="207" spans="1:15">
      <c r="A207" s="24">
        <v>200</v>
      </c>
      <c r="B207" s="41"/>
      <c r="C207" s="41"/>
      <c r="D207" s="41"/>
      <c r="E207" s="70"/>
      <c r="F207" s="70"/>
      <c r="G207" s="43"/>
      <c r="H207" s="71"/>
      <c r="I207" s="72"/>
      <c r="J207" s="33" t="e">
        <f t="shared" si="0"/>
        <v>#DIV/0!</v>
      </c>
      <c r="K207" s="42"/>
      <c r="L207" s="42"/>
      <c r="M207" s="41"/>
      <c r="N207" s="41"/>
      <c r="O207" s="41"/>
    </row>
    <row r="208" spans="1:15">
      <c r="A208" s="65">
        <v>201</v>
      </c>
      <c r="B208" s="41"/>
      <c r="C208" s="41"/>
      <c r="D208" s="41"/>
      <c r="E208" s="70"/>
      <c r="F208" s="70"/>
      <c r="G208" s="43"/>
      <c r="H208" s="71"/>
      <c r="I208" s="72"/>
      <c r="J208" s="59" t="e">
        <f t="shared" si="0"/>
        <v>#DIV/0!</v>
      </c>
      <c r="K208" s="42"/>
      <c r="L208" s="42"/>
      <c r="M208" s="41"/>
      <c r="N208" s="41"/>
      <c r="O208" s="41"/>
    </row>
    <row r="209" spans="1:15">
      <c r="A209" s="65">
        <v>202</v>
      </c>
      <c r="B209" s="41"/>
      <c r="C209" s="41"/>
      <c r="D209" s="41"/>
      <c r="E209" s="70"/>
      <c r="F209" s="70"/>
      <c r="G209" s="43"/>
      <c r="H209" s="71"/>
      <c r="I209" s="72"/>
      <c r="J209" s="59" t="e">
        <f t="shared" si="0"/>
        <v>#DIV/0!</v>
      </c>
      <c r="K209" s="42"/>
      <c r="L209" s="42"/>
      <c r="M209" s="41"/>
      <c r="N209" s="41"/>
      <c r="O209" s="41"/>
    </row>
    <row r="210" spans="1:15">
      <c r="A210" s="24">
        <v>203</v>
      </c>
      <c r="B210" s="41"/>
      <c r="C210" s="41"/>
      <c r="D210" s="41"/>
      <c r="E210" s="70"/>
      <c r="F210" s="70"/>
      <c r="G210" s="43"/>
      <c r="H210" s="71"/>
      <c r="I210" s="72"/>
      <c r="J210" s="33" t="e">
        <f t="shared" si="0"/>
        <v>#DIV/0!</v>
      </c>
      <c r="K210" s="42"/>
      <c r="L210" s="42"/>
      <c r="M210" s="41"/>
      <c r="N210" s="41"/>
      <c r="O210" s="41"/>
    </row>
    <row r="211" spans="1:15">
      <c r="A211" s="24">
        <v>204</v>
      </c>
      <c r="B211" s="41"/>
      <c r="C211" s="41"/>
      <c r="D211" s="41"/>
      <c r="E211" s="70"/>
      <c r="F211" s="70"/>
      <c r="G211" s="43"/>
      <c r="H211" s="71"/>
      <c r="I211" s="72"/>
      <c r="J211" s="59" t="e">
        <f t="shared" si="0"/>
        <v>#DIV/0!</v>
      </c>
      <c r="K211" s="42"/>
      <c r="L211" s="42"/>
      <c r="M211" s="41"/>
      <c r="N211" s="41"/>
      <c r="O211" s="41"/>
    </row>
    <row r="212" spans="1:15">
      <c r="A212" s="24">
        <v>205</v>
      </c>
      <c r="B212" s="41"/>
      <c r="C212" s="41"/>
      <c r="D212" s="41"/>
      <c r="E212" s="70"/>
      <c r="F212" s="70"/>
      <c r="G212" s="43"/>
      <c r="H212" s="71"/>
      <c r="I212" s="72"/>
      <c r="J212" s="59" t="e">
        <f t="shared" si="0"/>
        <v>#DIV/0!</v>
      </c>
      <c r="K212" s="42"/>
      <c r="L212" s="42"/>
      <c r="M212" s="41"/>
      <c r="N212" s="41"/>
      <c r="O212" s="41"/>
    </row>
    <row r="213" spans="1:15">
      <c r="A213" s="65">
        <v>206</v>
      </c>
      <c r="B213" s="41"/>
      <c r="C213" s="41"/>
      <c r="D213" s="41"/>
      <c r="E213" s="70"/>
      <c r="F213" s="70"/>
      <c r="G213" s="43"/>
      <c r="H213" s="71"/>
      <c r="I213" s="72"/>
      <c r="J213" s="33" t="e">
        <f t="shared" si="0"/>
        <v>#DIV/0!</v>
      </c>
      <c r="K213" s="42"/>
      <c r="L213" s="42"/>
      <c r="M213" s="41"/>
      <c r="N213" s="41"/>
      <c r="O213" s="41"/>
    </row>
    <row r="214" spans="1:15">
      <c r="A214" s="65">
        <v>207</v>
      </c>
      <c r="B214" s="41"/>
      <c r="C214" s="41"/>
      <c r="D214" s="41"/>
      <c r="E214" s="70"/>
      <c r="F214" s="70"/>
      <c r="G214" s="43"/>
      <c r="H214" s="71"/>
      <c r="I214" s="72"/>
      <c r="J214" s="59" t="e">
        <f t="shared" si="0"/>
        <v>#DIV/0!</v>
      </c>
      <c r="K214" s="42"/>
      <c r="L214" s="42"/>
      <c r="M214" s="41"/>
      <c r="N214" s="41"/>
      <c r="O214" s="41"/>
    </row>
    <row r="215" spans="1:15">
      <c r="A215" s="24">
        <v>208</v>
      </c>
      <c r="B215" s="41"/>
      <c r="C215" s="41"/>
      <c r="D215" s="41"/>
      <c r="E215" s="70"/>
      <c r="F215" s="70"/>
      <c r="G215" s="43"/>
      <c r="H215" s="71"/>
      <c r="I215" s="72"/>
      <c r="J215" s="59" t="e">
        <f t="shared" si="0"/>
        <v>#DIV/0!</v>
      </c>
      <c r="K215" s="42"/>
      <c r="L215" s="42"/>
      <c r="M215" s="41"/>
      <c r="N215" s="41"/>
      <c r="O215" s="41"/>
    </row>
    <row r="216" spans="1:15">
      <c r="A216" s="24">
        <v>209</v>
      </c>
      <c r="B216" s="41"/>
      <c r="C216" s="41"/>
      <c r="D216" s="41"/>
      <c r="E216" s="70"/>
      <c r="F216" s="70"/>
      <c r="G216" s="43"/>
      <c r="H216" s="71"/>
      <c r="I216" s="72"/>
      <c r="J216" s="33" t="e">
        <f t="shared" si="0"/>
        <v>#DIV/0!</v>
      </c>
      <c r="K216" s="42"/>
      <c r="L216" s="42"/>
      <c r="M216" s="41"/>
      <c r="N216" s="41"/>
      <c r="O216" s="41"/>
    </row>
    <row r="217" spans="1:15">
      <c r="A217" s="24">
        <v>210</v>
      </c>
      <c r="B217" s="41"/>
      <c r="C217" s="41"/>
      <c r="D217" s="41"/>
      <c r="E217" s="70"/>
      <c r="F217" s="70"/>
      <c r="G217" s="43"/>
      <c r="H217" s="71"/>
      <c r="I217" s="72"/>
      <c r="J217" s="59" t="e">
        <f t="shared" si="0"/>
        <v>#DIV/0!</v>
      </c>
      <c r="K217" s="42"/>
      <c r="L217" s="42"/>
      <c r="M217" s="41"/>
      <c r="N217" s="41"/>
      <c r="O217" s="41"/>
    </row>
    <row r="218" spans="1:15">
      <c r="A218" s="65">
        <v>211</v>
      </c>
      <c r="B218" s="41"/>
      <c r="C218" s="41"/>
      <c r="D218" s="41"/>
      <c r="E218" s="70"/>
      <c r="F218" s="70"/>
      <c r="G218" s="43"/>
      <c r="H218" s="71"/>
      <c r="I218" s="72"/>
      <c r="J218" s="59" t="e">
        <f t="shared" si="0"/>
        <v>#DIV/0!</v>
      </c>
      <c r="K218" s="42"/>
      <c r="L218" s="42"/>
      <c r="M218" s="41"/>
      <c r="N218" s="41"/>
      <c r="O218" s="41"/>
    </row>
    <row r="219" spans="1:15">
      <c r="A219" s="65">
        <v>212</v>
      </c>
      <c r="B219" s="41"/>
      <c r="C219" s="41"/>
      <c r="D219" s="41"/>
      <c r="E219" s="70"/>
      <c r="F219" s="70"/>
      <c r="G219" s="43"/>
      <c r="H219" s="71"/>
      <c r="I219" s="72"/>
      <c r="J219" s="33" t="e">
        <f t="shared" si="0"/>
        <v>#DIV/0!</v>
      </c>
      <c r="K219" s="42"/>
      <c r="L219" s="42"/>
      <c r="M219" s="41"/>
      <c r="N219" s="41"/>
      <c r="O219" s="41"/>
    </row>
    <row r="220" spans="1:15">
      <c r="A220" s="24">
        <v>213</v>
      </c>
      <c r="B220" s="41"/>
      <c r="C220" s="41"/>
      <c r="D220" s="41"/>
      <c r="E220" s="70"/>
      <c r="F220" s="70"/>
      <c r="G220" s="43"/>
      <c r="H220" s="71"/>
      <c r="I220" s="72"/>
      <c r="J220" s="59" t="e">
        <f t="shared" si="0"/>
        <v>#DIV/0!</v>
      </c>
      <c r="K220" s="42"/>
      <c r="L220" s="42"/>
      <c r="M220" s="41"/>
      <c r="N220" s="41"/>
      <c r="O220" s="41"/>
    </row>
    <row r="221" spans="1:15">
      <c r="A221" s="24">
        <v>214</v>
      </c>
      <c r="B221" s="41"/>
      <c r="C221" s="41"/>
      <c r="D221" s="41"/>
      <c r="E221" s="70"/>
      <c r="F221" s="70"/>
      <c r="G221" s="43"/>
      <c r="H221" s="71"/>
      <c r="I221" s="72"/>
      <c r="J221" s="59" t="e">
        <f t="shared" si="0"/>
        <v>#DIV/0!</v>
      </c>
      <c r="K221" s="42"/>
      <c r="L221" s="42"/>
      <c r="M221" s="41"/>
      <c r="N221" s="41"/>
      <c r="O221" s="41"/>
    </row>
    <row r="222" spans="1:15">
      <c r="A222" s="24">
        <v>215</v>
      </c>
      <c r="B222" s="41"/>
      <c r="C222" s="41"/>
      <c r="D222" s="41"/>
      <c r="E222" s="70"/>
      <c r="F222" s="70"/>
      <c r="G222" s="43"/>
      <c r="H222" s="71"/>
      <c r="I222" s="72"/>
      <c r="J222" s="33" t="e">
        <f t="shared" si="0"/>
        <v>#DIV/0!</v>
      </c>
      <c r="K222" s="42"/>
      <c r="L222" s="42"/>
      <c r="M222" s="41"/>
      <c r="N222" s="41"/>
      <c r="O222" s="41"/>
    </row>
    <row r="223" spans="1:15">
      <c r="A223" s="65">
        <v>216</v>
      </c>
      <c r="B223" s="41"/>
      <c r="C223" s="41"/>
      <c r="D223" s="41"/>
      <c r="E223" s="70"/>
      <c r="F223" s="70"/>
      <c r="G223" s="43"/>
      <c r="H223" s="71"/>
      <c r="I223" s="72"/>
      <c r="J223" s="59" t="e">
        <f t="shared" si="0"/>
        <v>#DIV/0!</v>
      </c>
      <c r="K223" s="42"/>
      <c r="L223" s="42"/>
      <c r="M223" s="41"/>
      <c r="N223" s="41"/>
      <c r="O223" s="41"/>
    </row>
    <row r="224" spans="1:15">
      <c r="A224" s="65">
        <v>217</v>
      </c>
      <c r="B224" s="41"/>
      <c r="C224" s="41"/>
      <c r="D224" s="41"/>
      <c r="E224" s="70"/>
      <c r="F224" s="70"/>
      <c r="G224" s="43"/>
      <c r="H224" s="71"/>
      <c r="I224" s="72"/>
      <c r="J224" s="59" t="e">
        <f t="shared" si="0"/>
        <v>#DIV/0!</v>
      </c>
      <c r="K224" s="42"/>
      <c r="L224" s="42"/>
      <c r="M224" s="41"/>
      <c r="N224" s="41"/>
      <c r="O224" s="41"/>
    </row>
    <row r="225" spans="1:15">
      <c r="A225" s="24">
        <v>218</v>
      </c>
      <c r="B225" s="41"/>
      <c r="C225" s="41"/>
      <c r="D225" s="41"/>
      <c r="E225" s="70"/>
      <c r="F225" s="70"/>
      <c r="G225" s="43"/>
      <c r="H225" s="71"/>
      <c r="I225" s="72"/>
      <c r="J225" s="33" t="e">
        <f t="shared" si="0"/>
        <v>#DIV/0!</v>
      </c>
      <c r="K225" s="42"/>
      <c r="L225" s="42"/>
      <c r="M225" s="41"/>
      <c r="N225" s="41"/>
      <c r="O225" s="41"/>
    </row>
    <row r="226" spans="1:15">
      <c r="A226" s="24">
        <v>219</v>
      </c>
      <c r="B226" s="41"/>
      <c r="C226" s="41"/>
      <c r="D226" s="41"/>
      <c r="E226" s="70"/>
      <c r="F226" s="70"/>
      <c r="G226" s="43"/>
      <c r="H226" s="71"/>
      <c r="I226" s="72"/>
      <c r="J226" s="59" t="e">
        <f t="shared" si="0"/>
        <v>#DIV/0!</v>
      </c>
      <c r="K226" s="42"/>
      <c r="L226" s="42"/>
      <c r="M226" s="41"/>
      <c r="N226" s="41"/>
      <c r="O226" s="41"/>
    </row>
    <row r="227" spans="1:15">
      <c r="A227" s="24">
        <v>220</v>
      </c>
      <c r="B227" s="41"/>
      <c r="C227" s="41"/>
      <c r="D227" s="41"/>
      <c r="E227" s="70"/>
      <c r="F227" s="70"/>
      <c r="G227" s="43"/>
      <c r="H227" s="71"/>
      <c r="I227" s="72"/>
      <c r="J227" s="59" t="e">
        <f t="shared" si="0"/>
        <v>#DIV/0!</v>
      </c>
      <c r="K227" s="42"/>
      <c r="L227" s="42"/>
      <c r="M227" s="41"/>
      <c r="N227" s="41"/>
      <c r="O227" s="41"/>
    </row>
    <row r="228" spans="1:15">
      <c r="A228" s="65">
        <v>221</v>
      </c>
      <c r="B228" s="41"/>
      <c r="C228" s="41"/>
      <c r="D228" s="41"/>
      <c r="E228" s="70"/>
      <c r="F228" s="70"/>
      <c r="G228" s="43"/>
      <c r="H228" s="71"/>
      <c r="I228" s="72"/>
      <c r="J228" s="33" t="e">
        <f t="shared" si="0"/>
        <v>#DIV/0!</v>
      </c>
      <c r="K228" s="42"/>
      <c r="L228" s="42"/>
      <c r="M228" s="41"/>
      <c r="N228" s="41"/>
      <c r="O228" s="41"/>
    </row>
    <row r="229" spans="1:15">
      <c r="A229" s="65">
        <v>222</v>
      </c>
      <c r="B229" s="41"/>
      <c r="C229" s="41"/>
      <c r="D229" s="41"/>
      <c r="E229" s="70"/>
      <c r="F229" s="70"/>
      <c r="G229" s="43"/>
      <c r="H229" s="71"/>
      <c r="I229" s="72"/>
      <c r="J229" s="59" t="e">
        <f t="shared" si="0"/>
        <v>#DIV/0!</v>
      </c>
      <c r="K229" s="42"/>
      <c r="L229" s="42"/>
      <c r="M229" s="41"/>
      <c r="N229" s="41"/>
      <c r="O229" s="41"/>
    </row>
    <row r="230" spans="1:15">
      <c r="A230" s="24">
        <v>223</v>
      </c>
      <c r="B230" s="41"/>
      <c r="C230" s="41"/>
      <c r="D230" s="41"/>
      <c r="E230" s="70"/>
      <c r="F230" s="70"/>
      <c r="G230" s="43"/>
      <c r="H230" s="71"/>
      <c r="I230" s="72"/>
      <c r="J230" s="59" t="e">
        <f t="shared" si="0"/>
        <v>#DIV/0!</v>
      </c>
      <c r="K230" s="42"/>
      <c r="L230" s="42"/>
      <c r="M230" s="41"/>
      <c r="N230" s="41"/>
      <c r="O230" s="41"/>
    </row>
    <row r="231" spans="1:15">
      <c r="A231" s="24">
        <v>224</v>
      </c>
      <c r="B231" s="41"/>
      <c r="C231" s="41"/>
      <c r="D231" s="41"/>
      <c r="E231" s="70"/>
      <c r="F231" s="70"/>
      <c r="G231" s="43"/>
      <c r="H231" s="71"/>
      <c r="I231" s="72"/>
      <c r="J231" s="33" t="e">
        <f t="shared" si="0"/>
        <v>#DIV/0!</v>
      </c>
      <c r="K231" s="42"/>
      <c r="L231" s="42"/>
      <c r="M231" s="41"/>
      <c r="N231" s="41"/>
      <c r="O231" s="41"/>
    </row>
    <row r="232" spans="1:15">
      <c r="A232" s="24">
        <v>225</v>
      </c>
      <c r="B232" s="41"/>
      <c r="C232" s="41"/>
      <c r="D232" s="41"/>
      <c r="E232" s="70"/>
      <c r="F232" s="70"/>
      <c r="G232" s="43"/>
      <c r="H232" s="71"/>
      <c r="I232" s="72"/>
      <c r="J232" s="59" t="e">
        <f t="shared" si="0"/>
        <v>#DIV/0!</v>
      </c>
      <c r="K232" s="42"/>
      <c r="L232" s="42"/>
      <c r="M232" s="41"/>
      <c r="N232" s="41"/>
      <c r="O232" s="41"/>
    </row>
    <row r="233" spans="1:15">
      <c r="A233" s="65">
        <v>226</v>
      </c>
      <c r="B233" s="41"/>
      <c r="C233" s="41"/>
      <c r="D233" s="41"/>
      <c r="E233" s="70"/>
      <c r="F233" s="70"/>
      <c r="G233" s="43"/>
      <c r="H233" s="71"/>
      <c r="I233" s="72"/>
      <c r="J233" s="59" t="e">
        <f t="shared" si="0"/>
        <v>#DIV/0!</v>
      </c>
      <c r="K233" s="42"/>
      <c r="L233" s="42"/>
      <c r="M233" s="41"/>
      <c r="N233" s="41"/>
      <c r="O233" s="41"/>
    </row>
    <row r="234" spans="1:15">
      <c r="A234" s="65">
        <v>227</v>
      </c>
      <c r="B234" s="41"/>
      <c r="C234" s="41"/>
      <c r="D234" s="41"/>
      <c r="E234" s="70"/>
      <c r="F234" s="70"/>
      <c r="G234" s="43"/>
      <c r="H234" s="71"/>
      <c r="I234" s="72"/>
      <c r="J234" s="33" t="e">
        <f t="shared" si="0"/>
        <v>#DIV/0!</v>
      </c>
      <c r="K234" s="42"/>
      <c r="L234" s="42"/>
      <c r="M234" s="41"/>
      <c r="N234" s="41"/>
      <c r="O234" s="41"/>
    </row>
    <row r="235" spans="1:15">
      <c r="A235" s="24">
        <v>228</v>
      </c>
      <c r="B235" s="41"/>
      <c r="C235" s="41"/>
      <c r="D235" s="41"/>
      <c r="E235" s="70"/>
      <c r="F235" s="70"/>
      <c r="G235" s="43"/>
      <c r="H235" s="71"/>
      <c r="I235" s="72"/>
      <c r="J235" s="59" t="e">
        <f t="shared" si="0"/>
        <v>#DIV/0!</v>
      </c>
      <c r="K235" s="42"/>
      <c r="L235" s="42"/>
      <c r="M235" s="41"/>
      <c r="N235" s="41"/>
      <c r="O235" s="41"/>
    </row>
    <row r="236" spans="1:15">
      <c r="A236" s="24">
        <v>229</v>
      </c>
      <c r="B236" s="41"/>
      <c r="C236" s="41"/>
      <c r="D236" s="41"/>
      <c r="E236" s="70"/>
      <c r="F236" s="70"/>
      <c r="G236" s="43"/>
      <c r="H236" s="71"/>
      <c r="I236" s="72"/>
      <c r="J236" s="59" t="e">
        <f t="shared" si="0"/>
        <v>#DIV/0!</v>
      </c>
      <c r="K236" s="42"/>
      <c r="L236" s="42"/>
      <c r="M236" s="41"/>
      <c r="N236" s="41"/>
      <c r="O236" s="41"/>
    </row>
    <row r="237" spans="1:15">
      <c r="A237" s="24">
        <v>230</v>
      </c>
      <c r="B237" s="41"/>
      <c r="C237" s="41"/>
      <c r="D237" s="41"/>
      <c r="E237" s="70"/>
      <c r="F237" s="70"/>
      <c r="G237" s="43"/>
      <c r="H237" s="71"/>
      <c r="I237" s="72"/>
      <c r="J237" s="33" t="e">
        <f t="shared" si="0"/>
        <v>#DIV/0!</v>
      </c>
      <c r="K237" s="42"/>
      <c r="L237" s="42"/>
      <c r="M237" s="41"/>
      <c r="N237" s="41"/>
      <c r="O237" s="41"/>
    </row>
    <row r="238" spans="1:15">
      <c r="A238" s="65">
        <v>231</v>
      </c>
      <c r="B238" s="41"/>
      <c r="C238" s="41"/>
      <c r="D238" s="41"/>
      <c r="E238" s="70"/>
      <c r="F238" s="70"/>
      <c r="G238" s="43"/>
      <c r="H238" s="71"/>
      <c r="I238" s="72"/>
      <c r="J238" s="59" t="e">
        <f t="shared" si="0"/>
        <v>#DIV/0!</v>
      </c>
      <c r="K238" s="42"/>
      <c r="L238" s="42"/>
      <c r="M238" s="41"/>
      <c r="N238" s="41"/>
      <c r="O238" s="41"/>
    </row>
    <row r="239" spans="1:15">
      <c r="A239" s="65">
        <v>232</v>
      </c>
      <c r="B239" s="41"/>
      <c r="C239" s="41"/>
      <c r="D239" s="41"/>
      <c r="E239" s="70"/>
      <c r="F239" s="70"/>
      <c r="G239" s="43"/>
      <c r="H239" s="71"/>
      <c r="I239" s="72"/>
      <c r="J239" s="59" t="e">
        <f t="shared" si="0"/>
        <v>#DIV/0!</v>
      </c>
      <c r="K239" s="42"/>
      <c r="L239" s="42"/>
      <c r="M239" s="41"/>
      <c r="N239" s="41"/>
      <c r="O239" s="41"/>
    </row>
    <row r="240" spans="1:15">
      <c r="A240" s="24">
        <v>233</v>
      </c>
      <c r="B240" s="41"/>
      <c r="C240" s="41"/>
      <c r="D240" s="41"/>
      <c r="E240" s="70"/>
      <c r="F240" s="70"/>
      <c r="G240" s="43"/>
      <c r="H240" s="71"/>
      <c r="I240" s="72"/>
      <c r="J240" s="33" t="e">
        <f t="shared" si="0"/>
        <v>#DIV/0!</v>
      </c>
      <c r="K240" s="42"/>
      <c r="L240" s="42"/>
      <c r="M240" s="41"/>
      <c r="N240" s="41"/>
      <c r="O240" s="41"/>
    </row>
    <row r="241" spans="1:15">
      <c r="A241" s="24">
        <v>234</v>
      </c>
      <c r="B241" s="41"/>
      <c r="C241" s="41"/>
      <c r="D241" s="41"/>
      <c r="E241" s="70"/>
      <c r="F241" s="70"/>
      <c r="G241" s="43"/>
      <c r="H241" s="71"/>
      <c r="I241" s="72"/>
      <c r="J241" s="59" t="e">
        <f t="shared" si="0"/>
        <v>#DIV/0!</v>
      </c>
      <c r="K241" s="42"/>
      <c r="L241" s="42"/>
      <c r="M241" s="41"/>
      <c r="N241" s="41"/>
      <c r="O241" s="41"/>
    </row>
    <row r="242" spans="1:15">
      <c r="A242" s="24">
        <v>235</v>
      </c>
      <c r="B242" s="41"/>
      <c r="C242" s="41"/>
      <c r="D242" s="41"/>
      <c r="E242" s="70"/>
      <c r="F242" s="70"/>
      <c r="G242" s="43"/>
      <c r="H242" s="71"/>
      <c r="I242" s="72"/>
      <c r="J242" s="59" t="e">
        <f t="shared" si="0"/>
        <v>#DIV/0!</v>
      </c>
      <c r="K242" s="42"/>
      <c r="L242" s="42"/>
      <c r="M242" s="41"/>
      <c r="N242" s="41"/>
      <c r="O242" s="41"/>
    </row>
    <row r="243" spans="1:15">
      <c r="A243" s="65">
        <v>236</v>
      </c>
      <c r="B243" s="41"/>
      <c r="C243" s="41"/>
      <c r="D243" s="41"/>
      <c r="E243" s="70"/>
      <c r="F243" s="70"/>
      <c r="G243" s="43"/>
      <c r="H243" s="71"/>
      <c r="I243" s="72"/>
      <c r="J243" s="33" t="e">
        <f t="shared" si="0"/>
        <v>#DIV/0!</v>
      </c>
      <c r="K243" s="42"/>
      <c r="L243" s="42"/>
      <c r="M243" s="41"/>
      <c r="N243" s="41"/>
      <c r="O243" s="41"/>
    </row>
    <row r="244" spans="1:15">
      <c r="A244" s="65">
        <v>237</v>
      </c>
      <c r="B244" s="41"/>
      <c r="C244" s="41"/>
      <c r="D244" s="41"/>
      <c r="E244" s="70"/>
      <c r="F244" s="70"/>
      <c r="G244" s="43"/>
      <c r="H244" s="71"/>
      <c r="I244" s="72"/>
      <c r="J244" s="59" t="e">
        <f t="shared" si="0"/>
        <v>#DIV/0!</v>
      </c>
      <c r="K244" s="42"/>
      <c r="L244" s="42"/>
      <c r="M244" s="41"/>
      <c r="N244" s="41"/>
      <c r="O244" s="41"/>
    </row>
    <row r="245" spans="1:15">
      <c r="A245" s="24">
        <v>238</v>
      </c>
      <c r="B245" s="41"/>
      <c r="C245" s="41"/>
      <c r="D245" s="41"/>
      <c r="E245" s="70"/>
      <c r="F245" s="70"/>
      <c r="G245" s="43"/>
      <c r="H245" s="71"/>
      <c r="I245" s="72"/>
      <c r="J245" s="59" t="e">
        <f t="shared" si="0"/>
        <v>#DIV/0!</v>
      </c>
      <c r="K245" s="42"/>
      <c r="L245" s="42"/>
      <c r="M245" s="41"/>
      <c r="N245" s="41"/>
      <c r="O245" s="41"/>
    </row>
    <row r="246" spans="1:15">
      <c r="A246" s="24">
        <v>239</v>
      </c>
      <c r="B246" s="41"/>
      <c r="C246" s="41"/>
      <c r="D246" s="41"/>
      <c r="E246" s="70"/>
      <c r="F246" s="70"/>
      <c r="G246" s="43"/>
      <c r="H246" s="71"/>
      <c r="I246" s="72"/>
      <c r="J246" s="33" t="e">
        <f t="shared" si="0"/>
        <v>#DIV/0!</v>
      </c>
      <c r="K246" s="42"/>
      <c r="L246" s="42"/>
      <c r="M246" s="41"/>
      <c r="N246" s="41"/>
      <c r="O246" s="41"/>
    </row>
    <row r="247" spans="1:15">
      <c r="A247" s="24">
        <v>240</v>
      </c>
      <c r="B247" s="41"/>
      <c r="C247" s="41"/>
      <c r="D247" s="41"/>
      <c r="E247" s="70"/>
      <c r="F247" s="70"/>
      <c r="G247" s="43"/>
      <c r="H247" s="71"/>
      <c r="I247" s="72"/>
      <c r="J247" s="59" t="e">
        <f t="shared" si="0"/>
        <v>#DIV/0!</v>
      </c>
      <c r="K247" s="42"/>
      <c r="L247" s="42"/>
      <c r="M247" s="41"/>
      <c r="N247" s="41"/>
      <c r="O247" s="41"/>
    </row>
    <row r="248" spans="1:15">
      <c r="A248" s="65">
        <v>241</v>
      </c>
      <c r="B248" s="41"/>
      <c r="C248" s="41"/>
      <c r="D248" s="41"/>
      <c r="E248" s="70"/>
      <c r="F248" s="70"/>
      <c r="G248" s="43"/>
      <c r="H248" s="71"/>
      <c r="I248" s="72"/>
      <c r="J248" s="59" t="e">
        <f t="shared" si="0"/>
        <v>#DIV/0!</v>
      </c>
      <c r="K248" s="42"/>
      <c r="L248" s="42"/>
      <c r="M248" s="41"/>
      <c r="N248" s="41"/>
      <c r="O248" s="41"/>
    </row>
    <row r="249" spans="1:15">
      <c r="A249" s="65">
        <v>242</v>
      </c>
      <c r="B249" s="41"/>
      <c r="C249" s="41"/>
      <c r="D249" s="41"/>
      <c r="E249" s="70"/>
      <c r="F249" s="70"/>
      <c r="G249" s="43"/>
      <c r="H249" s="71"/>
      <c r="I249" s="72"/>
      <c r="J249" s="33" t="e">
        <f t="shared" si="0"/>
        <v>#DIV/0!</v>
      </c>
      <c r="K249" s="42"/>
      <c r="L249" s="42"/>
      <c r="M249" s="41"/>
      <c r="N249" s="41"/>
      <c r="O249" s="41"/>
    </row>
    <row r="250" spans="1:15">
      <c r="A250" s="24">
        <v>243</v>
      </c>
      <c r="B250" s="41"/>
      <c r="C250" s="41"/>
      <c r="D250" s="41"/>
      <c r="E250" s="70"/>
      <c r="F250" s="70"/>
      <c r="G250" s="43"/>
      <c r="H250" s="71"/>
      <c r="I250" s="72"/>
      <c r="J250" s="59" t="e">
        <f t="shared" si="0"/>
        <v>#DIV/0!</v>
      </c>
      <c r="K250" s="42"/>
      <c r="L250" s="42"/>
      <c r="M250" s="41"/>
      <c r="N250" s="41"/>
      <c r="O250" s="41"/>
    </row>
    <row r="251" spans="1:15">
      <c r="A251" s="24">
        <v>244</v>
      </c>
      <c r="B251" s="41"/>
      <c r="C251" s="41"/>
      <c r="D251" s="41"/>
      <c r="E251" s="70"/>
      <c r="F251" s="70"/>
      <c r="G251" s="43"/>
      <c r="H251" s="71"/>
      <c r="I251" s="72"/>
      <c r="J251" s="59" t="e">
        <f t="shared" si="0"/>
        <v>#DIV/0!</v>
      </c>
      <c r="K251" s="42"/>
      <c r="L251" s="42"/>
      <c r="M251" s="41"/>
      <c r="N251" s="41"/>
      <c r="O251" s="41"/>
    </row>
    <row r="252" spans="1:15">
      <c r="A252" s="24">
        <v>245</v>
      </c>
      <c r="B252" s="41"/>
      <c r="C252" s="41"/>
      <c r="D252" s="41"/>
      <c r="E252" s="70"/>
      <c r="F252" s="70"/>
      <c r="G252" s="43"/>
      <c r="H252" s="71"/>
      <c r="I252" s="72"/>
      <c r="J252" s="33" t="e">
        <f t="shared" si="0"/>
        <v>#DIV/0!</v>
      </c>
      <c r="K252" s="42"/>
      <c r="L252" s="42"/>
      <c r="M252" s="41"/>
      <c r="N252" s="41"/>
      <c r="O252" s="41"/>
    </row>
    <row r="253" spans="1:15">
      <c r="A253" s="65">
        <v>246</v>
      </c>
      <c r="B253" s="41"/>
      <c r="C253" s="41"/>
      <c r="D253" s="41"/>
      <c r="E253" s="70"/>
      <c r="F253" s="70"/>
      <c r="G253" s="43"/>
      <c r="H253" s="71"/>
      <c r="I253" s="72"/>
      <c r="J253" s="59" t="e">
        <f t="shared" si="0"/>
        <v>#DIV/0!</v>
      </c>
      <c r="K253" s="42"/>
      <c r="L253" s="42"/>
      <c r="M253" s="41"/>
      <c r="N253" s="41"/>
      <c r="O253" s="41"/>
    </row>
    <row r="254" spans="1:15">
      <c r="A254" s="65">
        <v>247</v>
      </c>
      <c r="B254" s="41"/>
      <c r="C254" s="41"/>
      <c r="D254" s="41"/>
      <c r="E254" s="70"/>
      <c r="F254" s="70"/>
      <c r="G254" s="43"/>
      <c r="H254" s="71"/>
      <c r="I254" s="72"/>
      <c r="J254" s="59" t="e">
        <f t="shared" ref="J254:J317" si="1">H254/I254</f>
        <v>#DIV/0!</v>
      </c>
      <c r="K254" s="42"/>
      <c r="L254" s="42"/>
      <c r="M254" s="41"/>
      <c r="N254" s="41"/>
      <c r="O254" s="41"/>
    </row>
    <row r="255" spans="1:15">
      <c r="A255" s="24">
        <v>248</v>
      </c>
      <c r="B255" s="41"/>
      <c r="C255" s="41"/>
      <c r="D255" s="41"/>
      <c r="E255" s="70"/>
      <c r="F255" s="70"/>
      <c r="G255" s="43"/>
      <c r="H255" s="71"/>
      <c r="I255" s="72"/>
      <c r="J255" s="33" t="e">
        <f t="shared" si="1"/>
        <v>#DIV/0!</v>
      </c>
      <c r="K255" s="42"/>
      <c r="L255" s="42"/>
      <c r="M255" s="41"/>
      <c r="N255" s="41"/>
      <c r="O255" s="41"/>
    </row>
    <row r="256" spans="1:15">
      <c r="A256" s="24">
        <v>249</v>
      </c>
      <c r="B256" s="41"/>
      <c r="C256" s="41"/>
      <c r="D256" s="41"/>
      <c r="E256" s="70"/>
      <c r="F256" s="70"/>
      <c r="G256" s="43"/>
      <c r="H256" s="71"/>
      <c r="I256" s="72"/>
      <c r="J256" s="59" t="e">
        <f t="shared" si="1"/>
        <v>#DIV/0!</v>
      </c>
      <c r="K256" s="42"/>
      <c r="L256" s="42"/>
      <c r="M256" s="41"/>
      <c r="N256" s="41"/>
      <c r="O256" s="41"/>
    </row>
    <row r="257" spans="1:15">
      <c r="A257" s="24">
        <v>250</v>
      </c>
      <c r="B257" s="41"/>
      <c r="C257" s="41"/>
      <c r="D257" s="41"/>
      <c r="E257" s="70"/>
      <c r="F257" s="70"/>
      <c r="G257" s="43"/>
      <c r="H257" s="71"/>
      <c r="I257" s="72"/>
      <c r="J257" s="59" t="e">
        <f t="shared" si="1"/>
        <v>#DIV/0!</v>
      </c>
      <c r="K257" s="42"/>
      <c r="L257" s="42"/>
      <c r="M257" s="41"/>
      <c r="N257" s="41"/>
      <c r="O257" s="41"/>
    </row>
    <row r="258" spans="1:15">
      <c r="A258" s="65">
        <v>251</v>
      </c>
      <c r="B258" s="41"/>
      <c r="C258" s="41"/>
      <c r="D258" s="41"/>
      <c r="E258" s="70"/>
      <c r="F258" s="70"/>
      <c r="G258" s="43"/>
      <c r="H258" s="71"/>
      <c r="I258" s="72"/>
      <c r="J258" s="33" t="e">
        <f t="shared" si="1"/>
        <v>#DIV/0!</v>
      </c>
      <c r="K258" s="42"/>
      <c r="L258" s="42"/>
      <c r="M258" s="41"/>
      <c r="N258" s="41"/>
      <c r="O258" s="41"/>
    </row>
    <row r="259" spans="1:15">
      <c r="A259" s="65">
        <v>252</v>
      </c>
      <c r="B259" s="41"/>
      <c r="C259" s="41"/>
      <c r="D259" s="41"/>
      <c r="E259" s="70"/>
      <c r="F259" s="70"/>
      <c r="G259" s="43"/>
      <c r="H259" s="71"/>
      <c r="I259" s="72"/>
      <c r="J259" s="59" t="e">
        <f t="shared" si="1"/>
        <v>#DIV/0!</v>
      </c>
      <c r="K259" s="42"/>
      <c r="L259" s="42"/>
      <c r="M259" s="41"/>
      <c r="N259" s="41"/>
      <c r="O259" s="41"/>
    </row>
    <row r="260" spans="1:15">
      <c r="A260" s="24">
        <v>253</v>
      </c>
      <c r="B260" s="41"/>
      <c r="C260" s="41"/>
      <c r="D260" s="41"/>
      <c r="E260" s="70"/>
      <c r="F260" s="70"/>
      <c r="G260" s="43"/>
      <c r="H260" s="71"/>
      <c r="I260" s="72"/>
      <c r="J260" s="59" t="e">
        <f t="shared" si="1"/>
        <v>#DIV/0!</v>
      </c>
      <c r="K260" s="42"/>
      <c r="L260" s="42"/>
      <c r="M260" s="41"/>
      <c r="N260" s="41"/>
      <c r="O260" s="41"/>
    </row>
    <row r="261" spans="1:15">
      <c r="A261" s="24">
        <v>254</v>
      </c>
      <c r="B261" s="41"/>
      <c r="C261" s="41"/>
      <c r="D261" s="41"/>
      <c r="E261" s="70"/>
      <c r="F261" s="70"/>
      <c r="G261" s="43"/>
      <c r="H261" s="71"/>
      <c r="I261" s="72"/>
      <c r="J261" s="33" t="e">
        <f t="shared" si="1"/>
        <v>#DIV/0!</v>
      </c>
      <c r="K261" s="42"/>
      <c r="L261" s="42"/>
      <c r="M261" s="41"/>
      <c r="N261" s="41"/>
      <c r="O261" s="41"/>
    </row>
    <row r="262" spans="1:15">
      <c r="A262" s="24">
        <v>255</v>
      </c>
      <c r="B262" s="41"/>
      <c r="C262" s="41"/>
      <c r="D262" s="41"/>
      <c r="E262" s="70"/>
      <c r="F262" s="70"/>
      <c r="G262" s="43"/>
      <c r="H262" s="71"/>
      <c r="I262" s="72"/>
      <c r="J262" s="59" t="e">
        <f t="shared" si="1"/>
        <v>#DIV/0!</v>
      </c>
      <c r="K262" s="42"/>
      <c r="L262" s="42"/>
      <c r="M262" s="41"/>
      <c r="N262" s="41"/>
      <c r="O262" s="41"/>
    </row>
    <row r="263" spans="1:15">
      <c r="A263" s="65">
        <v>256</v>
      </c>
      <c r="B263" s="41"/>
      <c r="C263" s="41"/>
      <c r="D263" s="41"/>
      <c r="E263" s="70"/>
      <c r="F263" s="70"/>
      <c r="G263" s="43"/>
      <c r="H263" s="71"/>
      <c r="I263" s="72"/>
      <c r="J263" s="59" t="e">
        <f t="shared" si="1"/>
        <v>#DIV/0!</v>
      </c>
      <c r="K263" s="42"/>
      <c r="L263" s="42"/>
      <c r="M263" s="41"/>
      <c r="N263" s="41"/>
      <c r="O263" s="41"/>
    </row>
    <row r="264" spans="1:15">
      <c r="A264" s="65">
        <v>257</v>
      </c>
      <c r="B264" s="41"/>
      <c r="C264" s="41"/>
      <c r="D264" s="41"/>
      <c r="E264" s="70"/>
      <c r="F264" s="70"/>
      <c r="G264" s="43"/>
      <c r="H264" s="71"/>
      <c r="I264" s="72"/>
      <c r="J264" s="33" t="e">
        <f t="shared" si="1"/>
        <v>#DIV/0!</v>
      </c>
      <c r="K264" s="42"/>
      <c r="L264" s="42"/>
      <c r="M264" s="41"/>
      <c r="N264" s="41"/>
      <c r="O264" s="41"/>
    </row>
    <row r="265" spans="1:15">
      <c r="A265" s="24">
        <v>258</v>
      </c>
      <c r="B265" s="41"/>
      <c r="C265" s="41"/>
      <c r="D265" s="41"/>
      <c r="E265" s="70"/>
      <c r="F265" s="70"/>
      <c r="G265" s="43"/>
      <c r="H265" s="71"/>
      <c r="I265" s="72"/>
      <c r="J265" s="59" t="e">
        <f t="shared" si="1"/>
        <v>#DIV/0!</v>
      </c>
      <c r="K265" s="42"/>
      <c r="L265" s="42"/>
      <c r="M265" s="41"/>
      <c r="N265" s="41"/>
      <c r="O265" s="41"/>
    </row>
    <row r="266" spans="1:15">
      <c r="A266" s="24">
        <v>259</v>
      </c>
      <c r="B266" s="41"/>
      <c r="C266" s="41"/>
      <c r="D266" s="41"/>
      <c r="E266" s="70"/>
      <c r="F266" s="70"/>
      <c r="G266" s="43"/>
      <c r="H266" s="71"/>
      <c r="I266" s="72"/>
      <c r="J266" s="59" t="e">
        <f t="shared" si="1"/>
        <v>#DIV/0!</v>
      </c>
      <c r="K266" s="42"/>
      <c r="L266" s="42"/>
      <c r="M266" s="41"/>
      <c r="N266" s="41"/>
      <c r="O266" s="41"/>
    </row>
    <row r="267" spans="1:15">
      <c r="A267" s="24">
        <v>260</v>
      </c>
      <c r="B267" s="41"/>
      <c r="C267" s="41"/>
      <c r="D267" s="41"/>
      <c r="E267" s="70"/>
      <c r="F267" s="70"/>
      <c r="G267" s="43"/>
      <c r="H267" s="71"/>
      <c r="I267" s="72"/>
      <c r="J267" s="33" t="e">
        <f t="shared" si="1"/>
        <v>#DIV/0!</v>
      </c>
      <c r="K267" s="42"/>
      <c r="L267" s="42"/>
      <c r="M267" s="41"/>
      <c r="N267" s="41"/>
      <c r="O267" s="41"/>
    </row>
    <row r="268" spans="1:15">
      <c r="A268" s="65">
        <v>261</v>
      </c>
      <c r="B268" s="41"/>
      <c r="C268" s="41"/>
      <c r="D268" s="41"/>
      <c r="E268" s="70"/>
      <c r="F268" s="70"/>
      <c r="G268" s="43"/>
      <c r="H268" s="71"/>
      <c r="I268" s="72"/>
      <c r="J268" s="59" t="e">
        <f t="shared" si="1"/>
        <v>#DIV/0!</v>
      </c>
      <c r="K268" s="42"/>
      <c r="L268" s="42"/>
      <c r="M268" s="41"/>
      <c r="N268" s="41"/>
      <c r="O268" s="41"/>
    </row>
    <row r="269" spans="1:15">
      <c r="A269" s="65">
        <v>262</v>
      </c>
      <c r="B269" s="41"/>
      <c r="C269" s="41"/>
      <c r="D269" s="41"/>
      <c r="E269" s="70"/>
      <c r="F269" s="70"/>
      <c r="G269" s="43"/>
      <c r="H269" s="71"/>
      <c r="I269" s="72"/>
      <c r="J269" s="59" t="e">
        <f t="shared" si="1"/>
        <v>#DIV/0!</v>
      </c>
      <c r="K269" s="42"/>
      <c r="L269" s="42"/>
      <c r="M269" s="41"/>
      <c r="N269" s="41"/>
      <c r="O269" s="41"/>
    </row>
    <row r="270" spans="1:15">
      <c r="A270" s="24">
        <v>263</v>
      </c>
      <c r="B270" s="41"/>
      <c r="C270" s="41"/>
      <c r="D270" s="41"/>
      <c r="E270" s="70"/>
      <c r="F270" s="70"/>
      <c r="G270" s="43"/>
      <c r="H270" s="71"/>
      <c r="I270" s="72"/>
      <c r="J270" s="33" t="e">
        <f t="shared" si="1"/>
        <v>#DIV/0!</v>
      </c>
      <c r="K270" s="42"/>
      <c r="L270" s="42"/>
      <c r="M270" s="41"/>
      <c r="N270" s="41"/>
      <c r="O270" s="41"/>
    </row>
    <row r="271" spans="1:15">
      <c r="A271" s="24">
        <v>264</v>
      </c>
      <c r="B271" s="41"/>
      <c r="C271" s="41"/>
      <c r="D271" s="41"/>
      <c r="E271" s="70"/>
      <c r="F271" s="70"/>
      <c r="G271" s="43"/>
      <c r="H271" s="71"/>
      <c r="I271" s="72"/>
      <c r="J271" s="59" t="e">
        <f t="shared" si="1"/>
        <v>#DIV/0!</v>
      </c>
      <c r="K271" s="42"/>
      <c r="L271" s="42"/>
      <c r="M271" s="41"/>
      <c r="N271" s="41"/>
      <c r="O271" s="41"/>
    </row>
    <row r="272" spans="1:15">
      <c r="A272" s="24">
        <v>265</v>
      </c>
      <c r="B272" s="41"/>
      <c r="C272" s="41"/>
      <c r="D272" s="41"/>
      <c r="E272" s="70"/>
      <c r="F272" s="70"/>
      <c r="G272" s="43"/>
      <c r="H272" s="71"/>
      <c r="I272" s="72"/>
      <c r="J272" s="59" t="e">
        <f t="shared" si="1"/>
        <v>#DIV/0!</v>
      </c>
      <c r="K272" s="42"/>
      <c r="L272" s="42"/>
      <c r="M272" s="41"/>
      <c r="N272" s="41"/>
      <c r="O272" s="41"/>
    </row>
    <row r="273" spans="1:15">
      <c r="A273" s="65">
        <v>266</v>
      </c>
      <c r="B273" s="41"/>
      <c r="C273" s="41"/>
      <c r="D273" s="41"/>
      <c r="E273" s="70"/>
      <c r="F273" s="70"/>
      <c r="G273" s="43"/>
      <c r="H273" s="71"/>
      <c r="I273" s="72"/>
      <c r="J273" s="33" t="e">
        <f t="shared" si="1"/>
        <v>#DIV/0!</v>
      </c>
      <c r="K273" s="42"/>
      <c r="L273" s="42"/>
      <c r="M273" s="41"/>
      <c r="N273" s="41"/>
      <c r="O273" s="41"/>
    </row>
    <row r="274" spans="1:15">
      <c r="A274" s="65">
        <v>267</v>
      </c>
      <c r="B274" s="41"/>
      <c r="C274" s="41"/>
      <c r="D274" s="41"/>
      <c r="E274" s="70"/>
      <c r="F274" s="70"/>
      <c r="G274" s="43"/>
      <c r="H274" s="71"/>
      <c r="I274" s="72"/>
      <c r="J274" s="59" t="e">
        <f t="shared" si="1"/>
        <v>#DIV/0!</v>
      </c>
      <c r="K274" s="42"/>
      <c r="L274" s="42"/>
      <c r="M274" s="41"/>
      <c r="N274" s="41"/>
      <c r="O274" s="41"/>
    </row>
    <row r="275" spans="1:15">
      <c r="A275" s="24">
        <v>268</v>
      </c>
      <c r="B275" s="41"/>
      <c r="C275" s="41"/>
      <c r="D275" s="41"/>
      <c r="E275" s="70"/>
      <c r="F275" s="70"/>
      <c r="G275" s="43"/>
      <c r="H275" s="71"/>
      <c r="I275" s="72"/>
      <c r="J275" s="59" t="e">
        <f t="shared" si="1"/>
        <v>#DIV/0!</v>
      </c>
      <c r="K275" s="42"/>
      <c r="L275" s="42"/>
      <c r="M275" s="41"/>
      <c r="N275" s="41"/>
      <c r="O275" s="41"/>
    </row>
    <row r="276" spans="1:15">
      <c r="A276" s="24">
        <v>269</v>
      </c>
      <c r="B276" s="41"/>
      <c r="C276" s="41"/>
      <c r="D276" s="41"/>
      <c r="E276" s="70"/>
      <c r="F276" s="70"/>
      <c r="G276" s="43"/>
      <c r="H276" s="71"/>
      <c r="I276" s="72"/>
      <c r="J276" s="33" t="e">
        <f t="shared" si="1"/>
        <v>#DIV/0!</v>
      </c>
      <c r="K276" s="42"/>
      <c r="L276" s="42"/>
      <c r="M276" s="41"/>
      <c r="N276" s="41"/>
      <c r="O276" s="41"/>
    </row>
    <row r="277" spans="1:15">
      <c r="A277" s="24">
        <v>270</v>
      </c>
      <c r="B277" s="41"/>
      <c r="C277" s="41"/>
      <c r="D277" s="41"/>
      <c r="E277" s="70"/>
      <c r="F277" s="70"/>
      <c r="G277" s="43"/>
      <c r="H277" s="71"/>
      <c r="I277" s="72"/>
      <c r="J277" s="59" t="e">
        <f t="shared" si="1"/>
        <v>#DIV/0!</v>
      </c>
      <c r="K277" s="42"/>
      <c r="L277" s="42"/>
      <c r="M277" s="41"/>
      <c r="N277" s="41"/>
      <c r="O277" s="41"/>
    </row>
    <row r="278" spans="1:15">
      <c r="A278" s="65">
        <v>271</v>
      </c>
      <c r="B278" s="41"/>
      <c r="C278" s="41"/>
      <c r="D278" s="41"/>
      <c r="E278" s="70"/>
      <c r="F278" s="70"/>
      <c r="G278" s="43"/>
      <c r="H278" s="71"/>
      <c r="I278" s="72"/>
      <c r="J278" s="59" t="e">
        <f t="shared" si="1"/>
        <v>#DIV/0!</v>
      </c>
      <c r="K278" s="42"/>
      <c r="L278" s="42"/>
      <c r="M278" s="41"/>
      <c r="N278" s="41"/>
      <c r="O278" s="41"/>
    </row>
    <row r="279" spans="1:15">
      <c r="A279" s="65">
        <v>272</v>
      </c>
      <c r="B279" s="41"/>
      <c r="C279" s="41"/>
      <c r="D279" s="41"/>
      <c r="E279" s="70"/>
      <c r="F279" s="70"/>
      <c r="G279" s="43"/>
      <c r="H279" s="71"/>
      <c r="I279" s="72"/>
      <c r="J279" s="33" t="e">
        <f t="shared" si="1"/>
        <v>#DIV/0!</v>
      </c>
      <c r="K279" s="42"/>
      <c r="L279" s="42"/>
      <c r="M279" s="41"/>
      <c r="N279" s="41"/>
      <c r="O279" s="41"/>
    </row>
    <row r="280" spans="1:15">
      <c r="A280" s="24">
        <v>273</v>
      </c>
      <c r="B280" s="41"/>
      <c r="C280" s="41"/>
      <c r="D280" s="41"/>
      <c r="E280" s="70"/>
      <c r="F280" s="70"/>
      <c r="G280" s="43"/>
      <c r="H280" s="71"/>
      <c r="I280" s="72"/>
      <c r="J280" s="59" t="e">
        <f t="shared" si="1"/>
        <v>#DIV/0!</v>
      </c>
      <c r="K280" s="42"/>
      <c r="L280" s="42"/>
      <c r="M280" s="41"/>
      <c r="N280" s="41"/>
      <c r="O280" s="41"/>
    </row>
    <row r="281" spans="1:15">
      <c r="A281" s="24">
        <v>274</v>
      </c>
      <c r="B281" s="41"/>
      <c r="C281" s="41"/>
      <c r="D281" s="41"/>
      <c r="E281" s="70"/>
      <c r="F281" s="70"/>
      <c r="G281" s="43"/>
      <c r="H281" s="71"/>
      <c r="I281" s="72"/>
      <c r="J281" s="59" t="e">
        <f t="shared" si="1"/>
        <v>#DIV/0!</v>
      </c>
      <c r="K281" s="42"/>
      <c r="L281" s="42"/>
      <c r="M281" s="41"/>
      <c r="N281" s="41"/>
      <c r="O281" s="41"/>
    </row>
    <row r="282" spans="1:15">
      <c r="A282" s="24">
        <v>275</v>
      </c>
      <c r="B282" s="41"/>
      <c r="C282" s="41"/>
      <c r="D282" s="41"/>
      <c r="E282" s="70"/>
      <c r="F282" s="70"/>
      <c r="G282" s="43"/>
      <c r="H282" s="71"/>
      <c r="I282" s="72"/>
      <c r="J282" s="33" t="e">
        <f t="shared" si="1"/>
        <v>#DIV/0!</v>
      </c>
      <c r="K282" s="42"/>
      <c r="L282" s="42"/>
      <c r="M282" s="41"/>
      <c r="N282" s="41"/>
      <c r="O282" s="41"/>
    </row>
    <row r="283" spans="1:15">
      <c r="A283" s="65">
        <v>276</v>
      </c>
      <c r="B283" s="41"/>
      <c r="C283" s="41"/>
      <c r="D283" s="41"/>
      <c r="E283" s="70"/>
      <c r="F283" s="70"/>
      <c r="G283" s="43"/>
      <c r="H283" s="71"/>
      <c r="I283" s="72"/>
      <c r="J283" s="59" t="e">
        <f t="shared" si="1"/>
        <v>#DIV/0!</v>
      </c>
      <c r="K283" s="42"/>
      <c r="L283" s="42"/>
      <c r="M283" s="41"/>
      <c r="N283" s="41"/>
      <c r="O283" s="41"/>
    </row>
    <row r="284" spans="1:15">
      <c r="A284" s="65">
        <v>277</v>
      </c>
      <c r="B284" s="41"/>
      <c r="C284" s="41"/>
      <c r="D284" s="41"/>
      <c r="E284" s="70"/>
      <c r="F284" s="70"/>
      <c r="G284" s="43"/>
      <c r="H284" s="71"/>
      <c r="I284" s="72"/>
      <c r="J284" s="59" t="e">
        <f t="shared" si="1"/>
        <v>#DIV/0!</v>
      </c>
      <c r="K284" s="42"/>
      <c r="L284" s="42"/>
      <c r="M284" s="41"/>
      <c r="N284" s="41"/>
      <c r="O284" s="41"/>
    </row>
    <row r="285" spans="1:15">
      <c r="A285" s="24">
        <v>278</v>
      </c>
      <c r="B285" s="41"/>
      <c r="C285" s="41"/>
      <c r="D285" s="41"/>
      <c r="E285" s="70"/>
      <c r="F285" s="70"/>
      <c r="G285" s="43"/>
      <c r="H285" s="71"/>
      <c r="I285" s="72"/>
      <c r="J285" s="33" t="e">
        <f t="shared" si="1"/>
        <v>#DIV/0!</v>
      </c>
      <c r="K285" s="42"/>
      <c r="L285" s="42"/>
      <c r="M285" s="41"/>
      <c r="N285" s="41"/>
      <c r="O285" s="41"/>
    </row>
    <row r="286" spans="1:15">
      <c r="A286" s="24">
        <v>279</v>
      </c>
      <c r="B286" s="41"/>
      <c r="C286" s="41"/>
      <c r="D286" s="41"/>
      <c r="E286" s="70"/>
      <c r="F286" s="70"/>
      <c r="G286" s="43"/>
      <c r="H286" s="71"/>
      <c r="I286" s="72"/>
      <c r="J286" s="59" t="e">
        <f t="shared" si="1"/>
        <v>#DIV/0!</v>
      </c>
      <c r="K286" s="42"/>
      <c r="L286" s="42"/>
      <c r="M286" s="41"/>
      <c r="N286" s="41"/>
      <c r="O286" s="41"/>
    </row>
    <row r="287" spans="1:15">
      <c r="A287" s="24">
        <v>280</v>
      </c>
      <c r="B287" s="41"/>
      <c r="C287" s="41"/>
      <c r="D287" s="41"/>
      <c r="E287" s="70"/>
      <c r="F287" s="70"/>
      <c r="G287" s="43"/>
      <c r="H287" s="71"/>
      <c r="I287" s="72"/>
      <c r="J287" s="59" t="e">
        <f t="shared" si="1"/>
        <v>#DIV/0!</v>
      </c>
      <c r="K287" s="42"/>
      <c r="L287" s="42"/>
      <c r="M287" s="41"/>
      <c r="N287" s="41"/>
      <c r="O287" s="41"/>
    </row>
    <row r="288" spans="1:15">
      <c r="A288" s="65">
        <v>281</v>
      </c>
      <c r="B288" s="41"/>
      <c r="C288" s="41"/>
      <c r="D288" s="41"/>
      <c r="E288" s="70"/>
      <c r="F288" s="70"/>
      <c r="G288" s="43"/>
      <c r="H288" s="71"/>
      <c r="I288" s="72"/>
      <c r="J288" s="33" t="e">
        <f t="shared" si="1"/>
        <v>#DIV/0!</v>
      </c>
      <c r="K288" s="42"/>
      <c r="L288" s="42"/>
      <c r="M288" s="41"/>
      <c r="N288" s="41"/>
      <c r="O288" s="41"/>
    </row>
    <row r="289" spans="1:15">
      <c r="A289" s="65">
        <v>282</v>
      </c>
      <c r="B289" s="41"/>
      <c r="C289" s="41"/>
      <c r="D289" s="41"/>
      <c r="E289" s="70"/>
      <c r="F289" s="70"/>
      <c r="G289" s="43"/>
      <c r="H289" s="71"/>
      <c r="I289" s="72"/>
      <c r="J289" s="59" t="e">
        <f t="shared" si="1"/>
        <v>#DIV/0!</v>
      </c>
      <c r="K289" s="42"/>
      <c r="L289" s="42"/>
      <c r="M289" s="41"/>
      <c r="N289" s="41"/>
      <c r="O289" s="41"/>
    </row>
    <row r="290" spans="1:15">
      <c r="A290" s="24">
        <v>283</v>
      </c>
      <c r="B290" s="41"/>
      <c r="C290" s="41"/>
      <c r="D290" s="41"/>
      <c r="E290" s="70"/>
      <c r="F290" s="70"/>
      <c r="G290" s="43"/>
      <c r="H290" s="71"/>
      <c r="I290" s="72"/>
      <c r="J290" s="59" t="e">
        <f t="shared" si="1"/>
        <v>#DIV/0!</v>
      </c>
      <c r="K290" s="42"/>
      <c r="L290" s="42"/>
      <c r="M290" s="41"/>
      <c r="N290" s="41"/>
      <c r="O290" s="41"/>
    </row>
    <row r="291" spans="1:15">
      <c r="A291" s="24">
        <v>284</v>
      </c>
      <c r="B291" s="41"/>
      <c r="C291" s="41"/>
      <c r="D291" s="41"/>
      <c r="E291" s="70"/>
      <c r="F291" s="70"/>
      <c r="G291" s="43"/>
      <c r="H291" s="71"/>
      <c r="I291" s="72"/>
      <c r="J291" s="33" t="e">
        <f t="shared" si="1"/>
        <v>#DIV/0!</v>
      </c>
      <c r="K291" s="42"/>
      <c r="L291" s="42"/>
      <c r="M291" s="41"/>
      <c r="N291" s="41"/>
      <c r="O291" s="41"/>
    </row>
    <row r="292" spans="1:15">
      <c r="A292" s="24">
        <v>285</v>
      </c>
      <c r="B292" s="41"/>
      <c r="C292" s="41"/>
      <c r="D292" s="41"/>
      <c r="E292" s="70"/>
      <c r="F292" s="70"/>
      <c r="G292" s="43"/>
      <c r="H292" s="71"/>
      <c r="I292" s="72"/>
      <c r="J292" s="59" t="e">
        <f t="shared" si="1"/>
        <v>#DIV/0!</v>
      </c>
      <c r="K292" s="42"/>
      <c r="L292" s="42"/>
      <c r="M292" s="41"/>
      <c r="N292" s="41"/>
      <c r="O292" s="41"/>
    </row>
    <row r="293" spans="1:15">
      <c r="A293" s="65">
        <v>286</v>
      </c>
      <c r="B293" s="41"/>
      <c r="C293" s="41"/>
      <c r="D293" s="41"/>
      <c r="E293" s="70"/>
      <c r="F293" s="70"/>
      <c r="G293" s="43"/>
      <c r="H293" s="71"/>
      <c r="I293" s="72"/>
      <c r="J293" s="59" t="e">
        <f t="shared" si="1"/>
        <v>#DIV/0!</v>
      </c>
      <c r="K293" s="42"/>
      <c r="L293" s="42"/>
      <c r="M293" s="41"/>
      <c r="N293" s="41"/>
      <c r="O293" s="41"/>
    </row>
    <row r="294" spans="1:15">
      <c r="A294" s="65">
        <v>287</v>
      </c>
      <c r="B294" s="41"/>
      <c r="C294" s="41"/>
      <c r="D294" s="41"/>
      <c r="E294" s="70"/>
      <c r="F294" s="70"/>
      <c r="G294" s="43"/>
      <c r="H294" s="71"/>
      <c r="I294" s="72"/>
      <c r="J294" s="33" t="e">
        <f t="shared" si="1"/>
        <v>#DIV/0!</v>
      </c>
      <c r="K294" s="42"/>
      <c r="L294" s="42"/>
      <c r="M294" s="41"/>
      <c r="N294" s="41"/>
      <c r="O294" s="41"/>
    </row>
    <row r="295" spans="1:15">
      <c r="A295" s="24">
        <v>288</v>
      </c>
      <c r="B295" s="41"/>
      <c r="C295" s="41"/>
      <c r="D295" s="41"/>
      <c r="E295" s="70"/>
      <c r="F295" s="70"/>
      <c r="G295" s="43"/>
      <c r="H295" s="71"/>
      <c r="I295" s="72"/>
      <c r="J295" s="59" t="e">
        <f t="shared" si="1"/>
        <v>#DIV/0!</v>
      </c>
      <c r="K295" s="42"/>
      <c r="L295" s="42"/>
      <c r="M295" s="41"/>
      <c r="N295" s="41"/>
      <c r="O295" s="41"/>
    </row>
    <row r="296" spans="1:15">
      <c r="A296" s="24">
        <v>289</v>
      </c>
      <c r="B296" s="41"/>
      <c r="C296" s="41"/>
      <c r="D296" s="41"/>
      <c r="E296" s="70"/>
      <c r="F296" s="70"/>
      <c r="G296" s="43"/>
      <c r="H296" s="71"/>
      <c r="I296" s="72"/>
      <c r="J296" s="59" t="e">
        <f t="shared" si="1"/>
        <v>#DIV/0!</v>
      </c>
      <c r="K296" s="42"/>
      <c r="L296" s="42"/>
      <c r="M296" s="41"/>
      <c r="N296" s="41"/>
      <c r="O296" s="41"/>
    </row>
    <row r="297" spans="1:15">
      <c r="A297" s="24">
        <v>290</v>
      </c>
      <c r="B297" s="41"/>
      <c r="C297" s="41"/>
      <c r="D297" s="41"/>
      <c r="E297" s="70"/>
      <c r="F297" s="70"/>
      <c r="G297" s="43"/>
      <c r="H297" s="71"/>
      <c r="I297" s="72"/>
      <c r="J297" s="33" t="e">
        <f t="shared" si="1"/>
        <v>#DIV/0!</v>
      </c>
      <c r="K297" s="42"/>
      <c r="L297" s="42"/>
      <c r="M297" s="41"/>
      <c r="N297" s="41"/>
      <c r="O297" s="41"/>
    </row>
    <row r="298" spans="1:15">
      <c r="A298" s="65">
        <v>291</v>
      </c>
      <c r="B298" s="41"/>
      <c r="C298" s="41"/>
      <c r="D298" s="41"/>
      <c r="E298" s="70"/>
      <c r="F298" s="70"/>
      <c r="G298" s="43"/>
      <c r="H298" s="71"/>
      <c r="I298" s="72"/>
      <c r="J298" s="59" t="e">
        <f t="shared" si="1"/>
        <v>#DIV/0!</v>
      </c>
      <c r="K298" s="42"/>
      <c r="L298" s="42"/>
      <c r="M298" s="41"/>
      <c r="N298" s="41"/>
      <c r="O298" s="41"/>
    </row>
    <row r="299" spans="1:15">
      <c r="A299" s="65">
        <v>292</v>
      </c>
      <c r="B299" s="41"/>
      <c r="C299" s="41"/>
      <c r="D299" s="41"/>
      <c r="E299" s="70"/>
      <c r="F299" s="70"/>
      <c r="G299" s="43"/>
      <c r="H299" s="71"/>
      <c r="I299" s="72"/>
      <c r="J299" s="59" t="e">
        <f t="shared" si="1"/>
        <v>#DIV/0!</v>
      </c>
      <c r="K299" s="42"/>
      <c r="L299" s="42"/>
      <c r="M299" s="41"/>
      <c r="N299" s="41"/>
      <c r="O299" s="41"/>
    </row>
    <row r="300" spans="1:15">
      <c r="A300" s="24">
        <v>293</v>
      </c>
      <c r="B300" s="41"/>
      <c r="C300" s="41"/>
      <c r="D300" s="41"/>
      <c r="E300" s="70"/>
      <c r="F300" s="70"/>
      <c r="G300" s="43"/>
      <c r="H300" s="71"/>
      <c r="I300" s="72"/>
      <c r="J300" s="33" t="e">
        <f t="shared" si="1"/>
        <v>#DIV/0!</v>
      </c>
      <c r="K300" s="42"/>
      <c r="L300" s="42"/>
      <c r="M300" s="41"/>
      <c r="N300" s="41"/>
      <c r="O300" s="41"/>
    </row>
    <row r="301" spans="1:15">
      <c r="A301" s="24">
        <v>294</v>
      </c>
      <c r="B301" s="41"/>
      <c r="C301" s="41"/>
      <c r="D301" s="41"/>
      <c r="E301" s="70"/>
      <c r="F301" s="70"/>
      <c r="G301" s="43"/>
      <c r="H301" s="71"/>
      <c r="I301" s="72"/>
      <c r="J301" s="59" t="e">
        <f t="shared" si="1"/>
        <v>#DIV/0!</v>
      </c>
      <c r="K301" s="42"/>
      <c r="L301" s="42"/>
      <c r="M301" s="41"/>
      <c r="N301" s="41"/>
      <c r="O301" s="41"/>
    </row>
    <row r="302" spans="1:15">
      <c r="A302" s="24">
        <v>295</v>
      </c>
      <c r="B302" s="41"/>
      <c r="C302" s="41"/>
      <c r="D302" s="41"/>
      <c r="E302" s="70"/>
      <c r="F302" s="70"/>
      <c r="G302" s="43"/>
      <c r="H302" s="71"/>
      <c r="I302" s="72"/>
      <c r="J302" s="59" t="e">
        <f t="shared" si="1"/>
        <v>#DIV/0!</v>
      </c>
      <c r="K302" s="42"/>
      <c r="L302" s="42"/>
      <c r="M302" s="41"/>
      <c r="N302" s="41"/>
      <c r="O302" s="41"/>
    </row>
    <row r="303" spans="1:15">
      <c r="A303" s="65">
        <v>296</v>
      </c>
      <c r="B303" s="41"/>
      <c r="C303" s="41"/>
      <c r="D303" s="41"/>
      <c r="E303" s="70"/>
      <c r="F303" s="70"/>
      <c r="G303" s="43"/>
      <c r="H303" s="71"/>
      <c r="I303" s="72"/>
      <c r="J303" s="33" t="e">
        <f t="shared" si="1"/>
        <v>#DIV/0!</v>
      </c>
      <c r="K303" s="42"/>
      <c r="L303" s="42"/>
      <c r="M303" s="41"/>
      <c r="N303" s="41"/>
      <c r="O303" s="41"/>
    </row>
    <row r="304" spans="1:15">
      <c r="A304" s="65">
        <v>297</v>
      </c>
      <c r="B304" s="41"/>
      <c r="C304" s="41"/>
      <c r="D304" s="41"/>
      <c r="E304" s="70"/>
      <c r="F304" s="70"/>
      <c r="G304" s="43"/>
      <c r="H304" s="71"/>
      <c r="I304" s="72"/>
      <c r="J304" s="59" t="e">
        <f t="shared" si="1"/>
        <v>#DIV/0!</v>
      </c>
      <c r="K304" s="42"/>
      <c r="L304" s="42"/>
      <c r="M304" s="41"/>
      <c r="N304" s="41"/>
      <c r="O304" s="41"/>
    </row>
    <row r="305" spans="1:15">
      <c r="A305" s="24">
        <v>298</v>
      </c>
      <c r="B305" s="41"/>
      <c r="C305" s="41"/>
      <c r="D305" s="41"/>
      <c r="E305" s="70"/>
      <c r="F305" s="70"/>
      <c r="G305" s="43"/>
      <c r="H305" s="71"/>
      <c r="I305" s="72"/>
      <c r="J305" s="59" t="e">
        <f t="shared" si="1"/>
        <v>#DIV/0!</v>
      </c>
      <c r="K305" s="42"/>
      <c r="L305" s="42"/>
      <c r="M305" s="41"/>
      <c r="N305" s="41"/>
      <c r="O305" s="41"/>
    </row>
    <row r="306" spans="1:15">
      <c r="A306" s="24">
        <v>299</v>
      </c>
      <c r="B306" s="41"/>
      <c r="C306" s="41"/>
      <c r="D306" s="41"/>
      <c r="E306" s="70"/>
      <c r="F306" s="70"/>
      <c r="G306" s="43"/>
      <c r="H306" s="71"/>
      <c r="I306" s="72"/>
      <c r="J306" s="33" t="e">
        <f t="shared" si="1"/>
        <v>#DIV/0!</v>
      </c>
      <c r="K306" s="42"/>
      <c r="L306" s="42"/>
      <c r="M306" s="41"/>
      <c r="N306" s="41"/>
      <c r="O306" s="41"/>
    </row>
    <row r="307" spans="1:15">
      <c r="A307" s="24">
        <v>300</v>
      </c>
      <c r="B307" s="41"/>
      <c r="C307" s="41"/>
      <c r="D307" s="41"/>
      <c r="E307" s="70"/>
      <c r="F307" s="70"/>
      <c r="G307" s="43"/>
      <c r="H307" s="71"/>
      <c r="I307" s="72"/>
      <c r="J307" s="59" t="e">
        <f t="shared" si="1"/>
        <v>#DIV/0!</v>
      </c>
      <c r="K307" s="42"/>
      <c r="L307" s="42"/>
      <c r="M307" s="41"/>
      <c r="N307" s="41"/>
      <c r="O307" s="41"/>
    </row>
    <row r="308" spans="1:15">
      <c r="A308" s="65">
        <v>301</v>
      </c>
      <c r="B308" s="41"/>
      <c r="C308" s="41"/>
      <c r="D308" s="41"/>
      <c r="E308" s="70"/>
      <c r="F308" s="70"/>
      <c r="G308" s="43"/>
      <c r="H308" s="71"/>
      <c r="I308" s="72"/>
      <c r="J308" s="59" t="e">
        <f t="shared" si="1"/>
        <v>#DIV/0!</v>
      </c>
      <c r="K308" s="42"/>
      <c r="L308" s="42"/>
      <c r="M308" s="41"/>
      <c r="N308" s="41"/>
      <c r="O308" s="41"/>
    </row>
    <row r="309" spans="1:15">
      <c r="A309" s="65">
        <v>302</v>
      </c>
      <c r="B309" s="41"/>
      <c r="C309" s="41"/>
      <c r="D309" s="41"/>
      <c r="E309" s="70"/>
      <c r="F309" s="70"/>
      <c r="G309" s="43"/>
      <c r="H309" s="71"/>
      <c r="I309" s="72"/>
      <c r="J309" s="33" t="e">
        <f t="shared" si="1"/>
        <v>#DIV/0!</v>
      </c>
      <c r="K309" s="42"/>
      <c r="L309" s="42"/>
      <c r="M309" s="41"/>
      <c r="N309" s="41"/>
      <c r="O309" s="41"/>
    </row>
    <row r="310" spans="1:15">
      <c r="A310" s="24">
        <v>303</v>
      </c>
      <c r="B310" s="41"/>
      <c r="C310" s="41"/>
      <c r="D310" s="41"/>
      <c r="E310" s="70"/>
      <c r="F310" s="70"/>
      <c r="G310" s="43"/>
      <c r="H310" s="71"/>
      <c r="I310" s="72"/>
      <c r="J310" s="59" t="e">
        <f t="shared" si="1"/>
        <v>#DIV/0!</v>
      </c>
      <c r="K310" s="42"/>
      <c r="L310" s="42"/>
      <c r="M310" s="41"/>
      <c r="N310" s="41"/>
      <c r="O310" s="41"/>
    </row>
    <row r="311" spans="1:15">
      <c r="A311" s="24">
        <v>304</v>
      </c>
      <c r="B311" s="41"/>
      <c r="C311" s="41"/>
      <c r="D311" s="41"/>
      <c r="E311" s="70"/>
      <c r="F311" s="70"/>
      <c r="G311" s="43"/>
      <c r="H311" s="71"/>
      <c r="I311" s="72"/>
      <c r="J311" s="59" t="e">
        <f t="shared" si="1"/>
        <v>#DIV/0!</v>
      </c>
      <c r="K311" s="42"/>
      <c r="L311" s="42"/>
      <c r="M311" s="41"/>
      <c r="N311" s="41"/>
      <c r="O311" s="41"/>
    </row>
    <row r="312" spans="1:15">
      <c r="A312" s="24">
        <v>305</v>
      </c>
      <c r="B312" s="41"/>
      <c r="C312" s="41"/>
      <c r="D312" s="41"/>
      <c r="E312" s="70"/>
      <c r="F312" s="70"/>
      <c r="G312" s="43"/>
      <c r="H312" s="71"/>
      <c r="I312" s="72"/>
      <c r="J312" s="33" t="e">
        <f t="shared" si="1"/>
        <v>#DIV/0!</v>
      </c>
      <c r="K312" s="42"/>
      <c r="L312" s="42"/>
      <c r="M312" s="41"/>
      <c r="N312" s="41"/>
      <c r="O312" s="41"/>
    </row>
    <row r="313" spans="1:15">
      <c r="A313" s="65">
        <v>306</v>
      </c>
      <c r="B313" s="41"/>
      <c r="C313" s="41"/>
      <c r="D313" s="41"/>
      <c r="E313" s="70"/>
      <c r="F313" s="70"/>
      <c r="G313" s="43"/>
      <c r="H313" s="71"/>
      <c r="I313" s="72"/>
      <c r="J313" s="59" t="e">
        <f t="shared" si="1"/>
        <v>#DIV/0!</v>
      </c>
      <c r="K313" s="42"/>
      <c r="L313" s="42"/>
      <c r="M313" s="41"/>
      <c r="N313" s="41"/>
      <c r="O313" s="41"/>
    </row>
    <row r="314" spans="1:15">
      <c r="A314" s="65">
        <v>307</v>
      </c>
      <c r="B314" s="41"/>
      <c r="C314" s="41"/>
      <c r="D314" s="41"/>
      <c r="E314" s="70"/>
      <c r="F314" s="70"/>
      <c r="G314" s="43"/>
      <c r="H314" s="71"/>
      <c r="I314" s="72"/>
      <c r="J314" s="59" t="e">
        <f t="shared" si="1"/>
        <v>#DIV/0!</v>
      </c>
      <c r="K314" s="42"/>
      <c r="L314" s="42"/>
      <c r="M314" s="41"/>
      <c r="N314" s="41"/>
      <c r="O314" s="41"/>
    </row>
    <row r="315" spans="1:15">
      <c r="A315" s="24">
        <v>308</v>
      </c>
      <c r="B315" s="41"/>
      <c r="C315" s="41"/>
      <c r="D315" s="41"/>
      <c r="E315" s="70"/>
      <c r="F315" s="70"/>
      <c r="G315" s="43"/>
      <c r="H315" s="71"/>
      <c r="I315" s="72"/>
      <c r="J315" s="33" t="e">
        <f t="shared" si="1"/>
        <v>#DIV/0!</v>
      </c>
      <c r="K315" s="42"/>
      <c r="L315" s="42"/>
      <c r="M315" s="41"/>
      <c r="N315" s="41"/>
      <c r="O315" s="41"/>
    </row>
    <row r="316" spans="1:15">
      <c r="A316" s="24">
        <v>309</v>
      </c>
      <c r="B316" s="41"/>
      <c r="C316" s="41"/>
      <c r="D316" s="41"/>
      <c r="E316" s="70"/>
      <c r="F316" s="70"/>
      <c r="G316" s="43"/>
      <c r="H316" s="71"/>
      <c r="I316" s="72"/>
      <c r="J316" s="59" t="e">
        <f t="shared" si="1"/>
        <v>#DIV/0!</v>
      </c>
      <c r="K316" s="42"/>
      <c r="L316" s="42"/>
      <c r="M316" s="41"/>
      <c r="N316" s="41"/>
      <c r="O316" s="41"/>
    </row>
    <row r="317" spans="1:15">
      <c r="A317" s="24">
        <v>310</v>
      </c>
      <c r="B317" s="41"/>
      <c r="C317" s="41"/>
      <c r="D317" s="41"/>
      <c r="E317" s="70"/>
      <c r="F317" s="70"/>
      <c r="G317" s="43"/>
      <c r="H317" s="71"/>
      <c r="I317" s="72"/>
      <c r="J317" s="59" t="e">
        <f t="shared" si="1"/>
        <v>#DIV/0!</v>
      </c>
      <c r="K317" s="42"/>
      <c r="L317" s="42"/>
      <c r="M317" s="41"/>
      <c r="N317" s="41"/>
      <c r="O317" s="41"/>
    </row>
    <row r="318" spans="1:15">
      <c r="A318" s="65">
        <v>311</v>
      </c>
      <c r="B318" s="41"/>
      <c r="C318" s="41"/>
      <c r="D318" s="41"/>
      <c r="E318" s="70"/>
      <c r="F318" s="70"/>
      <c r="G318" s="43"/>
      <c r="H318" s="71"/>
      <c r="I318" s="72"/>
      <c r="J318" s="33" t="e">
        <f t="shared" ref="J318:J357" si="2">H318/I318</f>
        <v>#DIV/0!</v>
      </c>
      <c r="K318" s="42"/>
      <c r="L318" s="42"/>
      <c r="M318" s="41"/>
      <c r="N318" s="41"/>
      <c r="O318" s="41"/>
    </row>
    <row r="319" spans="1:15">
      <c r="A319" s="65">
        <v>312</v>
      </c>
      <c r="B319" s="41"/>
      <c r="C319" s="41"/>
      <c r="D319" s="41"/>
      <c r="E319" s="70"/>
      <c r="F319" s="70"/>
      <c r="G319" s="43"/>
      <c r="H319" s="71"/>
      <c r="I319" s="72"/>
      <c r="J319" s="59" t="e">
        <f t="shared" si="2"/>
        <v>#DIV/0!</v>
      </c>
      <c r="K319" s="42"/>
      <c r="L319" s="42"/>
      <c r="M319" s="41"/>
      <c r="N319" s="41"/>
      <c r="O319" s="41"/>
    </row>
    <row r="320" spans="1:15">
      <c r="A320" s="24">
        <v>313</v>
      </c>
      <c r="B320" s="41"/>
      <c r="C320" s="41"/>
      <c r="D320" s="41"/>
      <c r="E320" s="70"/>
      <c r="F320" s="70"/>
      <c r="G320" s="43"/>
      <c r="H320" s="71"/>
      <c r="I320" s="72"/>
      <c r="J320" s="59" t="e">
        <f t="shared" si="2"/>
        <v>#DIV/0!</v>
      </c>
      <c r="K320" s="42"/>
      <c r="L320" s="42"/>
      <c r="M320" s="41"/>
      <c r="N320" s="41"/>
      <c r="O320" s="41"/>
    </row>
    <row r="321" spans="1:15">
      <c r="A321" s="24">
        <v>314</v>
      </c>
      <c r="B321" s="41"/>
      <c r="C321" s="41"/>
      <c r="D321" s="41"/>
      <c r="E321" s="70"/>
      <c r="F321" s="70"/>
      <c r="G321" s="43"/>
      <c r="H321" s="71"/>
      <c r="I321" s="72"/>
      <c r="J321" s="33" t="e">
        <f t="shared" si="2"/>
        <v>#DIV/0!</v>
      </c>
      <c r="K321" s="42"/>
      <c r="L321" s="42"/>
      <c r="M321" s="41"/>
      <c r="N321" s="41"/>
      <c r="O321" s="41"/>
    </row>
    <row r="322" spans="1:15">
      <c r="A322" s="24">
        <v>315</v>
      </c>
      <c r="B322" s="41"/>
      <c r="C322" s="41"/>
      <c r="D322" s="41"/>
      <c r="E322" s="70"/>
      <c r="F322" s="70"/>
      <c r="G322" s="43"/>
      <c r="H322" s="71"/>
      <c r="I322" s="72"/>
      <c r="J322" s="59" t="e">
        <f t="shared" si="2"/>
        <v>#DIV/0!</v>
      </c>
      <c r="K322" s="42"/>
      <c r="L322" s="42"/>
      <c r="M322" s="41"/>
      <c r="N322" s="41"/>
      <c r="O322" s="41"/>
    </row>
    <row r="323" spans="1:15">
      <c r="A323" s="65">
        <v>316</v>
      </c>
      <c r="B323" s="41"/>
      <c r="C323" s="41"/>
      <c r="D323" s="41"/>
      <c r="E323" s="70"/>
      <c r="F323" s="70"/>
      <c r="G323" s="43"/>
      <c r="H323" s="71"/>
      <c r="I323" s="72"/>
      <c r="J323" s="59" t="e">
        <f t="shared" si="2"/>
        <v>#DIV/0!</v>
      </c>
      <c r="K323" s="42"/>
      <c r="L323" s="42"/>
      <c r="M323" s="41"/>
      <c r="N323" s="41"/>
      <c r="O323" s="41"/>
    </row>
    <row r="324" spans="1:15">
      <c r="A324" s="65">
        <v>317</v>
      </c>
      <c r="B324" s="41"/>
      <c r="C324" s="41"/>
      <c r="D324" s="41"/>
      <c r="E324" s="70"/>
      <c r="F324" s="70"/>
      <c r="G324" s="43"/>
      <c r="H324" s="71"/>
      <c r="I324" s="72"/>
      <c r="J324" s="33" t="e">
        <f t="shared" si="2"/>
        <v>#DIV/0!</v>
      </c>
      <c r="K324" s="42"/>
      <c r="L324" s="42"/>
      <c r="M324" s="41"/>
      <c r="N324" s="41"/>
      <c r="O324" s="41"/>
    </row>
    <row r="325" spans="1:15">
      <c r="A325" s="24">
        <v>318</v>
      </c>
      <c r="B325" s="41"/>
      <c r="C325" s="41"/>
      <c r="D325" s="41"/>
      <c r="E325" s="70"/>
      <c r="F325" s="70"/>
      <c r="G325" s="43"/>
      <c r="H325" s="71"/>
      <c r="I325" s="72"/>
      <c r="J325" s="59" t="e">
        <f t="shared" si="2"/>
        <v>#DIV/0!</v>
      </c>
      <c r="K325" s="42"/>
      <c r="L325" s="42"/>
      <c r="M325" s="41"/>
      <c r="N325" s="41"/>
      <c r="O325" s="41"/>
    </row>
    <row r="326" spans="1:15">
      <c r="A326" s="24">
        <v>319</v>
      </c>
      <c r="B326" s="41"/>
      <c r="C326" s="41"/>
      <c r="D326" s="41"/>
      <c r="E326" s="70"/>
      <c r="F326" s="70"/>
      <c r="G326" s="43"/>
      <c r="H326" s="71"/>
      <c r="I326" s="72"/>
      <c r="J326" s="59" t="e">
        <f t="shared" si="2"/>
        <v>#DIV/0!</v>
      </c>
      <c r="K326" s="42"/>
      <c r="L326" s="42"/>
      <c r="M326" s="41"/>
      <c r="N326" s="41"/>
      <c r="O326" s="41"/>
    </row>
    <row r="327" spans="1:15">
      <c r="A327" s="24">
        <v>320</v>
      </c>
      <c r="B327" s="41"/>
      <c r="C327" s="41"/>
      <c r="D327" s="41"/>
      <c r="E327" s="70"/>
      <c r="F327" s="70"/>
      <c r="G327" s="43"/>
      <c r="H327" s="71"/>
      <c r="I327" s="72"/>
      <c r="J327" s="33" t="e">
        <f t="shared" si="2"/>
        <v>#DIV/0!</v>
      </c>
      <c r="K327" s="42"/>
      <c r="L327" s="42"/>
      <c r="M327" s="41"/>
      <c r="N327" s="41"/>
      <c r="O327" s="41"/>
    </row>
    <row r="328" spans="1:15">
      <c r="A328" s="65">
        <v>321</v>
      </c>
      <c r="B328" s="41"/>
      <c r="C328" s="41"/>
      <c r="D328" s="41"/>
      <c r="E328" s="70"/>
      <c r="F328" s="70"/>
      <c r="G328" s="43"/>
      <c r="H328" s="71"/>
      <c r="I328" s="72"/>
      <c r="J328" s="59" t="e">
        <f t="shared" si="2"/>
        <v>#DIV/0!</v>
      </c>
      <c r="K328" s="42"/>
      <c r="L328" s="42"/>
      <c r="M328" s="41"/>
      <c r="N328" s="41"/>
      <c r="O328" s="41"/>
    </row>
    <row r="329" spans="1:15">
      <c r="A329" s="65">
        <v>322</v>
      </c>
      <c r="B329" s="41"/>
      <c r="C329" s="41"/>
      <c r="D329" s="41"/>
      <c r="E329" s="70"/>
      <c r="F329" s="70"/>
      <c r="G329" s="43"/>
      <c r="H329" s="71"/>
      <c r="I329" s="72"/>
      <c r="J329" s="59" t="e">
        <f t="shared" si="2"/>
        <v>#DIV/0!</v>
      </c>
      <c r="K329" s="42"/>
      <c r="L329" s="42"/>
      <c r="M329" s="41"/>
      <c r="N329" s="41"/>
      <c r="O329" s="41"/>
    </row>
    <row r="330" spans="1:15">
      <c r="A330" s="24">
        <v>323</v>
      </c>
      <c r="B330" s="41"/>
      <c r="C330" s="41"/>
      <c r="D330" s="41"/>
      <c r="E330" s="70"/>
      <c r="F330" s="70"/>
      <c r="G330" s="43"/>
      <c r="H330" s="71"/>
      <c r="I330" s="72"/>
      <c r="J330" s="33" t="e">
        <f t="shared" si="2"/>
        <v>#DIV/0!</v>
      </c>
      <c r="K330" s="42"/>
      <c r="L330" s="42"/>
      <c r="M330" s="41"/>
      <c r="N330" s="41"/>
      <c r="O330" s="41"/>
    </row>
    <row r="331" spans="1:15">
      <c r="A331" s="24">
        <v>324</v>
      </c>
      <c r="B331" s="41"/>
      <c r="C331" s="41"/>
      <c r="D331" s="41"/>
      <c r="E331" s="70"/>
      <c r="F331" s="70"/>
      <c r="G331" s="43"/>
      <c r="H331" s="71"/>
      <c r="I331" s="72"/>
      <c r="J331" s="59" t="e">
        <f t="shared" si="2"/>
        <v>#DIV/0!</v>
      </c>
      <c r="K331" s="42"/>
      <c r="L331" s="42"/>
      <c r="M331" s="41"/>
      <c r="N331" s="41"/>
      <c r="O331" s="41"/>
    </row>
    <row r="332" spans="1:15">
      <c r="A332" s="24">
        <v>325</v>
      </c>
      <c r="B332" s="41"/>
      <c r="C332" s="41"/>
      <c r="D332" s="41"/>
      <c r="E332" s="70"/>
      <c r="F332" s="70"/>
      <c r="G332" s="43"/>
      <c r="H332" s="71"/>
      <c r="I332" s="72"/>
      <c r="J332" s="59" t="e">
        <f t="shared" si="2"/>
        <v>#DIV/0!</v>
      </c>
      <c r="K332" s="42"/>
      <c r="L332" s="42"/>
      <c r="M332" s="41"/>
      <c r="N332" s="41"/>
      <c r="O332" s="41"/>
    </row>
    <row r="333" spans="1:15">
      <c r="A333" s="65">
        <v>326</v>
      </c>
      <c r="B333" s="41"/>
      <c r="C333" s="41"/>
      <c r="D333" s="41"/>
      <c r="E333" s="70"/>
      <c r="F333" s="70"/>
      <c r="G333" s="43"/>
      <c r="H333" s="71"/>
      <c r="I333" s="72"/>
      <c r="J333" s="33" t="e">
        <f t="shared" si="2"/>
        <v>#DIV/0!</v>
      </c>
      <c r="K333" s="42"/>
      <c r="L333" s="42"/>
      <c r="M333" s="41"/>
      <c r="N333" s="41"/>
      <c r="O333" s="41"/>
    </row>
    <row r="334" spans="1:15">
      <c r="A334" s="65">
        <v>327</v>
      </c>
      <c r="B334" s="41"/>
      <c r="C334" s="41"/>
      <c r="D334" s="41"/>
      <c r="E334" s="70"/>
      <c r="F334" s="70"/>
      <c r="G334" s="43"/>
      <c r="H334" s="71"/>
      <c r="I334" s="72"/>
      <c r="J334" s="59" t="e">
        <f t="shared" si="2"/>
        <v>#DIV/0!</v>
      </c>
      <c r="K334" s="42"/>
      <c r="L334" s="42"/>
      <c r="M334" s="41"/>
      <c r="N334" s="41"/>
      <c r="O334" s="41"/>
    </row>
    <row r="335" spans="1:15">
      <c r="A335" s="24">
        <v>328</v>
      </c>
      <c r="B335" s="41"/>
      <c r="C335" s="41"/>
      <c r="D335" s="41"/>
      <c r="E335" s="70"/>
      <c r="F335" s="70"/>
      <c r="G335" s="43"/>
      <c r="H335" s="71"/>
      <c r="I335" s="72"/>
      <c r="J335" s="59" t="e">
        <f t="shared" si="2"/>
        <v>#DIV/0!</v>
      </c>
      <c r="K335" s="42"/>
      <c r="L335" s="42"/>
      <c r="M335" s="41"/>
      <c r="N335" s="41"/>
      <c r="O335" s="41"/>
    </row>
    <row r="336" spans="1:15">
      <c r="A336" s="24">
        <v>329</v>
      </c>
      <c r="B336" s="41"/>
      <c r="C336" s="41"/>
      <c r="D336" s="41"/>
      <c r="E336" s="70"/>
      <c r="F336" s="70"/>
      <c r="G336" s="43"/>
      <c r="H336" s="71"/>
      <c r="I336" s="72"/>
      <c r="J336" s="33" t="e">
        <f t="shared" si="2"/>
        <v>#DIV/0!</v>
      </c>
      <c r="K336" s="42"/>
      <c r="L336" s="42"/>
      <c r="M336" s="41"/>
      <c r="N336" s="41"/>
      <c r="O336" s="41"/>
    </row>
    <row r="337" spans="1:15">
      <c r="A337" s="24">
        <v>330</v>
      </c>
      <c r="B337" s="41"/>
      <c r="C337" s="41"/>
      <c r="D337" s="41"/>
      <c r="E337" s="70"/>
      <c r="F337" s="70"/>
      <c r="G337" s="43"/>
      <c r="H337" s="71"/>
      <c r="I337" s="72"/>
      <c r="J337" s="59" t="e">
        <f t="shared" si="2"/>
        <v>#DIV/0!</v>
      </c>
      <c r="K337" s="42"/>
      <c r="L337" s="42"/>
      <c r="M337" s="41"/>
      <c r="N337" s="41"/>
      <c r="O337" s="41"/>
    </row>
    <row r="338" spans="1:15">
      <c r="A338" s="65">
        <v>331</v>
      </c>
      <c r="B338" s="41"/>
      <c r="C338" s="41"/>
      <c r="D338" s="41"/>
      <c r="E338" s="70"/>
      <c r="F338" s="70"/>
      <c r="G338" s="43"/>
      <c r="H338" s="71"/>
      <c r="I338" s="72"/>
      <c r="J338" s="59" t="e">
        <f t="shared" si="2"/>
        <v>#DIV/0!</v>
      </c>
      <c r="K338" s="42"/>
      <c r="L338" s="42"/>
      <c r="M338" s="41"/>
      <c r="N338" s="41"/>
      <c r="O338" s="41"/>
    </row>
    <row r="339" spans="1:15">
      <c r="A339" s="65">
        <v>332</v>
      </c>
      <c r="B339" s="41"/>
      <c r="C339" s="41"/>
      <c r="D339" s="41"/>
      <c r="E339" s="70"/>
      <c r="F339" s="70"/>
      <c r="G339" s="43"/>
      <c r="H339" s="71"/>
      <c r="I339" s="72"/>
      <c r="J339" s="33" t="e">
        <f t="shared" si="2"/>
        <v>#DIV/0!</v>
      </c>
      <c r="K339" s="42"/>
      <c r="L339" s="42"/>
      <c r="M339" s="41"/>
      <c r="N339" s="41"/>
      <c r="O339" s="41"/>
    </row>
    <row r="340" spans="1:15">
      <c r="A340" s="24">
        <v>333</v>
      </c>
      <c r="B340" s="41"/>
      <c r="C340" s="41"/>
      <c r="D340" s="41"/>
      <c r="E340" s="70"/>
      <c r="F340" s="70"/>
      <c r="G340" s="43"/>
      <c r="H340" s="71"/>
      <c r="I340" s="72"/>
      <c r="J340" s="59" t="e">
        <f t="shared" si="2"/>
        <v>#DIV/0!</v>
      </c>
      <c r="K340" s="42"/>
      <c r="L340" s="42"/>
      <c r="M340" s="41"/>
      <c r="N340" s="41"/>
      <c r="O340" s="41"/>
    </row>
    <row r="341" spans="1:15">
      <c r="A341" s="24">
        <v>334</v>
      </c>
      <c r="B341" s="41"/>
      <c r="C341" s="41"/>
      <c r="D341" s="41"/>
      <c r="E341" s="70"/>
      <c r="F341" s="70"/>
      <c r="G341" s="43"/>
      <c r="H341" s="71"/>
      <c r="I341" s="72"/>
      <c r="J341" s="59" t="e">
        <f t="shared" si="2"/>
        <v>#DIV/0!</v>
      </c>
      <c r="K341" s="42"/>
      <c r="L341" s="42"/>
      <c r="M341" s="41"/>
      <c r="N341" s="41"/>
      <c r="O341" s="41"/>
    </row>
    <row r="342" spans="1:15">
      <c r="A342" s="24">
        <v>335</v>
      </c>
      <c r="B342" s="41"/>
      <c r="C342" s="41"/>
      <c r="D342" s="41"/>
      <c r="E342" s="70"/>
      <c r="F342" s="70"/>
      <c r="G342" s="43"/>
      <c r="H342" s="71"/>
      <c r="I342" s="72"/>
      <c r="J342" s="33" t="e">
        <f t="shared" si="2"/>
        <v>#DIV/0!</v>
      </c>
      <c r="K342" s="42"/>
      <c r="L342" s="42"/>
      <c r="M342" s="41"/>
      <c r="N342" s="41"/>
      <c r="O342" s="41"/>
    </row>
    <row r="343" spans="1:15">
      <c r="A343" s="65">
        <v>336</v>
      </c>
      <c r="B343" s="41"/>
      <c r="C343" s="41"/>
      <c r="D343" s="41"/>
      <c r="E343" s="70"/>
      <c r="F343" s="70"/>
      <c r="G343" s="43"/>
      <c r="H343" s="71"/>
      <c r="I343" s="72"/>
      <c r="J343" s="59" t="e">
        <f t="shared" si="2"/>
        <v>#DIV/0!</v>
      </c>
      <c r="K343" s="42"/>
      <c r="L343" s="42"/>
      <c r="M343" s="41"/>
      <c r="N343" s="41"/>
      <c r="O343" s="41"/>
    </row>
    <row r="344" spans="1:15">
      <c r="A344" s="65">
        <v>337</v>
      </c>
      <c r="B344" s="41"/>
      <c r="C344" s="41"/>
      <c r="D344" s="41"/>
      <c r="E344" s="70"/>
      <c r="F344" s="70"/>
      <c r="G344" s="43"/>
      <c r="H344" s="71"/>
      <c r="I344" s="72"/>
      <c r="J344" s="59" t="e">
        <f t="shared" si="2"/>
        <v>#DIV/0!</v>
      </c>
      <c r="K344" s="42"/>
      <c r="L344" s="42"/>
      <c r="M344" s="41"/>
      <c r="N344" s="41"/>
      <c r="O344" s="41"/>
    </row>
    <row r="345" spans="1:15">
      <c r="A345" s="24">
        <v>338</v>
      </c>
      <c r="B345" s="41"/>
      <c r="C345" s="41"/>
      <c r="D345" s="41"/>
      <c r="E345" s="70"/>
      <c r="F345" s="70"/>
      <c r="G345" s="43"/>
      <c r="H345" s="71"/>
      <c r="I345" s="72"/>
      <c r="J345" s="33" t="e">
        <f t="shared" si="2"/>
        <v>#DIV/0!</v>
      </c>
      <c r="K345" s="42"/>
      <c r="L345" s="42"/>
      <c r="M345" s="41"/>
      <c r="N345" s="41"/>
      <c r="O345" s="41"/>
    </row>
    <row r="346" spans="1:15">
      <c r="A346" s="24">
        <v>339</v>
      </c>
      <c r="B346" s="41"/>
      <c r="C346" s="41"/>
      <c r="D346" s="41"/>
      <c r="E346" s="70"/>
      <c r="F346" s="70"/>
      <c r="G346" s="43"/>
      <c r="H346" s="71"/>
      <c r="I346" s="72"/>
      <c r="J346" s="59" t="e">
        <f t="shared" si="2"/>
        <v>#DIV/0!</v>
      </c>
      <c r="K346" s="42"/>
      <c r="L346" s="42"/>
      <c r="M346" s="41"/>
      <c r="N346" s="41"/>
      <c r="O346" s="41"/>
    </row>
    <row r="347" spans="1:15">
      <c r="A347" s="24">
        <v>340</v>
      </c>
      <c r="B347" s="41"/>
      <c r="C347" s="41"/>
      <c r="D347" s="41"/>
      <c r="E347" s="70"/>
      <c r="F347" s="70"/>
      <c r="G347" s="43"/>
      <c r="H347" s="71"/>
      <c r="I347" s="72"/>
      <c r="J347" s="59" t="e">
        <f t="shared" si="2"/>
        <v>#DIV/0!</v>
      </c>
      <c r="K347" s="42"/>
      <c r="L347" s="42"/>
      <c r="M347" s="41"/>
      <c r="N347" s="41"/>
      <c r="O347" s="41"/>
    </row>
    <row r="348" spans="1:15">
      <c r="A348" s="65">
        <v>341</v>
      </c>
      <c r="B348" s="41"/>
      <c r="C348" s="41"/>
      <c r="D348" s="41"/>
      <c r="E348" s="70"/>
      <c r="F348" s="70"/>
      <c r="G348" s="43"/>
      <c r="H348" s="71"/>
      <c r="I348" s="72"/>
      <c r="J348" s="33" t="e">
        <f t="shared" si="2"/>
        <v>#DIV/0!</v>
      </c>
      <c r="K348" s="42"/>
      <c r="L348" s="42"/>
      <c r="M348" s="41"/>
      <c r="N348" s="41"/>
      <c r="O348" s="41"/>
    </row>
    <row r="349" spans="1:15">
      <c r="A349" s="65">
        <v>342</v>
      </c>
      <c r="B349" s="41"/>
      <c r="C349" s="41"/>
      <c r="D349" s="41"/>
      <c r="E349" s="70"/>
      <c r="F349" s="70"/>
      <c r="G349" s="43"/>
      <c r="H349" s="71"/>
      <c r="I349" s="72"/>
      <c r="J349" s="59" t="e">
        <f t="shared" si="2"/>
        <v>#DIV/0!</v>
      </c>
      <c r="K349" s="42"/>
      <c r="L349" s="42"/>
      <c r="M349" s="41"/>
      <c r="N349" s="41"/>
      <c r="O349" s="41"/>
    </row>
    <row r="350" spans="1:15">
      <c r="A350" s="24">
        <v>343</v>
      </c>
      <c r="B350" s="41"/>
      <c r="C350" s="41"/>
      <c r="D350" s="41"/>
      <c r="E350" s="70"/>
      <c r="F350" s="70"/>
      <c r="G350" s="43"/>
      <c r="H350" s="71"/>
      <c r="I350" s="72"/>
      <c r="J350" s="59" t="e">
        <f t="shared" si="2"/>
        <v>#DIV/0!</v>
      </c>
      <c r="K350" s="42"/>
      <c r="L350" s="42"/>
      <c r="M350" s="41"/>
      <c r="N350" s="41"/>
      <c r="O350" s="41"/>
    </row>
    <row r="351" spans="1:15">
      <c r="A351" s="24">
        <v>344</v>
      </c>
      <c r="B351" s="41"/>
      <c r="C351" s="41"/>
      <c r="D351" s="41"/>
      <c r="E351" s="70"/>
      <c r="F351" s="70"/>
      <c r="G351" s="43"/>
      <c r="H351" s="71"/>
      <c r="I351" s="72"/>
      <c r="J351" s="33" t="e">
        <f t="shared" si="2"/>
        <v>#DIV/0!</v>
      </c>
      <c r="K351" s="42"/>
      <c r="L351" s="42"/>
      <c r="M351" s="41"/>
      <c r="N351" s="41"/>
      <c r="O351" s="41"/>
    </row>
    <row r="352" spans="1:15">
      <c r="A352" s="24">
        <v>345</v>
      </c>
      <c r="B352" s="41"/>
      <c r="C352" s="41"/>
      <c r="D352" s="41"/>
      <c r="E352" s="70"/>
      <c r="F352" s="70"/>
      <c r="G352" s="43"/>
      <c r="H352" s="71"/>
      <c r="I352" s="72"/>
      <c r="J352" s="59" t="e">
        <f t="shared" si="2"/>
        <v>#DIV/0!</v>
      </c>
      <c r="K352" s="42"/>
      <c r="L352" s="42"/>
      <c r="M352" s="41"/>
      <c r="N352" s="41"/>
      <c r="O352" s="41"/>
    </row>
    <row r="353" spans="1:15">
      <c r="A353" s="65">
        <v>346</v>
      </c>
      <c r="B353" s="41"/>
      <c r="C353" s="41"/>
      <c r="D353" s="41"/>
      <c r="E353" s="70"/>
      <c r="F353" s="70"/>
      <c r="G353" s="43"/>
      <c r="H353" s="71"/>
      <c r="I353" s="72"/>
      <c r="J353" s="59" t="e">
        <f t="shared" si="2"/>
        <v>#DIV/0!</v>
      </c>
      <c r="K353" s="42"/>
      <c r="L353" s="42"/>
      <c r="M353" s="41"/>
      <c r="N353" s="41"/>
      <c r="O353" s="41"/>
    </row>
    <row r="354" spans="1:15">
      <c r="A354" s="65">
        <v>347</v>
      </c>
      <c r="B354" s="41"/>
      <c r="C354" s="41"/>
      <c r="D354" s="41"/>
      <c r="E354" s="70"/>
      <c r="F354" s="70"/>
      <c r="G354" s="43"/>
      <c r="H354" s="71"/>
      <c r="I354" s="72"/>
      <c r="J354" s="33" t="e">
        <f t="shared" si="2"/>
        <v>#DIV/0!</v>
      </c>
      <c r="K354" s="42"/>
      <c r="L354" s="42"/>
      <c r="M354" s="41"/>
      <c r="N354" s="41"/>
      <c r="O354" s="41"/>
    </row>
    <row r="355" spans="1:15">
      <c r="A355" s="24">
        <v>348</v>
      </c>
      <c r="B355" s="41"/>
      <c r="C355" s="41"/>
      <c r="D355" s="41"/>
      <c r="E355" s="70"/>
      <c r="F355" s="70"/>
      <c r="G355" s="43"/>
      <c r="H355" s="71"/>
      <c r="I355" s="72"/>
      <c r="J355" s="59" t="e">
        <f t="shared" si="2"/>
        <v>#DIV/0!</v>
      </c>
      <c r="K355" s="42"/>
      <c r="L355" s="42"/>
      <c r="M355" s="41"/>
      <c r="N355" s="41"/>
      <c r="O355" s="41"/>
    </row>
    <row r="356" spans="1:15">
      <c r="A356" s="24">
        <v>349</v>
      </c>
      <c r="B356" s="41"/>
      <c r="C356" s="41"/>
      <c r="D356" s="41"/>
      <c r="E356" s="70"/>
      <c r="F356" s="70"/>
      <c r="G356" s="43"/>
      <c r="H356" s="71"/>
      <c r="I356" s="72"/>
      <c r="J356" s="59" t="e">
        <f t="shared" si="2"/>
        <v>#DIV/0!</v>
      </c>
      <c r="K356" s="42"/>
      <c r="L356" s="42"/>
      <c r="M356" s="41"/>
      <c r="N356" s="41"/>
      <c r="O356" s="41"/>
    </row>
    <row r="357" spans="1:15">
      <c r="A357" s="24">
        <v>350</v>
      </c>
      <c r="B357" s="41"/>
      <c r="C357" s="41"/>
      <c r="D357" s="41"/>
      <c r="E357" s="70"/>
      <c r="F357" s="70"/>
      <c r="G357" s="43"/>
      <c r="H357" s="71"/>
      <c r="I357" s="72"/>
      <c r="J357" s="33"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0"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2" sqref="H2"/>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[19]合計!C3</f>
        <v>京都府</v>
      </c>
      <c r="C1" s="65"/>
      <c r="D1" s="65"/>
      <c r="E1" s="65"/>
      <c r="F1" s="65"/>
      <c r="G1" s="65"/>
      <c r="I1" s="24" t="s">
        <v>101</v>
      </c>
    </row>
    <row r="2" spans="1:10" ht="49.5" customHeight="1">
      <c r="B2" s="76"/>
      <c r="C2" s="65"/>
      <c r="D2" s="65"/>
      <c r="E2" s="857" t="s">
        <v>102</v>
      </c>
      <c r="F2" s="856"/>
      <c r="G2" s="856"/>
      <c r="H2" s="29">
        <f>SUMIF(G6:G356,"PPS",H6:H356)</f>
        <v>0</v>
      </c>
    </row>
    <row r="3" spans="1:10" s="65" customFormat="1" ht="16.5" customHeight="1">
      <c r="B3" s="35"/>
      <c r="E3" s="108"/>
      <c r="F3" s="108"/>
      <c r="G3" s="108"/>
      <c r="H3" s="37"/>
    </row>
    <row r="4" spans="1:10" ht="54">
      <c r="A4" s="40" t="s">
        <v>103</v>
      </c>
      <c r="B4" s="41" t="s">
        <v>76</v>
      </c>
      <c r="C4" s="41" t="s">
        <v>77</v>
      </c>
      <c r="D4" s="41" t="s">
        <v>80</v>
      </c>
      <c r="E4" s="41" t="s">
        <v>81</v>
      </c>
      <c r="F4" s="41" t="s">
        <v>78</v>
      </c>
      <c r="G4" s="42" t="s">
        <v>79</v>
      </c>
      <c r="H4" s="44" t="s">
        <v>104</v>
      </c>
      <c r="I4" s="109" t="s">
        <v>105</v>
      </c>
      <c r="J4" s="110" t="s">
        <v>106</v>
      </c>
    </row>
    <row r="5" spans="1:10" s="46" customFormat="1" ht="14.25" thickBot="1">
      <c r="B5" s="47" t="s">
        <v>88</v>
      </c>
      <c r="C5" s="47"/>
      <c r="D5" s="47"/>
      <c r="E5" s="47"/>
      <c r="F5" s="47"/>
      <c r="G5" s="47"/>
      <c r="H5" s="111">
        <f>SUM(H6:H65)</f>
        <v>0</v>
      </c>
      <c r="I5" s="111">
        <f>SUM(I6:I65)</f>
        <v>0</v>
      </c>
      <c r="J5" s="47" t="e">
        <f>H5/I5</f>
        <v>#DIV/0!</v>
      </c>
    </row>
    <row r="6" spans="1:10" ht="14.25" thickTop="1">
      <c r="A6" s="24">
        <v>1</v>
      </c>
      <c r="B6" s="62"/>
      <c r="C6" s="62"/>
      <c r="D6" s="62"/>
      <c r="E6" s="112"/>
      <c r="F6" s="62"/>
      <c r="G6" s="66"/>
      <c r="H6" s="29"/>
      <c r="I6" s="29"/>
      <c r="J6" s="41" t="e">
        <f t="shared" ref="J6:J65" si="0">H6/I6</f>
        <v>#DIV/0!</v>
      </c>
    </row>
    <row r="7" spans="1:10">
      <c r="A7" s="24">
        <v>2</v>
      </c>
      <c r="B7" s="62"/>
      <c r="C7" s="62"/>
      <c r="D7" s="62"/>
      <c r="E7" s="112"/>
      <c r="F7" s="62"/>
      <c r="G7" s="66"/>
      <c r="H7" s="29"/>
      <c r="I7" s="29"/>
      <c r="J7" s="41" t="e">
        <f t="shared" si="0"/>
        <v>#DIV/0!</v>
      </c>
    </row>
    <row r="8" spans="1:10">
      <c r="A8" s="24">
        <v>3</v>
      </c>
      <c r="B8" s="62"/>
      <c r="C8" s="62"/>
      <c r="D8" s="62"/>
      <c r="E8" s="112"/>
      <c r="F8" s="62"/>
      <c r="G8" s="66"/>
      <c r="H8" s="29"/>
      <c r="I8" s="29"/>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H2" sqref="H2"/>
    </sheetView>
  </sheetViews>
  <sheetFormatPr defaultColWidth="9" defaultRowHeight="13.5"/>
  <cols>
    <col min="1" max="1" width="9" style="24"/>
    <col min="2" max="2" width="33.625"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33.625"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33.625"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33.625"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33.625"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33.625"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33.625"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33.625"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33.625"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33.625"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33.625"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33.625"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33.625"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33.625"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33.625"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33.625"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33.625"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33.625"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33.625"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33.625"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33.625"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33.625"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33.625"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33.625"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33.625"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33.625"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33.625"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33.625"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33.625"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33.625"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33.625"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33.625"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33.625"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33.625"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33.625"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33.625"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33.625"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33.625"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33.625"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33.625"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33.625"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33.625"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33.625"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33.625"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33.625"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33.625"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33.625"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33.625"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33.625"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33.625"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33.625"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33.625"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33.625"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33.625"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33.625"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33.625"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33.625"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33.625"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33.625"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33.625"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33.625"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33.625"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33.625"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33.625"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[19]合計!C3</f>
        <v>京都府</v>
      </c>
      <c r="C1" s="65"/>
      <c r="D1" s="65"/>
      <c r="E1" s="65"/>
      <c r="F1" s="65"/>
      <c r="G1" s="65"/>
      <c r="I1" s="24" t="s">
        <v>107</v>
      </c>
    </row>
    <row r="2" spans="1:10" s="26" customFormat="1" ht="56.25" customHeight="1">
      <c r="B2" s="76"/>
      <c r="E2" s="857" t="s">
        <v>108</v>
      </c>
      <c r="F2" s="856"/>
      <c r="G2" s="856"/>
      <c r="H2" s="113">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44" t="s">
        <v>79</v>
      </c>
      <c r="H4" s="109" t="s">
        <v>112</v>
      </c>
      <c r="I4" s="109" t="s">
        <v>113</v>
      </c>
      <c r="J4" s="110" t="s">
        <v>106</v>
      </c>
    </row>
    <row r="5" spans="1:10" s="46" customFormat="1" ht="14.25" thickBot="1">
      <c r="B5" s="47" t="s">
        <v>88</v>
      </c>
      <c r="C5" s="47"/>
      <c r="D5" s="47"/>
      <c r="E5" s="47"/>
      <c r="F5" s="47"/>
      <c r="G5" s="47"/>
      <c r="H5" s="111">
        <f>SUM(H6:H65)</f>
        <v>366169418</v>
      </c>
      <c r="I5" s="111">
        <f>SUM(I6:I65)</f>
        <v>33876882</v>
      </c>
      <c r="J5" s="47">
        <f>H5/I5</f>
        <v>10.808828805437289</v>
      </c>
    </row>
    <row r="6" spans="1:10" ht="14.25" thickTop="1">
      <c r="A6" s="24">
        <v>1</v>
      </c>
      <c r="B6" s="62" t="s">
        <v>1057</v>
      </c>
      <c r="C6" s="62" t="s">
        <v>970</v>
      </c>
      <c r="D6" s="62" t="s">
        <v>137</v>
      </c>
      <c r="E6" s="112">
        <v>1</v>
      </c>
      <c r="F6" s="62" t="s">
        <v>1038</v>
      </c>
      <c r="G6" s="66" t="s">
        <v>117</v>
      </c>
      <c r="H6" s="140">
        <v>319725432</v>
      </c>
      <c r="I6" s="140">
        <v>31357200</v>
      </c>
      <c r="J6" s="41">
        <f t="shared" ref="J6:J65" si="0">H6/I6</f>
        <v>10.196236653782863</v>
      </c>
    </row>
    <row r="7" spans="1:10">
      <c r="A7" s="24">
        <v>2</v>
      </c>
      <c r="B7" s="62" t="s">
        <v>1058</v>
      </c>
      <c r="C7" s="62" t="s">
        <v>970</v>
      </c>
      <c r="D7" s="62" t="s">
        <v>137</v>
      </c>
      <c r="E7" s="112">
        <v>1</v>
      </c>
      <c r="F7" s="62" t="s">
        <v>1038</v>
      </c>
      <c r="G7" s="66" t="s">
        <v>117</v>
      </c>
      <c r="H7" s="140">
        <v>44774204</v>
      </c>
      <c r="I7" s="140">
        <v>2469670</v>
      </c>
      <c r="J7" s="41">
        <f t="shared" si="0"/>
        <v>18.129630274490115</v>
      </c>
    </row>
    <row r="8" spans="1:10">
      <c r="A8" s="24">
        <v>3</v>
      </c>
      <c r="B8" s="62" t="s">
        <v>1059</v>
      </c>
      <c r="C8" s="62" t="s">
        <v>488</v>
      </c>
      <c r="D8" s="62" t="s">
        <v>137</v>
      </c>
      <c r="E8" s="112">
        <v>1</v>
      </c>
      <c r="F8" s="62" t="s">
        <v>1038</v>
      </c>
      <c r="G8" s="66" t="s">
        <v>117</v>
      </c>
      <c r="H8" s="140">
        <v>1669782</v>
      </c>
      <c r="I8" s="140">
        <v>50012</v>
      </c>
      <c r="J8" s="41">
        <f t="shared" si="0"/>
        <v>33.387626969527311</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25" workbookViewId="0">
      <selection activeCell="M8" sqref="M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2.125" style="27" bestFit="1"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[20]合計!C3</f>
        <v>大阪府</v>
      </c>
      <c r="I1" s="24" t="s">
        <v>70</v>
      </c>
      <c r="K1" s="27" t="s">
        <v>71</v>
      </c>
    </row>
    <row r="2" spans="1:13" ht="54" customHeight="1">
      <c r="B2" s="141"/>
      <c r="E2" s="856" t="s">
        <v>72</v>
      </c>
      <c r="F2" s="856"/>
      <c r="G2" s="856"/>
      <c r="H2" s="142">
        <f>SUMIF(E8:E357,"PPS",H8:H357)</f>
        <v>2110456</v>
      </c>
      <c r="I2" s="143"/>
      <c r="J2" s="27"/>
    </row>
    <row r="3" spans="1:13" ht="57" customHeight="1">
      <c r="B3" s="26"/>
      <c r="E3" s="856" t="s">
        <v>73</v>
      </c>
      <c r="F3" s="856"/>
      <c r="G3" s="856"/>
      <c r="H3" s="142">
        <f>M7</f>
        <v>0</v>
      </c>
      <c r="I3" s="143"/>
      <c r="J3" s="31"/>
    </row>
    <row r="4" spans="1:13" s="31" customFormat="1" ht="55.5" customHeight="1">
      <c r="B4" s="144"/>
      <c r="E4" s="856" t="s">
        <v>74</v>
      </c>
      <c r="F4" s="856"/>
      <c r="G4" s="856"/>
      <c r="H4" s="145" t="e">
        <f>H3/I7</f>
        <v>#DIV/0!</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2110456</v>
      </c>
      <c r="I7" s="150">
        <f>SUM(I8:I357)</f>
        <v>0</v>
      </c>
      <c r="J7" s="151" t="e">
        <f>H7/I7</f>
        <v>#DIV/0!</v>
      </c>
      <c r="K7" s="152">
        <f>SUM(K8:K357)</f>
        <v>62922</v>
      </c>
      <c r="L7" s="153">
        <f>SUM(L8:L357)</f>
        <v>137114958</v>
      </c>
      <c r="M7" s="154">
        <f>SUM(M8:M357)</f>
        <v>0</v>
      </c>
    </row>
    <row r="8" spans="1:13" ht="36.75" thickTop="1">
      <c r="A8" s="24">
        <v>1</v>
      </c>
      <c r="B8" s="371" t="s">
        <v>1085</v>
      </c>
      <c r="C8" s="54" t="s">
        <v>1086</v>
      </c>
      <c r="D8" s="55" t="s">
        <v>1087</v>
      </c>
      <c r="E8" s="55" t="s">
        <v>128</v>
      </c>
      <c r="F8" s="54" t="s">
        <v>124</v>
      </c>
      <c r="G8" s="156">
        <v>2</v>
      </c>
      <c r="H8" s="157">
        <v>12814</v>
      </c>
      <c r="I8" s="58"/>
      <c r="J8" s="158" t="e">
        <v>#DIV/0!</v>
      </c>
      <c r="K8" s="58">
        <v>321</v>
      </c>
      <c r="L8" s="58">
        <v>740506</v>
      </c>
      <c r="M8" s="60"/>
    </row>
    <row r="9" spans="1:13" ht="36">
      <c r="A9" s="24">
        <v>2</v>
      </c>
      <c r="B9" s="159" t="s">
        <v>1088</v>
      </c>
      <c r="C9" s="54" t="s">
        <v>148</v>
      </c>
      <c r="D9" s="62" t="s">
        <v>1089</v>
      </c>
      <c r="E9" s="55" t="s">
        <v>128</v>
      </c>
      <c r="F9" s="54" t="s">
        <v>124</v>
      </c>
      <c r="G9" s="156">
        <v>3</v>
      </c>
      <c r="H9" s="157">
        <v>68000</v>
      </c>
      <c r="I9" s="58"/>
      <c r="J9" s="145" t="e">
        <v>#DIV/0!</v>
      </c>
      <c r="K9" s="58">
        <v>2000</v>
      </c>
      <c r="L9" s="58">
        <v>4374323</v>
      </c>
      <c r="M9" s="63"/>
    </row>
    <row r="10" spans="1:13" ht="36">
      <c r="A10" s="24">
        <v>3</v>
      </c>
      <c r="B10" s="159" t="s">
        <v>1090</v>
      </c>
      <c r="C10" s="64" t="s">
        <v>148</v>
      </c>
      <c r="D10" s="55" t="s">
        <v>1091</v>
      </c>
      <c r="E10" s="55" t="s">
        <v>128</v>
      </c>
      <c r="F10" s="54" t="s">
        <v>124</v>
      </c>
      <c r="G10" s="156">
        <v>3</v>
      </c>
      <c r="H10" s="157">
        <v>4454</v>
      </c>
      <c r="I10" s="58"/>
      <c r="J10" s="145" t="e">
        <v>#DIV/0!</v>
      </c>
      <c r="K10" s="58">
        <v>171</v>
      </c>
      <c r="L10" s="58">
        <v>235029</v>
      </c>
      <c r="M10" s="63"/>
    </row>
    <row r="11" spans="1:13" ht="24">
      <c r="A11" s="24">
        <v>4</v>
      </c>
      <c r="B11" s="159" t="s">
        <v>1092</v>
      </c>
      <c r="C11" s="54" t="s">
        <v>148</v>
      </c>
      <c r="D11" s="55" t="s">
        <v>643</v>
      </c>
      <c r="E11" s="55" t="s">
        <v>128</v>
      </c>
      <c r="F11" s="54" t="s">
        <v>124</v>
      </c>
      <c r="G11" s="156">
        <v>4</v>
      </c>
      <c r="H11" s="157">
        <v>204430</v>
      </c>
      <c r="I11" s="58"/>
      <c r="J11" s="145" t="e">
        <v>#DIV/0!</v>
      </c>
      <c r="K11" s="58">
        <v>3600</v>
      </c>
      <c r="L11" s="58">
        <v>14297569</v>
      </c>
      <c r="M11" s="63"/>
    </row>
    <row r="12" spans="1:13" ht="36">
      <c r="A12" s="24">
        <v>5</v>
      </c>
      <c r="B12" s="159" t="s">
        <v>1093</v>
      </c>
      <c r="C12" s="54" t="s">
        <v>1094</v>
      </c>
      <c r="D12" s="55" t="s">
        <v>1095</v>
      </c>
      <c r="E12" s="55" t="s">
        <v>128</v>
      </c>
      <c r="F12" s="54" t="s">
        <v>124</v>
      </c>
      <c r="G12" s="156">
        <v>3</v>
      </c>
      <c r="H12" s="157">
        <v>43288</v>
      </c>
      <c r="I12" s="58"/>
      <c r="J12" s="145" t="e">
        <v>#DIV/0!</v>
      </c>
      <c r="K12" s="58">
        <v>1376</v>
      </c>
      <c r="L12" s="58">
        <v>2331235</v>
      </c>
      <c r="M12" s="63"/>
    </row>
    <row r="13" spans="1:13" s="65" customFormat="1" ht="24">
      <c r="A13" s="65">
        <v>6</v>
      </c>
      <c r="B13" s="159" t="s">
        <v>1096</v>
      </c>
      <c r="C13" s="54" t="s">
        <v>1097</v>
      </c>
      <c r="D13" s="55" t="s">
        <v>1098</v>
      </c>
      <c r="E13" s="55" t="s">
        <v>128</v>
      </c>
      <c r="F13" s="54" t="s">
        <v>211</v>
      </c>
      <c r="G13" s="156">
        <v>2</v>
      </c>
      <c r="H13" s="157">
        <v>15455</v>
      </c>
      <c r="I13" s="58"/>
      <c r="J13" s="158" t="e">
        <v>#DIV/0!</v>
      </c>
      <c r="K13" s="58">
        <v>391</v>
      </c>
      <c r="L13" s="58">
        <v>803620</v>
      </c>
      <c r="M13" s="63"/>
    </row>
    <row r="14" spans="1:13" s="65" customFormat="1" ht="36">
      <c r="A14" s="65">
        <v>7</v>
      </c>
      <c r="B14" s="159" t="s">
        <v>1099</v>
      </c>
      <c r="C14" s="54" t="s">
        <v>1100</v>
      </c>
      <c r="D14" s="64" t="s">
        <v>778</v>
      </c>
      <c r="E14" s="55" t="s">
        <v>128</v>
      </c>
      <c r="F14" s="54" t="s">
        <v>124</v>
      </c>
      <c r="G14" s="156">
        <v>3</v>
      </c>
      <c r="H14" s="157">
        <v>10812</v>
      </c>
      <c r="I14" s="58"/>
      <c r="J14" s="158" t="e">
        <v>#DIV/0!</v>
      </c>
      <c r="K14" s="58">
        <v>253</v>
      </c>
      <c r="L14" s="58">
        <v>611056</v>
      </c>
      <c r="M14" s="63"/>
    </row>
    <row r="15" spans="1:13" ht="36">
      <c r="A15" s="24">
        <v>8</v>
      </c>
      <c r="B15" s="159" t="s">
        <v>1101</v>
      </c>
      <c r="C15" s="54" t="s">
        <v>1102</v>
      </c>
      <c r="D15" s="64" t="s">
        <v>1103</v>
      </c>
      <c r="E15" s="55" t="s">
        <v>128</v>
      </c>
      <c r="F15" s="54" t="s">
        <v>124</v>
      </c>
      <c r="G15" s="156">
        <v>3</v>
      </c>
      <c r="H15" s="157">
        <v>33544</v>
      </c>
      <c r="I15" s="58"/>
      <c r="J15" s="145" t="e">
        <v>#DIV/0!</v>
      </c>
      <c r="K15" s="58">
        <v>1269</v>
      </c>
      <c r="L15" s="58">
        <v>1741750</v>
      </c>
      <c r="M15" s="63"/>
    </row>
    <row r="16" spans="1:13" ht="40.5">
      <c r="A16" s="24">
        <v>9</v>
      </c>
      <c r="B16" s="8" t="s">
        <v>1104</v>
      </c>
      <c r="C16" s="62" t="s">
        <v>1105</v>
      </c>
      <c r="D16" s="62" t="s">
        <v>1103</v>
      </c>
      <c r="E16" s="66" t="s">
        <v>128</v>
      </c>
      <c r="F16" s="66" t="s">
        <v>124</v>
      </c>
      <c r="G16" s="67">
        <v>3</v>
      </c>
      <c r="H16" s="68">
        <v>25929</v>
      </c>
      <c r="I16" s="69"/>
      <c r="J16" s="158" t="e">
        <v>#DIV/0!</v>
      </c>
      <c r="K16" s="58">
        <v>822</v>
      </c>
      <c r="L16" s="58">
        <v>1392040</v>
      </c>
      <c r="M16" s="63"/>
    </row>
    <row r="17" spans="1:13" ht="54">
      <c r="A17" s="24">
        <v>10</v>
      </c>
      <c r="B17" s="8" t="s">
        <v>1106</v>
      </c>
      <c r="C17" s="62" t="s">
        <v>1107</v>
      </c>
      <c r="D17" s="62" t="s">
        <v>960</v>
      </c>
      <c r="E17" s="66" t="s">
        <v>128</v>
      </c>
      <c r="F17" s="66" t="s">
        <v>124</v>
      </c>
      <c r="G17" s="67">
        <v>2</v>
      </c>
      <c r="H17" s="68">
        <v>4462</v>
      </c>
      <c r="I17" s="69"/>
      <c r="J17" s="158" t="e">
        <v>#DIV/0!</v>
      </c>
      <c r="K17" s="58">
        <v>60</v>
      </c>
      <c r="L17" s="58">
        <v>232112</v>
      </c>
      <c r="M17" s="63"/>
    </row>
    <row r="18" spans="1:13" ht="40.5">
      <c r="A18" s="24">
        <v>11</v>
      </c>
      <c r="B18" s="8" t="s">
        <v>1108</v>
      </c>
      <c r="C18" s="62" t="s">
        <v>1109</v>
      </c>
      <c r="D18" s="62" t="s">
        <v>737</v>
      </c>
      <c r="E18" s="66" t="s">
        <v>128</v>
      </c>
      <c r="F18" s="66" t="s">
        <v>124</v>
      </c>
      <c r="G18" s="67">
        <v>3</v>
      </c>
      <c r="H18" s="68">
        <v>32950</v>
      </c>
      <c r="I18" s="69"/>
      <c r="J18" s="145" t="e">
        <v>#DIV/0!</v>
      </c>
      <c r="K18" s="58">
        <v>979</v>
      </c>
      <c r="L18" s="58">
        <v>1834499</v>
      </c>
      <c r="M18" s="63"/>
    </row>
    <row r="19" spans="1:13" ht="40.5">
      <c r="A19" s="24">
        <v>12</v>
      </c>
      <c r="B19" s="8" t="s">
        <v>1110</v>
      </c>
      <c r="C19" s="62" t="s">
        <v>1109</v>
      </c>
      <c r="D19" s="62" t="s">
        <v>960</v>
      </c>
      <c r="E19" s="66" t="s">
        <v>128</v>
      </c>
      <c r="F19" s="66" t="s">
        <v>211</v>
      </c>
      <c r="G19" s="67">
        <v>4</v>
      </c>
      <c r="H19" s="68">
        <v>44712</v>
      </c>
      <c r="I19" s="69"/>
      <c r="J19" s="145" t="e">
        <v>#DIV/0!</v>
      </c>
      <c r="K19" s="58">
        <v>1371</v>
      </c>
      <c r="L19" s="58">
        <v>2578266</v>
      </c>
      <c r="M19" s="63"/>
    </row>
    <row r="20" spans="1:13" ht="54">
      <c r="A20" s="24">
        <v>13</v>
      </c>
      <c r="B20" s="8" t="s">
        <v>1111</v>
      </c>
      <c r="C20" s="62" t="s">
        <v>1109</v>
      </c>
      <c r="D20" s="62" t="s">
        <v>1103</v>
      </c>
      <c r="E20" s="66" t="s">
        <v>128</v>
      </c>
      <c r="F20" s="66" t="s">
        <v>211</v>
      </c>
      <c r="G20" s="67">
        <v>5</v>
      </c>
      <c r="H20" s="68">
        <v>109861</v>
      </c>
      <c r="I20" s="69"/>
      <c r="J20" s="145" t="e">
        <v>#DIV/0!</v>
      </c>
      <c r="K20" s="58">
        <v>2740</v>
      </c>
      <c r="L20" s="58">
        <v>6355915</v>
      </c>
      <c r="M20" s="63"/>
    </row>
    <row r="21" spans="1:13" ht="54">
      <c r="A21" s="24">
        <v>14</v>
      </c>
      <c r="B21" s="8" t="s">
        <v>1112</v>
      </c>
      <c r="C21" s="62" t="s">
        <v>1109</v>
      </c>
      <c r="D21" s="62" t="s">
        <v>1113</v>
      </c>
      <c r="E21" s="66" t="s">
        <v>128</v>
      </c>
      <c r="F21" s="66" t="s">
        <v>124</v>
      </c>
      <c r="G21" s="67">
        <v>4</v>
      </c>
      <c r="H21" s="68">
        <v>46678</v>
      </c>
      <c r="I21" s="69"/>
      <c r="J21" s="145" t="e">
        <v>#DIV/0!</v>
      </c>
      <c r="K21" s="58">
        <v>1287</v>
      </c>
      <c r="L21" s="58">
        <v>2714606</v>
      </c>
      <c r="M21" s="63"/>
    </row>
    <row r="22" spans="1:13" ht="40.5">
      <c r="A22" s="24">
        <v>15</v>
      </c>
      <c r="B22" s="8" t="s">
        <v>1114</v>
      </c>
      <c r="C22" s="62" t="s">
        <v>1115</v>
      </c>
      <c r="D22" s="62" t="s">
        <v>1116</v>
      </c>
      <c r="E22" s="66" t="s">
        <v>128</v>
      </c>
      <c r="F22" s="66" t="s">
        <v>124</v>
      </c>
      <c r="G22" s="67">
        <v>1</v>
      </c>
      <c r="H22" s="68">
        <v>211189</v>
      </c>
      <c r="I22" s="69">
        <v>0</v>
      </c>
      <c r="J22" s="158" t="e">
        <v>#DIV/0!</v>
      </c>
      <c r="K22" s="58">
        <v>7182</v>
      </c>
      <c r="L22" s="58">
        <v>13173102</v>
      </c>
      <c r="M22" s="63"/>
    </row>
    <row r="23" spans="1:13" ht="40.5">
      <c r="A23" s="65">
        <v>16</v>
      </c>
      <c r="B23" s="8" t="s">
        <v>1117</v>
      </c>
      <c r="C23" s="62" t="s">
        <v>1115</v>
      </c>
      <c r="D23" s="62" t="s">
        <v>1116</v>
      </c>
      <c r="E23" s="66" t="s">
        <v>128</v>
      </c>
      <c r="F23" s="66" t="s">
        <v>124</v>
      </c>
      <c r="G23" s="67">
        <v>1</v>
      </c>
      <c r="H23" s="68">
        <v>333698</v>
      </c>
      <c r="I23" s="69">
        <v>0</v>
      </c>
      <c r="J23" s="158" t="e">
        <v>#DIV/0!</v>
      </c>
      <c r="K23" s="58">
        <v>14390</v>
      </c>
      <c r="L23" s="58">
        <v>25417255</v>
      </c>
      <c r="M23" s="63"/>
    </row>
    <row r="24" spans="1:13" ht="40.5">
      <c r="A24" s="65">
        <v>17</v>
      </c>
      <c r="B24" s="8" t="s">
        <v>1118</v>
      </c>
      <c r="C24" s="62" t="s">
        <v>1115</v>
      </c>
      <c r="D24" s="62" t="s">
        <v>1116</v>
      </c>
      <c r="E24" s="66" t="s">
        <v>128</v>
      </c>
      <c r="F24" s="66" t="s">
        <v>124</v>
      </c>
      <c r="G24" s="67">
        <v>1</v>
      </c>
      <c r="H24" s="68">
        <v>430106</v>
      </c>
      <c r="I24" s="69">
        <v>0</v>
      </c>
      <c r="J24" s="145" t="e">
        <v>#DIV/0!</v>
      </c>
      <c r="K24" s="58">
        <v>15605</v>
      </c>
      <c r="L24" s="58">
        <v>26423791</v>
      </c>
      <c r="M24" s="63"/>
    </row>
    <row r="25" spans="1:13" ht="40.5">
      <c r="A25" s="24">
        <v>18</v>
      </c>
      <c r="B25" s="8" t="s">
        <v>1119</v>
      </c>
      <c r="C25" s="62" t="s">
        <v>420</v>
      </c>
      <c r="D25" s="62" t="s">
        <v>1120</v>
      </c>
      <c r="E25" s="66" t="s">
        <v>128</v>
      </c>
      <c r="F25" s="66" t="s">
        <v>124</v>
      </c>
      <c r="G25" s="67">
        <v>5</v>
      </c>
      <c r="H25" s="68">
        <v>41616</v>
      </c>
      <c r="I25" s="69"/>
      <c r="J25" s="158" t="e">
        <v>#DIV/0!</v>
      </c>
      <c r="K25" s="58">
        <v>1300</v>
      </c>
      <c r="L25" s="58">
        <v>2757200</v>
      </c>
      <c r="M25" s="63"/>
    </row>
    <row r="26" spans="1:13" ht="27">
      <c r="A26" s="24">
        <v>19</v>
      </c>
      <c r="B26" s="8" t="s">
        <v>1121</v>
      </c>
      <c r="C26" s="62" t="s">
        <v>420</v>
      </c>
      <c r="D26" s="62" t="s">
        <v>1120</v>
      </c>
      <c r="E26" s="66" t="s">
        <v>128</v>
      </c>
      <c r="F26" s="66" t="s">
        <v>124</v>
      </c>
      <c r="G26" s="67">
        <v>5</v>
      </c>
      <c r="H26" s="68">
        <v>25494</v>
      </c>
      <c r="I26" s="69"/>
      <c r="J26" s="158" t="e">
        <v>#DIV/0!</v>
      </c>
      <c r="K26" s="58">
        <v>500</v>
      </c>
      <c r="L26" s="58">
        <v>1799900</v>
      </c>
      <c r="M26" s="63"/>
    </row>
    <row r="27" spans="1:13" ht="40.5">
      <c r="A27" s="24">
        <v>20</v>
      </c>
      <c r="B27" s="8" t="s">
        <v>1122</v>
      </c>
      <c r="C27" s="62" t="s">
        <v>420</v>
      </c>
      <c r="D27" s="62" t="s">
        <v>1123</v>
      </c>
      <c r="E27" s="66" t="s">
        <v>128</v>
      </c>
      <c r="F27" s="66" t="s">
        <v>124</v>
      </c>
      <c r="G27" s="67">
        <v>4</v>
      </c>
      <c r="H27" s="68">
        <v>13461</v>
      </c>
      <c r="I27" s="69"/>
      <c r="J27" s="145" t="e">
        <v>#DIV/0!</v>
      </c>
      <c r="K27" s="58">
        <v>600</v>
      </c>
      <c r="L27" s="58">
        <v>687400</v>
      </c>
      <c r="M27" s="63"/>
    </row>
    <row r="28" spans="1:13" ht="40.5">
      <c r="A28" s="24">
        <v>21</v>
      </c>
      <c r="B28" s="8" t="s">
        <v>1124</v>
      </c>
      <c r="C28" s="62" t="s">
        <v>420</v>
      </c>
      <c r="D28" s="62" t="s">
        <v>1125</v>
      </c>
      <c r="E28" s="66" t="s">
        <v>128</v>
      </c>
      <c r="F28" s="66" t="s">
        <v>124</v>
      </c>
      <c r="G28" s="67">
        <v>6</v>
      </c>
      <c r="H28" s="68">
        <v>266459</v>
      </c>
      <c r="I28" s="69"/>
      <c r="J28" s="145" t="e">
        <v>#DIV/0!</v>
      </c>
      <c r="K28" s="58">
        <v>3800</v>
      </c>
      <c r="L28" s="58">
        <v>19090000</v>
      </c>
      <c r="M28" s="63"/>
    </row>
    <row r="29" spans="1:13" ht="40.5">
      <c r="A29" s="24">
        <v>22</v>
      </c>
      <c r="B29" s="8" t="s">
        <v>1126</v>
      </c>
      <c r="C29" s="62" t="s">
        <v>420</v>
      </c>
      <c r="D29" s="62" t="s">
        <v>193</v>
      </c>
      <c r="E29" s="66" t="s">
        <v>128</v>
      </c>
      <c r="F29" s="66" t="s">
        <v>124</v>
      </c>
      <c r="G29" s="67">
        <v>4</v>
      </c>
      <c r="H29" s="68">
        <v>131044</v>
      </c>
      <c r="I29" s="69"/>
      <c r="J29" s="145" t="e">
        <v>#DIV/0!</v>
      </c>
      <c r="K29" s="58">
        <v>2905</v>
      </c>
      <c r="L29" s="58">
        <v>7523784</v>
      </c>
      <c r="M29" s="63"/>
    </row>
    <row r="30" spans="1:13">
      <c r="A30" s="24">
        <v>23</v>
      </c>
      <c r="B30" s="62"/>
      <c r="C30" s="62"/>
      <c r="D30" s="62"/>
      <c r="E30" s="66"/>
      <c r="F30" s="66"/>
      <c r="G30" s="67"/>
      <c r="H30" s="68"/>
      <c r="I30" s="69"/>
      <c r="J30" s="145" t="e">
        <f t="shared" ref="J30:J93" si="0">H30/I30</f>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si="0"/>
        <v>#DIV/0!</v>
      </c>
      <c r="K72" s="42"/>
      <c r="L72" s="42"/>
      <c r="M72" s="41"/>
    </row>
    <row r="73" spans="1:13">
      <c r="A73" s="65">
        <v>66</v>
      </c>
      <c r="B73" s="41"/>
      <c r="C73" s="41"/>
      <c r="D73" s="41"/>
      <c r="E73" s="70"/>
      <c r="F73" s="70"/>
      <c r="G73" s="43"/>
      <c r="H73" s="71"/>
      <c r="I73" s="72"/>
      <c r="J73" s="145" t="e">
        <f t="shared" si="0"/>
        <v>#DIV/0!</v>
      </c>
      <c r="K73" s="42"/>
      <c r="L73" s="42"/>
      <c r="M73" s="41"/>
    </row>
    <row r="74" spans="1:13">
      <c r="A74" s="65">
        <v>67</v>
      </c>
      <c r="B74" s="41"/>
      <c r="C74" s="41"/>
      <c r="D74" s="41"/>
      <c r="E74" s="70"/>
      <c r="F74" s="70"/>
      <c r="G74" s="43"/>
      <c r="H74" s="71"/>
      <c r="I74" s="72"/>
      <c r="J74" s="145" t="e">
        <f t="shared" si="0"/>
        <v>#DIV/0!</v>
      </c>
      <c r="K74" s="42"/>
      <c r="L74" s="42"/>
      <c r="M74" s="41"/>
    </row>
    <row r="75" spans="1:13">
      <c r="A75" s="24">
        <v>68</v>
      </c>
      <c r="B75" s="41"/>
      <c r="C75" s="41"/>
      <c r="D75" s="41"/>
      <c r="E75" s="70"/>
      <c r="F75" s="70"/>
      <c r="G75" s="43"/>
      <c r="H75" s="71"/>
      <c r="I75" s="72"/>
      <c r="J75" s="145" t="e">
        <f t="shared" si="0"/>
        <v>#DIV/0!</v>
      </c>
      <c r="K75" s="42"/>
      <c r="L75" s="42"/>
      <c r="M75" s="41"/>
    </row>
    <row r="76" spans="1:13">
      <c r="A76" s="24">
        <v>69</v>
      </c>
      <c r="B76" s="41"/>
      <c r="C76" s="41"/>
      <c r="D76" s="41"/>
      <c r="E76" s="70"/>
      <c r="F76" s="70"/>
      <c r="G76" s="43"/>
      <c r="H76" s="71"/>
      <c r="I76" s="72"/>
      <c r="J76" s="158" t="e">
        <f t="shared" si="0"/>
        <v>#DIV/0!</v>
      </c>
      <c r="K76" s="42"/>
      <c r="L76" s="42"/>
      <c r="M76" s="41"/>
    </row>
    <row r="77" spans="1:13">
      <c r="A77" s="24">
        <v>70</v>
      </c>
      <c r="B77" s="41"/>
      <c r="C77" s="41"/>
      <c r="D77" s="41"/>
      <c r="E77" s="70"/>
      <c r="F77" s="70"/>
      <c r="G77" s="43"/>
      <c r="H77" s="71"/>
      <c r="I77" s="72"/>
      <c r="J77" s="158" t="e">
        <f t="shared" si="0"/>
        <v>#DIV/0!</v>
      </c>
      <c r="K77" s="42"/>
      <c r="L77" s="42"/>
      <c r="M77" s="41"/>
    </row>
    <row r="78" spans="1:13">
      <c r="A78" s="24">
        <v>71</v>
      </c>
      <c r="B78" s="41"/>
      <c r="C78" s="41"/>
      <c r="D78" s="41"/>
      <c r="E78" s="70"/>
      <c r="F78" s="70"/>
      <c r="G78" s="43"/>
      <c r="H78" s="71"/>
      <c r="I78" s="72"/>
      <c r="J78" s="145" t="e">
        <f t="shared" si="0"/>
        <v>#DIV/0!</v>
      </c>
      <c r="K78" s="42"/>
      <c r="L78" s="42"/>
      <c r="M78" s="41"/>
    </row>
    <row r="79" spans="1:13">
      <c r="A79" s="24">
        <v>72</v>
      </c>
      <c r="B79" s="41"/>
      <c r="C79" s="41"/>
      <c r="D79" s="41"/>
      <c r="E79" s="70"/>
      <c r="F79" s="70"/>
      <c r="G79" s="43"/>
      <c r="H79" s="71"/>
      <c r="I79" s="72"/>
      <c r="J79" s="158" t="e">
        <f t="shared" si="0"/>
        <v>#DIV/0!</v>
      </c>
      <c r="K79" s="42"/>
      <c r="L79" s="42"/>
      <c r="M79" s="41"/>
    </row>
    <row r="80" spans="1:13">
      <c r="A80" s="24">
        <v>73</v>
      </c>
      <c r="B80" s="41"/>
      <c r="C80" s="41"/>
      <c r="D80" s="41"/>
      <c r="E80" s="70"/>
      <c r="F80" s="70"/>
      <c r="G80" s="43"/>
      <c r="H80" s="71"/>
      <c r="I80" s="72"/>
      <c r="J80" s="158" t="e">
        <f t="shared" si="0"/>
        <v>#DIV/0!</v>
      </c>
      <c r="K80" s="42"/>
      <c r="L80" s="42"/>
      <c r="M80" s="41"/>
    </row>
    <row r="81" spans="1:13">
      <c r="A81" s="24">
        <v>74</v>
      </c>
      <c r="B81" s="41"/>
      <c r="C81" s="41"/>
      <c r="D81" s="41"/>
      <c r="E81" s="70"/>
      <c r="F81" s="70"/>
      <c r="G81" s="43"/>
      <c r="H81" s="71"/>
      <c r="I81" s="72"/>
      <c r="J81" s="145" t="e">
        <f t="shared" si="0"/>
        <v>#DIV/0!</v>
      </c>
      <c r="K81" s="42"/>
      <c r="L81" s="42"/>
      <c r="M81" s="41"/>
    </row>
    <row r="82" spans="1:13">
      <c r="A82" s="24">
        <v>75</v>
      </c>
      <c r="B82" s="41"/>
      <c r="C82" s="41"/>
      <c r="D82" s="41"/>
      <c r="E82" s="70"/>
      <c r="F82" s="70"/>
      <c r="G82" s="43"/>
      <c r="H82" s="71"/>
      <c r="I82" s="72"/>
      <c r="J82" s="145" t="e">
        <f t="shared" si="0"/>
        <v>#DIV/0!</v>
      </c>
      <c r="K82" s="42"/>
      <c r="L82" s="42"/>
      <c r="M82" s="41"/>
    </row>
    <row r="83" spans="1:13">
      <c r="A83" s="65">
        <v>76</v>
      </c>
      <c r="B83" s="41"/>
      <c r="C83" s="41"/>
      <c r="D83" s="41"/>
      <c r="E83" s="70"/>
      <c r="F83" s="70"/>
      <c r="G83" s="43"/>
      <c r="H83" s="71"/>
      <c r="I83" s="72"/>
      <c r="J83" s="145" t="e">
        <f t="shared" si="0"/>
        <v>#DIV/0!</v>
      </c>
      <c r="K83" s="42"/>
      <c r="L83" s="42"/>
      <c r="M83" s="41"/>
    </row>
    <row r="84" spans="1:13">
      <c r="A84" s="65">
        <v>77</v>
      </c>
      <c r="B84" s="41"/>
      <c r="C84" s="41"/>
      <c r="D84" s="41"/>
      <c r="E84" s="70"/>
      <c r="F84" s="70"/>
      <c r="G84" s="43"/>
      <c r="H84" s="71"/>
      <c r="I84" s="72"/>
      <c r="J84" s="145" t="e">
        <f t="shared" si="0"/>
        <v>#DIV/0!</v>
      </c>
      <c r="K84" s="42"/>
      <c r="L84" s="42"/>
      <c r="M84" s="41"/>
    </row>
    <row r="85" spans="1:13">
      <c r="A85" s="24">
        <v>78</v>
      </c>
      <c r="B85" s="41"/>
      <c r="C85" s="41"/>
      <c r="D85" s="41"/>
      <c r="E85" s="70"/>
      <c r="F85" s="70"/>
      <c r="G85" s="43"/>
      <c r="H85" s="71"/>
      <c r="I85" s="72"/>
      <c r="J85" s="158" t="e">
        <f t="shared" si="0"/>
        <v>#DIV/0!</v>
      </c>
      <c r="K85" s="42"/>
      <c r="L85" s="42"/>
      <c r="M85" s="41"/>
    </row>
    <row r="86" spans="1:13">
      <c r="A86" s="24">
        <v>79</v>
      </c>
      <c r="B86" s="41"/>
      <c r="C86" s="41"/>
      <c r="D86" s="41"/>
      <c r="E86" s="70"/>
      <c r="F86" s="70"/>
      <c r="G86" s="43"/>
      <c r="H86" s="71"/>
      <c r="I86" s="72"/>
      <c r="J86" s="158" t="e">
        <f t="shared" si="0"/>
        <v>#DIV/0!</v>
      </c>
      <c r="K86" s="42"/>
      <c r="L86" s="42"/>
      <c r="M86" s="41"/>
    </row>
    <row r="87" spans="1:13">
      <c r="A87" s="24">
        <v>80</v>
      </c>
      <c r="B87" s="41"/>
      <c r="C87" s="41"/>
      <c r="D87" s="41"/>
      <c r="E87" s="70"/>
      <c r="F87" s="70"/>
      <c r="G87" s="43"/>
      <c r="H87" s="71"/>
      <c r="I87" s="72"/>
      <c r="J87" s="145" t="e">
        <f t="shared" si="0"/>
        <v>#DIV/0!</v>
      </c>
      <c r="K87" s="42"/>
      <c r="L87" s="42"/>
      <c r="M87" s="41"/>
    </row>
    <row r="88" spans="1:13">
      <c r="A88" s="24">
        <v>81</v>
      </c>
      <c r="B88" s="41"/>
      <c r="C88" s="41"/>
      <c r="D88" s="41"/>
      <c r="E88" s="70"/>
      <c r="F88" s="70"/>
      <c r="G88" s="43"/>
      <c r="H88" s="71"/>
      <c r="I88" s="72"/>
      <c r="J88" s="158" t="e">
        <f t="shared" si="0"/>
        <v>#DIV/0!</v>
      </c>
      <c r="K88" s="42"/>
      <c r="L88" s="42"/>
      <c r="M88" s="41"/>
    </row>
    <row r="89" spans="1:13">
      <c r="A89" s="24">
        <v>82</v>
      </c>
      <c r="B89" s="41"/>
      <c r="C89" s="41"/>
      <c r="D89" s="41"/>
      <c r="E89" s="70"/>
      <c r="F89" s="70"/>
      <c r="G89" s="43"/>
      <c r="H89" s="71"/>
      <c r="I89" s="72"/>
      <c r="J89" s="158" t="e">
        <f t="shared" si="0"/>
        <v>#DIV/0!</v>
      </c>
      <c r="K89" s="42"/>
      <c r="L89" s="42"/>
      <c r="M89" s="41"/>
    </row>
    <row r="90" spans="1:13">
      <c r="A90" s="24">
        <v>83</v>
      </c>
      <c r="B90" s="41"/>
      <c r="C90" s="41"/>
      <c r="D90" s="41"/>
      <c r="E90" s="70"/>
      <c r="F90" s="70"/>
      <c r="G90" s="43"/>
      <c r="H90" s="71"/>
      <c r="I90" s="72"/>
      <c r="J90" s="145" t="e">
        <f t="shared" si="0"/>
        <v>#DIV/0!</v>
      </c>
      <c r="K90" s="42"/>
      <c r="L90" s="42"/>
      <c r="M90" s="41"/>
    </row>
    <row r="91" spans="1:13">
      <c r="A91" s="24">
        <v>84</v>
      </c>
      <c r="B91" s="41"/>
      <c r="C91" s="41"/>
      <c r="D91" s="41"/>
      <c r="E91" s="70"/>
      <c r="F91" s="70"/>
      <c r="G91" s="43"/>
      <c r="H91" s="71"/>
      <c r="I91" s="72"/>
      <c r="J91" s="145" t="e">
        <f t="shared" si="0"/>
        <v>#DIV/0!</v>
      </c>
      <c r="K91" s="42"/>
      <c r="L91" s="42"/>
      <c r="M91" s="41"/>
    </row>
    <row r="92" spans="1:13">
      <c r="A92" s="24">
        <v>85</v>
      </c>
      <c r="B92" s="41"/>
      <c r="C92" s="41"/>
      <c r="D92" s="41"/>
      <c r="E92" s="70"/>
      <c r="F92" s="70"/>
      <c r="G92" s="43"/>
      <c r="H92" s="71"/>
      <c r="I92" s="72"/>
      <c r="J92" s="145" t="e">
        <f t="shared" si="0"/>
        <v>#DIV/0!</v>
      </c>
      <c r="K92" s="42"/>
      <c r="L92" s="42"/>
      <c r="M92" s="41"/>
    </row>
    <row r="93" spans="1:13">
      <c r="A93" s="65">
        <v>86</v>
      </c>
      <c r="B93" s="41"/>
      <c r="C93" s="41"/>
      <c r="D93" s="41"/>
      <c r="E93" s="70"/>
      <c r="F93" s="70"/>
      <c r="G93" s="43"/>
      <c r="H93" s="71"/>
      <c r="I93" s="72"/>
      <c r="J93" s="145" t="e">
        <f t="shared" si="0"/>
        <v>#DIV/0!</v>
      </c>
      <c r="K93" s="42"/>
      <c r="L93" s="42"/>
      <c r="M93" s="41"/>
    </row>
    <row r="94" spans="1:13">
      <c r="A94" s="65">
        <v>87</v>
      </c>
      <c r="B94" s="41"/>
      <c r="C94" s="41"/>
      <c r="D94" s="41"/>
      <c r="E94" s="70"/>
      <c r="F94" s="70"/>
      <c r="G94" s="43"/>
      <c r="H94" s="71"/>
      <c r="I94" s="72"/>
      <c r="J94" s="158" t="e">
        <f t="shared" ref="J94:J157" si="1">H94/I94</f>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si="1"/>
        <v>#DIV/0!</v>
      </c>
      <c r="K136" s="42"/>
      <c r="L136" s="42"/>
      <c r="M136" s="41"/>
    </row>
    <row r="137" spans="1:13">
      <c r="A137" s="24">
        <v>130</v>
      </c>
      <c r="B137" s="41"/>
      <c r="C137" s="41"/>
      <c r="D137" s="41"/>
      <c r="E137" s="70"/>
      <c r="F137" s="70"/>
      <c r="G137" s="43"/>
      <c r="H137" s="71"/>
      <c r="I137" s="72"/>
      <c r="J137" s="145" t="e">
        <f t="shared" si="1"/>
        <v>#DIV/0!</v>
      </c>
      <c r="K137" s="42"/>
      <c r="L137" s="42"/>
      <c r="M137" s="41"/>
    </row>
    <row r="138" spans="1:13">
      <c r="A138" s="24">
        <v>131</v>
      </c>
      <c r="B138" s="41"/>
      <c r="C138" s="41"/>
      <c r="D138" s="41"/>
      <c r="E138" s="70"/>
      <c r="F138" s="70"/>
      <c r="G138" s="43"/>
      <c r="H138" s="71"/>
      <c r="I138" s="72"/>
      <c r="J138" s="145" t="e">
        <f t="shared" si="1"/>
        <v>#DIV/0!</v>
      </c>
      <c r="K138" s="42"/>
      <c r="L138" s="42"/>
      <c r="M138" s="41"/>
    </row>
    <row r="139" spans="1:13">
      <c r="A139" s="24">
        <v>132</v>
      </c>
      <c r="B139" s="41"/>
      <c r="C139" s="41"/>
      <c r="D139" s="41"/>
      <c r="E139" s="70"/>
      <c r="F139" s="70"/>
      <c r="G139" s="43"/>
      <c r="H139" s="71"/>
      <c r="I139" s="72"/>
      <c r="J139" s="158" t="e">
        <f t="shared" si="1"/>
        <v>#DIV/0!</v>
      </c>
      <c r="K139" s="42"/>
      <c r="L139" s="42"/>
      <c r="M139" s="41"/>
    </row>
    <row r="140" spans="1:13">
      <c r="A140" s="24">
        <v>133</v>
      </c>
      <c r="B140" s="41"/>
      <c r="C140" s="41"/>
      <c r="D140" s="41"/>
      <c r="E140" s="70"/>
      <c r="F140" s="70"/>
      <c r="G140" s="43"/>
      <c r="H140" s="71"/>
      <c r="I140" s="72"/>
      <c r="J140" s="158" t="e">
        <f t="shared" si="1"/>
        <v>#DIV/0!</v>
      </c>
      <c r="K140" s="42"/>
      <c r="L140" s="42"/>
      <c r="M140" s="41"/>
    </row>
    <row r="141" spans="1:13">
      <c r="A141" s="24">
        <v>134</v>
      </c>
      <c r="B141" s="41"/>
      <c r="C141" s="41"/>
      <c r="D141" s="41"/>
      <c r="E141" s="70"/>
      <c r="F141" s="70"/>
      <c r="G141" s="43"/>
      <c r="H141" s="71"/>
      <c r="I141" s="72"/>
      <c r="J141" s="145" t="e">
        <f t="shared" si="1"/>
        <v>#DIV/0!</v>
      </c>
      <c r="K141" s="42"/>
      <c r="L141" s="42"/>
      <c r="M141" s="41"/>
    </row>
    <row r="142" spans="1:13">
      <c r="A142" s="24">
        <v>135</v>
      </c>
      <c r="B142" s="41"/>
      <c r="C142" s="41"/>
      <c r="D142" s="41"/>
      <c r="E142" s="70"/>
      <c r="F142" s="70"/>
      <c r="G142" s="43"/>
      <c r="H142" s="71"/>
      <c r="I142" s="72"/>
      <c r="J142" s="158" t="e">
        <f t="shared" si="1"/>
        <v>#DIV/0!</v>
      </c>
      <c r="K142" s="42"/>
      <c r="L142" s="42"/>
      <c r="M142" s="41"/>
    </row>
    <row r="143" spans="1:13">
      <c r="A143" s="65">
        <v>136</v>
      </c>
      <c r="B143" s="41"/>
      <c r="C143" s="41"/>
      <c r="D143" s="41"/>
      <c r="E143" s="70"/>
      <c r="F143" s="70"/>
      <c r="G143" s="43"/>
      <c r="H143" s="71"/>
      <c r="I143" s="72"/>
      <c r="J143" s="158" t="e">
        <f t="shared" si="1"/>
        <v>#DIV/0!</v>
      </c>
      <c r="K143" s="42"/>
      <c r="L143" s="42"/>
      <c r="M143" s="41"/>
    </row>
    <row r="144" spans="1:13">
      <c r="A144" s="65">
        <v>137</v>
      </c>
      <c r="B144" s="41"/>
      <c r="C144" s="41"/>
      <c r="D144" s="41"/>
      <c r="E144" s="70"/>
      <c r="F144" s="70"/>
      <c r="G144" s="43"/>
      <c r="H144" s="71"/>
      <c r="I144" s="72"/>
      <c r="J144" s="145" t="e">
        <f t="shared" si="1"/>
        <v>#DIV/0!</v>
      </c>
      <c r="K144" s="42"/>
      <c r="L144" s="42"/>
      <c r="M144" s="41"/>
    </row>
    <row r="145" spans="1:13">
      <c r="A145" s="24">
        <v>138</v>
      </c>
      <c r="B145" s="41"/>
      <c r="C145" s="41"/>
      <c r="D145" s="41"/>
      <c r="E145" s="70"/>
      <c r="F145" s="70"/>
      <c r="G145" s="43"/>
      <c r="H145" s="71"/>
      <c r="I145" s="72"/>
      <c r="J145" s="145" t="e">
        <f t="shared" si="1"/>
        <v>#DIV/0!</v>
      </c>
      <c r="K145" s="42"/>
      <c r="L145" s="42"/>
      <c r="M145" s="41"/>
    </row>
    <row r="146" spans="1:13">
      <c r="A146" s="24">
        <v>139</v>
      </c>
      <c r="B146" s="41"/>
      <c r="C146" s="41"/>
      <c r="D146" s="41"/>
      <c r="E146" s="70"/>
      <c r="F146" s="70"/>
      <c r="G146" s="43"/>
      <c r="H146" s="71"/>
      <c r="I146" s="72"/>
      <c r="J146" s="145" t="e">
        <f t="shared" si="1"/>
        <v>#DIV/0!</v>
      </c>
      <c r="K146" s="42"/>
      <c r="L146" s="42"/>
      <c r="M146" s="41"/>
    </row>
    <row r="147" spans="1:13">
      <c r="A147" s="24">
        <v>140</v>
      </c>
      <c r="B147" s="41"/>
      <c r="C147" s="41"/>
      <c r="D147" s="41"/>
      <c r="E147" s="70"/>
      <c r="F147" s="70"/>
      <c r="G147" s="43"/>
      <c r="H147" s="71"/>
      <c r="I147" s="72"/>
      <c r="J147" s="145" t="e">
        <f t="shared" si="1"/>
        <v>#DIV/0!</v>
      </c>
      <c r="K147" s="42"/>
      <c r="L147" s="42"/>
      <c r="M147" s="41"/>
    </row>
    <row r="148" spans="1:13">
      <c r="A148" s="24">
        <v>141</v>
      </c>
      <c r="B148" s="41"/>
      <c r="C148" s="41"/>
      <c r="D148" s="41"/>
      <c r="E148" s="70"/>
      <c r="F148" s="70"/>
      <c r="G148" s="43"/>
      <c r="H148" s="71"/>
      <c r="I148" s="72"/>
      <c r="J148" s="158" t="e">
        <f t="shared" si="1"/>
        <v>#DIV/0!</v>
      </c>
      <c r="K148" s="42"/>
      <c r="L148" s="42"/>
      <c r="M148" s="41"/>
    </row>
    <row r="149" spans="1:13">
      <c r="A149" s="24">
        <v>142</v>
      </c>
      <c r="B149" s="41"/>
      <c r="C149" s="41"/>
      <c r="D149" s="41"/>
      <c r="E149" s="70"/>
      <c r="F149" s="70"/>
      <c r="G149" s="43"/>
      <c r="H149" s="71"/>
      <c r="I149" s="72"/>
      <c r="J149" s="158" t="e">
        <f t="shared" si="1"/>
        <v>#DIV/0!</v>
      </c>
      <c r="K149" s="42"/>
      <c r="L149" s="42"/>
      <c r="M149" s="41"/>
    </row>
    <row r="150" spans="1:13">
      <c r="A150" s="24">
        <v>143</v>
      </c>
      <c r="B150" s="41"/>
      <c r="C150" s="41"/>
      <c r="D150" s="41"/>
      <c r="E150" s="70"/>
      <c r="F150" s="70"/>
      <c r="G150" s="43"/>
      <c r="H150" s="71"/>
      <c r="I150" s="72"/>
      <c r="J150" s="145" t="e">
        <f t="shared" si="1"/>
        <v>#DIV/0!</v>
      </c>
      <c r="K150" s="42"/>
      <c r="L150" s="42"/>
      <c r="M150" s="41"/>
    </row>
    <row r="151" spans="1:13">
      <c r="A151" s="24">
        <v>144</v>
      </c>
      <c r="B151" s="41"/>
      <c r="C151" s="41"/>
      <c r="D151" s="41"/>
      <c r="E151" s="70"/>
      <c r="F151" s="70"/>
      <c r="G151" s="43"/>
      <c r="H151" s="71"/>
      <c r="I151" s="72"/>
      <c r="J151" s="158" t="e">
        <f t="shared" si="1"/>
        <v>#DIV/0!</v>
      </c>
      <c r="K151" s="42"/>
      <c r="L151" s="42"/>
      <c r="M151" s="41"/>
    </row>
    <row r="152" spans="1:13">
      <c r="A152" s="24">
        <v>145</v>
      </c>
      <c r="B152" s="41"/>
      <c r="C152" s="41"/>
      <c r="D152" s="41"/>
      <c r="E152" s="70"/>
      <c r="F152" s="70"/>
      <c r="G152" s="43"/>
      <c r="H152" s="71"/>
      <c r="I152" s="72"/>
      <c r="J152" s="158" t="e">
        <f t="shared" si="1"/>
        <v>#DIV/0!</v>
      </c>
      <c r="K152" s="42"/>
      <c r="L152" s="42"/>
      <c r="M152" s="41"/>
    </row>
    <row r="153" spans="1:13">
      <c r="A153" s="65">
        <v>146</v>
      </c>
      <c r="B153" s="41"/>
      <c r="C153" s="41"/>
      <c r="D153" s="41"/>
      <c r="E153" s="70"/>
      <c r="F153" s="70"/>
      <c r="G153" s="43"/>
      <c r="H153" s="71"/>
      <c r="I153" s="72"/>
      <c r="J153" s="145" t="e">
        <f t="shared" si="1"/>
        <v>#DIV/0!</v>
      </c>
      <c r="K153" s="42"/>
      <c r="L153" s="42"/>
      <c r="M153" s="41"/>
    </row>
    <row r="154" spans="1:13">
      <c r="A154" s="65">
        <v>147</v>
      </c>
      <c r="B154" s="41"/>
      <c r="C154" s="41"/>
      <c r="D154" s="41"/>
      <c r="E154" s="70"/>
      <c r="F154" s="70"/>
      <c r="G154" s="43"/>
      <c r="H154" s="71"/>
      <c r="I154" s="72"/>
      <c r="J154" s="145" t="e">
        <f t="shared" si="1"/>
        <v>#DIV/0!</v>
      </c>
      <c r="K154" s="42"/>
      <c r="L154" s="42"/>
      <c r="M154" s="41"/>
    </row>
    <row r="155" spans="1:13">
      <c r="A155" s="24">
        <v>148</v>
      </c>
      <c r="B155" s="41"/>
      <c r="C155" s="41"/>
      <c r="D155" s="41"/>
      <c r="E155" s="70"/>
      <c r="F155" s="70"/>
      <c r="G155" s="43"/>
      <c r="H155" s="71"/>
      <c r="I155" s="72"/>
      <c r="J155" s="145" t="e">
        <f t="shared" si="1"/>
        <v>#DIV/0!</v>
      </c>
      <c r="K155" s="42"/>
      <c r="L155" s="42"/>
      <c r="M155" s="41"/>
    </row>
    <row r="156" spans="1:13">
      <c r="A156" s="24">
        <v>149</v>
      </c>
      <c r="B156" s="41"/>
      <c r="C156" s="41"/>
      <c r="D156" s="41"/>
      <c r="E156" s="70"/>
      <c r="F156" s="70"/>
      <c r="G156" s="43"/>
      <c r="H156" s="71"/>
      <c r="I156" s="72"/>
      <c r="J156" s="145" t="e">
        <f t="shared" si="1"/>
        <v>#DIV/0!</v>
      </c>
      <c r="K156" s="42"/>
      <c r="L156" s="42"/>
      <c r="M156" s="41"/>
    </row>
    <row r="157" spans="1:13">
      <c r="A157" s="24">
        <v>150</v>
      </c>
      <c r="B157" s="41"/>
      <c r="C157" s="41"/>
      <c r="D157" s="41"/>
      <c r="E157" s="70"/>
      <c r="F157" s="70"/>
      <c r="G157" s="43"/>
      <c r="H157" s="71"/>
      <c r="I157" s="72"/>
      <c r="J157" s="158" t="e">
        <f t="shared" si="1"/>
        <v>#DIV/0!</v>
      </c>
      <c r="K157" s="42"/>
      <c r="L157" s="42"/>
      <c r="M157" s="41"/>
    </row>
    <row r="158" spans="1:13">
      <c r="A158" s="24">
        <v>151</v>
      </c>
      <c r="B158" s="41"/>
      <c r="C158" s="41"/>
      <c r="D158" s="41"/>
      <c r="E158" s="70"/>
      <c r="F158" s="70"/>
      <c r="G158" s="43"/>
      <c r="H158" s="71"/>
      <c r="I158" s="72"/>
      <c r="J158" s="158" t="e">
        <f t="shared" ref="J158:J221" si="2">H158/I158</f>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si="2"/>
        <v>#DIV/0!</v>
      </c>
      <c r="K200" s="42"/>
      <c r="L200" s="42"/>
      <c r="M200" s="41"/>
    </row>
    <row r="201" spans="1:13">
      <c r="A201" s="24">
        <v>194</v>
      </c>
      <c r="B201" s="41"/>
      <c r="C201" s="41"/>
      <c r="D201" s="41"/>
      <c r="E201" s="70"/>
      <c r="F201" s="70"/>
      <c r="G201" s="43"/>
      <c r="H201" s="71"/>
      <c r="I201" s="72"/>
      <c r="J201" s="145" t="e">
        <f t="shared" si="2"/>
        <v>#DIV/0!</v>
      </c>
      <c r="K201" s="42"/>
      <c r="L201" s="42"/>
      <c r="M201" s="41"/>
    </row>
    <row r="202" spans="1:13">
      <c r="A202" s="24">
        <v>195</v>
      </c>
      <c r="B202" s="41"/>
      <c r="C202" s="41"/>
      <c r="D202" s="41"/>
      <c r="E202" s="70"/>
      <c r="F202" s="70"/>
      <c r="G202" s="43"/>
      <c r="H202" s="71"/>
      <c r="I202" s="72"/>
      <c r="J202" s="158" t="e">
        <f t="shared" si="2"/>
        <v>#DIV/0!</v>
      </c>
      <c r="K202" s="42"/>
      <c r="L202" s="42"/>
      <c r="M202" s="41"/>
    </row>
    <row r="203" spans="1:13">
      <c r="A203" s="65">
        <v>196</v>
      </c>
      <c r="B203" s="41"/>
      <c r="C203" s="41"/>
      <c r="D203" s="41"/>
      <c r="E203" s="70"/>
      <c r="F203" s="70"/>
      <c r="G203" s="43"/>
      <c r="H203" s="71"/>
      <c r="I203" s="72"/>
      <c r="J203" s="158" t="e">
        <f t="shared" si="2"/>
        <v>#DIV/0!</v>
      </c>
      <c r="K203" s="42"/>
      <c r="L203" s="42"/>
      <c r="M203" s="41"/>
    </row>
    <row r="204" spans="1:13">
      <c r="A204" s="65">
        <v>197</v>
      </c>
      <c r="B204" s="41"/>
      <c r="C204" s="41"/>
      <c r="D204" s="41"/>
      <c r="E204" s="70"/>
      <c r="F204" s="70"/>
      <c r="G204" s="43"/>
      <c r="H204" s="71"/>
      <c r="I204" s="72"/>
      <c r="J204" s="145" t="e">
        <f t="shared" si="2"/>
        <v>#DIV/0!</v>
      </c>
      <c r="K204" s="42"/>
      <c r="L204" s="42"/>
      <c r="M204" s="41"/>
    </row>
    <row r="205" spans="1:13">
      <c r="A205" s="24">
        <v>198</v>
      </c>
      <c r="B205" s="41"/>
      <c r="C205" s="41"/>
      <c r="D205" s="41"/>
      <c r="E205" s="70"/>
      <c r="F205" s="70"/>
      <c r="G205" s="43"/>
      <c r="H205" s="71"/>
      <c r="I205" s="72"/>
      <c r="J205" s="158" t="e">
        <f t="shared" si="2"/>
        <v>#DIV/0!</v>
      </c>
      <c r="K205" s="42"/>
      <c r="L205" s="42"/>
      <c r="M205" s="41"/>
    </row>
    <row r="206" spans="1:13">
      <c r="A206" s="24">
        <v>199</v>
      </c>
      <c r="B206" s="41"/>
      <c r="C206" s="41"/>
      <c r="D206" s="41"/>
      <c r="E206" s="70"/>
      <c r="F206" s="70"/>
      <c r="G206" s="43"/>
      <c r="H206" s="71"/>
      <c r="I206" s="72"/>
      <c r="J206" s="158" t="e">
        <f t="shared" si="2"/>
        <v>#DIV/0!</v>
      </c>
      <c r="K206" s="42"/>
      <c r="L206" s="42"/>
      <c r="M206" s="41"/>
    </row>
    <row r="207" spans="1:13">
      <c r="A207" s="24">
        <v>200</v>
      </c>
      <c r="B207" s="41"/>
      <c r="C207" s="41"/>
      <c r="D207" s="41"/>
      <c r="E207" s="70"/>
      <c r="F207" s="70"/>
      <c r="G207" s="43"/>
      <c r="H207" s="71"/>
      <c r="I207" s="72"/>
      <c r="J207" s="145" t="e">
        <f t="shared" si="2"/>
        <v>#DIV/0!</v>
      </c>
      <c r="K207" s="42"/>
      <c r="L207" s="42"/>
      <c r="M207" s="41"/>
    </row>
    <row r="208" spans="1:13">
      <c r="A208" s="24">
        <v>201</v>
      </c>
      <c r="B208" s="41"/>
      <c r="C208" s="41"/>
      <c r="D208" s="41"/>
      <c r="E208" s="70"/>
      <c r="F208" s="70"/>
      <c r="G208" s="43"/>
      <c r="H208" s="71"/>
      <c r="I208" s="72"/>
      <c r="J208" s="145" t="e">
        <f t="shared" si="2"/>
        <v>#DIV/0!</v>
      </c>
      <c r="K208" s="42"/>
      <c r="L208" s="42"/>
      <c r="M208" s="41"/>
    </row>
    <row r="209" spans="1:13">
      <c r="A209" s="24">
        <v>202</v>
      </c>
      <c r="B209" s="41"/>
      <c r="C209" s="41"/>
      <c r="D209" s="41"/>
      <c r="E209" s="70"/>
      <c r="F209" s="70"/>
      <c r="G209" s="43"/>
      <c r="H209" s="71"/>
      <c r="I209" s="72"/>
      <c r="J209" s="145" t="e">
        <f t="shared" si="2"/>
        <v>#DIV/0!</v>
      </c>
      <c r="K209" s="42"/>
      <c r="L209" s="42"/>
      <c r="M209" s="41"/>
    </row>
    <row r="210" spans="1:13">
      <c r="A210" s="24">
        <v>203</v>
      </c>
      <c r="B210" s="41"/>
      <c r="C210" s="41"/>
      <c r="D210" s="41"/>
      <c r="E210" s="70"/>
      <c r="F210" s="70"/>
      <c r="G210" s="43"/>
      <c r="H210" s="71"/>
      <c r="I210" s="72"/>
      <c r="J210" s="145" t="e">
        <f t="shared" si="2"/>
        <v>#DIV/0!</v>
      </c>
      <c r="K210" s="42"/>
      <c r="L210" s="42"/>
      <c r="M210" s="41"/>
    </row>
    <row r="211" spans="1:13">
      <c r="A211" s="24">
        <v>204</v>
      </c>
      <c r="B211" s="41"/>
      <c r="C211" s="41"/>
      <c r="D211" s="41"/>
      <c r="E211" s="70"/>
      <c r="F211" s="70"/>
      <c r="G211" s="43"/>
      <c r="H211" s="71"/>
      <c r="I211" s="72"/>
      <c r="J211" s="158" t="e">
        <f t="shared" si="2"/>
        <v>#DIV/0!</v>
      </c>
      <c r="K211" s="42"/>
      <c r="L211" s="42"/>
      <c r="M211" s="41"/>
    </row>
    <row r="212" spans="1:13">
      <c r="A212" s="24">
        <v>205</v>
      </c>
      <c r="B212" s="41"/>
      <c r="C212" s="41"/>
      <c r="D212" s="41"/>
      <c r="E212" s="70"/>
      <c r="F212" s="70"/>
      <c r="G212" s="43"/>
      <c r="H212" s="71"/>
      <c r="I212" s="72"/>
      <c r="J212" s="158" t="e">
        <f t="shared" si="2"/>
        <v>#DIV/0!</v>
      </c>
      <c r="K212" s="42"/>
      <c r="L212" s="42"/>
      <c r="M212" s="41"/>
    </row>
    <row r="213" spans="1:13">
      <c r="A213" s="65">
        <v>206</v>
      </c>
      <c r="B213" s="41"/>
      <c r="C213" s="41"/>
      <c r="D213" s="41"/>
      <c r="E213" s="70"/>
      <c r="F213" s="70"/>
      <c r="G213" s="43"/>
      <c r="H213" s="71"/>
      <c r="I213" s="72"/>
      <c r="J213" s="145" t="e">
        <f t="shared" si="2"/>
        <v>#DIV/0!</v>
      </c>
      <c r="K213" s="42"/>
      <c r="L213" s="42"/>
      <c r="M213" s="41"/>
    </row>
    <row r="214" spans="1:13">
      <c r="A214" s="65">
        <v>207</v>
      </c>
      <c r="B214" s="41"/>
      <c r="C214" s="41"/>
      <c r="D214" s="41"/>
      <c r="E214" s="70"/>
      <c r="F214" s="70"/>
      <c r="G214" s="43"/>
      <c r="H214" s="71"/>
      <c r="I214" s="72"/>
      <c r="J214" s="158" t="e">
        <f t="shared" si="2"/>
        <v>#DIV/0!</v>
      </c>
      <c r="K214" s="42"/>
      <c r="L214" s="42"/>
      <c r="M214" s="41"/>
    </row>
    <row r="215" spans="1:13">
      <c r="A215" s="24">
        <v>208</v>
      </c>
      <c r="B215" s="41"/>
      <c r="C215" s="41"/>
      <c r="D215" s="41"/>
      <c r="E215" s="70"/>
      <c r="F215" s="70"/>
      <c r="G215" s="43"/>
      <c r="H215" s="71"/>
      <c r="I215" s="72"/>
      <c r="J215" s="158" t="e">
        <f t="shared" si="2"/>
        <v>#DIV/0!</v>
      </c>
      <c r="K215" s="42"/>
      <c r="L215" s="42"/>
      <c r="M215" s="41"/>
    </row>
    <row r="216" spans="1:13">
      <c r="A216" s="24">
        <v>209</v>
      </c>
      <c r="B216" s="41"/>
      <c r="C216" s="41"/>
      <c r="D216" s="41"/>
      <c r="E216" s="70"/>
      <c r="F216" s="70"/>
      <c r="G216" s="43"/>
      <c r="H216" s="71"/>
      <c r="I216" s="72"/>
      <c r="J216" s="145" t="e">
        <f t="shared" si="2"/>
        <v>#DIV/0!</v>
      </c>
      <c r="K216" s="42"/>
      <c r="L216" s="42"/>
      <c r="M216" s="41"/>
    </row>
    <row r="217" spans="1:13">
      <c r="A217" s="24">
        <v>210</v>
      </c>
      <c r="B217" s="41"/>
      <c r="C217" s="41"/>
      <c r="D217" s="41"/>
      <c r="E217" s="70"/>
      <c r="F217" s="70"/>
      <c r="G217" s="43"/>
      <c r="H217" s="71"/>
      <c r="I217" s="72"/>
      <c r="J217" s="145" t="e">
        <f t="shared" si="2"/>
        <v>#DIV/0!</v>
      </c>
      <c r="K217" s="42"/>
      <c r="L217" s="42"/>
      <c r="M217" s="41"/>
    </row>
    <row r="218" spans="1:13">
      <c r="A218" s="24">
        <v>211</v>
      </c>
      <c r="B218" s="41"/>
      <c r="C218" s="41"/>
      <c r="D218" s="41"/>
      <c r="E218" s="70"/>
      <c r="F218" s="70"/>
      <c r="G218" s="43"/>
      <c r="H218" s="71"/>
      <c r="I218" s="72"/>
      <c r="J218" s="145" t="e">
        <f t="shared" si="2"/>
        <v>#DIV/0!</v>
      </c>
      <c r="K218" s="42"/>
      <c r="L218" s="42"/>
      <c r="M218" s="41"/>
    </row>
    <row r="219" spans="1:13">
      <c r="A219" s="24">
        <v>212</v>
      </c>
      <c r="B219" s="41"/>
      <c r="C219" s="41"/>
      <c r="D219" s="41"/>
      <c r="E219" s="70"/>
      <c r="F219" s="70"/>
      <c r="G219" s="43"/>
      <c r="H219" s="71"/>
      <c r="I219" s="72"/>
      <c r="J219" s="145" t="e">
        <f t="shared" si="2"/>
        <v>#DIV/0!</v>
      </c>
      <c r="K219" s="42"/>
      <c r="L219" s="42"/>
      <c r="M219" s="41"/>
    </row>
    <row r="220" spans="1:13">
      <c r="A220" s="24">
        <v>213</v>
      </c>
      <c r="B220" s="41"/>
      <c r="C220" s="41"/>
      <c r="D220" s="41"/>
      <c r="E220" s="70"/>
      <c r="F220" s="70"/>
      <c r="G220" s="43"/>
      <c r="H220" s="71"/>
      <c r="I220" s="72"/>
      <c r="J220" s="158" t="e">
        <f t="shared" si="2"/>
        <v>#DIV/0!</v>
      </c>
      <c r="K220" s="42"/>
      <c r="L220" s="42"/>
      <c r="M220" s="41"/>
    </row>
    <row r="221" spans="1:13">
      <c r="A221" s="24">
        <v>214</v>
      </c>
      <c r="B221" s="41"/>
      <c r="C221" s="41"/>
      <c r="D221" s="41"/>
      <c r="E221" s="70"/>
      <c r="F221" s="70"/>
      <c r="G221" s="43"/>
      <c r="H221" s="71"/>
      <c r="I221" s="72"/>
      <c r="J221" s="158" t="e">
        <f t="shared" si="2"/>
        <v>#DIV/0!</v>
      </c>
      <c r="K221" s="42"/>
      <c r="L221" s="42"/>
      <c r="M221" s="41"/>
    </row>
    <row r="222" spans="1:13">
      <c r="A222" s="24">
        <v>215</v>
      </c>
      <c r="B222" s="41"/>
      <c r="C222" s="41"/>
      <c r="D222" s="41"/>
      <c r="E222" s="70"/>
      <c r="F222" s="70"/>
      <c r="G222" s="43"/>
      <c r="H222" s="71"/>
      <c r="I222" s="72"/>
      <c r="J222" s="145" t="e">
        <f t="shared" ref="J222:J285" si="3">H222/I222</f>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si="3"/>
        <v>#DIV/0!</v>
      </c>
      <c r="K264" s="42"/>
      <c r="L264" s="42"/>
      <c r="M264" s="41"/>
    </row>
    <row r="265" spans="1:13">
      <c r="A265" s="24">
        <v>258</v>
      </c>
      <c r="B265" s="41"/>
      <c r="C265" s="41"/>
      <c r="D265" s="41"/>
      <c r="E265" s="70"/>
      <c r="F265" s="70"/>
      <c r="G265" s="43"/>
      <c r="H265" s="71"/>
      <c r="I265" s="72"/>
      <c r="J265" s="158" t="e">
        <f t="shared" si="3"/>
        <v>#DIV/0!</v>
      </c>
      <c r="K265" s="42"/>
      <c r="L265" s="42"/>
      <c r="M265" s="41"/>
    </row>
    <row r="266" spans="1:13">
      <c r="A266" s="24">
        <v>259</v>
      </c>
      <c r="B266" s="41"/>
      <c r="C266" s="41"/>
      <c r="D266" s="41"/>
      <c r="E266" s="70"/>
      <c r="F266" s="70"/>
      <c r="G266" s="43"/>
      <c r="H266" s="71"/>
      <c r="I266" s="72"/>
      <c r="J266" s="158" t="e">
        <f t="shared" si="3"/>
        <v>#DIV/0!</v>
      </c>
      <c r="K266" s="42"/>
      <c r="L266" s="42"/>
      <c r="M266" s="41"/>
    </row>
    <row r="267" spans="1:13">
      <c r="A267" s="24">
        <v>260</v>
      </c>
      <c r="B267" s="41"/>
      <c r="C267" s="41"/>
      <c r="D267" s="41"/>
      <c r="E267" s="70"/>
      <c r="F267" s="70"/>
      <c r="G267" s="43"/>
      <c r="H267" s="71"/>
      <c r="I267" s="72"/>
      <c r="J267" s="145" t="e">
        <f t="shared" si="3"/>
        <v>#DIV/0!</v>
      </c>
      <c r="K267" s="42"/>
      <c r="L267" s="42"/>
      <c r="M267" s="41"/>
    </row>
    <row r="268" spans="1:13">
      <c r="A268" s="24">
        <v>261</v>
      </c>
      <c r="B268" s="41"/>
      <c r="C268" s="41"/>
      <c r="D268" s="41"/>
      <c r="E268" s="70"/>
      <c r="F268" s="70"/>
      <c r="G268" s="43"/>
      <c r="H268" s="71"/>
      <c r="I268" s="72"/>
      <c r="J268" s="158" t="e">
        <f t="shared" si="3"/>
        <v>#DIV/0!</v>
      </c>
      <c r="K268" s="42"/>
      <c r="L268" s="42"/>
      <c r="M268" s="41"/>
    </row>
    <row r="269" spans="1:13">
      <c r="A269" s="24">
        <v>262</v>
      </c>
      <c r="B269" s="41"/>
      <c r="C269" s="41"/>
      <c r="D269" s="41"/>
      <c r="E269" s="70"/>
      <c r="F269" s="70"/>
      <c r="G269" s="43"/>
      <c r="H269" s="71"/>
      <c r="I269" s="72"/>
      <c r="J269" s="158" t="e">
        <f t="shared" si="3"/>
        <v>#DIV/0!</v>
      </c>
      <c r="K269" s="42"/>
      <c r="L269" s="42"/>
      <c r="M269" s="41"/>
    </row>
    <row r="270" spans="1:13">
      <c r="A270" s="24">
        <v>263</v>
      </c>
      <c r="B270" s="41"/>
      <c r="C270" s="41"/>
      <c r="D270" s="41"/>
      <c r="E270" s="70"/>
      <c r="F270" s="70"/>
      <c r="G270" s="43"/>
      <c r="H270" s="71"/>
      <c r="I270" s="72"/>
      <c r="J270" s="145" t="e">
        <f t="shared" si="3"/>
        <v>#DIV/0!</v>
      </c>
      <c r="K270" s="42"/>
      <c r="L270" s="42"/>
      <c r="M270" s="41"/>
    </row>
    <row r="271" spans="1:13">
      <c r="A271" s="24">
        <v>264</v>
      </c>
      <c r="B271" s="41"/>
      <c r="C271" s="41"/>
      <c r="D271" s="41"/>
      <c r="E271" s="70"/>
      <c r="F271" s="70"/>
      <c r="G271" s="43"/>
      <c r="H271" s="71"/>
      <c r="I271" s="72"/>
      <c r="J271" s="145" t="e">
        <f t="shared" si="3"/>
        <v>#DIV/0!</v>
      </c>
      <c r="K271" s="42"/>
      <c r="L271" s="42"/>
      <c r="M271" s="41"/>
    </row>
    <row r="272" spans="1:13">
      <c r="A272" s="24">
        <v>265</v>
      </c>
      <c r="B272" s="41"/>
      <c r="C272" s="41"/>
      <c r="D272" s="41"/>
      <c r="E272" s="70"/>
      <c r="F272" s="70"/>
      <c r="G272" s="43"/>
      <c r="H272" s="71"/>
      <c r="I272" s="72"/>
      <c r="J272" s="145" t="e">
        <f t="shared" si="3"/>
        <v>#DIV/0!</v>
      </c>
      <c r="K272" s="42"/>
      <c r="L272" s="42"/>
      <c r="M272" s="41"/>
    </row>
    <row r="273" spans="1:13">
      <c r="A273" s="65">
        <v>266</v>
      </c>
      <c r="B273" s="41"/>
      <c r="C273" s="41"/>
      <c r="D273" s="41"/>
      <c r="E273" s="70"/>
      <c r="F273" s="70"/>
      <c r="G273" s="43"/>
      <c r="H273" s="71"/>
      <c r="I273" s="72"/>
      <c r="J273" s="145" t="e">
        <f t="shared" si="3"/>
        <v>#DIV/0!</v>
      </c>
      <c r="K273" s="42"/>
      <c r="L273" s="42"/>
      <c r="M273" s="41"/>
    </row>
    <row r="274" spans="1:13">
      <c r="A274" s="65">
        <v>267</v>
      </c>
      <c r="B274" s="41"/>
      <c r="C274" s="41"/>
      <c r="D274" s="41"/>
      <c r="E274" s="70"/>
      <c r="F274" s="70"/>
      <c r="G274" s="43"/>
      <c r="H274" s="71"/>
      <c r="I274" s="72"/>
      <c r="J274" s="158" t="e">
        <f t="shared" si="3"/>
        <v>#DIV/0!</v>
      </c>
      <c r="K274" s="42"/>
      <c r="L274" s="42"/>
      <c r="M274" s="41"/>
    </row>
    <row r="275" spans="1:13">
      <c r="A275" s="24">
        <v>268</v>
      </c>
      <c r="B275" s="41"/>
      <c r="C275" s="41"/>
      <c r="D275" s="41"/>
      <c r="E275" s="70"/>
      <c r="F275" s="70"/>
      <c r="G275" s="43"/>
      <c r="H275" s="71"/>
      <c r="I275" s="72"/>
      <c r="J275" s="158" t="e">
        <f t="shared" si="3"/>
        <v>#DIV/0!</v>
      </c>
      <c r="K275" s="42"/>
      <c r="L275" s="42"/>
      <c r="M275" s="41"/>
    </row>
    <row r="276" spans="1:13">
      <c r="A276" s="24">
        <v>269</v>
      </c>
      <c r="B276" s="41"/>
      <c r="C276" s="41"/>
      <c r="D276" s="41"/>
      <c r="E276" s="70"/>
      <c r="F276" s="70"/>
      <c r="G276" s="43"/>
      <c r="H276" s="71"/>
      <c r="I276" s="72"/>
      <c r="J276" s="145" t="e">
        <f t="shared" si="3"/>
        <v>#DIV/0!</v>
      </c>
      <c r="K276" s="42"/>
      <c r="L276" s="42"/>
      <c r="M276" s="41"/>
    </row>
    <row r="277" spans="1:13">
      <c r="A277" s="24">
        <v>270</v>
      </c>
      <c r="B277" s="41"/>
      <c r="C277" s="41"/>
      <c r="D277" s="41"/>
      <c r="E277" s="70"/>
      <c r="F277" s="70"/>
      <c r="G277" s="43"/>
      <c r="H277" s="71"/>
      <c r="I277" s="72"/>
      <c r="J277" s="158" t="e">
        <f t="shared" si="3"/>
        <v>#DIV/0!</v>
      </c>
      <c r="K277" s="42"/>
      <c r="L277" s="42"/>
      <c r="M277" s="41"/>
    </row>
    <row r="278" spans="1:13">
      <c r="A278" s="24">
        <v>271</v>
      </c>
      <c r="B278" s="41"/>
      <c r="C278" s="41"/>
      <c r="D278" s="41"/>
      <c r="E278" s="70"/>
      <c r="F278" s="70"/>
      <c r="G278" s="43"/>
      <c r="H278" s="71"/>
      <c r="I278" s="72"/>
      <c r="J278" s="158" t="e">
        <f t="shared" si="3"/>
        <v>#DIV/0!</v>
      </c>
      <c r="K278" s="42"/>
      <c r="L278" s="42"/>
      <c r="M278" s="41"/>
    </row>
    <row r="279" spans="1:13">
      <c r="A279" s="24">
        <v>272</v>
      </c>
      <c r="B279" s="41"/>
      <c r="C279" s="41"/>
      <c r="D279" s="41"/>
      <c r="E279" s="70"/>
      <c r="F279" s="70"/>
      <c r="G279" s="43"/>
      <c r="H279" s="71"/>
      <c r="I279" s="72"/>
      <c r="J279" s="145" t="e">
        <f t="shared" si="3"/>
        <v>#DIV/0!</v>
      </c>
      <c r="K279" s="42"/>
      <c r="L279" s="42"/>
      <c r="M279" s="41"/>
    </row>
    <row r="280" spans="1:13">
      <c r="A280" s="24">
        <v>273</v>
      </c>
      <c r="B280" s="41"/>
      <c r="C280" s="41"/>
      <c r="D280" s="41"/>
      <c r="E280" s="70"/>
      <c r="F280" s="70"/>
      <c r="G280" s="43"/>
      <c r="H280" s="71"/>
      <c r="I280" s="72"/>
      <c r="J280" s="145" t="e">
        <f t="shared" si="3"/>
        <v>#DIV/0!</v>
      </c>
      <c r="K280" s="42"/>
      <c r="L280" s="42"/>
      <c r="M280" s="41"/>
    </row>
    <row r="281" spans="1:13">
      <c r="A281" s="24">
        <v>274</v>
      </c>
      <c r="B281" s="41"/>
      <c r="C281" s="41"/>
      <c r="D281" s="41"/>
      <c r="E281" s="70"/>
      <c r="F281" s="70"/>
      <c r="G281" s="43"/>
      <c r="H281" s="71"/>
      <c r="I281" s="72"/>
      <c r="J281" s="145" t="e">
        <f t="shared" si="3"/>
        <v>#DIV/0!</v>
      </c>
      <c r="K281" s="42"/>
      <c r="L281" s="42"/>
      <c r="M281" s="41"/>
    </row>
    <row r="282" spans="1:13">
      <c r="A282" s="24">
        <v>275</v>
      </c>
      <c r="B282" s="41"/>
      <c r="C282" s="41"/>
      <c r="D282" s="41"/>
      <c r="E282" s="70"/>
      <c r="F282" s="70"/>
      <c r="G282" s="43"/>
      <c r="H282" s="71"/>
      <c r="I282" s="72"/>
      <c r="J282" s="145" t="e">
        <f t="shared" si="3"/>
        <v>#DIV/0!</v>
      </c>
      <c r="K282" s="42"/>
      <c r="L282" s="42"/>
      <c r="M282" s="41"/>
    </row>
    <row r="283" spans="1:13">
      <c r="A283" s="65">
        <v>276</v>
      </c>
      <c r="B283" s="41"/>
      <c r="C283" s="41"/>
      <c r="D283" s="41"/>
      <c r="E283" s="70"/>
      <c r="F283" s="70"/>
      <c r="G283" s="43"/>
      <c r="H283" s="71"/>
      <c r="I283" s="72"/>
      <c r="J283" s="158" t="e">
        <f t="shared" si="3"/>
        <v>#DIV/0!</v>
      </c>
      <c r="K283" s="42"/>
      <c r="L283" s="42"/>
      <c r="M283" s="41"/>
    </row>
    <row r="284" spans="1:13">
      <c r="A284" s="65">
        <v>277</v>
      </c>
      <c r="B284" s="41"/>
      <c r="C284" s="41"/>
      <c r="D284" s="41"/>
      <c r="E284" s="70"/>
      <c r="F284" s="70"/>
      <c r="G284" s="43"/>
      <c r="H284" s="71"/>
      <c r="I284" s="72"/>
      <c r="J284" s="158" t="e">
        <f t="shared" si="3"/>
        <v>#DIV/0!</v>
      </c>
      <c r="K284" s="42"/>
      <c r="L284" s="42"/>
      <c r="M284" s="41"/>
    </row>
    <row r="285" spans="1:13">
      <c r="A285" s="24">
        <v>278</v>
      </c>
      <c r="B285" s="41"/>
      <c r="C285" s="41"/>
      <c r="D285" s="41"/>
      <c r="E285" s="70"/>
      <c r="F285" s="70"/>
      <c r="G285" s="43"/>
      <c r="H285" s="71"/>
      <c r="I285" s="72"/>
      <c r="J285" s="145" t="e">
        <f t="shared" si="3"/>
        <v>#DIV/0!</v>
      </c>
      <c r="K285" s="42"/>
      <c r="L285" s="42"/>
      <c r="M285" s="41"/>
    </row>
    <row r="286" spans="1:13">
      <c r="A286" s="24">
        <v>279</v>
      </c>
      <c r="B286" s="41"/>
      <c r="C286" s="41"/>
      <c r="D286" s="41"/>
      <c r="E286" s="70"/>
      <c r="F286" s="70"/>
      <c r="G286" s="43"/>
      <c r="H286" s="71"/>
      <c r="I286" s="72"/>
      <c r="J286" s="158" t="e">
        <f t="shared" ref="J286:J349" si="4">H286/I286</f>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si="4"/>
        <v>#DIV/0!</v>
      </c>
      <c r="K328" s="42"/>
      <c r="L328" s="42"/>
      <c r="M328" s="41"/>
    </row>
    <row r="329" spans="1:13">
      <c r="A329" s="24">
        <v>322</v>
      </c>
      <c r="B329" s="41"/>
      <c r="C329" s="41"/>
      <c r="D329" s="41"/>
      <c r="E329" s="70"/>
      <c r="F329" s="70"/>
      <c r="G329" s="43"/>
      <c r="H329" s="71"/>
      <c r="I329" s="72"/>
      <c r="J329" s="158" t="e">
        <f t="shared" si="4"/>
        <v>#DIV/0!</v>
      </c>
      <c r="K329" s="42"/>
      <c r="L329" s="42"/>
      <c r="M329" s="41"/>
    </row>
    <row r="330" spans="1:13">
      <c r="A330" s="24">
        <v>323</v>
      </c>
      <c r="B330" s="41"/>
      <c r="C330" s="41"/>
      <c r="D330" s="41"/>
      <c r="E330" s="70"/>
      <c r="F330" s="70"/>
      <c r="G330" s="43"/>
      <c r="H330" s="71"/>
      <c r="I330" s="72"/>
      <c r="J330" s="145" t="e">
        <f t="shared" si="4"/>
        <v>#DIV/0!</v>
      </c>
      <c r="K330" s="42"/>
      <c r="L330" s="42"/>
      <c r="M330" s="41"/>
    </row>
    <row r="331" spans="1:13">
      <c r="A331" s="24">
        <v>324</v>
      </c>
      <c r="B331" s="41"/>
      <c r="C331" s="41"/>
      <c r="D331" s="41"/>
      <c r="E331" s="70"/>
      <c r="F331" s="70"/>
      <c r="G331" s="43"/>
      <c r="H331" s="71"/>
      <c r="I331" s="72"/>
      <c r="J331" s="158" t="e">
        <f t="shared" si="4"/>
        <v>#DIV/0!</v>
      </c>
      <c r="K331" s="42"/>
      <c r="L331" s="42"/>
      <c r="M331" s="41"/>
    </row>
    <row r="332" spans="1:13">
      <c r="A332" s="24">
        <v>325</v>
      </c>
      <c r="B332" s="41"/>
      <c r="C332" s="41"/>
      <c r="D332" s="41"/>
      <c r="E332" s="70"/>
      <c r="F332" s="70"/>
      <c r="G332" s="43"/>
      <c r="H332" s="71"/>
      <c r="I332" s="72"/>
      <c r="J332" s="158" t="e">
        <f t="shared" si="4"/>
        <v>#DIV/0!</v>
      </c>
      <c r="K332" s="42"/>
      <c r="L332" s="42"/>
      <c r="M332" s="41"/>
    </row>
    <row r="333" spans="1:13">
      <c r="A333" s="65">
        <v>326</v>
      </c>
      <c r="B333" s="41"/>
      <c r="C333" s="41"/>
      <c r="D333" s="41"/>
      <c r="E333" s="70"/>
      <c r="F333" s="70"/>
      <c r="G333" s="43"/>
      <c r="H333" s="71"/>
      <c r="I333" s="72"/>
      <c r="J333" s="145" t="e">
        <f t="shared" si="4"/>
        <v>#DIV/0!</v>
      </c>
      <c r="K333" s="42"/>
      <c r="L333" s="42"/>
      <c r="M333" s="41"/>
    </row>
    <row r="334" spans="1:13">
      <c r="A334" s="65">
        <v>327</v>
      </c>
      <c r="B334" s="41"/>
      <c r="C334" s="41"/>
      <c r="D334" s="41"/>
      <c r="E334" s="70"/>
      <c r="F334" s="70"/>
      <c r="G334" s="43"/>
      <c r="H334" s="71"/>
      <c r="I334" s="72"/>
      <c r="J334" s="145" t="e">
        <f t="shared" si="4"/>
        <v>#DIV/0!</v>
      </c>
      <c r="K334" s="42"/>
      <c r="L334" s="42"/>
      <c r="M334" s="41"/>
    </row>
    <row r="335" spans="1:13">
      <c r="A335" s="24">
        <v>328</v>
      </c>
      <c r="B335" s="41"/>
      <c r="C335" s="41"/>
      <c r="D335" s="41"/>
      <c r="E335" s="70"/>
      <c r="F335" s="70"/>
      <c r="G335" s="43"/>
      <c r="H335" s="71"/>
      <c r="I335" s="72"/>
      <c r="J335" s="145" t="e">
        <f t="shared" si="4"/>
        <v>#DIV/0!</v>
      </c>
      <c r="K335" s="42"/>
      <c r="L335" s="42"/>
      <c r="M335" s="41"/>
    </row>
    <row r="336" spans="1:13">
      <c r="A336" s="24">
        <v>329</v>
      </c>
      <c r="B336" s="41"/>
      <c r="C336" s="41"/>
      <c r="D336" s="41"/>
      <c r="E336" s="70"/>
      <c r="F336" s="70"/>
      <c r="G336" s="43"/>
      <c r="H336" s="71"/>
      <c r="I336" s="72"/>
      <c r="J336" s="145" t="e">
        <f t="shared" si="4"/>
        <v>#DIV/0!</v>
      </c>
      <c r="K336" s="42"/>
      <c r="L336" s="42"/>
      <c r="M336" s="41"/>
    </row>
    <row r="337" spans="1:13">
      <c r="A337" s="24">
        <v>330</v>
      </c>
      <c r="B337" s="41"/>
      <c r="C337" s="41"/>
      <c r="D337" s="41"/>
      <c r="E337" s="70"/>
      <c r="F337" s="70"/>
      <c r="G337" s="43"/>
      <c r="H337" s="71"/>
      <c r="I337" s="72"/>
      <c r="J337" s="158" t="e">
        <f t="shared" si="4"/>
        <v>#DIV/0!</v>
      </c>
      <c r="K337" s="42"/>
      <c r="L337" s="42"/>
      <c r="M337" s="41"/>
    </row>
    <row r="338" spans="1:13">
      <c r="A338" s="24">
        <v>331</v>
      </c>
      <c r="B338" s="41"/>
      <c r="C338" s="41"/>
      <c r="D338" s="41"/>
      <c r="E338" s="70"/>
      <c r="F338" s="70"/>
      <c r="G338" s="43"/>
      <c r="H338" s="71"/>
      <c r="I338" s="72"/>
      <c r="J338" s="158" t="e">
        <f t="shared" si="4"/>
        <v>#DIV/0!</v>
      </c>
      <c r="K338" s="42"/>
      <c r="L338" s="42"/>
      <c r="M338" s="41"/>
    </row>
    <row r="339" spans="1:13">
      <c r="A339" s="24">
        <v>332</v>
      </c>
      <c r="B339" s="41"/>
      <c r="C339" s="41"/>
      <c r="D339" s="41"/>
      <c r="E339" s="70"/>
      <c r="F339" s="70"/>
      <c r="G339" s="43"/>
      <c r="H339" s="71"/>
      <c r="I339" s="72"/>
      <c r="J339" s="145" t="e">
        <f t="shared" si="4"/>
        <v>#DIV/0!</v>
      </c>
      <c r="K339" s="42"/>
      <c r="L339" s="42"/>
      <c r="M339" s="41"/>
    </row>
    <row r="340" spans="1:13">
      <c r="A340" s="24">
        <v>333</v>
      </c>
      <c r="B340" s="41"/>
      <c r="C340" s="41"/>
      <c r="D340" s="41"/>
      <c r="E340" s="70"/>
      <c r="F340" s="70"/>
      <c r="G340" s="43"/>
      <c r="H340" s="71"/>
      <c r="I340" s="72"/>
      <c r="J340" s="158" t="e">
        <f t="shared" si="4"/>
        <v>#DIV/0!</v>
      </c>
      <c r="K340" s="42"/>
      <c r="L340" s="42"/>
      <c r="M340" s="41"/>
    </row>
    <row r="341" spans="1:13">
      <c r="A341" s="24">
        <v>334</v>
      </c>
      <c r="B341" s="41"/>
      <c r="C341" s="41"/>
      <c r="D341" s="41"/>
      <c r="E341" s="70"/>
      <c r="F341" s="70"/>
      <c r="G341" s="43"/>
      <c r="H341" s="71"/>
      <c r="I341" s="72"/>
      <c r="J341" s="158" t="e">
        <f t="shared" si="4"/>
        <v>#DIV/0!</v>
      </c>
      <c r="K341" s="42"/>
      <c r="L341" s="42"/>
      <c r="M341" s="41"/>
    </row>
    <row r="342" spans="1:13">
      <c r="A342" s="24">
        <v>335</v>
      </c>
      <c r="B342" s="41"/>
      <c r="C342" s="41"/>
      <c r="D342" s="41"/>
      <c r="E342" s="70"/>
      <c r="F342" s="70"/>
      <c r="G342" s="43"/>
      <c r="H342" s="71"/>
      <c r="I342" s="72"/>
      <c r="J342" s="145" t="e">
        <f t="shared" si="4"/>
        <v>#DIV/0!</v>
      </c>
      <c r="K342" s="42"/>
      <c r="L342" s="42"/>
      <c r="M342" s="41"/>
    </row>
    <row r="343" spans="1:13">
      <c r="A343" s="65">
        <v>336</v>
      </c>
      <c r="B343" s="41"/>
      <c r="C343" s="41"/>
      <c r="D343" s="41"/>
      <c r="E343" s="70"/>
      <c r="F343" s="70"/>
      <c r="G343" s="43"/>
      <c r="H343" s="71"/>
      <c r="I343" s="72"/>
      <c r="J343" s="145" t="e">
        <f t="shared" si="4"/>
        <v>#DIV/0!</v>
      </c>
      <c r="K343" s="42"/>
      <c r="L343" s="42"/>
      <c r="M343" s="41"/>
    </row>
    <row r="344" spans="1:13">
      <c r="A344" s="65">
        <v>337</v>
      </c>
      <c r="B344" s="41"/>
      <c r="C344" s="41"/>
      <c r="D344" s="41"/>
      <c r="E344" s="70"/>
      <c r="F344" s="70"/>
      <c r="G344" s="43"/>
      <c r="H344" s="71"/>
      <c r="I344" s="72"/>
      <c r="J344" s="145" t="e">
        <f t="shared" si="4"/>
        <v>#DIV/0!</v>
      </c>
      <c r="K344" s="42"/>
      <c r="L344" s="42"/>
      <c r="M344" s="41"/>
    </row>
    <row r="345" spans="1:13">
      <c r="A345" s="24">
        <v>338</v>
      </c>
      <c r="B345" s="41"/>
      <c r="C345" s="41"/>
      <c r="D345" s="41"/>
      <c r="E345" s="70"/>
      <c r="F345" s="70"/>
      <c r="G345" s="43"/>
      <c r="H345" s="71"/>
      <c r="I345" s="72"/>
      <c r="J345" s="145" t="e">
        <f t="shared" si="4"/>
        <v>#DIV/0!</v>
      </c>
      <c r="K345" s="42"/>
      <c r="L345" s="42"/>
      <c r="M345" s="41"/>
    </row>
    <row r="346" spans="1:13">
      <c r="A346" s="24">
        <v>339</v>
      </c>
      <c r="B346" s="41"/>
      <c r="C346" s="41"/>
      <c r="D346" s="41"/>
      <c r="E346" s="70"/>
      <c r="F346" s="70"/>
      <c r="G346" s="43"/>
      <c r="H346" s="71"/>
      <c r="I346" s="72"/>
      <c r="J346" s="158" t="e">
        <f t="shared" si="4"/>
        <v>#DIV/0!</v>
      </c>
      <c r="K346" s="42"/>
      <c r="L346" s="42"/>
      <c r="M346" s="41"/>
    </row>
    <row r="347" spans="1:13">
      <c r="A347" s="24">
        <v>340</v>
      </c>
      <c r="B347" s="41"/>
      <c r="C347" s="41"/>
      <c r="D347" s="41"/>
      <c r="E347" s="70"/>
      <c r="F347" s="70"/>
      <c r="G347" s="43"/>
      <c r="H347" s="71"/>
      <c r="I347" s="72"/>
      <c r="J347" s="158" t="e">
        <f t="shared" si="4"/>
        <v>#DIV/0!</v>
      </c>
      <c r="K347" s="42"/>
      <c r="L347" s="42"/>
      <c r="M347" s="41"/>
    </row>
    <row r="348" spans="1:13">
      <c r="A348" s="24">
        <v>341</v>
      </c>
      <c r="B348" s="41"/>
      <c r="C348" s="41"/>
      <c r="D348" s="41"/>
      <c r="E348" s="70"/>
      <c r="F348" s="70"/>
      <c r="G348" s="43"/>
      <c r="H348" s="71"/>
      <c r="I348" s="72"/>
      <c r="J348" s="145" t="e">
        <f t="shared" si="4"/>
        <v>#DIV/0!</v>
      </c>
      <c r="K348" s="42"/>
      <c r="L348" s="42"/>
      <c r="M348" s="41"/>
    </row>
    <row r="349" spans="1:13">
      <c r="A349" s="24">
        <v>342</v>
      </c>
      <c r="B349" s="41"/>
      <c r="C349" s="41"/>
      <c r="D349" s="41"/>
      <c r="E349" s="70"/>
      <c r="F349" s="70"/>
      <c r="G349" s="43"/>
      <c r="H349" s="71"/>
      <c r="I349" s="72"/>
      <c r="J349" s="158" t="e">
        <f t="shared" si="4"/>
        <v>#DIV/0!</v>
      </c>
      <c r="K349" s="42"/>
      <c r="L349" s="42"/>
      <c r="M349" s="41"/>
    </row>
    <row r="350" spans="1:13">
      <c r="A350" s="24">
        <v>343</v>
      </c>
      <c r="B350" s="41"/>
      <c r="C350" s="41"/>
      <c r="D350" s="41"/>
      <c r="E350" s="70"/>
      <c r="F350" s="70"/>
      <c r="G350" s="43"/>
      <c r="H350" s="71"/>
      <c r="I350" s="72"/>
      <c r="J350" s="158" t="e">
        <f t="shared" ref="J350:J357" si="5">H350/I350</f>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A4" workbookViewId="0"/>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[20]合計!C3</f>
        <v>大阪府</v>
      </c>
      <c r="C1" s="65"/>
      <c r="D1" s="65"/>
      <c r="E1" s="65"/>
      <c r="F1" s="65"/>
      <c r="I1" s="24" t="s">
        <v>70</v>
      </c>
      <c r="K1" s="27" t="s">
        <v>89</v>
      </c>
    </row>
    <row r="2" spans="1:15" s="65" customFormat="1" ht="51" customHeight="1">
      <c r="B2" s="76"/>
      <c r="E2" s="856" t="s">
        <v>90</v>
      </c>
      <c r="F2" s="856"/>
      <c r="G2" s="856"/>
      <c r="H2" s="142">
        <f>SUMIF(E8:E357,"PPS",H8:H357)</f>
        <v>1273</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1127</v>
      </c>
      <c r="F4" s="856"/>
      <c r="G4" s="856"/>
      <c r="H4" s="161">
        <f>H3/I7</f>
        <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1273</v>
      </c>
      <c r="I7" s="150">
        <f>SUM(I8:I357)</f>
        <v>1455</v>
      </c>
      <c r="J7" s="151">
        <f>H7/I7</f>
        <v>0.87491408934707904</v>
      </c>
      <c r="K7" s="163"/>
      <c r="L7" s="163"/>
      <c r="M7" s="149"/>
      <c r="N7" s="149"/>
      <c r="O7" s="164">
        <f>SUM(O8:O357)</f>
        <v>0</v>
      </c>
    </row>
    <row r="8" spans="1:15" ht="81.75" thickTop="1">
      <c r="A8" s="24">
        <v>1</v>
      </c>
      <c r="B8" s="64" t="s">
        <v>1128</v>
      </c>
      <c r="C8" s="64" t="s">
        <v>1100</v>
      </c>
      <c r="D8" s="54" t="s">
        <v>1129</v>
      </c>
      <c r="E8" s="66" t="s">
        <v>128</v>
      </c>
      <c r="F8" s="81" t="s">
        <v>887</v>
      </c>
      <c r="G8" s="82">
        <v>4</v>
      </c>
      <c r="H8" s="83">
        <v>1273</v>
      </c>
      <c r="I8" s="84">
        <v>1455</v>
      </c>
      <c r="J8" s="158">
        <v>0.87491408934707904</v>
      </c>
      <c r="K8" s="85" t="s">
        <v>1130</v>
      </c>
      <c r="L8" s="85">
        <v>31530</v>
      </c>
      <c r="M8" s="86" t="s">
        <v>1131</v>
      </c>
      <c r="N8" s="86" t="s">
        <v>1132</v>
      </c>
      <c r="O8" s="87"/>
    </row>
    <row r="9" spans="1:15" ht="40.5">
      <c r="A9" s="24">
        <v>2</v>
      </c>
      <c r="B9" s="55"/>
      <c r="C9" s="64"/>
      <c r="D9" s="55"/>
      <c r="E9" s="66"/>
      <c r="F9" s="81"/>
      <c r="G9" s="82"/>
      <c r="H9" s="83"/>
      <c r="I9" s="84"/>
      <c r="J9" s="158">
        <v>0.87491408934707904</v>
      </c>
      <c r="K9" s="85" t="s">
        <v>1133</v>
      </c>
      <c r="L9" s="85">
        <v>16640</v>
      </c>
      <c r="M9" s="86"/>
      <c r="N9" s="86"/>
      <c r="O9" s="63"/>
    </row>
    <row r="10" spans="1:15">
      <c r="A10" s="24">
        <v>3</v>
      </c>
      <c r="B10" s="159"/>
      <c r="C10" s="7"/>
      <c r="D10" s="55"/>
      <c r="E10" s="66"/>
      <c r="F10" s="81"/>
      <c r="G10" s="82"/>
      <c r="H10" s="83"/>
      <c r="I10" s="84"/>
      <c r="J10" s="145" t="e">
        <f t="shared" ref="J10:J253" si="0">H10/I10</f>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[20]合計!C3</f>
        <v>大阪府</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[20]合計!C3</f>
        <v>大阪府</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574520072</v>
      </c>
      <c r="I5" s="170">
        <f>SUM(I6:I65)</f>
        <v>16451656</v>
      </c>
      <c r="J5" s="149">
        <f>H5/I5</f>
        <v>34.921716816835946</v>
      </c>
    </row>
    <row r="6" spans="1:10" ht="108.75" thickTop="1">
      <c r="A6" s="27">
        <v>1</v>
      </c>
      <c r="B6" s="8" t="s">
        <v>1134</v>
      </c>
      <c r="C6" s="8" t="s">
        <v>1109</v>
      </c>
      <c r="D6" s="8" t="s">
        <v>1135</v>
      </c>
      <c r="E6" s="305">
        <v>1</v>
      </c>
      <c r="F6" s="8" t="s">
        <v>1136</v>
      </c>
      <c r="G6" s="81" t="s">
        <v>117</v>
      </c>
      <c r="H6" s="97">
        <v>82047931</v>
      </c>
      <c r="I6" s="97">
        <v>2563996</v>
      </c>
      <c r="J6" s="42">
        <v>32.000023010956333</v>
      </c>
    </row>
    <row r="7" spans="1:10" ht="135">
      <c r="A7" s="27">
        <v>2</v>
      </c>
      <c r="B7" s="8" t="s">
        <v>1137</v>
      </c>
      <c r="C7" s="8" t="s">
        <v>1109</v>
      </c>
      <c r="D7" s="8" t="s">
        <v>1138</v>
      </c>
      <c r="E7" s="305">
        <v>1</v>
      </c>
      <c r="F7" s="8" t="s">
        <v>1139</v>
      </c>
      <c r="G7" s="81" t="s">
        <v>117</v>
      </c>
      <c r="H7" s="97">
        <v>58580614</v>
      </c>
      <c r="I7" s="97">
        <v>1830644</v>
      </c>
      <c r="J7" s="42">
        <v>32.000003277535122</v>
      </c>
    </row>
    <row r="8" spans="1:10" ht="135">
      <c r="A8" s="27">
        <v>3</v>
      </c>
      <c r="B8" s="8" t="s">
        <v>1140</v>
      </c>
      <c r="C8" s="8" t="s">
        <v>1109</v>
      </c>
      <c r="D8" s="8" t="s">
        <v>1141</v>
      </c>
      <c r="E8" s="305">
        <v>1</v>
      </c>
      <c r="F8" s="8" t="s">
        <v>1139</v>
      </c>
      <c r="G8" s="81" t="s">
        <v>117</v>
      </c>
      <c r="H8" s="97">
        <v>62232091</v>
      </c>
      <c r="I8" s="97">
        <v>1944753</v>
      </c>
      <c r="J8" s="42">
        <v>31.999997428979412</v>
      </c>
    </row>
    <row r="9" spans="1:10" ht="135">
      <c r="A9" s="27">
        <v>4</v>
      </c>
      <c r="B9" s="8" t="s">
        <v>1142</v>
      </c>
      <c r="C9" s="8" t="s">
        <v>1109</v>
      </c>
      <c r="D9" s="8" t="s">
        <v>1141</v>
      </c>
      <c r="E9" s="8">
        <v>1</v>
      </c>
      <c r="F9" s="8" t="s">
        <v>1139</v>
      </c>
      <c r="G9" s="81" t="s">
        <v>117</v>
      </c>
      <c r="H9" s="93">
        <v>40057243</v>
      </c>
      <c r="I9" s="93">
        <v>1251789</v>
      </c>
      <c r="J9" s="42">
        <v>31.999996005716618</v>
      </c>
    </row>
    <row r="10" spans="1:10" ht="135">
      <c r="A10" s="27">
        <v>5</v>
      </c>
      <c r="B10" s="8" t="s">
        <v>1143</v>
      </c>
      <c r="C10" s="8" t="s">
        <v>1109</v>
      </c>
      <c r="D10" s="8" t="s">
        <v>1141</v>
      </c>
      <c r="E10" s="8">
        <v>1</v>
      </c>
      <c r="F10" s="8" t="s">
        <v>1139</v>
      </c>
      <c r="G10" s="81" t="s">
        <v>117</v>
      </c>
      <c r="H10" s="93">
        <v>106212395</v>
      </c>
      <c r="I10" s="93">
        <v>2938929</v>
      </c>
      <c r="J10" s="42">
        <v>36.139830189841263</v>
      </c>
    </row>
    <row r="11" spans="1:10" ht="135">
      <c r="A11" s="40">
        <v>6</v>
      </c>
      <c r="B11" s="7" t="s">
        <v>1144</v>
      </c>
      <c r="C11" s="8" t="s">
        <v>1109</v>
      </c>
      <c r="D11" s="8" t="s">
        <v>1141</v>
      </c>
      <c r="E11" s="8">
        <v>1</v>
      </c>
      <c r="F11" s="8" t="s">
        <v>1139</v>
      </c>
      <c r="G11" s="81" t="s">
        <v>117</v>
      </c>
      <c r="H11" s="93">
        <v>107400362</v>
      </c>
      <c r="I11" s="93">
        <v>2971809</v>
      </c>
      <c r="J11" s="42">
        <v>36.139725668776158</v>
      </c>
    </row>
    <row r="12" spans="1:10" ht="135">
      <c r="A12" s="40">
        <v>7</v>
      </c>
      <c r="B12" s="7" t="s">
        <v>1145</v>
      </c>
      <c r="C12" s="8" t="s">
        <v>1109</v>
      </c>
      <c r="D12" s="8" t="s">
        <v>1141</v>
      </c>
      <c r="E12" s="8">
        <v>1</v>
      </c>
      <c r="F12" s="8" t="s">
        <v>1139</v>
      </c>
      <c r="G12" s="81" t="s">
        <v>117</v>
      </c>
      <c r="H12" s="93">
        <v>117989436</v>
      </c>
      <c r="I12" s="93">
        <v>2949736</v>
      </c>
      <c r="J12" s="42">
        <v>39.999998643946441</v>
      </c>
    </row>
    <row r="13" spans="1:10">
      <c r="A13" s="24">
        <v>8</v>
      </c>
      <c r="B13" s="62"/>
      <c r="C13" s="62"/>
      <c r="D13" s="62"/>
      <c r="E13" s="62"/>
      <c r="F13" s="62"/>
      <c r="G13" s="66"/>
      <c r="H13" s="122"/>
      <c r="I13" s="122"/>
      <c r="J13" s="41" t="e">
        <f t="shared" ref="J13:J65" si="0">H13/I13</f>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view="pageBreakPreview" zoomScaleNormal="100" zoomScaleSheetLayoutView="100" workbookViewId="0">
      <selection activeCell="H3" sqref="H3"/>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12.125" style="27" customWidth="1"/>
    <col min="12" max="13" width="14.5" style="24" customWidth="1"/>
    <col min="14" max="14" width="7.25" style="24" bestFit="1" customWidth="1"/>
    <col min="15" max="258" width="9" style="24"/>
    <col min="259" max="259" width="20" style="24" customWidth="1"/>
    <col min="260" max="260" width="11" style="24" bestFit="1" customWidth="1"/>
    <col min="261" max="261" width="18.375" style="24" bestFit="1" customWidth="1"/>
    <col min="262" max="262" width="13.125" style="24" bestFit="1" customWidth="1"/>
    <col min="263" max="265" width="13" style="24" customWidth="1"/>
    <col min="266" max="266" width="15.125" style="24" bestFit="1" customWidth="1"/>
    <col min="267" max="267" width="9" style="24"/>
    <col min="268" max="268" width="12.125" style="24" customWidth="1"/>
    <col min="269" max="269" width="14.5" style="24" customWidth="1"/>
    <col min="270" max="270" width="7.25" style="24" bestFit="1" customWidth="1"/>
    <col min="271" max="514" width="9" style="24"/>
    <col min="515" max="515" width="20" style="24" customWidth="1"/>
    <col min="516" max="516" width="11" style="24" bestFit="1" customWidth="1"/>
    <col min="517" max="517" width="18.375" style="24" bestFit="1" customWidth="1"/>
    <col min="518" max="518" width="13.125" style="24" bestFit="1" customWidth="1"/>
    <col min="519" max="521" width="13" style="24" customWidth="1"/>
    <col min="522" max="522" width="15.125" style="24" bestFit="1" customWidth="1"/>
    <col min="523" max="523" width="9" style="24"/>
    <col min="524" max="524" width="12.125" style="24" customWidth="1"/>
    <col min="525" max="525" width="14.5" style="24" customWidth="1"/>
    <col min="526" max="526" width="7.25" style="24" bestFit="1" customWidth="1"/>
    <col min="527" max="770" width="9" style="24"/>
    <col min="771" max="771" width="20" style="24" customWidth="1"/>
    <col min="772" max="772" width="11" style="24" bestFit="1" customWidth="1"/>
    <col min="773" max="773" width="18.375" style="24" bestFit="1" customWidth="1"/>
    <col min="774" max="774" width="13.125" style="24" bestFit="1" customWidth="1"/>
    <col min="775" max="777" width="13" style="24" customWidth="1"/>
    <col min="778" max="778" width="15.125" style="24" bestFit="1" customWidth="1"/>
    <col min="779" max="779" width="9" style="24"/>
    <col min="780" max="780" width="12.125" style="24" customWidth="1"/>
    <col min="781" max="781" width="14.5" style="24" customWidth="1"/>
    <col min="782" max="782" width="7.25" style="24" bestFit="1" customWidth="1"/>
    <col min="783" max="1026" width="9" style="24"/>
    <col min="1027" max="1027" width="20" style="24" customWidth="1"/>
    <col min="1028" max="1028" width="11" style="24" bestFit="1" customWidth="1"/>
    <col min="1029" max="1029" width="18.375" style="24" bestFit="1" customWidth="1"/>
    <col min="1030" max="1030" width="13.125" style="24" bestFit="1" customWidth="1"/>
    <col min="1031" max="1033" width="13" style="24" customWidth="1"/>
    <col min="1034" max="1034" width="15.125" style="24" bestFit="1" customWidth="1"/>
    <col min="1035" max="1035" width="9" style="24"/>
    <col min="1036" max="1036" width="12.125" style="24" customWidth="1"/>
    <col min="1037" max="1037" width="14.5" style="24" customWidth="1"/>
    <col min="1038" max="1038" width="7.25" style="24" bestFit="1" customWidth="1"/>
    <col min="1039" max="1282" width="9" style="24"/>
    <col min="1283" max="1283" width="20" style="24" customWidth="1"/>
    <col min="1284" max="1284" width="11" style="24" bestFit="1" customWidth="1"/>
    <col min="1285" max="1285" width="18.375" style="24" bestFit="1" customWidth="1"/>
    <col min="1286" max="1286" width="13.125" style="24" bestFit="1" customWidth="1"/>
    <col min="1287" max="1289" width="13" style="24" customWidth="1"/>
    <col min="1290" max="1290" width="15.125" style="24" bestFit="1" customWidth="1"/>
    <col min="1291" max="1291" width="9" style="24"/>
    <col min="1292" max="1292" width="12.125" style="24" customWidth="1"/>
    <col min="1293" max="1293" width="14.5" style="24" customWidth="1"/>
    <col min="1294" max="1294" width="7.25" style="24" bestFit="1" customWidth="1"/>
    <col min="1295" max="1538" width="9" style="24"/>
    <col min="1539" max="1539" width="20" style="24" customWidth="1"/>
    <col min="1540" max="1540" width="11" style="24" bestFit="1" customWidth="1"/>
    <col min="1541" max="1541" width="18.375" style="24" bestFit="1" customWidth="1"/>
    <col min="1542" max="1542" width="13.125" style="24" bestFit="1" customWidth="1"/>
    <col min="1543" max="1545" width="13" style="24" customWidth="1"/>
    <col min="1546" max="1546" width="15.125" style="24" bestFit="1" customWidth="1"/>
    <col min="1547" max="1547" width="9" style="24"/>
    <col min="1548" max="1548" width="12.125" style="24" customWidth="1"/>
    <col min="1549" max="1549" width="14.5" style="24" customWidth="1"/>
    <col min="1550" max="1550" width="7.25" style="24" bestFit="1" customWidth="1"/>
    <col min="1551" max="1794" width="9" style="24"/>
    <col min="1795" max="1795" width="20" style="24" customWidth="1"/>
    <col min="1796" max="1796" width="11" style="24" bestFit="1" customWidth="1"/>
    <col min="1797" max="1797" width="18.375" style="24" bestFit="1" customWidth="1"/>
    <col min="1798" max="1798" width="13.125" style="24" bestFit="1" customWidth="1"/>
    <col min="1799" max="1801" width="13" style="24" customWidth="1"/>
    <col min="1802" max="1802" width="15.125" style="24" bestFit="1" customWidth="1"/>
    <col min="1803" max="1803" width="9" style="24"/>
    <col min="1804" max="1804" width="12.125" style="24" customWidth="1"/>
    <col min="1805" max="1805" width="14.5" style="24" customWidth="1"/>
    <col min="1806" max="1806" width="7.25" style="24" bestFit="1" customWidth="1"/>
    <col min="1807" max="2050" width="9" style="24"/>
    <col min="2051" max="2051" width="20" style="24" customWidth="1"/>
    <col min="2052" max="2052" width="11" style="24" bestFit="1" customWidth="1"/>
    <col min="2053" max="2053" width="18.375" style="24" bestFit="1" customWidth="1"/>
    <col min="2054" max="2054" width="13.125" style="24" bestFit="1" customWidth="1"/>
    <col min="2055" max="2057" width="13" style="24" customWidth="1"/>
    <col min="2058" max="2058" width="15.125" style="24" bestFit="1" customWidth="1"/>
    <col min="2059" max="2059" width="9" style="24"/>
    <col min="2060" max="2060" width="12.125" style="24" customWidth="1"/>
    <col min="2061" max="2061" width="14.5" style="24" customWidth="1"/>
    <col min="2062" max="2062" width="7.25" style="24" bestFit="1" customWidth="1"/>
    <col min="2063" max="2306" width="9" style="24"/>
    <col min="2307" max="2307" width="20" style="24" customWidth="1"/>
    <col min="2308" max="2308" width="11" style="24" bestFit="1" customWidth="1"/>
    <col min="2309" max="2309" width="18.375" style="24" bestFit="1" customWidth="1"/>
    <col min="2310" max="2310" width="13.125" style="24" bestFit="1" customWidth="1"/>
    <col min="2311" max="2313" width="13" style="24" customWidth="1"/>
    <col min="2314" max="2314" width="15.125" style="24" bestFit="1" customWidth="1"/>
    <col min="2315" max="2315" width="9" style="24"/>
    <col min="2316" max="2316" width="12.125" style="24" customWidth="1"/>
    <col min="2317" max="2317" width="14.5" style="24" customWidth="1"/>
    <col min="2318" max="2318" width="7.25" style="24" bestFit="1" customWidth="1"/>
    <col min="2319" max="2562" width="9" style="24"/>
    <col min="2563" max="2563" width="20" style="24" customWidth="1"/>
    <col min="2564" max="2564" width="11" style="24" bestFit="1" customWidth="1"/>
    <col min="2565" max="2565" width="18.375" style="24" bestFit="1" customWidth="1"/>
    <col min="2566" max="2566" width="13.125" style="24" bestFit="1" customWidth="1"/>
    <col min="2567" max="2569" width="13" style="24" customWidth="1"/>
    <col min="2570" max="2570" width="15.125" style="24" bestFit="1" customWidth="1"/>
    <col min="2571" max="2571" width="9" style="24"/>
    <col min="2572" max="2572" width="12.125" style="24" customWidth="1"/>
    <col min="2573" max="2573" width="14.5" style="24" customWidth="1"/>
    <col min="2574" max="2574" width="7.25" style="24" bestFit="1" customWidth="1"/>
    <col min="2575" max="2818" width="9" style="24"/>
    <col min="2819" max="2819" width="20" style="24" customWidth="1"/>
    <col min="2820" max="2820" width="11" style="24" bestFit="1" customWidth="1"/>
    <col min="2821" max="2821" width="18.375" style="24" bestFit="1" customWidth="1"/>
    <col min="2822" max="2822" width="13.125" style="24" bestFit="1" customWidth="1"/>
    <col min="2823" max="2825" width="13" style="24" customWidth="1"/>
    <col min="2826" max="2826" width="15.125" style="24" bestFit="1" customWidth="1"/>
    <col min="2827" max="2827" width="9" style="24"/>
    <col min="2828" max="2828" width="12.125" style="24" customWidth="1"/>
    <col min="2829" max="2829" width="14.5" style="24" customWidth="1"/>
    <col min="2830" max="2830" width="7.25" style="24" bestFit="1" customWidth="1"/>
    <col min="2831" max="3074" width="9" style="24"/>
    <col min="3075" max="3075" width="20" style="24" customWidth="1"/>
    <col min="3076" max="3076" width="11" style="24" bestFit="1" customWidth="1"/>
    <col min="3077" max="3077" width="18.375" style="24" bestFit="1" customWidth="1"/>
    <col min="3078" max="3078" width="13.125" style="24" bestFit="1" customWidth="1"/>
    <col min="3079" max="3081" width="13" style="24" customWidth="1"/>
    <col min="3082" max="3082" width="15.125" style="24" bestFit="1" customWidth="1"/>
    <col min="3083" max="3083" width="9" style="24"/>
    <col min="3084" max="3084" width="12.125" style="24" customWidth="1"/>
    <col min="3085" max="3085" width="14.5" style="24" customWidth="1"/>
    <col min="3086" max="3086" width="7.25" style="24" bestFit="1" customWidth="1"/>
    <col min="3087" max="3330" width="9" style="24"/>
    <col min="3331" max="3331" width="20" style="24" customWidth="1"/>
    <col min="3332" max="3332" width="11" style="24" bestFit="1" customWidth="1"/>
    <col min="3333" max="3333" width="18.375" style="24" bestFit="1" customWidth="1"/>
    <col min="3334" max="3334" width="13.125" style="24" bestFit="1" customWidth="1"/>
    <col min="3335" max="3337" width="13" style="24" customWidth="1"/>
    <col min="3338" max="3338" width="15.125" style="24" bestFit="1" customWidth="1"/>
    <col min="3339" max="3339" width="9" style="24"/>
    <col min="3340" max="3340" width="12.125" style="24" customWidth="1"/>
    <col min="3341" max="3341" width="14.5" style="24" customWidth="1"/>
    <col min="3342" max="3342" width="7.25" style="24" bestFit="1" customWidth="1"/>
    <col min="3343" max="3586" width="9" style="24"/>
    <col min="3587" max="3587" width="20" style="24" customWidth="1"/>
    <col min="3588" max="3588" width="11" style="24" bestFit="1" customWidth="1"/>
    <col min="3589" max="3589" width="18.375" style="24" bestFit="1" customWidth="1"/>
    <col min="3590" max="3590" width="13.125" style="24" bestFit="1" customWidth="1"/>
    <col min="3591" max="3593" width="13" style="24" customWidth="1"/>
    <col min="3594" max="3594" width="15.125" style="24" bestFit="1" customWidth="1"/>
    <col min="3595" max="3595" width="9" style="24"/>
    <col min="3596" max="3596" width="12.125" style="24" customWidth="1"/>
    <col min="3597" max="3597" width="14.5" style="24" customWidth="1"/>
    <col min="3598" max="3598" width="7.25" style="24" bestFit="1" customWidth="1"/>
    <col min="3599" max="3842" width="9" style="24"/>
    <col min="3843" max="3843" width="20" style="24" customWidth="1"/>
    <col min="3844" max="3844" width="11" style="24" bestFit="1" customWidth="1"/>
    <col min="3845" max="3845" width="18.375" style="24" bestFit="1" customWidth="1"/>
    <col min="3846" max="3846" width="13.125" style="24" bestFit="1" customWidth="1"/>
    <col min="3847" max="3849" width="13" style="24" customWidth="1"/>
    <col min="3850" max="3850" width="15.125" style="24" bestFit="1" customWidth="1"/>
    <col min="3851" max="3851" width="9" style="24"/>
    <col min="3852" max="3852" width="12.125" style="24" customWidth="1"/>
    <col min="3853" max="3853" width="14.5" style="24" customWidth="1"/>
    <col min="3854" max="3854" width="7.25" style="24" bestFit="1" customWidth="1"/>
    <col min="3855" max="4098" width="9" style="24"/>
    <col min="4099" max="4099" width="20" style="24" customWidth="1"/>
    <col min="4100" max="4100" width="11" style="24" bestFit="1" customWidth="1"/>
    <col min="4101" max="4101" width="18.375" style="24" bestFit="1" customWidth="1"/>
    <col min="4102" max="4102" width="13.125" style="24" bestFit="1" customWidth="1"/>
    <col min="4103" max="4105" width="13" style="24" customWidth="1"/>
    <col min="4106" max="4106" width="15.125" style="24" bestFit="1" customWidth="1"/>
    <col min="4107" max="4107" width="9" style="24"/>
    <col min="4108" max="4108" width="12.125" style="24" customWidth="1"/>
    <col min="4109" max="4109" width="14.5" style="24" customWidth="1"/>
    <col min="4110" max="4110" width="7.25" style="24" bestFit="1" customWidth="1"/>
    <col min="4111" max="4354" width="9" style="24"/>
    <col min="4355" max="4355" width="20" style="24" customWidth="1"/>
    <col min="4356" max="4356" width="11" style="24" bestFit="1" customWidth="1"/>
    <col min="4357" max="4357" width="18.375" style="24" bestFit="1" customWidth="1"/>
    <col min="4358" max="4358" width="13.125" style="24" bestFit="1" customWidth="1"/>
    <col min="4359" max="4361" width="13" style="24" customWidth="1"/>
    <col min="4362" max="4362" width="15.125" style="24" bestFit="1" customWidth="1"/>
    <col min="4363" max="4363" width="9" style="24"/>
    <col min="4364" max="4364" width="12.125" style="24" customWidth="1"/>
    <col min="4365" max="4365" width="14.5" style="24" customWidth="1"/>
    <col min="4366" max="4366" width="7.25" style="24" bestFit="1" customWidth="1"/>
    <col min="4367" max="4610" width="9" style="24"/>
    <col min="4611" max="4611" width="20" style="24" customWidth="1"/>
    <col min="4612" max="4612" width="11" style="24" bestFit="1" customWidth="1"/>
    <col min="4613" max="4613" width="18.375" style="24" bestFit="1" customWidth="1"/>
    <col min="4614" max="4614" width="13.125" style="24" bestFit="1" customWidth="1"/>
    <col min="4615" max="4617" width="13" style="24" customWidth="1"/>
    <col min="4618" max="4618" width="15.125" style="24" bestFit="1" customWidth="1"/>
    <col min="4619" max="4619" width="9" style="24"/>
    <col min="4620" max="4620" width="12.125" style="24" customWidth="1"/>
    <col min="4621" max="4621" width="14.5" style="24" customWidth="1"/>
    <col min="4622" max="4622" width="7.25" style="24" bestFit="1" customWidth="1"/>
    <col min="4623" max="4866" width="9" style="24"/>
    <col min="4867" max="4867" width="20" style="24" customWidth="1"/>
    <col min="4868" max="4868" width="11" style="24" bestFit="1" customWidth="1"/>
    <col min="4869" max="4869" width="18.375" style="24" bestFit="1" customWidth="1"/>
    <col min="4870" max="4870" width="13.125" style="24" bestFit="1" customWidth="1"/>
    <col min="4871" max="4873" width="13" style="24" customWidth="1"/>
    <col min="4874" max="4874" width="15.125" style="24" bestFit="1" customWidth="1"/>
    <col min="4875" max="4875" width="9" style="24"/>
    <col min="4876" max="4876" width="12.125" style="24" customWidth="1"/>
    <col min="4877" max="4877" width="14.5" style="24" customWidth="1"/>
    <col min="4878" max="4878" width="7.25" style="24" bestFit="1" customWidth="1"/>
    <col min="4879" max="5122" width="9" style="24"/>
    <col min="5123" max="5123" width="20" style="24" customWidth="1"/>
    <col min="5124" max="5124" width="11" style="24" bestFit="1" customWidth="1"/>
    <col min="5125" max="5125" width="18.375" style="24" bestFit="1" customWidth="1"/>
    <col min="5126" max="5126" width="13.125" style="24" bestFit="1" customWidth="1"/>
    <col min="5127" max="5129" width="13" style="24" customWidth="1"/>
    <col min="5130" max="5130" width="15.125" style="24" bestFit="1" customWidth="1"/>
    <col min="5131" max="5131" width="9" style="24"/>
    <col min="5132" max="5132" width="12.125" style="24" customWidth="1"/>
    <col min="5133" max="5133" width="14.5" style="24" customWidth="1"/>
    <col min="5134" max="5134" width="7.25" style="24" bestFit="1" customWidth="1"/>
    <col min="5135" max="5378" width="9" style="24"/>
    <col min="5379" max="5379" width="20" style="24" customWidth="1"/>
    <col min="5380" max="5380" width="11" style="24" bestFit="1" customWidth="1"/>
    <col min="5381" max="5381" width="18.375" style="24" bestFit="1" customWidth="1"/>
    <col min="5382" max="5382" width="13.125" style="24" bestFit="1" customWidth="1"/>
    <col min="5383" max="5385" width="13" style="24" customWidth="1"/>
    <col min="5386" max="5386" width="15.125" style="24" bestFit="1" customWidth="1"/>
    <col min="5387" max="5387" width="9" style="24"/>
    <col min="5388" max="5388" width="12.125" style="24" customWidth="1"/>
    <col min="5389" max="5389" width="14.5" style="24" customWidth="1"/>
    <col min="5390" max="5390" width="7.25" style="24" bestFit="1" customWidth="1"/>
    <col min="5391" max="5634" width="9" style="24"/>
    <col min="5635" max="5635" width="20" style="24" customWidth="1"/>
    <col min="5636" max="5636" width="11" style="24" bestFit="1" customWidth="1"/>
    <col min="5637" max="5637" width="18.375" style="24" bestFit="1" customWidth="1"/>
    <col min="5638" max="5638" width="13.125" style="24" bestFit="1" customWidth="1"/>
    <col min="5639" max="5641" width="13" style="24" customWidth="1"/>
    <col min="5642" max="5642" width="15.125" style="24" bestFit="1" customWidth="1"/>
    <col min="5643" max="5643" width="9" style="24"/>
    <col min="5644" max="5644" width="12.125" style="24" customWidth="1"/>
    <col min="5645" max="5645" width="14.5" style="24" customWidth="1"/>
    <col min="5646" max="5646" width="7.25" style="24" bestFit="1" customWidth="1"/>
    <col min="5647" max="5890" width="9" style="24"/>
    <col min="5891" max="5891" width="20" style="24" customWidth="1"/>
    <col min="5892" max="5892" width="11" style="24" bestFit="1" customWidth="1"/>
    <col min="5893" max="5893" width="18.375" style="24" bestFit="1" customWidth="1"/>
    <col min="5894" max="5894" width="13.125" style="24" bestFit="1" customWidth="1"/>
    <col min="5895" max="5897" width="13" style="24" customWidth="1"/>
    <col min="5898" max="5898" width="15.125" style="24" bestFit="1" customWidth="1"/>
    <col min="5899" max="5899" width="9" style="24"/>
    <col min="5900" max="5900" width="12.125" style="24" customWidth="1"/>
    <col min="5901" max="5901" width="14.5" style="24" customWidth="1"/>
    <col min="5902" max="5902" width="7.25" style="24" bestFit="1" customWidth="1"/>
    <col min="5903" max="6146" width="9" style="24"/>
    <col min="6147" max="6147" width="20" style="24" customWidth="1"/>
    <col min="6148" max="6148" width="11" style="24" bestFit="1" customWidth="1"/>
    <col min="6149" max="6149" width="18.375" style="24" bestFit="1" customWidth="1"/>
    <col min="6150" max="6150" width="13.125" style="24" bestFit="1" customWidth="1"/>
    <col min="6151" max="6153" width="13" style="24" customWidth="1"/>
    <col min="6154" max="6154" width="15.125" style="24" bestFit="1" customWidth="1"/>
    <col min="6155" max="6155" width="9" style="24"/>
    <col min="6156" max="6156" width="12.125" style="24" customWidth="1"/>
    <col min="6157" max="6157" width="14.5" style="24" customWidth="1"/>
    <col min="6158" max="6158" width="7.25" style="24" bestFit="1" customWidth="1"/>
    <col min="6159" max="6402" width="9" style="24"/>
    <col min="6403" max="6403" width="20" style="24" customWidth="1"/>
    <col min="6404" max="6404" width="11" style="24" bestFit="1" customWidth="1"/>
    <col min="6405" max="6405" width="18.375" style="24" bestFit="1" customWidth="1"/>
    <col min="6406" max="6406" width="13.125" style="24" bestFit="1" customWidth="1"/>
    <col min="6407" max="6409" width="13" style="24" customWidth="1"/>
    <col min="6410" max="6410" width="15.125" style="24" bestFit="1" customWidth="1"/>
    <col min="6411" max="6411" width="9" style="24"/>
    <col min="6412" max="6412" width="12.125" style="24" customWidth="1"/>
    <col min="6413" max="6413" width="14.5" style="24" customWidth="1"/>
    <col min="6414" max="6414" width="7.25" style="24" bestFit="1" customWidth="1"/>
    <col min="6415" max="6658" width="9" style="24"/>
    <col min="6659" max="6659" width="20" style="24" customWidth="1"/>
    <col min="6660" max="6660" width="11" style="24" bestFit="1" customWidth="1"/>
    <col min="6661" max="6661" width="18.375" style="24" bestFit="1" customWidth="1"/>
    <col min="6662" max="6662" width="13.125" style="24" bestFit="1" customWidth="1"/>
    <col min="6663" max="6665" width="13" style="24" customWidth="1"/>
    <col min="6666" max="6666" width="15.125" style="24" bestFit="1" customWidth="1"/>
    <col min="6667" max="6667" width="9" style="24"/>
    <col min="6668" max="6668" width="12.125" style="24" customWidth="1"/>
    <col min="6669" max="6669" width="14.5" style="24" customWidth="1"/>
    <col min="6670" max="6670" width="7.25" style="24" bestFit="1" customWidth="1"/>
    <col min="6671" max="6914" width="9" style="24"/>
    <col min="6915" max="6915" width="20" style="24" customWidth="1"/>
    <col min="6916" max="6916" width="11" style="24" bestFit="1" customWidth="1"/>
    <col min="6917" max="6917" width="18.375" style="24" bestFit="1" customWidth="1"/>
    <col min="6918" max="6918" width="13.125" style="24" bestFit="1" customWidth="1"/>
    <col min="6919" max="6921" width="13" style="24" customWidth="1"/>
    <col min="6922" max="6922" width="15.125" style="24" bestFit="1" customWidth="1"/>
    <col min="6923" max="6923" width="9" style="24"/>
    <col min="6924" max="6924" width="12.125" style="24" customWidth="1"/>
    <col min="6925" max="6925" width="14.5" style="24" customWidth="1"/>
    <col min="6926" max="6926" width="7.25" style="24" bestFit="1" customWidth="1"/>
    <col min="6927" max="7170" width="9" style="24"/>
    <col min="7171" max="7171" width="20" style="24" customWidth="1"/>
    <col min="7172" max="7172" width="11" style="24" bestFit="1" customWidth="1"/>
    <col min="7173" max="7173" width="18.375" style="24" bestFit="1" customWidth="1"/>
    <col min="7174" max="7174" width="13.125" style="24" bestFit="1" customWidth="1"/>
    <col min="7175" max="7177" width="13" style="24" customWidth="1"/>
    <col min="7178" max="7178" width="15.125" style="24" bestFit="1" customWidth="1"/>
    <col min="7179" max="7179" width="9" style="24"/>
    <col min="7180" max="7180" width="12.125" style="24" customWidth="1"/>
    <col min="7181" max="7181" width="14.5" style="24" customWidth="1"/>
    <col min="7182" max="7182" width="7.25" style="24" bestFit="1" customWidth="1"/>
    <col min="7183" max="7426" width="9" style="24"/>
    <col min="7427" max="7427" width="20" style="24" customWidth="1"/>
    <col min="7428" max="7428" width="11" style="24" bestFit="1" customWidth="1"/>
    <col min="7429" max="7429" width="18.375" style="24" bestFit="1" customWidth="1"/>
    <col min="7430" max="7430" width="13.125" style="24" bestFit="1" customWidth="1"/>
    <col min="7431" max="7433" width="13" style="24" customWidth="1"/>
    <col min="7434" max="7434" width="15.125" style="24" bestFit="1" customWidth="1"/>
    <col min="7435" max="7435" width="9" style="24"/>
    <col min="7436" max="7436" width="12.125" style="24" customWidth="1"/>
    <col min="7437" max="7437" width="14.5" style="24" customWidth="1"/>
    <col min="7438" max="7438" width="7.25" style="24" bestFit="1" customWidth="1"/>
    <col min="7439" max="7682" width="9" style="24"/>
    <col min="7683" max="7683" width="20" style="24" customWidth="1"/>
    <col min="7684" max="7684" width="11" style="24" bestFit="1" customWidth="1"/>
    <col min="7685" max="7685" width="18.375" style="24" bestFit="1" customWidth="1"/>
    <col min="7686" max="7686" width="13.125" style="24" bestFit="1" customWidth="1"/>
    <col min="7687" max="7689" width="13" style="24" customWidth="1"/>
    <col min="7690" max="7690" width="15.125" style="24" bestFit="1" customWidth="1"/>
    <col min="7691" max="7691" width="9" style="24"/>
    <col min="7692" max="7692" width="12.125" style="24" customWidth="1"/>
    <col min="7693" max="7693" width="14.5" style="24" customWidth="1"/>
    <col min="7694" max="7694" width="7.25" style="24" bestFit="1" customWidth="1"/>
    <col min="7695" max="7938" width="9" style="24"/>
    <col min="7939" max="7939" width="20" style="24" customWidth="1"/>
    <col min="7940" max="7940" width="11" style="24" bestFit="1" customWidth="1"/>
    <col min="7941" max="7941" width="18.375" style="24" bestFit="1" customWidth="1"/>
    <col min="7942" max="7942" width="13.125" style="24" bestFit="1" customWidth="1"/>
    <col min="7943" max="7945" width="13" style="24" customWidth="1"/>
    <col min="7946" max="7946" width="15.125" style="24" bestFit="1" customWidth="1"/>
    <col min="7947" max="7947" width="9" style="24"/>
    <col min="7948" max="7948" width="12.125" style="24" customWidth="1"/>
    <col min="7949" max="7949" width="14.5" style="24" customWidth="1"/>
    <col min="7950" max="7950" width="7.25" style="24" bestFit="1" customWidth="1"/>
    <col min="7951" max="8194" width="9" style="24"/>
    <col min="8195" max="8195" width="20" style="24" customWidth="1"/>
    <col min="8196" max="8196" width="11" style="24" bestFit="1" customWidth="1"/>
    <col min="8197" max="8197" width="18.375" style="24" bestFit="1" customWidth="1"/>
    <col min="8198" max="8198" width="13.125" style="24" bestFit="1" customWidth="1"/>
    <col min="8199" max="8201" width="13" style="24" customWidth="1"/>
    <col min="8202" max="8202" width="15.125" style="24" bestFit="1" customWidth="1"/>
    <col min="8203" max="8203" width="9" style="24"/>
    <col min="8204" max="8204" width="12.125" style="24" customWidth="1"/>
    <col min="8205" max="8205" width="14.5" style="24" customWidth="1"/>
    <col min="8206" max="8206" width="7.25" style="24" bestFit="1" customWidth="1"/>
    <col min="8207" max="8450" width="9" style="24"/>
    <col min="8451" max="8451" width="20" style="24" customWidth="1"/>
    <col min="8452" max="8452" width="11" style="24" bestFit="1" customWidth="1"/>
    <col min="8453" max="8453" width="18.375" style="24" bestFit="1" customWidth="1"/>
    <col min="8454" max="8454" width="13.125" style="24" bestFit="1" customWidth="1"/>
    <col min="8455" max="8457" width="13" style="24" customWidth="1"/>
    <col min="8458" max="8458" width="15.125" style="24" bestFit="1" customWidth="1"/>
    <col min="8459" max="8459" width="9" style="24"/>
    <col min="8460" max="8460" width="12.125" style="24" customWidth="1"/>
    <col min="8461" max="8461" width="14.5" style="24" customWidth="1"/>
    <col min="8462" max="8462" width="7.25" style="24" bestFit="1" customWidth="1"/>
    <col min="8463" max="8706" width="9" style="24"/>
    <col min="8707" max="8707" width="20" style="24" customWidth="1"/>
    <col min="8708" max="8708" width="11" style="24" bestFit="1" customWidth="1"/>
    <col min="8709" max="8709" width="18.375" style="24" bestFit="1" customWidth="1"/>
    <col min="8710" max="8710" width="13.125" style="24" bestFit="1" customWidth="1"/>
    <col min="8711" max="8713" width="13" style="24" customWidth="1"/>
    <col min="8714" max="8714" width="15.125" style="24" bestFit="1" customWidth="1"/>
    <col min="8715" max="8715" width="9" style="24"/>
    <col min="8716" max="8716" width="12.125" style="24" customWidth="1"/>
    <col min="8717" max="8717" width="14.5" style="24" customWidth="1"/>
    <col min="8718" max="8718" width="7.25" style="24" bestFit="1" customWidth="1"/>
    <col min="8719" max="8962" width="9" style="24"/>
    <col min="8963" max="8963" width="20" style="24" customWidth="1"/>
    <col min="8964" max="8964" width="11" style="24" bestFit="1" customWidth="1"/>
    <col min="8965" max="8965" width="18.375" style="24" bestFit="1" customWidth="1"/>
    <col min="8966" max="8966" width="13.125" style="24" bestFit="1" customWidth="1"/>
    <col min="8967" max="8969" width="13" style="24" customWidth="1"/>
    <col min="8970" max="8970" width="15.125" style="24" bestFit="1" customWidth="1"/>
    <col min="8971" max="8971" width="9" style="24"/>
    <col min="8972" max="8972" width="12.125" style="24" customWidth="1"/>
    <col min="8973" max="8973" width="14.5" style="24" customWidth="1"/>
    <col min="8974" max="8974" width="7.25" style="24" bestFit="1" customWidth="1"/>
    <col min="8975" max="9218" width="9" style="24"/>
    <col min="9219" max="9219" width="20" style="24" customWidth="1"/>
    <col min="9220" max="9220" width="11" style="24" bestFit="1" customWidth="1"/>
    <col min="9221" max="9221" width="18.375" style="24" bestFit="1" customWidth="1"/>
    <col min="9222" max="9222" width="13.125" style="24" bestFit="1" customWidth="1"/>
    <col min="9223" max="9225" width="13" style="24" customWidth="1"/>
    <col min="9226" max="9226" width="15.125" style="24" bestFit="1" customWidth="1"/>
    <col min="9227" max="9227" width="9" style="24"/>
    <col min="9228" max="9228" width="12.125" style="24" customWidth="1"/>
    <col min="9229" max="9229" width="14.5" style="24" customWidth="1"/>
    <col min="9230" max="9230" width="7.25" style="24" bestFit="1" customWidth="1"/>
    <col min="9231" max="9474" width="9" style="24"/>
    <col min="9475" max="9475" width="20" style="24" customWidth="1"/>
    <col min="9476" max="9476" width="11" style="24" bestFit="1" customWidth="1"/>
    <col min="9477" max="9477" width="18.375" style="24" bestFit="1" customWidth="1"/>
    <col min="9478" max="9478" width="13.125" style="24" bestFit="1" customWidth="1"/>
    <col min="9479" max="9481" width="13" style="24" customWidth="1"/>
    <col min="9482" max="9482" width="15.125" style="24" bestFit="1" customWidth="1"/>
    <col min="9483" max="9483" width="9" style="24"/>
    <col min="9484" max="9484" width="12.125" style="24" customWidth="1"/>
    <col min="9485" max="9485" width="14.5" style="24" customWidth="1"/>
    <col min="9486" max="9486" width="7.25" style="24" bestFit="1" customWidth="1"/>
    <col min="9487" max="9730" width="9" style="24"/>
    <col min="9731" max="9731" width="20" style="24" customWidth="1"/>
    <col min="9732" max="9732" width="11" style="24" bestFit="1" customWidth="1"/>
    <col min="9733" max="9733" width="18.375" style="24" bestFit="1" customWidth="1"/>
    <col min="9734" max="9734" width="13.125" style="24" bestFit="1" customWidth="1"/>
    <col min="9735" max="9737" width="13" style="24" customWidth="1"/>
    <col min="9738" max="9738" width="15.125" style="24" bestFit="1" customWidth="1"/>
    <col min="9739" max="9739" width="9" style="24"/>
    <col min="9740" max="9740" width="12.125" style="24" customWidth="1"/>
    <col min="9741" max="9741" width="14.5" style="24" customWidth="1"/>
    <col min="9742" max="9742" width="7.25" style="24" bestFit="1" customWidth="1"/>
    <col min="9743" max="9986" width="9" style="24"/>
    <col min="9987" max="9987" width="20" style="24" customWidth="1"/>
    <col min="9988" max="9988" width="11" style="24" bestFit="1" customWidth="1"/>
    <col min="9989" max="9989" width="18.375" style="24" bestFit="1" customWidth="1"/>
    <col min="9990" max="9990" width="13.125" style="24" bestFit="1" customWidth="1"/>
    <col min="9991" max="9993" width="13" style="24" customWidth="1"/>
    <col min="9994" max="9994" width="15.125" style="24" bestFit="1" customWidth="1"/>
    <col min="9995" max="9995" width="9" style="24"/>
    <col min="9996" max="9996" width="12.125" style="24" customWidth="1"/>
    <col min="9997" max="9997" width="14.5" style="24" customWidth="1"/>
    <col min="9998" max="9998" width="7.25" style="24" bestFit="1" customWidth="1"/>
    <col min="9999" max="10242" width="9" style="24"/>
    <col min="10243" max="10243" width="20" style="24" customWidth="1"/>
    <col min="10244" max="10244" width="11" style="24" bestFit="1" customWidth="1"/>
    <col min="10245" max="10245" width="18.375" style="24" bestFit="1" customWidth="1"/>
    <col min="10246" max="10246" width="13.125" style="24" bestFit="1" customWidth="1"/>
    <col min="10247" max="10249" width="13" style="24" customWidth="1"/>
    <col min="10250" max="10250" width="15.125" style="24" bestFit="1" customWidth="1"/>
    <col min="10251" max="10251" width="9" style="24"/>
    <col min="10252" max="10252" width="12.125" style="24" customWidth="1"/>
    <col min="10253" max="10253" width="14.5" style="24" customWidth="1"/>
    <col min="10254" max="10254" width="7.25" style="24" bestFit="1" customWidth="1"/>
    <col min="10255" max="10498" width="9" style="24"/>
    <col min="10499" max="10499" width="20" style="24" customWidth="1"/>
    <col min="10500" max="10500" width="11" style="24" bestFit="1" customWidth="1"/>
    <col min="10501" max="10501" width="18.375" style="24" bestFit="1" customWidth="1"/>
    <col min="10502" max="10502" width="13.125" style="24" bestFit="1" customWidth="1"/>
    <col min="10503" max="10505" width="13" style="24" customWidth="1"/>
    <col min="10506" max="10506" width="15.125" style="24" bestFit="1" customWidth="1"/>
    <col min="10507" max="10507" width="9" style="24"/>
    <col min="10508" max="10508" width="12.125" style="24" customWidth="1"/>
    <col min="10509" max="10509" width="14.5" style="24" customWidth="1"/>
    <col min="10510" max="10510" width="7.25" style="24" bestFit="1" customWidth="1"/>
    <col min="10511" max="10754" width="9" style="24"/>
    <col min="10755" max="10755" width="20" style="24" customWidth="1"/>
    <col min="10756" max="10756" width="11" style="24" bestFit="1" customWidth="1"/>
    <col min="10757" max="10757" width="18.375" style="24" bestFit="1" customWidth="1"/>
    <col min="10758" max="10758" width="13.125" style="24" bestFit="1" customWidth="1"/>
    <col min="10759" max="10761" width="13" style="24" customWidth="1"/>
    <col min="10762" max="10762" width="15.125" style="24" bestFit="1" customWidth="1"/>
    <col min="10763" max="10763" width="9" style="24"/>
    <col min="10764" max="10764" width="12.125" style="24" customWidth="1"/>
    <col min="10765" max="10765" width="14.5" style="24" customWidth="1"/>
    <col min="10766" max="10766" width="7.25" style="24" bestFit="1" customWidth="1"/>
    <col min="10767" max="11010" width="9" style="24"/>
    <col min="11011" max="11011" width="20" style="24" customWidth="1"/>
    <col min="11012" max="11012" width="11" style="24" bestFit="1" customWidth="1"/>
    <col min="11013" max="11013" width="18.375" style="24" bestFit="1" customWidth="1"/>
    <col min="11014" max="11014" width="13.125" style="24" bestFit="1" customWidth="1"/>
    <col min="11015" max="11017" width="13" style="24" customWidth="1"/>
    <col min="11018" max="11018" width="15.125" style="24" bestFit="1" customWidth="1"/>
    <col min="11019" max="11019" width="9" style="24"/>
    <col min="11020" max="11020" width="12.125" style="24" customWidth="1"/>
    <col min="11021" max="11021" width="14.5" style="24" customWidth="1"/>
    <col min="11022" max="11022" width="7.25" style="24" bestFit="1" customWidth="1"/>
    <col min="11023" max="11266" width="9" style="24"/>
    <col min="11267" max="11267" width="20" style="24" customWidth="1"/>
    <col min="11268" max="11268" width="11" style="24" bestFit="1" customWidth="1"/>
    <col min="11269" max="11269" width="18.375" style="24" bestFit="1" customWidth="1"/>
    <col min="11270" max="11270" width="13.125" style="24" bestFit="1" customWidth="1"/>
    <col min="11271" max="11273" width="13" style="24" customWidth="1"/>
    <col min="11274" max="11274" width="15.125" style="24" bestFit="1" customWidth="1"/>
    <col min="11275" max="11275" width="9" style="24"/>
    <col min="11276" max="11276" width="12.125" style="24" customWidth="1"/>
    <col min="11277" max="11277" width="14.5" style="24" customWidth="1"/>
    <col min="11278" max="11278" width="7.25" style="24" bestFit="1" customWidth="1"/>
    <col min="11279" max="11522" width="9" style="24"/>
    <col min="11523" max="11523" width="20" style="24" customWidth="1"/>
    <col min="11524" max="11524" width="11" style="24" bestFit="1" customWidth="1"/>
    <col min="11525" max="11525" width="18.375" style="24" bestFit="1" customWidth="1"/>
    <col min="11526" max="11526" width="13.125" style="24" bestFit="1" customWidth="1"/>
    <col min="11527" max="11529" width="13" style="24" customWidth="1"/>
    <col min="11530" max="11530" width="15.125" style="24" bestFit="1" customWidth="1"/>
    <col min="11531" max="11531" width="9" style="24"/>
    <col min="11532" max="11532" width="12.125" style="24" customWidth="1"/>
    <col min="11533" max="11533" width="14.5" style="24" customWidth="1"/>
    <col min="11534" max="11534" width="7.25" style="24" bestFit="1" customWidth="1"/>
    <col min="11535" max="11778" width="9" style="24"/>
    <col min="11779" max="11779" width="20" style="24" customWidth="1"/>
    <col min="11780" max="11780" width="11" style="24" bestFit="1" customWidth="1"/>
    <col min="11781" max="11781" width="18.375" style="24" bestFit="1" customWidth="1"/>
    <col min="11782" max="11782" width="13.125" style="24" bestFit="1" customWidth="1"/>
    <col min="11783" max="11785" width="13" style="24" customWidth="1"/>
    <col min="11786" max="11786" width="15.125" style="24" bestFit="1" customWidth="1"/>
    <col min="11787" max="11787" width="9" style="24"/>
    <col min="11788" max="11788" width="12.125" style="24" customWidth="1"/>
    <col min="11789" max="11789" width="14.5" style="24" customWidth="1"/>
    <col min="11790" max="11790" width="7.25" style="24" bestFit="1" customWidth="1"/>
    <col min="11791" max="12034" width="9" style="24"/>
    <col min="12035" max="12035" width="20" style="24" customWidth="1"/>
    <col min="12036" max="12036" width="11" style="24" bestFit="1" customWidth="1"/>
    <col min="12037" max="12037" width="18.375" style="24" bestFit="1" customWidth="1"/>
    <col min="12038" max="12038" width="13.125" style="24" bestFit="1" customWidth="1"/>
    <col min="12039" max="12041" width="13" style="24" customWidth="1"/>
    <col min="12042" max="12042" width="15.125" style="24" bestFit="1" customWidth="1"/>
    <col min="12043" max="12043" width="9" style="24"/>
    <col min="12044" max="12044" width="12.125" style="24" customWidth="1"/>
    <col min="12045" max="12045" width="14.5" style="24" customWidth="1"/>
    <col min="12046" max="12046" width="7.25" style="24" bestFit="1" customWidth="1"/>
    <col min="12047" max="12290" width="9" style="24"/>
    <col min="12291" max="12291" width="20" style="24" customWidth="1"/>
    <col min="12292" max="12292" width="11" style="24" bestFit="1" customWidth="1"/>
    <col min="12293" max="12293" width="18.375" style="24" bestFit="1" customWidth="1"/>
    <col min="12294" max="12294" width="13.125" style="24" bestFit="1" customWidth="1"/>
    <col min="12295" max="12297" width="13" style="24" customWidth="1"/>
    <col min="12298" max="12298" width="15.125" style="24" bestFit="1" customWidth="1"/>
    <col min="12299" max="12299" width="9" style="24"/>
    <col min="12300" max="12300" width="12.125" style="24" customWidth="1"/>
    <col min="12301" max="12301" width="14.5" style="24" customWidth="1"/>
    <col min="12302" max="12302" width="7.25" style="24" bestFit="1" customWidth="1"/>
    <col min="12303" max="12546" width="9" style="24"/>
    <col min="12547" max="12547" width="20" style="24" customWidth="1"/>
    <col min="12548" max="12548" width="11" style="24" bestFit="1" customWidth="1"/>
    <col min="12549" max="12549" width="18.375" style="24" bestFit="1" customWidth="1"/>
    <col min="12550" max="12550" width="13.125" style="24" bestFit="1" customWidth="1"/>
    <col min="12551" max="12553" width="13" style="24" customWidth="1"/>
    <col min="12554" max="12554" width="15.125" style="24" bestFit="1" customWidth="1"/>
    <col min="12555" max="12555" width="9" style="24"/>
    <col min="12556" max="12556" width="12.125" style="24" customWidth="1"/>
    <col min="12557" max="12557" width="14.5" style="24" customWidth="1"/>
    <col min="12558" max="12558" width="7.25" style="24" bestFit="1" customWidth="1"/>
    <col min="12559" max="12802" width="9" style="24"/>
    <col min="12803" max="12803" width="20" style="24" customWidth="1"/>
    <col min="12804" max="12804" width="11" style="24" bestFit="1" customWidth="1"/>
    <col min="12805" max="12805" width="18.375" style="24" bestFit="1" customWidth="1"/>
    <col min="12806" max="12806" width="13.125" style="24" bestFit="1" customWidth="1"/>
    <col min="12807" max="12809" width="13" style="24" customWidth="1"/>
    <col min="12810" max="12810" width="15.125" style="24" bestFit="1" customWidth="1"/>
    <col min="12811" max="12811" width="9" style="24"/>
    <col min="12812" max="12812" width="12.125" style="24" customWidth="1"/>
    <col min="12813" max="12813" width="14.5" style="24" customWidth="1"/>
    <col min="12814" max="12814" width="7.25" style="24" bestFit="1" customWidth="1"/>
    <col min="12815" max="13058" width="9" style="24"/>
    <col min="13059" max="13059" width="20" style="24" customWidth="1"/>
    <col min="13060" max="13060" width="11" style="24" bestFit="1" customWidth="1"/>
    <col min="13061" max="13061" width="18.375" style="24" bestFit="1" customWidth="1"/>
    <col min="13062" max="13062" width="13.125" style="24" bestFit="1" customWidth="1"/>
    <col min="13063" max="13065" width="13" style="24" customWidth="1"/>
    <col min="13066" max="13066" width="15.125" style="24" bestFit="1" customWidth="1"/>
    <col min="13067" max="13067" width="9" style="24"/>
    <col min="13068" max="13068" width="12.125" style="24" customWidth="1"/>
    <col min="13069" max="13069" width="14.5" style="24" customWidth="1"/>
    <col min="13070" max="13070" width="7.25" style="24" bestFit="1" customWidth="1"/>
    <col min="13071" max="13314" width="9" style="24"/>
    <col min="13315" max="13315" width="20" style="24" customWidth="1"/>
    <col min="13316" max="13316" width="11" style="24" bestFit="1" customWidth="1"/>
    <col min="13317" max="13317" width="18.375" style="24" bestFit="1" customWidth="1"/>
    <col min="13318" max="13318" width="13.125" style="24" bestFit="1" customWidth="1"/>
    <col min="13319" max="13321" width="13" style="24" customWidth="1"/>
    <col min="13322" max="13322" width="15.125" style="24" bestFit="1" customWidth="1"/>
    <col min="13323" max="13323" width="9" style="24"/>
    <col min="13324" max="13324" width="12.125" style="24" customWidth="1"/>
    <col min="13325" max="13325" width="14.5" style="24" customWidth="1"/>
    <col min="13326" max="13326" width="7.25" style="24" bestFit="1" customWidth="1"/>
    <col min="13327" max="13570" width="9" style="24"/>
    <col min="13571" max="13571" width="20" style="24" customWidth="1"/>
    <col min="13572" max="13572" width="11" style="24" bestFit="1" customWidth="1"/>
    <col min="13573" max="13573" width="18.375" style="24" bestFit="1" customWidth="1"/>
    <col min="13574" max="13574" width="13.125" style="24" bestFit="1" customWidth="1"/>
    <col min="13575" max="13577" width="13" style="24" customWidth="1"/>
    <col min="13578" max="13578" width="15.125" style="24" bestFit="1" customWidth="1"/>
    <col min="13579" max="13579" width="9" style="24"/>
    <col min="13580" max="13580" width="12.125" style="24" customWidth="1"/>
    <col min="13581" max="13581" width="14.5" style="24" customWidth="1"/>
    <col min="13582" max="13582" width="7.25" style="24" bestFit="1" customWidth="1"/>
    <col min="13583" max="13826" width="9" style="24"/>
    <col min="13827" max="13827" width="20" style="24" customWidth="1"/>
    <col min="13828" max="13828" width="11" style="24" bestFit="1" customWidth="1"/>
    <col min="13829" max="13829" width="18.375" style="24" bestFit="1" customWidth="1"/>
    <col min="13830" max="13830" width="13.125" style="24" bestFit="1" customWidth="1"/>
    <col min="13831" max="13833" width="13" style="24" customWidth="1"/>
    <col min="13834" max="13834" width="15.125" style="24" bestFit="1" customWidth="1"/>
    <col min="13835" max="13835" width="9" style="24"/>
    <col min="13836" max="13836" width="12.125" style="24" customWidth="1"/>
    <col min="13837" max="13837" width="14.5" style="24" customWidth="1"/>
    <col min="13838" max="13838" width="7.25" style="24" bestFit="1" customWidth="1"/>
    <col min="13839" max="14082" width="9" style="24"/>
    <col min="14083" max="14083" width="20" style="24" customWidth="1"/>
    <col min="14084" max="14084" width="11" style="24" bestFit="1" customWidth="1"/>
    <col min="14085" max="14085" width="18.375" style="24" bestFit="1" customWidth="1"/>
    <col min="14086" max="14086" width="13.125" style="24" bestFit="1" customWidth="1"/>
    <col min="14087" max="14089" width="13" style="24" customWidth="1"/>
    <col min="14090" max="14090" width="15.125" style="24" bestFit="1" customWidth="1"/>
    <col min="14091" max="14091" width="9" style="24"/>
    <col min="14092" max="14092" width="12.125" style="24" customWidth="1"/>
    <col min="14093" max="14093" width="14.5" style="24" customWidth="1"/>
    <col min="14094" max="14094" width="7.25" style="24" bestFit="1" customWidth="1"/>
    <col min="14095" max="14338" width="9" style="24"/>
    <col min="14339" max="14339" width="20" style="24" customWidth="1"/>
    <col min="14340" max="14340" width="11" style="24" bestFit="1" customWidth="1"/>
    <col min="14341" max="14341" width="18.375" style="24" bestFit="1" customWidth="1"/>
    <col min="14342" max="14342" width="13.125" style="24" bestFit="1" customWidth="1"/>
    <col min="14343" max="14345" width="13" style="24" customWidth="1"/>
    <col min="14346" max="14346" width="15.125" style="24" bestFit="1" customWidth="1"/>
    <col min="14347" max="14347" width="9" style="24"/>
    <col min="14348" max="14348" width="12.125" style="24" customWidth="1"/>
    <col min="14349" max="14349" width="14.5" style="24" customWidth="1"/>
    <col min="14350" max="14350" width="7.25" style="24" bestFit="1" customWidth="1"/>
    <col min="14351" max="14594" width="9" style="24"/>
    <col min="14595" max="14595" width="20" style="24" customWidth="1"/>
    <col min="14596" max="14596" width="11" style="24" bestFit="1" customWidth="1"/>
    <col min="14597" max="14597" width="18.375" style="24" bestFit="1" customWidth="1"/>
    <col min="14598" max="14598" width="13.125" style="24" bestFit="1" customWidth="1"/>
    <col min="14599" max="14601" width="13" style="24" customWidth="1"/>
    <col min="14602" max="14602" width="15.125" style="24" bestFit="1" customWidth="1"/>
    <col min="14603" max="14603" width="9" style="24"/>
    <col min="14604" max="14604" width="12.125" style="24" customWidth="1"/>
    <col min="14605" max="14605" width="14.5" style="24" customWidth="1"/>
    <col min="14606" max="14606" width="7.25" style="24" bestFit="1" customWidth="1"/>
    <col min="14607" max="14850" width="9" style="24"/>
    <col min="14851" max="14851" width="20" style="24" customWidth="1"/>
    <col min="14852" max="14852" width="11" style="24" bestFit="1" customWidth="1"/>
    <col min="14853" max="14853" width="18.375" style="24" bestFit="1" customWidth="1"/>
    <col min="14854" max="14854" width="13.125" style="24" bestFit="1" customWidth="1"/>
    <col min="14855" max="14857" width="13" style="24" customWidth="1"/>
    <col min="14858" max="14858" width="15.125" style="24" bestFit="1" customWidth="1"/>
    <col min="14859" max="14859" width="9" style="24"/>
    <col min="14860" max="14860" width="12.125" style="24" customWidth="1"/>
    <col min="14861" max="14861" width="14.5" style="24" customWidth="1"/>
    <col min="14862" max="14862" width="7.25" style="24" bestFit="1" customWidth="1"/>
    <col min="14863" max="15106" width="9" style="24"/>
    <col min="15107" max="15107" width="20" style="24" customWidth="1"/>
    <col min="15108" max="15108" width="11" style="24" bestFit="1" customWidth="1"/>
    <col min="15109" max="15109" width="18.375" style="24" bestFit="1" customWidth="1"/>
    <col min="15110" max="15110" width="13.125" style="24" bestFit="1" customWidth="1"/>
    <col min="15111" max="15113" width="13" style="24" customWidth="1"/>
    <col min="15114" max="15114" width="15.125" style="24" bestFit="1" customWidth="1"/>
    <col min="15115" max="15115" width="9" style="24"/>
    <col min="15116" max="15116" width="12.125" style="24" customWidth="1"/>
    <col min="15117" max="15117" width="14.5" style="24" customWidth="1"/>
    <col min="15118" max="15118" width="7.25" style="24" bestFit="1" customWidth="1"/>
    <col min="15119" max="15362" width="9" style="24"/>
    <col min="15363" max="15363" width="20" style="24" customWidth="1"/>
    <col min="15364" max="15364" width="11" style="24" bestFit="1" customWidth="1"/>
    <col min="15365" max="15365" width="18.375" style="24" bestFit="1" customWidth="1"/>
    <col min="15366" max="15366" width="13.125" style="24" bestFit="1" customWidth="1"/>
    <col min="15367" max="15369" width="13" style="24" customWidth="1"/>
    <col min="15370" max="15370" width="15.125" style="24" bestFit="1" customWidth="1"/>
    <col min="15371" max="15371" width="9" style="24"/>
    <col min="15372" max="15372" width="12.125" style="24" customWidth="1"/>
    <col min="15373" max="15373" width="14.5" style="24" customWidth="1"/>
    <col min="15374" max="15374" width="7.25" style="24" bestFit="1" customWidth="1"/>
    <col min="15375" max="15618" width="9" style="24"/>
    <col min="15619" max="15619" width="20" style="24" customWidth="1"/>
    <col min="15620" max="15620" width="11" style="24" bestFit="1" customWidth="1"/>
    <col min="15621" max="15621" width="18.375" style="24" bestFit="1" customWidth="1"/>
    <col min="15622" max="15622" width="13.125" style="24" bestFit="1" customWidth="1"/>
    <col min="15623" max="15625" width="13" style="24" customWidth="1"/>
    <col min="15626" max="15626" width="15.125" style="24" bestFit="1" customWidth="1"/>
    <col min="15627" max="15627" width="9" style="24"/>
    <col min="15628" max="15628" width="12.125" style="24" customWidth="1"/>
    <col min="15629" max="15629" width="14.5" style="24" customWidth="1"/>
    <col min="15630" max="15630" width="7.25" style="24" bestFit="1" customWidth="1"/>
    <col min="15631" max="15874" width="9" style="24"/>
    <col min="15875" max="15875" width="20" style="24" customWidth="1"/>
    <col min="15876" max="15876" width="11" style="24" bestFit="1" customWidth="1"/>
    <col min="15877" max="15877" width="18.375" style="24" bestFit="1" customWidth="1"/>
    <col min="15878" max="15878" width="13.125" style="24" bestFit="1" customWidth="1"/>
    <col min="15879" max="15881" width="13" style="24" customWidth="1"/>
    <col min="15882" max="15882" width="15.125" style="24" bestFit="1" customWidth="1"/>
    <col min="15883" max="15883" width="9" style="24"/>
    <col min="15884" max="15884" width="12.125" style="24" customWidth="1"/>
    <col min="15885" max="15885" width="14.5" style="24" customWidth="1"/>
    <col min="15886" max="15886" width="7.25" style="24" bestFit="1" customWidth="1"/>
    <col min="15887" max="16130" width="9" style="24"/>
    <col min="16131" max="16131" width="20" style="24" customWidth="1"/>
    <col min="16132" max="16132" width="11" style="24" bestFit="1" customWidth="1"/>
    <col min="16133" max="16133" width="18.375" style="24" bestFit="1" customWidth="1"/>
    <col min="16134" max="16134" width="13.125" style="24" bestFit="1" customWidth="1"/>
    <col min="16135" max="16137" width="13" style="24" customWidth="1"/>
    <col min="16138" max="16138" width="15.125" style="24" bestFit="1" customWidth="1"/>
    <col min="16139" max="16139" width="9" style="24"/>
    <col min="16140" max="16140" width="12.125" style="24" customWidth="1"/>
    <col min="16141" max="16141" width="14.5" style="24" customWidth="1"/>
    <col min="16142" max="16142" width="7.25" style="24" bestFit="1" customWidth="1"/>
    <col min="16143" max="16384" width="9" style="24"/>
  </cols>
  <sheetData>
    <row r="1" spans="1:13">
      <c r="A1" s="24" t="s">
        <v>0</v>
      </c>
      <c r="B1" s="25" t="str">
        <f>[21]合計!C3</f>
        <v>兵庫県</v>
      </c>
      <c r="I1" s="24" t="s">
        <v>70</v>
      </c>
      <c r="K1" s="27" t="s">
        <v>71</v>
      </c>
    </row>
    <row r="2" spans="1:13" ht="54" customHeight="1">
      <c r="B2" s="141"/>
      <c r="E2" s="856" t="s">
        <v>72</v>
      </c>
      <c r="F2" s="856"/>
      <c r="G2" s="856"/>
      <c r="H2" s="142">
        <f>SUMIF(E8:E357,"PPS",H8:H357)</f>
        <v>1944077.8299999998</v>
      </c>
      <c r="I2" s="143"/>
      <c r="J2" s="27"/>
      <c r="L2" s="27"/>
    </row>
    <row r="3" spans="1:13" ht="57" customHeight="1">
      <c r="B3" s="26"/>
      <c r="E3" s="856" t="s">
        <v>73</v>
      </c>
      <c r="F3" s="856"/>
      <c r="G3" s="856"/>
      <c r="H3" s="142">
        <f>M7</f>
        <v>617851</v>
      </c>
      <c r="I3" s="143"/>
      <c r="J3" s="31"/>
      <c r="L3" s="27"/>
    </row>
    <row r="4" spans="1:13" s="31" customFormat="1" ht="55.5" customHeight="1">
      <c r="B4" s="144"/>
      <c r="E4" s="856" t="s">
        <v>74</v>
      </c>
      <c r="F4" s="856"/>
      <c r="G4" s="856"/>
      <c r="H4" s="145">
        <f>H3/I7</f>
        <v>0.90436453801881767</v>
      </c>
      <c r="I4" s="143"/>
      <c r="K4" s="34"/>
      <c r="L4" s="34"/>
    </row>
    <row r="5" spans="1:13" s="26" customFormat="1" ht="17.25" customHeight="1">
      <c r="B5" s="35"/>
      <c r="E5" s="108"/>
      <c r="F5" s="108"/>
      <c r="G5" s="108"/>
      <c r="H5" s="38"/>
      <c r="I5" s="38"/>
      <c r="J5" s="35"/>
      <c r="K5" s="39"/>
    </row>
    <row r="6" spans="1:13" ht="54">
      <c r="A6" s="40" t="s">
        <v>75</v>
      </c>
      <c r="B6" s="41" t="s">
        <v>76</v>
      </c>
      <c r="C6" s="41" t="s">
        <v>77</v>
      </c>
      <c r="D6" s="41" t="s">
        <v>78</v>
      </c>
      <c r="E6" s="42" t="s">
        <v>79</v>
      </c>
      <c r="F6" s="41" t="s">
        <v>80</v>
      </c>
      <c r="G6" s="43" t="s">
        <v>81</v>
      </c>
      <c r="H6" s="44" t="s">
        <v>1315</v>
      </c>
      <c r="I6" s="44" t="s">
        <v>1316</v>
      </c>
      <c r="J6" s="42" t="s">
        <v>84</v>
      </c>
      <c r="K6" s="42" t="s">
        <v>85</v>
      </c>
      <c r="L6" s="42" t="s">
        <v>86</v>
      </c>
      <c r="M6" s="45" t="s">
        <v>87</v>
      </c>
    </row>
    <row r="7" spans="1:13" s="46" customFormat="1" ht="14.25" thickBot="1">
      <c r="B7" s="47" t="s">
        <v>88</v>
      </c>
      <c r="C7" s="47"/>
      <c r="D7" s="47"/>
      <c r="E7" s="149"/>
      <c r="F7" s="47"/>
      <c r="G7" s="47"/>
      <c r="H7" s="48">
        <f>SUM(G8:G357)</f>
        <v>123</v>
      </c>
      <c r="I7" s="48">
        <f>SUM(I8:I42)</f>
        <v>683188</v>
      </c>
      <c r="J7" s="49">
        <f>H7/I7</f>
        <v>1.8003829107068626E-4</v>
      </c>
      <c r="K7" s="50" t="e">
        <f>SUM(J8:J357)</f>
        <v>#DIV/0!</v>
      </c>
      <c r="L7" s="51">
        <f>SUM(K8:K357)</f>
        <v>45332</v>
      </c>
      <c r="M7" s="154">
        <f>SUM(M8:M357)</f>
        <v>617851</v>
      </c>
    </row>
    <row r="8" spans="1:13" ht="27.75" thickTop="1">
      <c r="A8" s="24">
        <v>1</v>
      </c>
      <c r="B8" s="8" t="s">
        <v>1317</v>
      </c>
      <c r="C8" s="62" t="s">
        <v>583</v>
      </c>
      <c r="D8" s="62" t="s">
        <v>721</v>
      </c>
      <c r="E8" s="55" t="s">
        <v>128</v>
      </c>
      <c r="F8" s="62" t="s">
        <v>124</v>
      </c>
      <c r="G8" s="171">
        <v>3</v>
      </c>
      <c r="H8" s="99">
        <v>120539</v>
      </c>
      <c r="I8" s="100"/>
      <c r="J8" s="59" t="e">
        <f>H8/I8</f>
        <v>#DIV/0!</v>
      </c>
      <c r="K8" s="109">
        <v>2687</v>
      </c>
      <c r="L8" s="109">
        <v>7540394</v>
      </c>
      <c r="M8" s="60"/>
    </row>
    <row r="9" spans="1:13" ht="40.5">
      <c r="A9" s="24">
        <v>2</v>
      </c>
      <c r="B9" s="363" t="s">
        <v>1318</v>
      </c>
      <c r="C9" s="62" t="s">
        <v>1319</v>
      </c>
      <c r="D9" s="62" t="s">
        <v>960</v>
      </c>
      <c r="E9" s="55" t="s">
        <v>128</v>
      </c>
      <c r="F9" s="62" t="s">
        <v>124</v>
      </c>
      <c r="G9" s="67">
        <v>4</v>
      </c>
      <c r="H9" s="99">
        <v>68348.274999999994</v>
      </c>
      <c r="I9" s="100"/>
      <c r="J9" s="145" t="e">
        <f>H9/I9</f>
        <v>#DIV/0!</v>
      </c>
      <c r="K9" s="204">
        <v>1963</v>
      </c>
      <c r="L9" s="204">
        <v>3995961</v>
      </c>
      <c r="M9" s="63"/>
    </row>
    <row r="10" spans="1:13" ht="40.5">
      <c r="A10" s="24">
        <v>3</v>
      </c>
      <c r="B10" s="8" t="s">
        <v>1320</v>
      </c>
      <c r="C10" s="8" t="s">
        <v>1321</v>
      </c>
      <c r="D10" s="62" t="s">
        <v>1322</v>
      </c>
      <c r="E10" s="55" t="s">
        <v>128</v>
      </c>
      <c r="F10" s="62" t="s">
        <v>124</v>
      </c>
      <c r="G10" s="300" t="s">
        <v>1323</v>
      </c>
      <c r="H10" s="99">
        <v>10858</v>
      </c>
      <c r="I10" s="100">
        <v>10858</v>
      </c>
      <c r="J10" s="145">
        <v>1</v>
      </c>
      <c r="K10" s="8">
        <v>322</v>
      </c>
      <c r="L10" s="8">
        <v>623431</v>
      </c>
      <c r="M10" s="63">
        <f>H10</f>
        <v>10858</v>
      </c>
    </row>
    <row r="11" spans="1:13" ht="27">
      <c r="A11" s="24">
        <v>4</v>
      </c>
      <c r="B11" s="8" t="s">
        <v>1324</v>
      </c>
      <c r="C11" s="8" t="s">
        <v>1325</v>
      </c>
      <c r="D11" s="62" t="s">
        <v>562</v>
      </c>
      <c r="E11" s="55" t="s">
        <v>128</v>
      </c>
      <c r="F11" s="66" t="s">
        <v>949</v>
      </c>
      <c r="G11" s="67">
        <v>4</v>
      </c>
      <c r="H11" s="95">
        <v>4165</v>
      </c>
      <c r="I11" s="96">
        <v>5647</v>
      </c>
      <c r="J11" s="145">
        <f>H11/I11</f>
        <v>0.73755976624756503</v>
      </c>
      <c r="K11" s="8">
        <v>115</v>
      </c>
      <c r="L11" s="8">
        <v>246612</v>
      </c>
      <c r="M11" s="63">
        <f t="shared" ref="M11:M12" si="0">H11</f>
        <v>4165</v>
      </c>
    </row>
    <row r="12" spans="1:13" ht="27">
      <c r="A12" s="24">
        <v>5</v>
      </c>
      <c r="B12" s="8" t="s">
        <v>1326</v>
      </c>
      <c r="C12" s="8" t="s">
        <v>1325</v>
      </c>
      <c r="D12" s="62" t="s">
        <v>562</v>
      </c>
      <c r="E12" s="55" t="s">
        <v>128</v>
      </c>
      <c r="F12" s="66" t="s">
        <v>949</v>
      </c>
      <c r="G12" s="67">
        <v>4</v>
      </c>
      <c r="H12" s="102">
        <v>4528</v>
      </c>
      <c r="I12" s="96">
        <v>6231</v>
      </c>
      <c r="J12" s="145">
        <f>H12/I12</f>
        <v>0.72668913497030974</v>
      </c>
      <c r="K12" s="8">
        <v>134</v>
      </c>
      <c r="L12" s="8">
        <v>263835</v>
      </c>
      <c r="M12" s="63">
        <f t="shared" si="0"/>
        <v>4528</v>
      </c>
    </row>
    <row r="13" spans="1:13" s="65" customFormat="1" ht="27">
      <c r="A13" s="65">
        <v>6</v>
      </c>
      <c r="B13" s="7" t="s">
        <v>1327</v>
      </c>
      <c r="C13" s="8" t="s">
        <v>1328</v>
      </c>
      <c r="D13" s="62" t="s">
        <v>1322</v>
      </c>
      <c r="E13" s="55" t="s">
        <v>128</v>
      </c>
      <c r="F13" s="62" t="s">
        <v>124</v>
      </c>
      <c r="G13" s="67">
        <v>4</v>
      </c>
      <c r="H13" s="99">
        <v>1874</v>
      </c>
      <c r="I13" s="100"/>
      <c r="J13" s="145" t="e">
        <f>H13/I13</f>
        <v>#DIV/0!</v>
      </c>
      <c r="K13" s="8">
        <v>58</v>
      </c>
      <c r="L13" s="204">
        <v>108385</v>
      </c>
      <c r="M13" s="63"/>
    </row>
    <row r="14" spans="1:13" s="65" customFormat="1" ht="27">
      <c r="A14" s="65">
        <v>7</v>
      </c>
      <c r="B14" s="7" t="s">
        <v>1329</v>
      </c>
      <c r="C14" s="8" t="s">
        <v>1328</v>
      </c>
      <c r="D14" s="62" t="s">
        <v>1322</v>
      </c>
      <c r="E14" s="55" t="s">
        <v>128</v>
      </c>
      <c r="F14" s="62" t="s">
        <v>124</v>
      </c>
      <c r="G14" s="67">
        <v>4</v>
      </c>
      <c r="H14" s="100">
        <v>5544</v>
      </c>
      <c r="I14" s="100"/>
      <c r="J14" s="145" t="e">
        <f t="shared" ref="J14:J19" si="1">H14/I14</f>
        <v>#DIV/0!</v>
      </c>
      <c r="K14" s="8">
        <v>163</v>
      </c>
      <c r="L14" s="204">
        <v>323567</v>
      </c>
      <c r="M14" s="63"/>
    </row>
    <row r="15" spans="1:13" ht="27">
      <c r="A15" s="24">
        <v>8</v>
      </c>
      <c r="B15" s="7" t="s">
        <v>1330</v>
      </c>
      <c r="C15" s="8" t="s">
        <v>1328</v>
      </c>
      <c r="D15" s="62" t="s">
        <v>1322</v>
      </c>
      <c r="E15" s="55" t="s">
        <v>128</v>
      </c>
      <c r="F15" s="62" t="s">
        <v>124</v>
      </c>
      <c r="G15" s="67">
        <v>4</v>
      </c>
      <c r="H15" s="99">
        <v>983</v>
      </c>
      <c r="I15" s="100"/>
      <c r="J15" s="145" t="e">
        <f t="shared" si="1"/>
        <v>#DIV/0!</v>
      </c>
      <c r="K15" s="8">
        <v>60</v>
      </c>
      <c r="L15" s="204">
        <v>45164</v>
      </c>
      <c r="M15" s="63"/>
    </row>
    <row r="16" spans="1:13" ht="27">
      <c r="A16" s="24">
        <v>9</v>
      </c>
      <c r="B16" s="7" t="s">
        <v>1331</v>
      </c>
      <c r="C16" s="8" t="s">
        <v>1328</v>
      </c>
      <c r="D16" s="62" t="s">
        <v>1322</v>
      </c>
      <c r="E16" s="66" t="s">
        <v>128</v>
      </c>
      <c r="F16" s="62" t="s">
        <v>124</v>
      </c>
      <c r="G16" s="67">
        <v>4</v>
      </c>
      <c r="H16" s="100">
        <v>688</v>
      </c>
      <c r="I16" s="100"/>
      <c r="J16" s="145" t="e">
        <f t="shared" si="1"/>
        <v>#DIV/0!</v>
      </c>
      <c r="K16" s="8">
        <v>18</v>
      </c>
      <c r="L16" s="204">
        <v>41192</v>
      </c>
      <c r="M16" s="63"/>
    </row>
    <row r="17" spans="1:13" ht="27">
      <c r="A17" s="24">
        <v>10</v>
      </c>
      <c r="B17" s="7" t="s">
        <v>1332</v>
      </c>
      <c r="C17" s="8" t="s">
        <v>1328</v>
      </c>
      <c r="D17" s="62" t="s">
        <v>1322</v>
      </c>
      <c r="E17" s="66" t="s">
        <v>128</v>
      </c>
      <c r="F17" s="62" t="s">
        <v>124</v>
      </c>
      <c r="G17" s="67">
        <v>4</v>
      </c>
      <c r="H17" s="100">
        <v>9122</v>
      </c>
      <c r="I17" s="100"/>
      <c r="J17" s="145" t="e">
        <f t="shared" si="1"/>
        <v>#DIV/0!</v>
      </c>
      <c r="K17" s="8">
        <v>288</v>
      </c>
      <c r="L17" s="204">
        <v>525972</v>
      </c>
      <c r="M17" s="63"/>
    </row>
    <row r="18" spans="1:13" ht="27">
      <c r="A18" s="24">
        <v>11</v>
      </c>
      <c r="B18" s="7" t="s">
        <v>1333</v>
      </c>
      <c r="C18" s="8" t="s">
        <v>1328</v>
      </c>
      <c r="D18" s="62" t="s">
        <v>1322</v>
      </c>
      <c r="E18" s="66" t="s">
        <v>128</v>
      </c>
      <c r="F18" s="62" t="s">
        <v>124</v>
      </c>
      <c r="G18" s="67">
        <v>4</v>
      </c>
      <c r="H18" s="425">
        <v>1245</v>
      </c>
      <c r="I18" s="425"/>
      <c r="J18" s="158" t="e">
        <f t="shared" si="1"/>
        <v>#DIV/0!</v>
      </c>
      <c r="K18" s="7">
        <v>106</v>
      </c>
      <c r="L18" s="205">
        <v>46117</v>
      </c>
      <c r="M18" s="63"/>
    </row>
    <row r="19" spans="1:13" ht="27">
      <c r="A19" s="24">
        <v>12</v>
      </c>
      <c r="B19" s="7" t="s">
        <v>1334</v>
      </c>
      <c r="C19" s="8" t="s">
        <v>1328</v>
      </c>
      <c r="D19" s="62" t="s">
        <v>1322</v>
      </c>
      <c r="E19" s="66" t="s">
        <v>128</v>
      </c>
      <c r="F19" s="62" t="s">
        <v>124</v>
      </c>
      <c r="G19" s="67">
        <v>4</v>
      </c>
      <c r="H19" s="425">
        <v>3733</v>
      </c>
      <c r="I19" s="426"/>
      <c r="J19" s="158" t="e">
        <f t="shared" si="1"/>
        <v>#DIV/0!</v>
      </c>
      <c r="K19" s="7">
        <v>216</v>
      </c>
      <c r="L19" s="205">
        <v>176863</v>
      </c>
      <c r="M19" s="63"/>
    </row>
    <row r="20" spans="1:13" ht="40.5">
      <c r="A20" s="24">
        <v>13</v>
      </c>
      <c r="B20" s="7" t="s">
        <v>1335</v>
      </c>
      <c r="C20" s="8" t="s">
        <v>1336</v>
      </c>
      <c r="D20" s="8" t="s">
        <v>1337</v>
      </c>
      <c r="E20" s="66" t="s">
        <v>128</v>
      </c>
      <c r="F20" s="66" t="s">
        <v>124</v>
      </c>
      <c r="G20" s="300">
        <v>4</v>
      </c>
      <c r="H20" s="95">
        <v>33440</v>
      </c>
      <c r="I20" s="96"/>
      <c r="J20" s="145" t="e">
        <f>H20/I20</f>
        <v>#DIV/0!</v>
      </c>
      <c r="K20" s="8">
        <v>1010</v>
      </c>
      <c r="L20" s="427">
        <v>1870575</v>
      </c>
      <c r="M20" s="63"/>
    </row>
    <row r="21" spans="1:13" ht="54">
      <c r="A21" s="24">
        <v>14</v>
      </c>
      <c r="B21" s="8" t="s">
        <v>1338</v>
      </c>
      <c r="C21" s="62" t="s">
        <v>1339</v>
      </c>
      <c r="D21" s="62" t="s">
        <v>1120</v>
      </c>
      <c r="E21" s="66" t="s">
        <v>128</v>
      </c>
      <c r="F21" s="66" t="s">
        <v>124</v>
      </c>
      <c r="G21" s="67">
        <v>2</v>
      </c>
      <c r="H21" s="95">
        <v>9809</v>
      </c>
      <c r="I21" s="96" t="s">
        <v>1340</v>
      </c>
      <c r="J21" s="145" t="e">
        <f>H21/I21</f>
        <v>#VALUE!</v>
      </c>
      <c r="K21" s="8">
        <v>183</v>
      </c>
      <c r="L21" s="8">
        <v>591478</v>
      </c>
      <c r="M21" s="63"/>
    </row>
    <row r="22" spans="1:13">
      <c r="A22" s="24">
        <v>15</v>
      </c>
      <c r="B22" s="62" t="s">
        <v>1341</v>
      </c>
      <c r="C22" s="62" t="s">
        <v>1222</v>
      </c>
      <c r="D22" s="62" t="s">
        <v>806</v>
      </c>
      <c r="E22" s="66" t="s">
        <v>128</v>
      </c>
      <c r="F22" s="62" t="s">
        <v>124</v>
      </c>
      <c r="G22" s="67">
        <v>4</v>
      </c>
      <c r="H22" s="99">
        <v>142943</v>
      </c>
      <c r="I22" s="142">
        <v>156635</v>
      </c>
      <c r="J22" s="142">
        <f t="shared" ref="J22:J27" si="2">H22/I22</f>
        <v>0.91258658665049319</v>
      </c>
      <c r="K22" s="109">
        <v>2350</v>
      </c>
      <c r="L22" s="109">
        <v>14578000</v>
      </c>
      <c r="M22" s="63">
        <f>H22</f>
        <v>142943</v>
      </c>
    </row>
    <row r="23" spans="1:13">
      <c r="A23" s="65">
        <v>16</v>
      </c>
      <c r="B23" s="62" t="s">
        <v>1342</v>
      </c>
      <c r="C23" s="62" t="s">
        <v>1222</v>
      </c>
      <c r="D23" s="62" t="s">
        <v>1322</v>
      </c>
      <c r="E23" s="66" t="s">
        <v>128</v>
      </c>
      <c r="F23" s="62" t="s">
        <v>124</v>
      </c>
      <c r="G23" s="67">
        <v>4</v>
      </c>
      <c r="H23" s="100">
        <v>13165</v>
      </c>
      <c r="I23" s="142">
        <v>15580</v>
      </c>
      <c r="J23" s="142">
        <f t="shared" si="2"/>
        <v>0.84499358151476256</v>
      </c>
      <c r="K23" s="109">
        <v>215</v>
      </c>
      <c r="L23" s="109">
        <v>1123000</v>
      </c>
      <c r="M23" s="63">
        <f t="shared" ref="M23:M39" si="3">H23</f>
        <v>13165</v>
      </c>
    </row>
    <row r="24" spans="1:13">
      <c r="A24" s="65">
        <v>17</v>
      </c>
      <c r="B24" s="62" t="s">
        <v>1343</v>
      </c>
      <c r="C24" s="62" t="s">
        <v>1222</v>
      </c>
      <c r="D24" s="62" t="s">
        <v>806</v>
      </c>
      <c r="E24" s="66" t="s">
        <v>128</v>
      </c>
      <c r="F24" s="62" t="s">
        <v>124</v>
      </c>
      <c r="G24" s="67">
        <v>2</v>
      </c>
      <c r="H24" s="99">
        <v>91206</v>
      </c>
      <c r="I24" s="142">
        <v>106441</v>
      </c>
      <c r="J24" s="142">
        <f t="shared" si="2"/>
        <v>0.85686906361270565</v>
      </c>
      <c r="K24" s="109">
        <v>1200</v>
      </c>
      <c r="L24" s="109">
        <v>8261000</v>
      </c>
      <c r="M24" s="63">
        <f t="shared" si="3"/>
        <v>91206</v>
      </c>
    </row>
    <row r="25" spans="1:13">
      <c r="A25" s="24">
        <v>18</v>
      </c>
      <c r="B25" s="62" t="s">
        <v>1344</v>
      </c>
      <c r="C25" s="62" t="s">
        <v>1222</v>
      </c>
      <c r="D25" s="62" t="s">
        <v>1322</v>
      </c>
      <c r="E25" s="66" t="s">
        <v>128</v>
      </c>
      <c r="F25" s="62" t="s">
        <v>124</v>
      </c>
      <c r="G25" s="67">
        <v>4</v>
      </c>
      <c r="H25" s="100">
        <v>2961</v>
      </c>
      <c r="I25" s="142">
        <v>3173</v>
      </c>
      <c r="J25" s="142">
        <f t="shared" si="2"/>
        <v>0.93318625906082575</v>
      </c>
      <c r="K25" s="109">
        <v>56</v>
      </c>
      <c r="L25" s="109">
        <v>263000</v>
      </c>
      <c r="M25" s="63">
        <f t="shared" si="3"/>
        <v>2961</v>
      </c>
    </row>
    <row r="26" spans="1:13">
      <c r="A26" s="24">
        <v>19</v>
      </c>
      <c r="B26" s="168" t="s">
        <v>1345</v>
      </c>
      <c r="C26" s="62" t="s">
        <v>1222</v>
      </c>
      <c r="D26" s="62" t="s">
        <v>806</v>
      </c>
      <c r="E26" s="66" t="s">
        <v>128</v>
      </c>
      <c r="F26" s="66" t="s">
        <v>124</v>
      </c>
      <c r="G26" s="67">
        <v>3</v>
      </c>
      <c r="H26" s="372">
        <v>63535</v>
      </c>
      <c r="I26" s="428">
        <v>76339</v>
      </c>
      <c r="J26" s="171">
        <f t="shared" si="2"/>
        <v>0.83227445997458704</v>
      </c>
      <c r="K26" s="429">
        <v>950</v>
      </c>
      <c r="L26" s="109">
        <v>5644000</v>
      </c>
      <c r="M26" s="63">
        <f t="shared" si="3"/>
        <v>63535</v>
      </c>
    </row>
    <row r="27" spans="1:13">
      <c r="A27" s="24">
        <v>20</v>
      </c>
      <c r="B27" s="168" t="s">
        <v>1346</v>
      </c>
      <c r="C27" s="67" t="s">
        <v>1222</v>
      </c>
      <c r="D27" s="399" t="s">
        <v>1347</v>
      </c>
      <c r="E27" s="66" t="s">
        <v>128</v>
      </c>
      <c r="F27" s="66" t="s">
        <v>124</v>
      </c>
      <c r="G27" s="67">
        <v>3</v>
      </c>
      <c r="H27" s="372">
        <v>9094</v>
      </c>
      <c r="I27" s="428">
        <v>9829</v>
      </c>
      <c r="J27" s="171">
        <f t="shared" si="2"/>
        <v>0.92522128395564152</v>
      </c>
      <c r="K27" s="429">
        <v>125</v>
      </c>
      <c r="L27" s="429">
        <v>709100</v>
      </c>
      <c r="M27" s="63">
        <f t="shared" si="3"/>
        <v>9094</v>
      </c>
    </row>
    <row r="28" spans="1:13">
      <c r="A28" s="24">
        <v>21</v>
      </c>
      <c r="B28" s="430" t="s">
        <v>1348</v>
      </c>
      <c r="C28" s="431" t="s">
        <v>1222</v>
      </c>
      <c r="D28" s="62" t="s">
        <v>806</v>
      </c>
      <c r="E28" s="66" t="s">
        <v>128</v>
      </c>
      <c r="F28" s="66" t="s">
        <v>124</v>
      </c>
      <c r="G28" s="67">
        <v>6</v>
      </c>
      <c r="H28" s="372">
        <v>42338</v>
      </c>
      <c r="I28" s="432"/>
      <c r="J28" s="433" t="s">
        <v>1349</v>
      </c>
      <c r="K28" s="429">
        <v>1650</v>
      </c>
      <c r="L28" s="429">
        <v>3983000</v>
      </c>
      <c r="M28" s="63"/>
    </row>
    <row r="29" spans="1:13">
      <c r="A29" s="24">
        <v>22</v>
      </c>
      <c r="B29" s="62" t="s">
        <v>1350</v>
      </c>
      <c r="C29" s="62" t="s">
        <v>1222</v>
      </c>
      <c r="D29" s="62" t="s">
        <v>806</v>
      </c>
      <c r="E29" s="66" t="s">
        <v>128</v>
      </c>
      <c r="F29" s="62" t="s">
        <v>211</v>
      </c>
      <c r="G29" s="67">
        <v>5</v>
      </c>
      <c r="H29" s="434">
        <v>132014</v>
      </c>
      <c r="I29" s="171">
        <v>146462</v>
      </c>
      <c r="J29" s="171">
        <f>H29/I29</f>
        <v>0.90135325203807126</v>
      </c>
      <c r="K29" s="429">
        <v>2800</v>
      </c>
      <c r="L29" s="109">
        <v>13144000</v>
      </c>
      <c r="M29" s="63">
        <f t="shared" si="3"/>
        <v>132014</v>
      </c>
    </row>
    <row r="30" spans="1:13">
      <c r="A30" s="24">
        <v>23</v>
      </c>
      <c r="B30" s="62" t="s">
        <v>1351</v>
      </c>
      <c r="C30" s="62" t="s">
        <v>1222</v>
      </c>
      <c r="D30" s="62" t="s">
        <v>806</v>
      </c>
      <c r="E30" s="66" t="s">
        <v>128</v>
      </c>
      <c r="F30" s="62" t="s">
        <v>211</v>
      </c>
      <c r="G30" s="67">
        <v>3</v>
      </c>
      <c r="H30" s="425">
        <v>12022</v>
      </c>
      <c r="I30" s="171">
        <v>12363</v>
      </c>
      <c r="J30" s="171">
        <f>H30/I30</f>
        <v>0.97241769796974842</v>
      </c>
      <c r="K30" s="429">
        <v>134</v>
      </c>
      <c r="L30" s="109">
        <v>962000</v>
      </c>
      <c r="M30" s="63">
        <f t="shared" si="3"/>
        <v>12022</v>
      </c>
    </row>
    <row r="31" spans="1:13">
      <c r="A31" s="24">
        <v>24</v>
      </c>
      <c r="B31" s="62" t="s">
        <v>1352</v>
      </c>
      <c r="C31" s="62" t="s">
        <v>1222</v>
      </c>
      <c r="D31" s="62" t="s">
        <v>806</v>
      </c>
      <c r="E31" s="66" t="s">
        <v>128</v>
      </c>
      <c r="F31" s="62" t="s">
        <v>211</v>
      </c>
      <c r="G31" s="67">
        <v>4</v>
      </c>
      <c r="H31" s="434">
        <v>42293</v>
      </c>
      <c r="I31" s="171">
        <v>43295</v>
      </c>
      <c r="J31" s="171">
        <f>H31/I31</f>
        <v>0.97685644993648224</v>
      </c>
      <c r="K31" s="429">
        <v>410</v>
      </c>
      <c r="L31" s="109">
        <v>3410000</v>
      </c>
      <c r="M31" s="63">
        <f t="shared" si="3"/>
        <v>42293</v>
      </c>
    </row>
    <row r="32" spans="1:13">
      <c r="A32" s="24">
        <v>25</v>
      </c>
      <c r="B32" s="107" t="s">
        <v>1353</v>
      </c>
      <c r="C32" s="62" t="s">
        <v>1222</v>
      </c>
      <c r="D32" s="62" t="s">
        <v>806</v>
      </c>
      <c r="E32" s="66" t="s">
        <v>128</v>
      </c>
      <c r="F32" s="62" t="s">
        <v>211</v>
      </c>
      <c r="G32" s="67">
        <v>2</v>
      </c>
      <c r="H32" s="425">
        <v>22710</v>
      </c>
      <c r="I32" s="171">
        <v>23978</v>
      </c>
      <c r="J32" s="171">
        <f>H32/I32</f>
        <v>0.94711819167570277</v>
      </c>
      <c r="K32" s="429">
        <v>270</v>
      </c>
      <c r="L32" s="109">
        <v>1805000</v>
      </c>
      <c r="M32" s="63">
        <f t="shared" si="3"/>
        <v>22710</v>
      </c>
    </row>
    <row r="33" spans="1:14">
      <c r="A33" s="65">
        <v>26</v>
      </c>
      <c r="B33" s="62" t="s">
        <v>1354</v>
      </c>
      <c r="C33" s="62" t="s">
        <v>1222</v>
      </c>
      <c r="D33" s="62" t="s">
        <v>1322</v>
      </c>
      <c r="E33" s="66" t="s">
        <v>128</v>
      </c>
      <c r="F33" s="62" t="s">
        <v>211</v>
      </c>
      <c r="G33" s="67">
        <v>3</v>
      </c>
      <c r="H33" s="425">
        <v>2753</v>
      </c>
      <c r="I33" s="435"/>
      <c r="J33" s="433" t="s">
        <v>1349</v>
      </c>
      <c r="K33" s="429">
        <v>92</v>
      </c>
      <c r="L33" s="109">
        <v>210000</v>
      </c>
      <c r="M33" s="63"/>
    </row>
    <row r="34" spans="1:14" ht="54">
      <c r="A34" s="65">
        <v>27</v>
      </c>
      <c r="B34" s="436" t="s">
        <v>1355</v>
      </c>
      <c r="C34" s="67" t="s">
        <v>1222</v>
      </c>
      <c r="D34" s="67" t="s">
        <v>1322</v>
      </c>
      <c r="E34" s="66" t="s">
        <v>128</v>
      </c>
      <c r="F34" s="437" t="s">
        <v>124</v>
      </c>
      <c r="G34" s="67">
        <v>4</v>
      </c>
      <c r="H34" s="438">
        <v>12271</v>
      </c>
      <c r="I34" s="439"/>
      <c r="J34" s="433" t="s">
        <v>1349</v>
      </c>
      <c r="K34" s="429">
        <v>308</v>
      </c>
      <c r="L34" s="429">
        <v>732000</v>
      </c>
      <c r="M34" s="63"/>
    </row>
    <row r="35" spans="1:14" ht="27">
      <c r="A35" s="24">
        <v>28</v>
      </c>
      <c r="B35" s="363" t="s">
        <v>1356</v>
      </c>
      <c r="C35" s="62" t="s">
        <v>217</v>
      </c>
      <c r="D35" s="62" t="s">
        <v>149</v>
      </c>
      <c r="E35" s="66" t="s">
        <v>128</v>
      </c>
      <c r="F35" s="62" t="s">
        <v>124</v>
      </c>
      <c r="G35" s="67">
        <v>3</v>
      </c>
      <c r="H35" s="99">
        <v>151955</v>
      </c>
      <c r="I35" s="100"/>
      <c r="J35" s="145" t="e">
        <f t="shared" ref="I35:J98" si="4">H35/I35</f>
        <v>#DIV/0!</v>
      </c>
      <c r="K35" s="8">
        <v>4472</v>
      </c>
      <c r="L35" s="8">
        <v>8819959</v>
      </c>
      <c r="M35" s="63"/>
    </row>
    <row r="36" spans="1:14" ht="27">
      <c r="A36" s="24">
        <v>29</v>
      </c>
      <c r="B36" s="363" t="s">
        <v>1357</v>
      </c>
      <c r="C36" s="62" t="s">
        <v>217</v>
      </c>
      <c r="D36" s="62" t="s">
        <v>149</v>
      </c>
      <c r="E36" s="66" t="s">
        <v>128</v>
      </c>
      <c r="F36" s="62" t="s">
        <v>124</v>
      </c>
      <c r="G36" s="67">
        <v>3</v>
      </c>
      <c r="H36" s="100">
        <v>132546</v>
      </c>
      <c r="I36" s="100"/>
      <c r="J36" s="145" t="e">
        <f t="shared" si="4"/>
        <v>#DIV/0!</v>
      </c>
      <c r="K36" s="8">
        <v>4571</v>
      </c>
      <c r="L36" s="8">
        <v>7434625</v>
      </c>
      <c r="M36" s="63"/>
    </row>
    <row r="37" spans="1:14" ht="27">
      <c r="A37" s="24">
        <v>30</v>
      </c>
      <c r="B37" s="363" t="s">
        <v>1358</v>
      </c>
      <c r="C37" s="62" t="s">
        <v>217</v>
      </c>
      <c r="D37" s="62" t="s">
        <v>149</v>
      </c>
      <c r="E37" s="66" t="s">
        <v>128</v>
      </c>
      <c r="F37" s="62" t="s">
        <v>124</v>
      </c>
      <c r="G37" s="67">
        <v>3</v>
      </c>
      <c r="H37" s="99">
        <v>149707</v>
      </c>
      <c r="I37" s="100"/>
      <c r="J37" s="145" t="e">
        <f t="shared" si="4"/>
        <v>#DIV/0!</v>
      </c>
      <c r="K37" s="8">
        <v>4477</v>
      </c>
      <c r="L37" s="8">
        <v>8674623</v>
      </c>
      <c r="M37" s="63"/>
    </row>
    <row r="38" spans="1:14" ht="27">
      <c r="A38" s="24">
        <v>31</v>
      </c>
      <c r="B38" s="363" t="s">
        <v>1359</v>
      </c>
      <c r="C38" s="62" t="s">
        <v>217</v>
      </c>
      <c r="D38" s="62" t="s">
        <v>149</v>
      </c>
      <c r="E38" s="66" t="s">
        <v>128</v>
      </c>
      <c r="F38" s="62" t="s">
        <v>124</v>
      </c>
      <c r="G38" s="67">
        <v>3</v>
      </c>
      <c r="H38" s="100">
        <v>163399</v>
      </c>
      <c r="I38" s="100"/>
      <c r="J38" s="145" t="e">
        <f t="shared" si="4"/>
        <v>#DIV/0!</v>
      </c>
      <c r="K38" s="8">
        <v>4695</v>
      </c>
      <c r="L38" s="8">
        <v>9549121</v>
      </c>
      <c r="M38" s="63"/>
    </row>
    <row r="39" spans="1:14">
      <c r="A39" s="24">
        <v>32</v>
      </c>
      <c r="B39" s="62" t="s">
        <v>1360</v>
      </c>
      <c r="C39" s="62" t="s">
        <v>217</v>
      </c>
      <c r="D39" s="62" t="s">
        <v>1361</v>
      </c>
      <c r="E39" s="66" t="s">
        <v>117</v>
      </c>
      <c r="F39" s="62" t="s">
        <v>124</v>
      </c>
      <c r="G39" s="67">
        <v>3</v>
      </c>
      <c r="H39" s="99">
        <v>66357</v>
      </c>
      <c r="I39" s="100">
        <v>66357</v>
      </c>
      <c r="J39" s="145">
        <f t="shared" si="4"/>
        <v>1</v>
      </c>
      <c r="K39" s="109">
        <v>2117</v>
      </c>
      <c r="L39" s="109">
        <v>5330577</v>
      </c>
      <c r="M39" s="63">
        <f t="shared" si="3"/>
        <v>66357</v>
      </c>
    </row>
    <row r="40" spans="1:14" ht="27">
      <c r="A40" s="24">
        <v>33</v>
      </c>
      <c r="B40" s="363" t="s">
        <v>1362</v>
      </c>
      <c r="C40" s="62" t="s">
        <v>1363</v>
      </c>
      <c r="D40" s="107" t="s">
        <v>1364</v>
      </c>
      <c r="E40" s="66" t="s">
        <v>128</v>
      </c>
      <c r="F40" s="382" t="s">
        <v>1365</v>
      </c>
      <c r="G40" s="440">
        <v>3</v>
      </c>
      <c r="H40" s="441">
        <v>169208.84099999999</v>
      </c>
      <c r="I40" s="441"/>
      <c r="J40" s="398" t="e">
        <f t="shared" si="4"/>
        <v>#DIV/0!</v>
      </c>
      <c r="K40" s="442">
        <v>1978</v>
      </c>
      <c r="L40" s="442">
        <v>9602604</v>
      </c>
      <c r="M40" s="63"/>
      <c r="N40" s="24">
        <f>H40/1000</f>
        <v>169.20884099999998</v>
      </c>
    </row>
    <row r="41" spans="1:14" ht="40.5">
      <c r="A41" s="24">
        <v>34</v>
      </c>
      <c r="B41" s="363" t="s">
        <v>1366</v>
      </c>
      <c r="C41" s="62" t="s">
        <v>1363</v>
      </c>
      <c r="D41" s="107" t="s">
        <v>1364</v>
      </c>
      <c r="E41" s="66" t="s">
        <v>128</v>
      </c>
      <c r="F41" s="382" t="s">
        <v>1365</v>
      </c>
      <c r="G41" s="440">
        <v>5</v>
      </c>
      <c r="H41" s="441">
        <v>39447</v>
      </c>
      <c r="I41" s="441"/>
      <c r="J41" s="398" t="e">
        <f t="shared" si="4"/>
        <v>#DIV/0!</v>
      </c>
      <c r="K41" s="442">
        <v>770</v>
      </c>
      <c r="L41" s="442">
        <v>1775722</v>
      </c>
      <c r="M41" s="63"/>
      <c r="N41" s="24">
        <f t="shared" ref="N41:N42" si="5">H41/1000</f>
        <v>39.447000000000003</v>
      </c>
    </row>
    <row r="42" spans="1:14" ht="40.5">
      <c r="A42" s="24">
        <v>35</v>
      </c>
      <c r="B42" s="363" t="s">
        <v>1367</v>
      </c>
      <c r="C42" s="62" t="s">
        <v>1363</v>
      </c>
      <c r="D42" s="107" t="s">
        <v>1368</v>
      </c>
      <c r="E42" s="66" t="s">
        <v>128</v>
      </c>
      <c r="F42" s="382" t="s">
        <v>1365</v>
      </c>
      <c r="G42" s="440">
        <v>4</v>
      </c>
      <c r="H42" s="441">
        <v>273633.71399999998</v>
      </c>
      <c r="I42" s="441"/>
      <c r="J42" s="398" t="e">
        <f t="shared" si="4"/>
        <v>#DIV/0!</v>
      </c>
      <c r="K42" s="442">
        <v>4369</v>
      </c>
      <c r="L42" s="442">
        <v>13668884</v>
      </c>
      <c r="M42" s="63"/>
      <c r="N42" s="24">
        <f t="shared" si="5"/>
        <v>273.633714</v>
      </c>
    </row>
    <row r="43" spans="1:14">
      <c r="A43" s="65">
        <v>36</v>
      </c>
      <c r="B43" s="62"/>
      <c r="C43" s="62"/>
      <c r="D43" s="62"/>
      <c r="E43" s="66" t="s">
        <v>128</v>
      </c>
      <c r="F43" s="67"/>
      <c r="G43" s="68"/>
      <c r="H43" s="69"/>
      <c r="I43" s="59" t="e">
        <f t="shared" si="4"/>
        <v>#DIV/0!</v>
      </c>
      <c r="J43" s="58"/>
      <c r="K43" s="58"/>
      <c r="M43" s="63"/>
    </row>
    <row r="44" spans="1:14">
      <c r="A44" s="65">
        <v>37</v>
      </c>
      <c r="B44" s="62"/>
      <c r="C44" s="62"/>
      <c r="D44" s="62"/>
      <c r="E44" s="66" t="s">
        <v>128</v>
      </c>
      <c r="F44" s="67"/>
      <c r="G44" s="68"/>
      <c r="H44" s="69"/>
      <c r="I44" s="59" t="e">
        <f t="shared" si="4"/>
        <v>#DIV/0!</v>
      </c>
      <c r="J44" s="58"/>
      <c r="K44" s="58"/>
      <c r="M44" s="63"/>
    </row>
    <row r="45" spans="1:14">
      <c r="A45" s="24">
        <v>38</v>
      </c>
      <c r="B45" s="62"/>
      <c r="C45" s="62"/>
      <c r="D45" s="62"/>
      <c r="E45" s="66" t="s">
        <v>128</v>
      </c>
      <c r="F45" s="67"/>
      <c r="G45" s="68"/>
      <c r="H45" s="69"/>
      <c r="I45" s="33" t="e">
        <f t="shared" si="4"/>
        <v>#DIV/0!</v>
      </c>
      <c r="J45" s="58"/>
      <c r="K45" s="58"/>
      <c r="M45" s="63"/>
    </row>
    <row r="46" spans="1:14">
      <c r="A46" s="24">
        <v>39</v>
      </c>
      <c r="B46" s="62"/>
      <c r="C46" s="62"/>
      <c r="D46" s="62"/>
      <c r="E46" s="66" t="s">
        <v>128</v>
      </c>
      <c r="F46" s="67"/>
      <c r="G46" s="68"/>
      <c r="H46" s="69"/>
      <c r="I46" s="33" t="e">
        <f t="shared" si="4"/>
        <v>#DIV/0!</v>
      </c>
      <c r="J46" s="58"/>
      <c r="K46" s="58"/>
      <c r="M46" s="63"/>
    </row>
    <row r="47" spans="1:14">
      <c r="A47" s="24">
        <v>40</v>
      </c>
      <c r="B47" s="62"/>
      <c r="C47" s="62"/>
      <c r="D47" s="62"/>
      <c r="E47" s="66" t="s">
        <v>128</v>
      </c>
      <c r="F47" s="67"/>
      <c r="G47" s="68"/>
      <c r="H47" s="69"/>
      <c r="I47" s="33" t="e">
        <f t="shared" si="4"/>
        <v>#DIV/0!</v>
      </c>
      <c r="J47" s="58"/>
      <c r="K47" s="58"/>
      <c r="M47" s="63"/>
    </row>
    <row r="48" spans="1:14">
      <c r="A48" s="24">
        <v>41</v>
      </c>
      <c r="B48" s="41"/>
      <c r="C48" s="41"/>
      <c r="D48" s="41"/>
      <c r="E48" s="66" t="s">
        <v>128</v>
      </c>
      <c r="F48" s="43"/>
      <c r="G48" s="71"/>
      <c r="H48" s="72"/>
      <c r="I48" s="33" t="e">
        <f t="shared" si="4"/>
        <v>#DIV/0!</v>
      </c>
      <c r="J48" s="42"/>
      <c r="K48" s="42"/>
      <c r="M48" s="41"/>
    </row>
    <row r="49" spans="1:13">
      <c r="A49" s="24">
        <v>42</v>
      </c>
      <c r="B49" s="41"/>
      <c r="C49" s="41"/>
      <c r="D49" s="41"/>
      <c r="E49" s="66" t="s">
        <v>128</v>
      </c>
      <c r="F49" s="43"/>
      <c r="G49" s="71"/>
      <c r="H49" s="72"/>
      <c r="I49" s="59" t="e">
        <f t="shared" si="4"/>
        <v>#DIV/0!</v>
      </c>
      <c r="J49" s="42"/>
      <c r="K49" s="42"/>
      <c r="M49" s="41"/>
    </row>
    <row r="50" spans="1:13">
      <c r="A50" s="24">
        <v>43</v>
      </c>
      <c r="B50" s="41"/>
      <c r="C50" s="41"/>
      <c r="D50" s="41"/>
      <c r="E50" s="66" t="s">
        <v>128</v>
      </c>
      <c r="F50" s="43"/>
      <c r="G50" s="71"/>
      <c r="H50" s="72"/>
      <c r="I50" s="59" t="e">
        <f t="shared" si="4"/>
        <v>#DIV/0!</v>
      </c>
      <c r="J50" s="42"/>
      <c r="K50" s="42"/>
      <c r="M50" s="41"/>
    </row>
    <row r="51" spans="1:13">
      <c r="A51" s="24">
        <v>44</v>
      </c>
      <c r="B51" s="41"/>
      <c r="C51" s="41"/>
      <c r="D51" s="41"/>
      <c r="E51" s="66" t="s">
        <v>128</v>
      </c>
      <c r="F51" s="43"/>
      <c r="G51" s="71"/>
      <c r="H51" s="72"/>
      <c r="I51" s="33" t="e">
        <f t="shared" si="4"/>
        <v>#DIV/0!</v>
      </c>
      <c r="J51" s="42"/>
      <c r="K51" s="42"/>
      <c r="M51" s="41"/>
    </row>
    <row r="52" spans="1:13">
      <c r="A52" s="24">
        <v>45</v>
      </c>
      <c r="B52" s="41"/>
      <c r="C52" s="41"/>
      <c r="D52" s="41"/>
      <c r="E52" s="66" t="s">
        <v>128</v>
      </c>
      <c r="F52" s="43"/>
      <c r="G52" s="71"/>
      <c r="H52" s="72"/>
      <c r="I52" s="59" t="e">
        <f t="shared" si="4"/>
        <v>#DIV/0!</v>
      </c>
      <c r="J52" s="42"/>
      <c r="K52" s="42"/>
      <c r="M52" s="41"/>
    </row>
    <row r="53" spans="1:13">
      <c r="A53" s="65">
        <v>46</v>
      </c>
      <c r="B53" s="41"/>
      <c r="C53" s="41"/>
      <c r="D53" s="41"/>
      <c r="E53" s="66" t="s">
        <v>128</v>
      </c>
      <c r="F53" s="43"/>
      <c r="G53" s="71"/>
      <c r="H53" s="72"/>
      <c r="I53" s="59" t="e">
        <f t="shared" si="4"/>
        <v>#DIV/0!</v>
      </c>
      <c r="J53" s="42"/>
      <c r="K53" s="42"/>
      <c r="M53" s="41"/>
    </row>
    <row r="54" spans="1:13">
      <c r="A54" s="65">
        <v>47</v>
      </c>
      <c r="B54" s="41"/>
      <c r="C54" s="41"/>
      <c r="D54" s="41"/>
      <c r="E54" s="66" t="s">
        <v>128</v>
      </c>
      <c r="F54" s="43"/>
      <c r="G54" s="71"/>
      <c r="H54" s="72"/>
      <c r="I54" s="33" t="e">
        <f t="shared" si="4"/>
        <v>#DIV/0!</v>
      </c>
      <c r="J54" s="42"/>
      <c r="K54" s="42"/>
      <c r="M54" s="41"/>
    </row>
    <row r="55" spans="1:13">
      <c r="A55" s="24">
        <v>48</v>
      </c>
      <c r="B55" s="41"/>
      <c r="C55" s="41"/>
      <c r="D55" s="41"/>
      <c r="E55" s="66" t="s">
        <v>128</v>
      </c>
      <c r="F55" s="43"/>
      <c r="G55" s="71"/>
      <c r="H55" s="72"/>
      <c r="I55" s="33" t="e">
        <f t="shared" si="4"/>
        <v>#DIV/0!</v>
      </c>
      <c r="J55" s="42"/>
      <c r="K55" s="42"/>
      <c r="M55" s="41"/>
    </row>
    <row r="56" spans="1:13">
      <c r="A56" s="24">
        <v>49</v>
      </c>
      <c r="B56" s="41"/>
      <c r="C56" s="41"/>
      <c r="D56" s="41"/>
      <c r="E56" s="66" t="s">
        <v>128</v>
      </c>
      <c r="F56" s="43"/>
      <c r="G56" s="71"/>
      <c r="H56" s="72"/>
      <c r="I56" s="33" t="e">
        <f t="shared" si="4"/>
        <v>#DIV/0!</v>
      </c>
      <c r="J56" s="42"/>
      <c r="K56" s="42"/>
      <c r="M56" s="41"/>
    </row>
    <row r="57" spans="1:13">
      <c r="A57" s="24">
        <v>50</v>
      </c>
      <c r="B57" s="41"/>
      <c r="C57" s="41"/>
      <c r="D57" s="41"/>
      <c r="E57" s="66" t="s">
        <v>128</v>
      </c>
      <c r="F57" s="43"/>
      <c r="G57" s="71"/>
      <c r="H57" s="72"/>
      <c r="I57" s="33" t="e">
        <f t="shared" si="4"/>
        <v>#DIV/0!</v>
      </c>
      <c r="J57" s="42"/>
      <c r="K57" s="42"/>
      <c r="M57" s="41"/>
    </row>
    <row r="58" spans="1:13">
      <c r="A58" s="24">
        <v>51</v>
      </c>
      <c r="B58" s="41"/>
      <c r="C58" s="41"/>
      <c r="D58" s="41"/>
      <c r="E58" s="66" t="s">
        <v>128</v>
      </c>
      <c r="F58" s="43"/>
      <c r="G58" s="71"/>
      <c r="H58" s="72"/>
      <c r="I58" s="59" t="e">
        <f t="shared" si="4"/>
        <v>#DIV/0!</v>
      </c>
      <c r="J58" s="42"/>
      <c r="K58" s="42"/>
      <c r="M58" s="41"/>
    </row>
    <row r="59" spans="1:13">
      <c r="A59" s="24">
        <v>52</v>
      </c>
      <c r="B59" s="41"/>
      <c r="C59" s="41"/>
      <c r="D59" s="41"/>
      <c r="E59" s="66" t="s">
        <v>128</v>
      </c>
      <c r="F59" s="43"/>
      <c r="G59" s="71"/>
      <c r="H59" s="72"/>
      <c r="I59" s="59" t="e">
        <f t="shared" si="4"/>
        <v>#DIV/0!</v>
      </c>
      <c r="J59" s="42"/>
      <c r="K59" s="42"/>
      <c r="M59" s="41"/>
    </row>
    <row r="60" spans="1:13">
      <c r="A60" s="24">
        <v>53</v>
      </c>
      <c r="B60" s="41"/>
      <c r="C60" s="41"/>
      <c r="D60" s="41"/>
      <c r="E60" s="66" t="s">
        <v>128</v>
      </c>
      <c r="F60" s="43"/>
      <c r="G60" s="71"/>
      <c r="H60" s="72"/>
      <c r="I60" s="33" t="e">
        <f t="shared" si="4"/>
        <v>#DIV/0!</v>
      </c>
      <c r="J60" s="42"/>
      <c r="K60" s="42"/>
      <c r="M60" s="41"/>
    </row>
    <row r="61" spans="1:13">
      <c r="A61" s="24">
        <v>54</v>
      </c>
      <c r="B61" s="41"/>
      <c r="C61" s="41"/>
      <c r="D61" s="41"/>
      <c r="E61" s="66" t="s">
        <v>128</v>
      </c>
      <c r="F61" s="43"/>
      <c r="G61" s="71"/>
      <c r="H61" s="72"/>
      <c r="I61" s="59" t="e">
        <f t="shared" si="4"/>
        <v>#DIV/0!</v>
      </c>
      <c r="J61" s="42"/>
      <c r="K61" s="42"/>
      <c r="M61" s="41"/>
    </row>
    <row r="62" spans="1:13">
      <c r="A62" s="24">
        <v>55</v>
      </c>
      <c r="B62" s="41"/>
      <c r="C62" s="41"/>
      <c r="D62" s="41"/>
      <c r="E62" s="66" t="s">
        <v>128</v>
      </c>
      <c r="F62" s="43"/>
      <c r="G62" s="71"/>
      <c r="H62" s="72"/>
      <c r="I62" s="59" t="e">
        <f t="shared" si="4"/>
        <v>#DIV/0!</v>
      </c>
      <c r="J62" s="42"/>
      <c r="K62" s="42"/>
      <c r="M62" s="41"/>
    </row>
    <row r="63" spans="1:13">
      <c r="A63" s="65">
        <v>56</v>
      </c>
      <c r="B63" s="41"/>
      <c r="C63" s="41"/>
      <c r="D63" s="41"/>
      <c r="E63" s="66" t="s">
        <v>128</v>
      </c>
      <c r="F63" s="43"/>
      <c r="G63" s="71"/>
      <c r="H63" s="72"/>
      <c r="I63" s="33" t="e">
        <f t="shared" si="4"/>
        <v>#DIV/0!</v>
      </c>
      <c r="J63" s="42"/>
      <c r="K63" s="42"/>
      <c r="M63" s="41"/>
    </row>
    <row r="64" spans="1:13">
      <c r="A64" s="65">
        <v>57</v>
      </c>
      <c r="B64" s="41"/>
      <c r="C64" s="41"/>
      <c r="D64" s="41"/>
      <c r="E64" s="66" t="s">
        <v>128</v>
      </c>
      <c r="F64" s="43"/>
      <c r="G64" s="71"/>
      <c r="H64" s="72"/>
      <c r="I64" s="33" t="e">
        <f t="shared" si="4"/>
        <v>#DIV/0!</v>
      </c>
      <c r="J64" s="42"/>
      <c r="K64" s="42"/>
      <c r="M64" s="41"/>
    </row>
    <row r="65" spans="1:13">
      <c r="A65" s="24">
        <v>58</v>
      </c>
      <c r="B65" s="41"/>
      <c r="C65" s="41"/>
      <c r="D65" s="41"/>
      <c r="E65" s="66" t="s">
        <v>128</v>
      </c>
      <c r="F65" s="43"/>
      <c r="G65" s="71"/>
      <c r="H65" s="72"/>
      <c r="I65" s="33" t="e">
        <f t="shared" si="4"/>
        <v>#DIV/0!</v>
      </c>
      <c r="J65" s="42"/>
      <c r="K65" s="42"/>
      <c r="M65" s="41"/>
    </row>
    <row r="66" spans="1:13">
      <c r="A66" s="24">
        <v>59</v>
      </c>
      <c r="B66" s="41"/>
      <c r="C66" s="41"/>
      <c r="D66" s="41"/>
      <c r="E66" s="66" t="s">
        <v>128</v>
      </c>
      <c r="F66" s="43"/>
      <c r="G66" s="71"/>
      <c r="H66" s="72"/>
      <c r="I66" s="33" t="e">
        <f t="shared" si="4"/>
        <v>#DIV/0!</v>
      </c>
      <c r="J66" s="42"/>
      <c r="K66" s="42"/>
      <c r="M66" s="41"/>
    </row>
    <row r="67" spans="1:13">
      <c r="A67" s="24">
        <v>60</v>
      </c>
      <c r="B67" s="41"/>
      <c r="C67" s="41"/>
      <c r="D67" s="41"/>
      <c r="E67" s="66" t="s">
        <v>128</v>
      </c>
      <c r="F67" s="43"/>
      <c r="G67" s="71"/>
      <c r="H67" s="72"/>
      <c r="I67" s="59" t="e">
        <f t="shared" si="4"/>
        <v>#DIV/0!</v>
      </c>
      <c r="J67" s="42"/>
      <c r="K67" s="42"/>
      <c r="M67" s="41"/>
    </row>
    <row r="68" spans="1:13">
      <c r="A68" s="24">
        <v>61</v>
      </c>
      <c r="B68" s="41"/>
      <c r="C68" s="41"/>
      <c r="D68" s="41"/>
      <c r="E68" s="66" t="s">
        <v>128</v>
      </c>
      <c r="F68" s="43"/>
      <c r="G68" s="71"/>
      <c r="H68" s="72"/>
      <c r="I68" s="59" t="e">
        <f t="shared" si="4"/>
        <v>#DIV/0!</v>
      </c>
      <c r="J68" s="42"/>
      <c r="K68" s="42"/>
      <c r="M68" s="41"/>
    </row>
    <row r="69" spans="1:13">
      <c r="A69" s="24">
        <v>62</v>
      </c>
      <c r="B69" s="41"/>
      <c r="C69" s="41"/>
      <c r="D69" s="41"/>
      <c r="E69" s="66" t="s">
        <v>128</v>
      </c>
      <c r="F69" s="43"/>
      <c r="G69" s="71"/>
      <c r="H69" s="72"/>
      <c r="I69" s="33" t="e">
        <f t="shared" si="4"/>
        <v>#DIV/0!</v>
      </c>
      <c r="J69" s="42"/>
      <c r="K69" s="42"/>
      <c r="M69" s="41"/>
    </row>
    <row r="70" spans="1:13">
      <c r="A70" s="24">
        <v>63</v>
      </c>
      <c r="B70" s="41"/>
      <c r="C70" s="41"/>
      <c r="D70" s="41"/>
      <c r="E70" s="66" t="s">
        <v>128</v>
      </c>
      <c r="F70" s="43"/>
      <c r="G70" s="71"/>
      <c r="H70" s="72"/>
      <c r="I70" s="59" t="e">
        <f t="shared" si="4"/>
        <v>#DIV/0!</v>
      </c>
      <c r="J70" s="42"/>
      <c r="K70" s="42"/>
      <c r="M70" s="41"/>
    </row>
    <row r="71" spans="1:13">
      <c r="A71" s="24">
        <v>64</v>
      </c>
      <c r="B71" s="41"/>
      <c r="C71" s="41"/>
      <c r="D71" s="41"/>
      <c r="E71" s="66" t="s">
        <v>128</v>
      </c>
      <c r="F71" s="43"/>
      <c r="G71" s="71"/>
      <c r="H71" s="72"/>
      <c r="I71" s="59" t="e">
        <f t="shared" si="4"/>
        <v>#DIV/0!</v>
      </c>
      <c r="J71" s="42"/>
      <c r="K71" s="42"/>
      <c r="M71" s="41"/>
    </row>
    <row r="72" spans="1:13">
      <c r="A72" s="24">
        <v>65</v>
      </c>
      <c r="B72" s="41"/>
      <c r="C72" s="41"/>
      <c r="D72" s="41"/>
      <c r="E72" s="66" t="s">
        <v>128</v>
      </c>
      <c r="F72" s="43"/>
      <c r="G72" s="71"/>
      <c r="H72" s="72"/>
      <c r="I72" s="33" t="e">
        <f t="shared" si="4"/>
        <v>#DIV/0!</v>
      </c>
      <c r="J72" s="42"/>
      <c r="K72" s="42"/>
      <c r="M72" s="41"/>
    </row>
    <row r="73" spans="1:13">
      <c r="A73" s="65">
        <v>66</v>
      </c>
      <c r="B73" s="41"/>
      <c r="C73" s="41"/>
      <c r="D73" s="41"/>
      <c r="E73" s="66" t="s">
        <v>128</v>
      </c>
      <c r="F73" s="43"/>
      <c r="G73" s="71"/>
      <c r="H73" s="72"/>
      <c r="I73" s="33" t="e">
        <f t="shared" si="4"/>
        <v>#DIV/0!</v>
      </c>
      <c r="J73" s="42"/>
      <c r="K73" s="42"/>
      <c r="M73" s="41"/>
    </row>
    <row r="74" spans="1:13">
      <c r="A74" s="65">
        <v>67</v>
      </c>
      <c r="B74" s="41"/>
      <c r="C74" s="41"/>
      <c r="D74" s="41"/>
      <c r="E74" s="66" t="s">
        <v>128</v>
      </c>
      <c r="F74" s="43"/>
      <c r="G74" s="71"/>
      <c r="H74" s="72"/>
      <c r="I74" s="33" t="e">
        <f t="shared" si="4"/>
        <v>#DIV/0!</v>
      </c>
      <c r="J74" s="42"/>
      <c r="K74" s="42"/>
      <c r="M74" s="41"/>
    </row>
    <row r="75" spans="1:13">
      <c r="A75" s="24">
        <v>68</v>
      </c>
      <c r="B75" s="41"/>
      <c r="C75" s="41"/>
      <c r="D75" s="41"/>
      <c r="E75" s="66" t="s">
        <v>128</v>
      </c>
      <c r="F75" s="43"/>
      <c r="G75" s="71"/>
      <c r="H75" s="72"/>
      <c r="I75" s="33" t="e">
        <f t="shared" si="4"/>
        <v>#DIV/0!</v>
      </c>
      <c r="J75" s="42"/>
      <c r="K75" s="42"/>
      <c r="M75" s="41"/>
    </row>
    <row r="76" spans="1:13">
      <c r="A76" s="24">
        <v>69</v>
      </c>
      <c r="B76" s="41"/>
      <c r="C76" s="41"/>
      <c r="D76" s="41"/>
      <c r="E76" s="66" t="s">
        <v>128</v>
      </c>
      <c r="F76" s="43"/>
      <c r="G76" s="71"/>
      <c r="H76" s="72"/>
      <c r="I76" s="59" t="e">
        <f t="shared" si="4"/>
        <v>#DIV/0!</v>
      </c>
      <c r="J76" s="42"/>
      <c r="K76" s="42"/>
      <c r="M76" s="41"/>
    </row>
    <row r="77" spans="1:13">
      <c r="A77" s="24">
        <v>70</v>
      </c>
      <c r="B77" s="41"/>
      <c r="C77" s="41"/>
      <c r="D77" s="41"/>
      <c r="E77" s="66" t="s">
        <v>128</v>
      </c>
      <c r="F77" s="43"/>
      <c r="G77" s="71"/>
      <c r="H77" s="72"/>
      <c r="I77" s="59" t="e">
        <f t="shared" si="4"/>
        <v>#DIV/0!</v>
      </c>
      <c r="J77" s="42"/>
      <c r="K77" s="42"/>
      <c r="M77" s="41"/>
    </row>
    <row r="78" spans="1:13">
      <c r="A78" s="24">
        <v>71</v>
      </c>
      <c r="B78" s="41"/>
      <c r="C78" s="41"/>
      <c r="D78" s="41"/>
      <c r="E78" s="66" t="s">
        <v>128</v>
      </c>
      <c r="F78" s="43"/>
      <c r="G78" s="71"/>
      <c r="H78" s="72"/>
      <c r="I78" s="33" t="e">
        <f t="shared" si="4"/>
        <v>#DIV/0!</v>
      </c>
      <c r="J78" s="42"/>
      <c r="K78" s="42"/>
      <c r="M78" s="41"/>
    </row>
    <row r="79" spans="1:13">
      <c r="A79" s="24">
        <v>72</v>
      </c>
      <c r="B79" s="41"/>
      <c r="C79" s="41"/>
      <c r="D79" s="41"/>
      <c r="E79" s="66" t="s">
        <v>128</v>
      </c>
      <c r="F79" s="43"/>
      <c r="G79" s="71"/>
      <c r="H79" s="72"/>
      <c r="I79" s="59" t="e">
        <f t="shared" si="4"/>
        <v>#DIV/0!</v>
      </c>
      <c r="J79" s="42"/>
      <c r="K79" s="42"/>
      <c r="M79" s="41"/>
    </row>
    <row r="80" spans="1:13">
      <c r="A80" s="24">
        <v>73</v>
      </c>
      <c r="B80" s="41"/>
      <c r="C80" s="41"/>
      <c r="D80" s="41"/>
      <c r="E80" s="66" t="s">
        <v>128</v>
      </c>
      <c r="F80" s="43"/>
      <c r="G80" s="71"/>
      <c r="H80" s="72"/>
      <c r="I80" s="59" t="e">
        <f t="shared" si="4"/>
        <v>#DIV/0!</v>
      </c>
      <c r="J80" s="42"/>
      <c r="K80" s="42"/>
      <c r="M80" s="41"/>
    </row>
    <row r="81" spans="1:13">
      <c r="A81" s="24">
        <v>74</v>
      </c>
      <c r="B81" s="41"/>
      <c r="C81" s="41"/>
      <c r="D81" s="41"/>
      <c r="E81" s="66" t="s">
        <v>128</v>
      </c>
      <c r="F81" s="43"/>
      <c r="G81" s="71"/>
      <c r="H81" s="72"/>
      <c r="I81" s="33" t="e">
        <f t="shared" si="4"/>
        <v>#DIV/0!</v>
      </c>
      <c r="J81" s="42"/>
      <c r="K81" s="42"/>
      <c r="M81" s="41"/>
    </row>
    <row r="82" spans="1:13">
      <c r="A82" s="24">
        <v>75</v>
      </c>
      <c r="B82" s="41"/>
      <c r="C82" s="41"/>
      <c r="D82" s="41"/>
      <c r="E82" s="66" t="s">
        <v>128</v>
      </c>
      <c r="F82" s="43"/>
      <c r="G82" s="71"/>
      <c r="H82" s="72"/>
      <c r="I82" s="33" t="e">
        <f t="shared" si="4"/>
        <v>#DIV/0!</v>
      </c>
      <c r="J82" s="42"/>
      <c r="K82" s="42"/>
      <c r="M82" s="41"/>
    </row>
    <row r="83" spans="1:13">
      <c r="A83" s="65">
        <v>76</v>
      </c>
      <c r="B83" s="41"/>
      <c r="C83" s="41"/>
      <c r="D83" s="41"/>
      <c r="E83" s="66" t="s">
        <v>128</v>
      </c>
      <c r="F83" s="43"/>
      <c r="G83" s="71"/>
      <c r="H83" s="72"/>
      <c r="I83" s="33" t="e">
        <f t="shared" si="4"/>
        <v>#DIV/0!</v>
      </c>
      <c r="J83" s="42"/>
      <c r="K83" s="42"/>
      <c r="M83" s="41"/>
    </row>
    <row r="84" spans="1:13">
      <c r="A84" s="65">
        <v>77</v>
      </c>
      <c r="B84" s="41"/>
      <c r="C84" s="41"/>
      <c r="D84" s="41"/>
      <c r="E84" s="66" t="s">
        <v>128</v>
      </c>
      <c r="F84" s="43"/>
      <c r="G84" s="71"/>
      <c r="H84" s="72"/>
      <c r="I84" s="33" t="e">
        <f t="shared" si="4"/>
        <v>#DIV/0!</v>
      </c>
      <c r="J84" s="42"/>
      <c r="K84" s="42"/>
      <c r="M84" s="41"/>
    </row>
    <row r="85" spans="1:13">
      <c r="A85" s="24">
        <v>78</v>
      </c>
      <c r="B85" s="41"/>
      <c r="C85" s="41"/>
      <c r="D85" s="41"/>
      <c r="E85" s="66" t="s">
        <v>128</v>
      </c>
      <c r="F85" s="43"/>
      <c r="G85" s="71"/>
      <c r="H85" s="72"/>
      <c r="I85" s="59" t="e">
        <f t="shared" si="4"/>
        <v>#DIV/0!</v>
      </c>
      <c r="J85" s="42"/>
      <c r="K85" s="42"/>
      <c r="M85" s="41"/>
    </row>
    <row r="86" spans="1:13">
      <c r="A86" s="24">
        <v>79</v>
      </c>
      <c r="B86" s="41"/>
      <c r="C86" s="41"/>
      <c r="D86" s="41"/>
      <c r="E86" s="66" t="s">
        <v>128</v>
      </c>
      <c r="F86" s="43"/>
      <c r="G86" s="71"/>
      <c r="H86" s="72"/>
      <c r="I86" s="59" t="e">
        <f t="shared" si="4"/>
        <v>#DIV/0!</v>
      </c>
      <c r="J86" s="42"/>
      <c r="K86" s="42"/>
      <c r="M86" s="41"/>
    </row>
    <row r="87" spans="1:13">
      <c r="A87" s="24">
        <v>80</v>
      </c>
      <c r="B87" s="41"/>
      <c r="C87" s="41"/>
      <c r="D87" s="41"/>
      <c r="E87" s="66" t="s">
        <v>128</v>
      </c>
      <c r="F87" s="43"/>
      <c r="G87" s="71"/>
      <c r="H87" s="72"/>
      <c r="I87" s="33" t="e">
        <f t="shared" si="4"/>
        <v>#DIV/0!</v>
      </c>
      <c r="J87" s="42"/>
      <c r="K87" s="42"/>
      <c r="M87" s="41"/>
    </row>
    <row r="88" spans="1:13">
      <c r="A88" s="24">
        <v>81</v>
      </c>
      <c r="B88" s="41"/>
      <c r="C88" s="41"/>
      <c r="D88" s="41"/>
      <c r="E88" s="66" t="s">
        <v>128</v>
      </c>
      <c r="F88" s="43"/>
      <c r="G88" s="71"/>
      <c r="H88" s="72"/>
      <c r="I88" s="59" t="e">
        <f t="shared" si="4"/>
        <v>#DIV/0!</v>
      </c>
      <c r="J88" s="42"/>
      <c r="K88" s="42"/>
      <c r="M88" s="41"/>
    </row>
    <row r="89" spans="1:13">
      <c r="A89" s="24">
        <v>82</v>
      </c>
      <c r="B89" s="41"/>
      <c r="C89" s="41"/>
      <c r="D89" s="41"/>
      <c r="E89" s="66" t="s">
        <v>128</v>
      </c>
      <c r="F89" s="43"/>
      <c r="G89" s="71"/>
      <c r="H89" s="72"/>
      <c r="I89" s="59" t="e">
        <f t="shared" si="4"/>
        <v>#DIV/0!</v>
      </c>
      <c r="J89" s="42"/>
      <c r="K89" s="42"/>
      <c r="M89" s="41"/>
    </row>
    <row r="90" spans="1:13">
      <c r="A90" s="24">
        <v>83</v>
      </c>
      <c r="B90" s="41"/>
      <c r="C90" s="41"/>
      <c r="D90" s="41"/>
      <c r="E90" s="66" t="s">
        <v>128</v>
      </c>
      <c r="F90" s="43"/>
      <c r="G90" s="71"/>
      <c r="H90" s="72"/>
      <c r="I90" s="33" t="e">
        <f t="shared" si="4"/>
        <v>#DIV/0!</v>
      </c>
      <c r="J90" s="42"/>
      <c r="K90" s="42"/>
      <c r="M90" s="41"/>
    </row>
    <row r="91" spans="1:13">
      <c r="A91" s="24">
        <v>84</v>
      </c>
      <c r="B91" s="41"/>
      <c r="C91" s="41"/>
      <c r="D91" s="41"/>
      <c r="E91" s="66" t="s">
        <v>128</v>
      </c>
      <c r="F91" s="43"/>
      <c r="G91" s="71"/>
      <c r="H91" s="72"/>
      <c r="I91" s="33" t="e">
        <f t="shared" si="4"/>
        <v>#DIV/0!</v>
      </c>
      <c r="J91" s="42"/>
      <c r="K91" s="42"/>
      <c r="M91" s="41"/>
    </row>
    <row r="92" spans="1:13">
      <c r="A92" s="24">
        <v>85</v>
      </c>
      <c r="B92" s="41"/>
      <c r="C92" s="41"/>
      <c r="D92" s="41"/>
      <c r="E92" s="66" t="s">
        <v>128</v>
      </c>
      <c r="F92" s="43"/>
      <c r="G92" s="71"/>
      <c r="H92" s="72"/>
      <c r="I92" s="33" t="e">
        <f t="shared" si="4"/>
        <v>#DIV/0!</v>
      </c>
      <c r="J92" s="42"/>
      <c r="K92" s="42"/>
      <c r="M92" s="41"/>
    </row>
    <row r="93" spans="1:13">
      <c r="A93" s="65">
        <v>86</v>
      </c>
      <c r="B93" s="41"/>
      <c r="C93" s="41"/>
      <c r="D93" s="41"/>
      <c r="E93" s="66" t="s">
        <v>128</v>
      </c>
      <c r="F93" s="43"/>
      <c r="G93" s="71"/>
      <c r="H93" s="72"/>
      <c r="I93" s="33" t="e">
        <f t="shared" si="4"/>
        <v>#DIV/0!</v>
      </c>
      <c r="J93" s="42"/>
      <c r="K93" s="42"/>
      <c r="M93" s="41"/>
    </row>
    <row r="94" spans="1:13">
      <c r="A94" s="65">
        <v>87</v>
      </c>
      <c r="B94" s="41"/>
      <c r="C94" s="41"/>
      <c r="D94" s="41"/>
      <c r="E94" s="66" t="s">
        <v>128</v>
      </c>
      <c r="F94" s="43"/>
      <c r="G94" s="71"/>
      <c r="H94" s="72"/>
      <c r="I94" s="59" t="e">
        <f t="shared" si="4"/>
        <v>#DIV/0!</v>
      </c>
      <c r="J94" s="42"/>
      <c r="K94" s="42"/>
      <c r="M94" s="41"/>
    </row>
    <row r="95" spans="1:13">
      <c r="A95" s="24">
        <v>88</v>
      </c>
      <c r="B95" s="41"/>
      <c r="C95" s="41"/>
      <c r="D95" s="41"/>
      <c r="E95" s="66" t="s">
        <v>128</v>
      </c>
      <c r="F95" s="43"/>
      <c r="G95" s="71"/>
      <c r="H95" s="72"/>
      <c r="I95" s="59" t="e">
        <f t="shared" si="4"/>
        <v>#DIV/0!</v>
      </c>
      <c r="J95" s="42"/>
      <c r="K95" s="42"/>
      <c r="M95" s="41"/>
    </row>
    <row r="96" spans="1:13">
      <c r="A96" s="24">
        <v>89</v>
      </c>
      <c r="B96" s="41"/>
      <c r="C96" s="41"/>
      <c r="D96" s="41"/>
      <c r="E96" s="66" t="s">
        <v>128</v>
      </c>
      <c r="F96" s="43"/>
      <c r="G96" s="71"/>
      <c r="H96" s="72"/>
      <c r="I96" s="33" t="e">
        <f t="shared" si="4"/>
        <v>#DIV/0!</v>
      </c>
      <c r="J96" s="42"/>
      <c r="K96" s="42"/>
      <c r="M96" s="41"/>
    </row>
    <row r="97" spans="1:13">
      <c r="A97" s="24">
        <v>90</v>
      </c>
      <c r="B97" s="41"/>
      <c r="C97" s="41"/>
      <c r="D97" s="41"/>
      <c r="E97" s="66" t="s">
        <v>128</v>
      </c>
      <c r="F97" s="43"/>
      <c r="G97" s="71"/>
      <c r="H97" s="72"/>
      <c r="I97" s="59" t="e">
        <f t="shared" si="4"/>
        <v>#DIV/0!</v>
      </c>
      <c r="J97" s="42"/>
      <c r="K97" s="42"/>
      <c r="M97" s="41"/>
    </row>
    <row r="98" spans="1:13">
      <c r="A98" s="24">
        <v>91</v>
      </c>
      <c r="B98" s="41"/>
      <c r="C98" s="41"/>
      <c r="D98" s="41"/>
      <c r="E98" s="66" t="s">
        <v>128</v>
      </c>
      <c r="F98" s="43"/>
      <c r="G98" s="71"/>
      <c r="H98" s="72"/>
      <c r="I98" s="59" t="e">
        <f t="shared" si="4"/>
        <v>#DIV/0!</v>
      </c>
      <c r="J98" s="42"/>
      <c r="K98" s="42"/>
      <c r="M98" s="41"/>
    </row>
    <row r="99" spans="1:13">
      <c r="A99" s="24">
        <v>92</v>
      </c>
      <c r="B99" s="41"/>
      <c r="C99" s="41"/>
      <c r="D99" s="41"/>
      <c r="E99" s="66" t="s">
        <v>128</v>
      </c>
      <c r="F99" s="43"/>
      <c r="G99" s="71"/>
      <c r="H99" s="72"/>
      <c r="I99" s="33" t="e">
        <f t="shared" ref="I99:I162" si="6">G99/H99</f>
        <v>#DIV/0!</v>
      </c>
      <c r="J99" s="42"/>
      <c r="K99" s="42"/>
      <c r="M99" s="41"/>
    </row>
    <row r="100" spans="1:13">
      <c r="A100" s="24">
        <v>93</v>
      </c>
      <c r="B100" s="41"/>
      <c r="C100" s="41"/>
      <c r="D100" s="41"/>
      <c r="E100" s="66" t="s">
        <v>128</v>
      </c>
      <c r="F100" s="43"/>
      <c r="G100" s="71"/>
      <c r="H100" s="72"/>
      <c r="I100" s="33" t="e">
        <f t="shared" si="6"/>
        <v>#DIV/0!</v>
      </c>
      <c r="J100" s="42"/>
      <c r="K100" s="42"/>
      <c r="M100" s="41"/>
    </row>
    <row r="101" spans="1:13">
      <c r="A101" s="24">
        <v>94</v>
      </c>
      <c r="B101" s="41"/>
      <c r="C101" s="41"/>
      <c r="D101" s="41"/>
      <c r="E101" s="66" t="s">
        <v>128</v>
      </c>
      <c r="F101" s="43"/>
      <c r="G101" s="71"/>
      <c r="H101" s="72"/>
      <c r="I101" s="33" t="e">
        <f t="shared" si="6"/>
        <v>#DIV/0!</v>
      </c>
      <c r="J101" s="42"/>
      <c r="K101" s="42"/>
      <c r="M101" s="41"/>
    </row>
    <row r="102" spans="1:13">
      <c r="A102" s="24">
        <v>95</v>
      </c>
      <c r="B102" s="41"/>
      <c r="C102" s="41"/>
      <c r="D102" s="41"/>
      <c r="E102" s="66" t="s">
        <v>128</v>
      </c>
      <c r="F102" s="43"/>
      <c r="G102" s="71"/>
      <c r="H102" s="72"/>
      <c r="I102" s="33" t="e">
        <f t="shared" si="6"/>
        <v>#DIV/0!</v>
      </c>
      <c r="J102" s="42"/>
      <c r="K102" s="42"/>
      <c r="M102" s="41"/>
    </row>
    <row r="103" spans="1:13">
      <c r="A103" s="65">
        <v>96</v>
      </c>
      <c r="B103" s="41"/>
      <c r="C103" s="41"/>
      <c r="D103" s="41"/>
      <c r="E103" s="66" t="s">
        <v>128</v>
      </c>
      <c r="F103" s="43"/>
      <c r="G103" s="71"/>
      <c r="H103" s="72"/>
      <c r="I103" s="59" t="e">
        <f t="shared" si="6"/>
        <v>#DIV/0!</v>
      </c>
      <c r="J103" s="42"/>
      <c r="K103" s="42"/>
      <c r="M103" s="41"/>
    </row>
    <row r="104" spans="1:13">
      <c r="A104" s="65">
        <v>97</v>
      </c>
      <c r="B104" s="41"/>
      <c r="C104" s="41"/>
      <c r="D104" s="41"/>
      <c r="E104" s="66" t="s">
        <v>128</v>
      </c>
      <c r="F104" s="43"/>
      <c r="G104" s="71"/>
      <c r="H104" s="72"/>
      <c r="I104" s="59" t="e">
        <f t="shared" si="6"/>
        <v>#DIV/0!</v>
      </c>
      <c r="J104" s="42"/>
      <c r="K104" s="42"/>
      <c r="M104" s="41"/>
    </row>
    <row r="105" spans="1:13">
      <c r="A105" s="24">
        <v>98</v>
      </c>
      <c r="B105" s="41"/>
      <c r="C105" s="41"/>
      <c r="D105" s="41"/>
      <c r="E105" s="66" t="s">
        <v>128</v>
      </c>
      <c r="F105" s="43"/>
      <c r="G105" s="71"/>
      <c r="H105" s="72"/>
      <c r="I105" s="33" t="e">
        <f t="shared" si="6"/>
        <v>#DIV/0!</v>
      </c>
      <c r="J105" s="42"/>
      <c r="K105" s="42"/>
      <c r="M105" s="41"/>
    </row>
    <row r="106" spans="1:13">
      <c r="A106" s="24">
        <v>99</v>
      </c>
      <c r="B106" s="41"/>
      <c r="C106" s="41"/>
      <c r="D106" s="41"/>
      <c r="E106" s="66" t="s">
        <v>128</v>
      </c>
      <c r="F106" s="43"/>
      <c r="G106" s="71"/>
      <c r="H106" s="72"/>
      <c r="I106" s="59" t="e">
        <f t="shared" si="6"/>
        <v>#DIV/0!</v>
      </c>
      <c r="J106" s="42"/>
      <c r="K106" s="42"/>
      <c r="M106" s="41"/>
    </row>
    <row r="107" spans="1:13">
      <c r="A107" s="24">
        <v>100</v>
      </c>
      <c r="B107" s="41"/>
      <c r="C107" s="41"/>
      <c r="D107" s="41"/>
      <c r="E107" s="66" t="s">
        <v>128</v>
      </c>
      <c r="F107" s="43"/>
      <c r="G107" s="71"/>
      <c r="H107" s="72"/>
      <c r="I107" s="59" t="e">
        <f t="shared" si="6"/>
        <v>#DIV/0!</v>
      </c>
      <c r="J107" s="42"/>
      <c r="K107" s="42"/>
      <c r="M107" s="41"/>
    </row>
    <row r="108" spans="1:13">
      <c r="A108" s="24">
        <v>101</v>
      </c>
      <c r="B108" s="41"/>
      <c r="C108" s="41"/>
      <c r="D108" s="41"/>
      <c r="E108" s="66" t="s">
        <v>128</v>
      </c>
      <c r="F108" s="43"/>
      <c r="G108" s="71"/>
      <c r="H108" s="72"/>
      <c r="I108" s="33" t="e">
        <f t="shared" si="6"/>
        <v>#DIV/0!</v>
      </c>
      <c r="J108" s="42"/>
      <c r="K108" s="42"/>
      <c r="M108" s="41"/>
    </row>
    <row r="109" spans="1:13">
      <c r="A109" s="24">
        <v>102</v>
      </c>
      <c r="B109" s="41"/>
      <c r="C109" s="41"/>
      <c r="D109" s="41"/>
      <c r="E109" s="66" t="s">
        <v>128</v>
      </c>
      <c r="F109" s="43"/>
      <c r="G109" s="71"/>
      <c r="H109" s="72"/>
      <c r="I109" s="33" t="e">
        <f t="shared" si="6"/>
        <v>#DIV/0!</v>
      </c>
      <c r="J109" s="42"/>
      <c r="K109" s="42"/>
      <c r="M109" s="41"/>
    </row>
    <row r="110" spans="1:13">
      <c r="A110" s="24">
        <v>103</v>
      </c>
      <c r="B110" s="41"/>
      <c r="C110" s="41"/>
      <c r="D110" s="41"/>
      <c r="E110" s="66" t="s">
        <v>128</v>
      </c>
      <c r="F110" s="43"/>
      <c r="G110" s="71"/>
      <c r="H110" s="72"/>
      <c r="I110" s="33" t="e">
        <f t="shared" si="6"/>
        <v>#DIV/0!</v>
      </c>
      <c r="J110" s="42"/>
      <c r="K110" s="42"/>
      <c r="M110" s="41"/>
    </row>
    <row r="111" spans="1:13">
      <c r="A111" s="24">
        <v>104</v>
      </c>
      <c r="B111" s="41"/>
      <c r="C111" s="41"/>
      <c r="D111" s="41"/>
      <c r="E111" s="66" t="s">
        <v>128</v>
      </c>
      <c r="F111" s="43"/>
      <c r="G111" s="71"/>
      <c r="H111" s="72"/>
      <c r="I111" s="33" t="e">
        <f t="shared" si="6"/>
        <v>#DIV/0!</v>
      </c>
      <c r="J111" s="42"/>
      <c r="K111" s="42"/>
      <c r="M111" s="41"/>
    </row>
    <row r="112" spans="1:13">
      <c r="A112" s="24">
        <v>105</v>
      </c>
      <c r="B112" s="41"/>
      <c r="C112" s="41"/>
      <c r="D112" s="41"/>
      <c r="E112" s="66" t="s">
        <v>128</v>
      </c>
      <c r="F112" s="43"/>
      <c r="G112" s="71"/>
      <c r="H112" s="72"/>
      <c r="I112" s="59" t="e">
        <f t="shared" si="6"/>
        <v>#DIV/0!</v>
      </c>
      <c r="J112" s="42"/>
      <c r="K112" s="42"/>
      <c r="M112" s="41"/>
    </row>
    <row r="113" spans="1:13">
      <c r="A113" s="65">
        <v>106</v>
      </c>
      <c r="B113" s="41"/>
      <c r="C113" s="41"/>
      <c r="D113" s="41"/>
      <c r="E113" s="66" t="s">
        <v>128</v>
      </c>
      <c r="F113" s="43"/>
      <c r="G113" s="71"/>
      <c r="H113" s="72"/>
      <c r="I113" s="59" t="e">
        <f t="shared" si="6"/>
        <v>#DIV/0!</v>
      </c>
      <c r="J113" s="42"/>
      <c r="K113" s="42"/>
      <c r="M113" s="41"/>
    </row>
    <row r="114" spans="1:13">
      <c r="A114" s="65">
        <v>107</v>
      </c>
      <c r="B114" s="41"/>
      <c r="C114" s="41"/>
      <c r="D114" s="41"/>
      <c r="E114" s="66" t="s">
        <v>128</v>
      </c>
      <c r="F114" s="43"/>
      <c r="G114" s="71"/>
      <c r="H114" s="72"/>
      <c r="I114" s="33" t="e">
        <f t="shared" si="6"/>
        <v>#DIV/0!</v>
      </c>
      <c r="J114" s="42"/>
      <c r="K114" s="42"/>
      <c r="M114" s="41"/>
    </row>
    <row r="115" spans="1:13">
      <c r="A115" s="24">
        <v>108</v>
      </c>
      <c r="B115" s="41"/>
      <c r="C115" s="41"/>
      <c r="D115" s="41"/>
      <c r="E115" s="66" t="s">
        <v>128</v>
      </c>
      <c r="F115" s="43"/>
      <c r="G115" s="71"/>
      <c r="H115" s="72"/>
      <c r="I115" s="59" t="e">
        <f t="shared" si="6"/>
        <v>#DIV/0!</v>
      </c>
      <c r="J115" s="42"/>
      <c r="K115" s="42"/>
      <c r="M115" s="41"/>
    </row>
    <row r="116" spans="1:13">
      <c r="A116" s="24">
        <v>109</v>
      </c>
      <c r="B116" s="41"/>
      <c r="C116" s="41"/>
      <c r="D116" s="41"/>
      <c r="E116" s="66" t="s">
        <v>128</v>
      </c>
      <c r="F116" s="43"/>
      <c r="G116" s="71"/>
      <c r="H116" s="72"/>
      <c r="I116" s="59" t="e">
        <f t="shared" si="6"/>
        <v>#DIV/0!</v>
      </c>
      <c r="J116" s="42"/>
      <c r="K116" s="42"/>
      <c r="M116" s="41"/>
    </row>
    <row r="117" spans="1:13">
      <c r="A117" s="24">
        <v>110</v>
      </c>
      <c r="B117" s="41"/>
      <c r="C117" s="41"/>
      <c r="D117" s="41"/>
      <c r="E117" s="66" t="s">
        <v>128</v>
      </c>
      <c r="F117" s="43"/>
      <c r="G117" s="71"/>
      <c r="H117" s="72"/>
      <c r="I117" s="33" t="e">
        <f t="shared" si="6"/>
        <v>#DIV/0!</v>
      </c>
      <c r="J117" s="42"/>
      <c r="K117" s="42"/>
      <c r="M117" s="41"/>
    </row>
    <row r="118" spans="1:13">
      <c r="A118" s="24">
        <v>111</v>
      </c>
      <c r="B118" s="41"/>
      <c r="C118" s="41"/>
      <c r="D118" s="41"/>
      <c r="E118" s="66" t="s">
        <v>128</v>
      </c>
      <c r="F118" s="43"/>
      <c r="G118" s="71"/>
      <c r="H118" s="72"/>
      <c r="I118" s="33" t="e">
        <f t="shared" si="6"/>
        <v>#DIV/0!</v>
      </c>
      <c r="J118" s="42"/>
      <c r="K118" s="42"/>
      <c r="M118" s="41"/>
    </row>
    <row r="119" spans="1:13">
      <c r="A119" s="24">
        <v>112</v>
      </c>
      <c r="B119" s="41"/>
      <c r="C119" s="41"/>
      <c r="D119" s="41"/>
      <c r="E119" s="66" t="s">
        <v>128</v>
      </c>
      <c r="F119" s="43"/>
      <c r="G119" s="71"/>
      <c r="H119" s="72"/>
      <c r="I119" s="33" t="e">
        <f t="shared" si="6"/>
        <v>#DIV/0!</v>
      </c>
      <c r="J119" s="42"/>
      <c r="K119" s="42"/>
      <c r="M119" s="41"/>
    </row>
    <row r="120" spans="1:13">
      <c r="A120" s="24">
        <v>113</v>
      </c>
      <c r="B120" s="41"/>
      <c r="C120" s="41"/>
      <c r="D120" s="41"/>
      <c r="E120" s="66" t="s">
        <v>128</v>
      </c>
      <c r="F120" s="43"/>
      <c r="G120" s="71"/>
      <c r="H120" s="72"/>
      <c r="I120" s="33" t="e">
        <f t="shared" si="6"/>
        <v>#DIV/0!</v>
      </c>
      <c r="J120" s="42"/>
      <c r="K120" s="42"/>
      <c r="M120" s="41"/>
    </row>
    <row r="121" spans="1:13">
      <c r="A121" s="24">
        <v>114</v>
      </c>
      <c r="B121" s="41"/>
      <c r="C121" s="41"/>
      <c r="D121" s="41"/>
      <c r="E121" s="66" t="s">
        <v>128</v>
      </c>
      <c r="F121" s="43"/>
      <c r="G121" s="71"/>
      <c r="H121" s="72"/>
      <c r="I121" s="59" t="e">
        <f t="shared" si="6"/>
        <v>#DIV/0!</v>
      </c>
      <c r="J121" s="42"/>
      <c r="K121" s="42"/>
      <c r="M121" s="41"/>
    </row>
    <row r="122" spans="1:13">
      <c r="A122" s="24">
        <v>115</v>
      </c>
      <c r="B122" s="41"/>
      <c r="C122" s="41"/>
      <c r="D122" s="41"/>
      <c r="E122" s="66" t="s">
        <v>128</v>
      </c>
      <c r="F122" s="43"/>
      <c r="G122" s="71"/>
      <c r="H122" s="72"/>
      <c r="I122" s="59" t="e">
        <f t="shared" si="6"/>
        <v>#DIV/0!</v>
      </c>
      <c r="J122" s="42"/>
      <c r="K122" s="42"/>
      <c r="M122" s="41"/>
    </row>
    <row r="123" spans="1:13">
      <c r="A123" s="65">
        <v>116</v>
      </c>
      <c r="B123" s="41"/>
      <c r="C123" s="41"/>
      <c r="D123" s="41"/>
      <c r="E123" s="66" t="s">
        <v>128</v>
      </c>
      <c r="F123" s="43"/>
      <c r="G123" s="71"/>
      <c r="H123" s="72"/>
      <c r="I123" s="33" t="e">
        <f t="shared" si="6"/>
        <v>#DIV/0!</v>
      </c>
      <c r="J123" s="42"/>
      <c r="K123" s="42"/>
      <c r="M123" s="41"/>
    </row>
    <row r="124" spans="1:13">
      <c r="A124" s="65">
        <v>117</v>
      </c>
      <c r="B124" s="41"/>
      <c r="C124" s="41"/>
      <c r="D124" s="41"/>
      <c r="E124" s="66" t="s">
        <v>128</v>
      </c>
      <c r="F124" s="43"/>
      <c r="G124" s="71"/>
      <c r="H124" s="72"/>
      <c r="I124" s="59" t="e">
        <f t="shared" si="6"/>
        <v>#DIV/0!</v>
      </c>
      <c r="J124" s="42"/>
      <c r="K124" s="42"/>
      <c r="M124" s="41"/>
    </row>
    <row r="125" spans="1:13">
      <c r="A125" s="24">
        <v>118</v>
      </c>
      <c r="B125" s="41"/>
      <c r="C125" s="41"/>
      <c r="D125" s="41"/>
      <c r="E125" s="66" t="s">
        <v>128</v>
      </c>
      <c r="F125" s="43"/>
      <c r="G125" s="71"/>
      <c r="H125" s="72"/>
      <c r="I125" s="59" t="e">
        <f t="shared" si="6"/>
        <v>#DIV/0!</v>
      </c>
      <c r="J125" s="42"/>
      <c r="K125" s="42"/>
      <c r="M125" s="41"/>
    </row>
    <row r="126" spans="1:13">
      <c r="A126" s="24">
        <v>119</v>
      </c>
      <c r="B126" s="41"/>
      <c r="C126" s="41"/>
      <c r="D126" s="41"/>
      <c r="E126" s="66" t="s">
        <v>128</v>
      </c>
      <c r="F126" s="43"/>
      <c r="G126" s="71"/>
      <c r="H126" s="72"/>
      <c r="I126" s="33" t="e">
        <f t="shared" si="6"/>
        <v>#DIV/0!</v>
      </c>
      <c r="J126" s="42"/>
      <c r="K126" s="42"/>
      <c r="M126" s="41"/>
    </row>
    <row r="127" spans="1:13">
      <c r="A127" s="24">
        <v>120</v>
      </c>
      <c r="B127" s="41"/>
      <c r="C127" s="41"/>
      <c r="D127" s="41"/>
      <c r="E127" s="66" t="s">
        <v>128</v>
      </c>
      <c r="F127" s="43"/>
      <c r="G127" s="71"/>
      <c r="H127" s="72"/>
      <c r="I127" s="33" t="e">
        <f t="shared" si="6"/>
        <v>#DIV/0!</v>
      </c>
      <c r="J127" s="42"/>
      <c r="K127" s="42"/>
      <c r="M127" s="41"/>
    </row>
    <row r="128" spans="1:13">
      <c r="A128" s="24">
        <v>121</v>
      </c>
      <c r="B128" s="41"/>
      <c r="C128" s="41"/>
      <c r="D128" s="41"/>
      <c r="E128" s="66" t="s">
        <v>128</v>
      </c>
      <c r="F128" s="43"/>
      <c r="G128" s="71"/>
      <c r="H128" s="72"/>
      <c r="I128" s="33" t="e">
        <f t="shared" si="6"/>
        <v>#DIV/0!</v>
      </c>
      <c r="J128" s="42"/>
      <c r="K128" s="42"/>
      <c r="M128" s="41"/>
    </row>
    <row r="129" spans="1:13">
      <c r="A129" s="24">
        <v>122</v>
      </c>
      <c r="B129" s="41"/>
      <c r="C129" s="41"/>
      <c r="D129" s="41"/>
      <c r="E129" s="66" t="s">
        <v>128</v>
      </c>
      <c r="F129" s="43"/>
      <c r="G129" s="71"/>
      <c r="H129" s="72"/>
      <c r="I129" s="33" t="e">
        <f t="shared" si="6"/>
        <v>#DIV/0!</v>
      </c>
      <c r="J129" s="42"/>
      <c r="K129" s="42"/>
      <c r="M129" s="41"/>
    </row>
    <row r="130" spans="1:13">
      <c r="A130" s="24">
        <v>123</v>
      </c>
      <c r="B130" s="41"/>
      <c r="C130" s="41"/>
      <c r="D130" s="41"/>
      <c r="E130" s="66" t="s">
        <v>128</v>
      </c>
      <c r="F130" s="43"/>
      <c r="G130" s="71"/>
      <c r="H130" s="72"/>
      <c r="I130" s="59" t="e">
        <f t="shared" si="6"/>
        <v>#DIV/0!</v>
      </c>
      <c r="J130" s="42"/>
      <c r="K130" s="42"/>
      <c r="M130" s="41"/>
    </row>
    <row r="131" spans="1:13">
      <c r="A131" s="24">
        <v>124</v>
      </c>
      <c r="B131" s="41"/>
      <c r="C131" s="41"/>
      <c r="D131" s="41"/>
      <c r="E131" s="66" t="s">
        <v>128</v>
      </c>
      <c r="F131" s="43"/>
      <c r="G131" s="71"/>
      <c r="H131" s="72"/>
      <c r="I131" s="59" t="e">
        <f t="shared" si="6"/>
        <v>#DIV/0!</v>
      </c>
      <c r="J131" s="42"/>
      <c r="K131" s="42"/>
      <c r="M131" s="41"/>
    </row>
    <row r="132" spans="1:13">
      <c r="A132" s="24">
        <v>125</v>
      </c>
      <c r="B132" s="41"/>
      <c r="C132" s="41"/>
      <c r="D132" s="41"/>
      <c r="E132" s="66" t="s">
        <v>128</v>
      </c>
      <c r="F132" s="43"/>
      <c r="G132" s="71"/>
      <c r="H132" s="72"/>
      <c r="I132" s="33" t="e">
        <f t="shared" si="6"/>
        <v>#DIV/0!</v>
      </c>
      <c r="J132" s="42"/>
      <c r="K132" s="42"/>
      <c r="M132" s="41"/>
    </row>
    <row r="133" spans="1:13">
      <c r="A133" s="65">
        <v>126</v>
      </c>
      <c r="B133" s="41"/>
      <c r="C133" s="41"/>
      <c r="D133" s="41"/>
      <c r="E133" s="66" t="s">
        <v>128</v>
      </c>
      <c r="F133" s="43"/>
      <c r="G133" s="71"/>
      <c r="H133" s="72"/>
      <c r="I133" s="59" t="e">
        <f t="shared" si="6"/>
        <v>#DIV/0!</v>
      </c>
      <c r="J133" s="42"/>
      <c r="K133" s="42"/>
      <c r="M133" s="41"/>
    </row>
    <row r="134" spans="1:13">
      <c r="A134" s="65">
        <v>127</v>
      </c>
      <c r="B134" s="41"/>
      <c r="C134" s="41"/>
      <c r="D134" s="41"/>
      <c r="E134" s="66" t="s">
        <v>128</v>
      </c>
      <c r="F134" s="43"/>
      <c r="G134" s="71"/>
      <c r="H134" s="72"/>
      <c r="I134" s="59" t="e">
        <f t="shared" si="6"/>
        <v>#DIV/0!</v>
      </c>
      <c r="J134" s="42"/>
      <c r="K134" s="42"/>
      <c r="M134" s="41"/>
    </row>
    <row r="135" spans="1:13">
      <c r="A135" s="24">
        <v>128</v>
      </c>
      <c r="B135" s="41"/>
      <c r="C135" s="41"/>
      <c r="D135" s="41"/>
      <c r="E135" s="66" t="s">
        <v>128</v>
      </c>
      <c r="F135" s="43"/>
      <c r="G135" s="71"/>
      <c r="H135" s="72"/>
      <c r="I135" s="33" t="e">
        <f t="shared" si="6"/>
        <v>#DIV/0!</v>
      </c>
      <c r="J135" s="42"/>
      <c r="K135" s="42"/>
      <c r="M135" s="41"/>
    </row>
    <row r="136" spans="1:13">
      <c r="A136" s="24">
        <v>129</v>
      </c>
      <c r="B136" s="41"/>
      <c r="C136" s="41"/>
      <c r="D136" s="41"/>
      <c r="E136" s="66" t="s">
        <v>128</v>
      </c>
      <c r="F136" s="43"/>
      <c r="G136" s="71"/>
      <c r="H136" s="72"/>
      <c r="I136" s="33" t="e">
        <f t="shared" si="6"/>
        <v>#DIV/0!</v>
      </c>
      <c r="J136" s="42"/>
      <c r="K136" s="42"/>
      <c r="M136" s="41"/>
    </row>
    <row r="137" spans="1:13">
      <c r="A137" s="24">
        <v>130</v>
      </c>
      <c r="B137" s="41"/>
      <c r="C137" s="41"/>
      <c r="D137" s="41"/>
      <c r="E137" s="66" t="s">
        <v>128</v>
      </c>
      <c r="F137" s="43"/>
      <c r="G137" s="71"/>
      <c r="H137" s="72"/>
      <c r="I137" s="33" t="e">
        <f t="shared" si="6"/>
        <v>#DIV/0!</v>
      </c>
      <c r="J137" s="42"/>
      <c r="K137" s="42"/>
      <c r="M137" s="41"/>
    </row>
    <row r="138" spans="1:13">
      <c r="A138" s="24">
        <v>131</v>
      </c>
      <c r="B138" s="41"/>
      <c r="C138" s="41"/>
      <c r="D138" s="41"/>
      <c r="E138" s="66" t="s">
        <v>128</v>
      </c>
      <c r="F138" s="43"/>
      <c r="G138" s="71"/>
      <c r="H138" s="72"/>
      <c r="I138" s="33" t="e">
        <f t="shared" si="6"/>
        <v>#DIV/0!</v>
      </c>
      <c r="J138" s="42"/>
      <c r="K138" s="42"/>
      <c r="M138" s="41"/>
    </row>
    <row r="139" spans="1:13">
      <c r="A139" s="24">
        <v>132</v>
      </c>
      <c r="B139" s="41"/>
      <c r="C139" s="41"/>
      <c r="D139" s="41"/>
      <c r="E139" s="66" t="s">
        <v>128</v>
      </c>
      <c r="F139" s="43"/>
      <c r="G139" s="71"/>
      <c r="H139" s="72"/>
      <c r="I139" s="59" t="e">
        <f t="shared" si="6"/>
        <v>#DIV/0!</v>
      </c>
      <c r="J139" s="42"/>
      <c r="K139" s="42"/>
      <c r="M139" s="41"/>
    </row>
    <row r="140" spans="1:13">
      <c r="A140" s="24">
        <v>133</v>
      </c>
      <c r="B140" s="41"/>
      <c r="C140" s="41"/>
      <c r="D140" s="41"/>
      <c r="E140" s="66" t="s">
        <v>128</v>
      </c>
      <c r="F140" s="43"/>
      <c r="G140" s="71"/>
      <c r="H140" s="72"/>
      <c r="I140" s="59" t="e">
        <f t="shared" si="6"/>
        <v>#DIV/0!</v>
      </c>
      <c r="J140" s="42"/>
      <c r="K140" s="42"/>
      <c r="M140" s="41"/>
    </row>
    <row r="141" spans="1:13">
      <c r="A141" s="24">
        <v>134</v>
      </c>
      <c r="B141" s="41"/>
      <c r="C141" s="41"/>
      <c r="D141" s="41"/>
      <c r="E141" s="66" t="s">
        <v>128</v>
      </c>
      <c r="F141" s="43"/>
      <c r="G141" s="71"/>
      <c r="H141" s="72"/>
      <c r="I141" s="33" t="e">
        <f t="shared" si="6"/>
        <v>#DIV/0!</v>
      </c>
      <c r="J141" s="42"/>
      <c r="K141" s="42"/>
      <c r="M141" s="41"/>
    </row>
    <row r="142" spans="1:13">
      <c r="A142" s="24">
        <v>135</v>
      </c>
      <c r="B142" s="41"/>
      <c r="C142" s="41"/>
      <c r="D142" s="41"/>
      <c r="E142" s="66" t="s">
        <v>128</v>
      </c>
      <c r="F142" s="43"/>
      <c r="G142" s="71"/>
      <c r="H142" s="72"/>
      <c r="I142" s="59" t="e">
        <f t="shared" si="6"/>
        <v>#DIV/0!</v>
      </c>
      <c r="J142" s="42"/>
      <c r="K142" s="42"/>
      <c r="M142" s="41"/>
    </row>
    <row r="143" spans="1:13">
      <c r="A143" s="65">
        <v>136</v>
      </c>
      <c r="B143" s="41"/>
      <c r="C143" s="41"/>
      <c r="D143" s="41"/>
      <c r="E143" s="66" t="s">
        <v>128</v>
      </c>
      <c r="F143" s="43"/>
      <c r="G143" s="71"/>
      <c r="H143" s="72"/>
      <c r="I143" s="59" t="e">
        <f t="shared" si="6"/>
        <v>#DIV/0!</v>
      </c>
      <c r="J143" s="42"/>
      <c r="K143" s="42"/>
      <c r="M143" s="41"/>
    </row>
    <row r="144" spans="1:13">
      <c r="A144" s="65">
        <v>137</v>
      </c>
      <c r="B144" s="41"/>
      <c r="C144" s="41"/>
      <c r="D144" s="41"/>
      <c r="E144" s="66" t="s">
        <v>128</v>
      </c>
      <c r="F144" s="43"/>
      <c r="G144" s="71"/>
      <c r="H144" s="72"/>
      <c r="I144" s="33" t="e">
        <f t="shared" si="6"/>
        <v>#DIV/0!</v>
      </c>
      <c r="J144" s="42"/>
      <c r="K144" s="42"/>
      <c r="M144" s="41"/>
    </row>
    <row r="145" spans="1:13">
      <c r="A145" s="24">
        <v>138</v>
      </c>
      <c r="B145" s="41"/>
      <c r="C145" s="41"/>
      <c r="D145" s="41"/>
      <c r="E145" s="66" t="s">
        <v>128</v>
      </c>
      <c r="F145" s="43"/>
      <c r="G145" s="71"/>
      <c r="H145" s="72"/>
      <c r="I145" s="33" t="e">
        <f t="shared" si="6"/>
        <v>#DIV/0!</v>
      </c>
      <c r="J145" s="42"/>
      <c r="K145" s="42"/>
      <c r="M145" s="41"/>
    </row>
    <row r="146" spans="1:13">
      <c r="A146" s="24">
        <v>139</v>
      </c>
      <c r="B146" s="41"/>
      <c r="C146" s="41"/>
      <c r="D146" s="41"/>
      <c r="E146" s="66" t="s">
        <v>128</v>
      </c>
      <c r="F146" s="43"/>
      <c r="G146" s="71"/>
      <c r="H146" s="72"/>
      <c r="I146" s="33" t="e">
        <f t="shared" si="6"/>
        <v>#DIV/0!</v>
      </c>
      <c r="J146" s="42"/>
      <c r="K146" s="42"/>
      <c r="M146" s="41"/>
    </row>
    <row r="147" spans="1:13">
      <c r="A147" s="24">
        <v>140</v>
      </c>
      <c r="B147" s="41"/>
      <c r="C147" s="41"/>
      <c r="D147" s="41"/>
      <c r="E147" s="66" t="s">
        <v>128</v>
      </c>
      <c r="F147" s="43"/>
      <c r="G147" s="71"/>
      <c r="H147" s="72"/>
      <c r="I147" s="33" t="e">
        <f t="shared" si="6"/>
        <v>#DIV/0!</v>
      </c>
      <c r="J147" s="42"/>
      <c r="K147" s="42"/>
      <c r="M147" s="41"/>
    </row>
    <row r="148" spans="1:13">
      <c r="A148" s="24">
        <v>141</v>
      </c>
      <c r="B148" s="41"/>
      <c r="C148" s="41"/>
      <c r="D148" s="41"/>
      <c r="E148" s="66" t="s">
        <v>128</v>
      </c>
      <c r="F148" s="43"/>
      <c r="G148" s="71"/>
      <c r="H148" s="72"/>
      <c r="I148" s="59" t="e">
        <f t="shared" si="6"/>
        <v>#DIV/0!</v>
      </c>
      <c r="J148" s="42"/>
      <c r="K148" s="42"/>
      <c r="M148" s="41"/>
    </row>
    <row r="149" spans="1:13">
      <c r="A149" s="24">
        <v>142</v>
      </c>
      <c r="B149" s="41"/>
      <c r="C149" s="41"/>
      <c r="D149" s="41"/>
      <c r="E149" s="66" t="s">
        <v>128</v>
      </c>
      <c r="F149" s="43"/>
      <c r="G149" s="71"/>
      <c r="H149" s="72"/>
      <c r="I149" s="59" t="e">
        <f t="shared" si="6"/>
        <v>#DIV/0!</v>
      </c>
      <c r="J149" s="42"/>
      <c r="K149" s="42"/>
      <c r="M149" s="41"/>
    </row>
    <row r="150" spans="1:13">
      <c r="A150" s="24">
        <v>143</v>
      </c>
      <c r="B150" s="41"/>
      <c r="C150" s="41"/>
      <c r="D150" s="41"/>
      <c r="E150" s="66" t="s">
        <v>128</v>
      </c>
      <c r="F150" s="43"/>
      <c r="G150" s="71"/>
      <c r="H150" s="72"/>
      <c r="I150" s="33" t="e">
        <f t="shared" si="6"/>
        <v>#DIV/0!</v>
      </c>
      <c r="J150" s="42"/>
      <c r="K150" s="42"/>
      <c r="M150" s="41"/>
    </row>
    <row r="151" spans="1:13">
      <c r="A151" s="24">
        <v>144</v>
      </c>
      <c r="B151" s="41"/>
      <c r="C151" s="41"/>
      <c r="D151" s="41"/>
      <c r="E151" s="66" t="s">
        <v>128</v>
      </c>
      <c r="F151" s="43"/>
      <c r="G151" s="71"/>
      <c r="H151" s="72"/>
      <c r="I151" s="59" t="e">
        <f t="shared" si="6"/>
        <v>#DIV/0!</v>
      </c>
      <c r="J151" s="42"/>
      <c r="K151" s="42"/>
      <c r="M151" s="41"/>
    </row>
    <row r="152" spans="1:13">
      <c r="A152" s="24">
        <v>145</v>
      </c>
      <c r="B152" s="41"/>
      <c r="C152" s="41"/>
      <c r="D152" s="41"/>
      <c r="E152" s="66" t="s">
        <v>128</v>
      </c>
      <c r="F152" s="43"/>
      <c r="G152" s="71"/>
      <c r="H152" s="72"/>
      <c r="I152" s="59" t="e">
        <f t="shared" si="6"/>
        <v>#DIV/0!</v>
      </c>
      <c r="J152" s="42"/>
      <c r="K152" s="42"/>
      <c r="M152" s="41"/>
    </row>
    <row r="153" spans="1:13">
      <c r="A153" s="65">
        <v>146</v>
      </c>
      <c r="B153" s="41"/>
      <c r="C153" s="41"/>
      <c r="D153" s="41"/>
      <c r="E153" s="66" t="s">
        <v>128</v>
      </c>
      <c r="F153" s="43"/>
      <c r="G153" s="71"/>
      <c r="H153" s="72"/>
      <c r="I153" s="33" t="e">
        <f t="shared" si="6"/>
        <v>#DIV/0!</v>
      </c>
      <c r="J153" s="42"/>
      <c r="K153" s="42"/>
      <c r="M153" s="41"/>
    </row>
    <row r="154" spans="1:13">
      <c r="A154" s="65">
        <v>147</v>
      </c>
      <c r="B154" s="41"/>
      <c r="C154" s="41"/>
      <c r="D154" s="41"/>
      <c r="E154" s="66" t="s">
        <v>128</v>
      </c>
      <c r="F154" s="43"/>
      <c r="G154" s="71"/>
      <c r="H154" s="72"/>
      <c r="I154" s="33" t="e">
        <f t="shared" si="6"/>
        <v>#DIV/0!</v>
      </c>
      <c r="J154" s="42"/>
      <c r="K154" s="42"/>
      <c r="M154" s="41"/>
    </row>
    <row r="155" spans="1:13">
      <c r="A155" s="24">
        <v>148</v>
      </c>
      <c r="B155" s="41"/>
      <c r="C155" s="41"/>
      <c r="D155" s="41"/>
      <c r="E155" s="66" t="s">
        <v>128</v>
      </c>
      <c r="F155" s="43"/>
      <c r="G155" s="71"/>
      <c r="H155" s="72"/>
      <c r="I155" s="33" t="e">
        <f t="shared" si="6"/>
        <v>#DIV/0!</v>
      </c>
      <c r="J155" s="42"/>
      <c r="K155" s="42"/>
      <c r="M155" s="41"/>
    </row>
    <row r="156" spans="1:13">
      <c r="A156" s="24">
        <v>149</v>
      </c>
      <c r="B156" s="41"/>
      <c r="C156" s="41"/>
      <c r="D156" s="41"/>
      <c r="E156" s="66" t="s">
        <v>128</v>
      </c>
      <c r="F156" s="43"/>
      <c r="G156" s="71"/>
      <c r="H156" s="72"/>
      <c r="I156" s="33" t="e">
        <f t="shared" si="6"/>
        <v>#DIV/0!</v>
      </c>
      <c r="J156" s="42"/>
      <c r="K156" s="42"/>
      <c r="M156" s="41"/>
    </row>
    <row r="157" spans="1:13">
      <c r="A157" s="24">
        <v>150</v>
      </c>
      <c r="B157" s="41"/>
      <c r="C157" s="41"/>
      <c r="D157" s="41"/>
      <c r="E157" s="66" t="s">
        <v>128</v>
      </c>
      <c r="F157" s="43"/>
      <c r="G157" s="71"/>
      <c r="H157" s="72"/>
      <c r="I157" s="59" t="e">
        <f t="shared" si="6"/>
        <v>#DIV/0!</v>
      </c>
      <c r="J157" s="42"/>
      <c r="K157" s="42"/>
      <c r="M157" s="41"/>
    </row>
    <row r="158" spans="1:13">
      <c r="A158" s="24">
        <v>151</v>
      </c>
      <c r="B158" s="41"/>
      <c r="C158" s="41"/>
      <c r="D158" s="41"/>
      <c r="E158" s="66" t="s">
        <v>128</v>
      </c>
      <c r="F158" s="43"/>
      <c r="G158" s="71"/>
      <c r="H158" s="72"/>
      <c r="I158" s="59" t="e">
        <f t="shared" si="6"/>
        <v>#DIV/0!</v>
      </c>
      <c r="J158" s="42"/>
      <c r="K158" s="42"/>
      <c r="M158" s="41"/>
    </row>
    <row r="159" spans="1:13">
      <c r="A159" s="24">
        <v>152</v>
      </c>
      <c r="B159" s="41"/>
      <c r="C159" s="41"/>
      <c r="D159" s="41"/>
      <c r="E159" s="66" t="s">
        <v>128</v>
      </c>
      <c r="F159" s="43"/>
      <c r="G159" s="71"/>
      <c r="H159" s="72"/>
      <c r="I159" s="33" t="e">
        <f t="shared" si="6"/>
        <v>#DIV/0!</v>
      </c>
      <c r="J159" s="42"/>
      <c r="K159" s="42"/>
      <c r="M159" s="41"/>
    </row>
    <row r="160" spans="1:13">
      <c r="A160" s="24">
        <v>153</v>
      </c>
      <c r="B160" s="41"/>
      <c r="C160" s="41"/>
      <c r="D160" s="41"/>
      <c r="E160" s="66" t="s">
        <v>128</v>
      </c>
      <c r="F160" s="43"/>
      <c r="G160" s="71"/>
      <c r="H160" s="72"/>
      <c r="I160" s="59" t="e">
        <f t="shared" si="6"/>
        <v>#DIV/0!</v>
      </c>
      <c r="J160" s="42"/>
      <c r="K160" s="42"/>
      <c r="M160" s="41"/>
    </row>
    <row r="161" spans="1:13">
      <c r="A161" s="24">
        <v>154</v>
      </c>
      <c r="B161" s="41"/>
      <c r="C161" s="41"/>
      <c r="D161" s="41"/>
      <c r="E161" s="66" t="s">
        <v>128</v>
      </c>
      <c r="F161" s="43"/>
      <c r="G161" s="71"/>
      <c r="H161" s="72"/>
      <c r="I161" s="59" t="e">
        <f t="shared" si="6"/>
        <v>#DIV/0!</v>
      </c>
      <c r="J161" s="42"/>
      <c r="K161" s="42"/>
      <c r="M161" s="41"/>
    </row>
    <row r="162" spans="1:13">
      <c r="A162" s="24">
        <v>155</v>
      </c>
      <c r="B162" s="41"/>
      <c r="C162" s="41"/>
      <c r="D162" s="41"/>
      <c r="E162" s="66" t="s">
        <v>128</v>
      </c>
      <c r="F162" s="43"/>
      <c r="G162" s="71"/>
      <c r="H162" s="72"/>
      <c r="I162" s="33" t="e">
        <f t="shared" si="6"/>
        <v>#DIV/0!</v>
      </c>
      <c r="J162" s="42"/>
      <c r="K162" s="42"/>
      <c r="M162" s="41"/>
    </row>
    <row r="163" spans="1:13">
      <c r="A163" s="65">
        <v>156</v>
      </c>
      <c r="B163" s="41"/>
      <c r="C163" s="41"/>
      <c r="D163" s="41"/>
      <c r="E163" s="66" t="s">
        <v>128</v>
      </c>
      <c r="F163" s="43"/>
      <c r="G163" s="71"/>
      <c r="H163" s="72"/>
      <c r="I163" s="33" t="e">
        <f t="shared" ref="I163:I226" si="7">G163/H163</f>
        <v>#DIV/0!</v>
      </c>
      <c r="J163" s="42"/>
      <c r="K163" s="42"/>
      <c r="M163" s="41"/>
    </row>
    <row r="164" spans="1:13">
      <c r="A164" s="65">
        <v>157</v>
      </c>
      <c r="B164" s="41"/>
      <c r="C164" s="41"/>
      <c r="D164" s="41"/>
      <c r="E164" s="66" t="s">
        <v>128</v>
      </c>
      <c r="F164" s="43"/>
      <c r="G164" s="71"/>
      <c r="H164" s="72"/>
      <c r="I164" s="33" t="e">
        <f t="shared" si="7"/>
        <v>#DIV/0!</v>
      </c>
      <c r="J164" s="42"/>
      <c r="K164" s="42"/>
      <c r="M164" s="41"/>
    </row>
    <row r="165" spans="1:13">
      <c r="A165" s="24">
        <v>158</v>
      </c>
      <c r="B165" s="41"/>
      <c r="C165" s="41"/>
      <c r="D165" s="41"/>
      <c r="E165" s="66" t="s">
        <v>128</v>
      </c>
      <c r="F165" s="43"/>
      <c r="G165" s="71"/>
      <c r="H165" s="72"/>
      <c r="I165" s="33" t="e">
        <f t="shared" si="7"/>
        <v>#DIV/0!</v>
      </c>
      <c r="J165" s="42"/>
      <c r="K165" s="42"/>
      <c r="M165" s="41"/>
    </row>
    <row r="166" spans="1:13">
      <c r="A166" s="24">
        <v>159</v>
      </c>
      <c r="B166" s="41"/>
      <c r="C166" s="41"/>
      <c r="D166" s="41"/>
      <c r="E166" s="66" t="s">
        <v>128</v>
      </c>
      <c r="F166" s="43"/>
      <c r="G166" s="71"/>
      <c r="H166" s="72"/>
      <c r="I166" s="59" t="e">
        <f t="shared" si="7"/>
        <v>#DIV/0!</v>
      </c>
      <c r="J166" s="42"/>
      <c r="K166" s="42"/>
      <c r="M166" s="41"/>
    </row>
    <row r="167" spans="1:13">
      <c r="A167" s="24">
        <v>160</v>
      </c>
      <c r="B167" s="41"/>
      <c r="C167" s="41"/>
      <c r="D167" s="41"/>
      <c r="E167" s="66" t="s">
        <v>128</v>
      </c>
      <c r="F167" s="43"/>
      <c r="G167" s="71"/>
      <c r="H167" s="72"/>
      <c r="I167" s="59" t="e">
        <f t="shared" si="7"/>
        <v>#DIV/0!</v>
      </c>
      <c r="J167" s="42"/>
      <c r="K167" s="42"/>
      <c r="M167" s="41"/>
    </row>
    <row r="168" spans="1:13">
      <c r="A168" s="24">
        <v>161</v>
      </c>
      <c r="B168" s="41"/>
      <c r="C168" s="41"/>
      <c r="D168" s="41"/>
      <c r="E168" s="66" t="s">
        <v>128</v>
      </c>
      <c r="F168" s="43"/>
      <c r="G168" s="71"/>
      <c r="H168" s="72"/>
      <c r="I168" s="33" t="e">
        <f t="shared" si="7"/>
        <v>#DIV/0!</v>
      </c>
      <c r="J168" s="42"/>
      <c r="K168" s="42"/>
      <c r="M168" s="41"/>
    </row>
    <row r="169" spans="1:13">
      <c r="A169" s="24">
        <v>162</v>
      </c>
      <c r="B169" s="41"/>
      <c r="C169" s="41"/>
      <c r="D169" s="41"/>
      <c r="E169" s="66" t="s">
        <v>128</v>
      </c>
      <c r="F169" s="43"/>
      <c r="G169" s="71"/>
      <c r="H169" s="72"/>
      <c r="I169" s="59" t="e">
        <f t="shared" si="7"/>
        <v>#DIV/0!</v>
      </c>
      <c r="J169" s="42"/>
      <c r="K169" s="42"/>
      <c r="M169" s="41"/>
    </row>
    <row r="170" spans="1:13">
      <c r="A170" s="24">
        <v>163</v>
      </c>
      <c r="B170" s="41"/>
      <c r="C170" s="41"/>
      <c r="D170" s="41"/>
      <c r="E170" s="66" t="s">
        <v>128</v>
      </c>
      <c r="F170" s="43"/>
      <c r="G170" s="71"/>
      <c r="H170" s="72"/>
      <c r="I170" s="59" t="e">
        <f t="shared" si="7"/>
        <v>#DIV/0!</v>
      </c>
      <c r="J170" s="42"/>
      <c r="K170" s="42"/>
      <c r="M170" s="41"/>
    </row>
    <row r="171" spans="1:13">
      <c r="A171" s="24">
        <v>164</v>
      </c>
      <c r="B171" s="41"/>
      <c r="C171" s="41"/>
      <c r="D171" s="41"/>
      <c r="E171" s="66" t="s">
        <v>128</v>
      </c>
      <c r="F171" s="43"/>
      <c r="G171" s="71"/>
      <c r="H171" s="72"/>
      <c r="I171" s="33" t="e">
        <f t="shared" si="7"/>
        <v>#DIV/0!</v>
      </c>
      <c r="J171" s="42"/>
      <c r="K171" s="42"/>
      <c r="M171" s="41"/>
    </row>
    <row r="172" spans="1:13">
      <c r="A172" s="24">
        <v>165</v>
      </c>
      <c r="B172" s="41"/>
      <c r="C172" s="41"/>
      <c r="D172" s="41"/>
      <c r="E172" s="66" t="s">
        <v>128</v>
      </c>
      <c r="F172" s="43"/>
      <c r="G172" s="71"/>
      <c r="H172" s="72"/>
      <c r="I172" s="33" t="e">
        <f t="shared" si="7"/>
        <v>#DIV/0!</v>
      </c>
      <c r="J172" s="42"/>
      <c r="K172" s="42"/>
      <c r="M172" s="41"/>
    </row>
    <row r="173" spans="1:13">
      <c r="A173" s="65">
        <v>166</v>
      </c>
      <c r="B173" s="41"/>
      <c r="C173" s="41"/>
      <c r="D173" s="41"/>
      <c r="E173" s="66" t="s">
        <v>128</v>
      </c>
      <c r="F173" s="43"/>
      <c r="G173" s="71"/>
      <c r="H173" s="72"/>
      <c r="I173" s="33" t="e">
        <f t="shared" si="7"/>
        <v>#DIV/0!</v>
      </c>
      <c r="J173" s="42"/>
      <c r="K173" s="42"/>
      <c r="M173" s="41"/>
    </row>
    <row r="174" spans="1:13">
      <c r="A174" s="65">
        <v>167</v>
      </c>
      <c r="B174" s="41"/>
      <c r="C174" s="41"/>
      <c r="D174" s="41"/>
      <c r="E174" s="66" t="s">
        <v>128</v>
      </c>
      <c r="F174" s="43"/>
      <c r="G174" s="71"/>
      <c r="H174" s="72"/>
      <c r="I174" s="33" t="e">
        <f t="shared" si="7"/>
        <v>#DIV/0!</v>
      </c>
      <c r="J174" s="42"/>
      <c r="K174" s="42"/>
      <c r="M174" s="41"/>
    </row>
    <row r="175" spans="1:13">
      <c r="A175" s="24">
        <v>168</v>
      </c>
      <c r="B175" s="41"/>
      <c r="C175" s="41"/>
      <c r="D175" s="41"/>
      <c r="E175" s="66" t="s">
        <v>128</v>
      </c>
      <c r="F175" s="43"/>
      <c r="G175" s="71"/>
      <c r="H175" s="72"/>
      <c r="I175" s="59" t="e">
        <f t="shared" si="7"/>
        <v>#DIV/0!</v>
      </c>
      <c r="J175" s="42"/>
      <c r="K175" s="42"/>
      <c r="M175" s="41"/>
    </row>
    <row r="176" spans="1:13">
      <c r="A176" s="24">
        <v>169</v>
      </c>
      <c r="B176" s="41"/>
      <c r="C176" s="41"/>
      <c r="D176" s="41"/>
      <c r="E176" s="66" t="s">
        <v>128</v>
      </c>
      <c r="F176" s="43"/>
      <c r="G176" s="71"/>
      <c r="H176" s="72"/>
      <c r="I176" s="59" t="e">
        <f t="shared" si="7"/>
        <v>#DIV/0!</v>
      </c>
      <c r="J176" s="42"/>
      <c r="K176" s="42"/>
      <c r="M176" s="41"/>
    </row>
    <row r="177" spans="1:13">
      <c r="A177" s="24">
        <v>170</v>
      </c>
      <c r="B177" s="41"/>
      <c r="C177" s="41"/>
      <c r="D177" s="41"/>
      <c r="E177" s="66" t="s">
        <v>128</v>
      </c>
      <c r="F177" s="43"/>
      <c r="G177" s="71"/>
      <c r="H177" s="72"/>
      <c r="I177" s="33" t="e">
        <f t="shared" si="7"/>
        <v>#DIV/0!</v>
      </c>
      <c r="J177" s="42"/>
      <c r="K177" s="42"/>
      <c r="M177" s="41"/>
    </row>
    <row r="178" spans="1:13">
      <c r="A178" s="24">
        <v>171</v>
      </c>
      <c r="B178" s="41"/>
      <c r="C178" s="41"/>
      <c r="D178" s="41"/>
      <c r="E178" s="66" t="s">
        <v>128</v>
      </c>
      <c r="F178" s="43"/>
      <c r="G178" s="71"/>
      <c r="H178" s="72"/>
      <c r="I178" s="59" t="e">
        <f t="shared" si="7"/>
        <v>#DIV/0!</v>
      </c>
      <c r="J178" s="42"/>
      <c r="K178" s="42"/>
      <c r="M178" s="41"/>
    </row>
    <row r="179" spans="1:13">
      <c r="A179" s="24">
        <v>172</v>
      </c>
      <c r="B179" s="41"/>
      <c r="C179" s="41"/>
      <c r="D179" s="41"/>
      <c r="E179" s="66" t="s">
        <v>128</v>
      </c>
      <c r="F179" s="43"/>
      <c r="G179" s="71"/>
      <c r="H179" s="72"/>
      <c r="I179" s="59" t="e">
        <f t="shared" si="7"/>
        <v>#DIV/0!</v>
      </c>
      <c r="J179" s="42"/>
      <c r="K179" s="42"/>
      <c r="M179" s="41"/>
    </row>
    <row r="180" spans="1:13">
      <c r="A180" s="24">
        <v>173</v>
      </c>
      <c r="B180" s="41"/>
      <c r="C180" s="41"/>
      <c r="D180" s="41"/>
      <c r="E180" s="66" t="s">
        <v>128</v>
      </c>
      <c r="F180" s="43"/>
      <c r="G180" s="71"/>
      <c r="H180" s="72"/>
      <c r="I180" s="33" t="e">
        <f t="shared" si="7"/>
        <v>#DIV/0!</v>
      </c>
      <c r="J180" s="42"/>
      <c r="K180" s="42"/>
      <c r="M180" s="41"/>
    </row>
    <row r="181" spans="1:13">
      <c r="A181" s="24">
        <v>174</v>
      </c>
      <c r="B181" s="41"/>
      <c r="C181" s="41"/>
      <c r="D181" s="41"/>
      <c r="E181" s="66" t="s">
        <v>128</v>
      </c>
      <c r="F181" s="43"/>
      <c r="G181" s="71"/>
      <c r="H181" s="72"/>
      <c r="I181" s="33" t="e">
        <f t="shared" si="7"/>
        <v>#DIV/0!</v>
      </c>
      <c r="J181" s="42"/>
      <c r="K181" s="42"/>
      <c r="M181" s="41"/>
    </row>
    <row r="182" spans="1:13">
      <c r="A182" s="24">
        <v>175</v>
      </c>
      <c r="B182" s="41"/>
      <c r="C182" s="41"/>
      <c r="D182" s="41"/>
      <c r="E182" s="66" t="s">
        <v>128</v>
      </c>
      <c r="F182" s="43"/>
      <c r="G182" s="71"/>
      <c r="H182" s="72"/>
      <c r="I182" s="33" t="e">
        <f t="shared" si="7"/>
        <v>#DIV/0!</v>
      </c>
      <c r="J182" s="42"/>
      <c r="K182" s="42"/>
      <c r="M182" s="41"/>
    </row>
    <row r="183" spans="1:13">
      <c r="A183" s="65">
        <v>176</v>
      </c>
      <c r="B183" s="41"/>
      <c r="C183" s="41"/>
      <c r="D183" s="41"/>
      <c r="E183" s="66" t="s">
        <v>128</v>
      </c>
      <c r="F183" s="43"/>
      <c r="G183" s="71"/>
      <c r="H183" s="72"/>
      <c r="I183" s="33" t="e">
        <f t="shared" si="7"/>
        <v>#DIV/0!</v>
      </c>
      <c r="J183" s="42"/>
      <c r="K183" s="42"/>
      <c r="M183" s="41"/>
    </row>
    <row r="184" spans="1:13">
      <c r="A184" s="65">
        <v>177</v>
      </c>
      <c r="B184" s="41"/>
      <c r="C184" s="41"/>
      <c r="D184" s="41"/>
      <c r="E184" s="66" t="s">
        <v>128</v>
      </c>
      <c r="F184" s="43"/>
      <c r="G184" s="71"/>
      <c r="H184" s="72"/>
      <c r="I184" s="59" t="e">
        <f t="shared" si="7"/>
        <v>#DIV/0!</v>
      </c>
      <c r="J184" s="42"/>
      <c r="K184" s="42"/>
      <c r="M184" s="41"/>
    </row>
    <row r="185" spans="1:13">
      <c r="A185" s="24">
        <v>178</v>
      </c>
      <c r="B185" s="41"/>
      <c r="C185" s="41"/>
      <c r="D185" s="41"/>
      <c r="E185" s="66" t="s">
        <v>128</v>
      </c>
      <c r="F185" s="43"/>
      <c r="G185" s="71"/>
      <c r="H185" s="72"/>
      <c r="I185" s="59" t="e">
        <f t="shared" si="7"/>
        <v>#DIV/0!</v>
      </c>
      <c r="J185" s="42"/>
      <c r="K185" s="42"/>
      <c r="M185" s="41"/>
    </row>
    <row r="186" spans="1:13">
      <c r="A186" s="24">
        <v>179</v>
      </c>
      <c r="B186" s="41"/>
      <c r="C186" s="41"/>
      <c r="D186" s="41"/>
      <c r="E186" s="66" t="s">
        <v>128</v>
      </c>
      <c r="F186" s="43"/>
      <c r="G186" s="71"/>
      <c r="H186" s="72"/>
      <c r="I186" s="33" t="e">
        <f t="shared" si="7"/>
        <v>#DIV/0!</v>
      </c>
      <c r="J186" s="42"/>
      <c r="K186" s="42"/>
      <c r="M186" s="41"/>
    </row>
    <row r="187" spans="1:13">
      <c r="A187" s="24">
        <v>180</v>
      </c>
      <c r="B187" s="41"/>
      <c r="C187" s="41"/>
      <c r="D187" s="41"/>
      <c r="E187" s="66" t="s">
        <v>128</v>
      </c>
      <c r="F187" s="43"/>
      <c r="G187" s="71"/>
      <c r="H187" s="72"/>
      <c r="I187" s="59" t="e">
        <f t="shared" si="7"/>
        <v>#DIV/0!</v>
      </c>
      <c r="J187" s="42"/>
      <c r="K187" s="42"/>
      <c r="M187" s="41"/>
    </row>
    <row r="188" spans="1:13">
      <c r="A188" s="24">
        <v>181</v>
      </c>
      <c r="B188" s="41"/>
      <c r="C188" s="41"/>
      <c r="D188" s="41"/>
      <c r="E188" s="66" t="s">
        <v>128</v>
      </c>
      <c r="F188" s="43"/>
      <c r="G188" s="71"/>
      <c r="H188" s="72"/>
      <c r="I188" s="59" t="e">
        <f t="shared" si="7"/>
        <v>#DIV/0!</v>
      </c>
      <c r="J188" s="42"/>
      <c r="K188" s="42"/>
      <c r="M188" s="41"/>
    </row>
    <row r="189" spans="1:13">
      <c r="A189" s="24">
        <v>182</v>
      </c>
      <c r="B189" s="41"/>
      <c r="C189" s="41"/>
      <c r="D189" s="41"/>
      <c r="E189" s="66" t="s">
        <v>128</v>
      </c>
      <c r="F189" s="43"/>
      <c r="G189" s="71"/>
      <c r="H189" s="72"/>
      <c r="I189" s="33" t="e">
        <f t="shared" si="7"/>
        <v>#DIV/0!</v>
      </c>
      <c r="J189" s="42"/>
      <c r="K189" s="42"/>
      <c r="M189" s="41"/>
    </row>
    <row r="190" spans="1:13">
      <c r="A190" s="24">
        <v>183</v>
      </c>
      <c r="B190" s="41"/>
      <c r="C190" s="41"/>
      <c r="D190" s="41"/>
      <c r="E190" s="66" t="s">
        <v>128</v>
      </c>
      <c r="F190" s="43"/>
      <c r="G190" s="71"/>
      <c r="H190" s="72"/>
      <c r="I190" s="33" t="e">
        <f t="shared" si="7"/>
        <v>#DIV/0!</v>
      </c>
      <c r="J190" s="42"/>
      <c r="K190" s="42"/>
      <c r="M190" s="41"/>
    </row>
    <row r="191" spans="1:13">
      <c r="A191" s="24">
        <v>184</v>
      </c>
      <c r="B191" s="41"/>
      <c r="C191" s="41"/>
      <c r="D191" s="41"/>
      <c r="E191" s="66" t="s">
        <v>128</v>
      </c>
      <c r="F191" s="43"/>
      <c r="G191" s="71"/>
      <c r="H191" s="72"/>
      <c r="I191" s="33" t="e">
        <f t="shared" si="7"/>
        <v>#DIV/0!</v>
      </c>
      <c r="J191" s="42"/>
      <c r="K191" s="42"/>
      <c r="M191" s="41"/>
    </row>
    <row r="192" spans="1:13">
      <c r="A192" s="24">
        <v>185</v>
      </c>
      <c r="B192" s="41"/>
      <c r="C192" s="41"/>
      <c r="D192" s="41"/>
      <c r="E192" s="66" t="s">
        <v>128</v>
      </c>
      <c r="F192" s="43"/>
      <c r="G192" s="71"/>
      <c r="H192" s="72"/>
      <c r="I192" s="33" t="e">
        <f t="shared" si="7"/>
        <v>#DIV/0!</v>
      </c>
      <c r="J192" s="42"/>
      <c r="K192" s="42"/>
      <c r="M192" s="41"/>
    </row>
    <row r="193" spans="1:13">
      <c r="A193" s="65">
        <v>186</v>
      </c>
      <c r="B193" s="41"/>
      <c r="C193" s="41"/>
      <c r="D193" s="41"/>
      <c r="E193" s="66" t="s">
        <v>128</v>
      </c>
      <c r="F193" s="43"/>
      <c r="G193" s="71"/>
      <c r="H193" s="72"/>
      <c r="I193" s="59" t="e">
        <f t="shared" si="7"/>
        <v>#DIV/0!</v>
      </c>
      <c r="J193" s="42"/>
      <c r="K193" s="42"/>
      <c r="M193" s="41"/>
    </row>
    <row r="194" spans="1:13">
      <c r="A194" s="65">
        <v>187</v>
      </c>
      <c r="B194" s="41"/>
      <c r="C194" s="41"/>
      <c r="D194" s="41"/>
      <c r="E194" s="66" t="s">
        <v>128</v>
      </c>
      <c r="F194" s="43"/>
      <c r="G194" s="71"/>
      <c r="H194" s="72"/>
      <c r="I194" s="59" t="e">
        <f t="shared" si="7"/>
        <v>#DIV/0!</v>
      </c>
      <c r="J194" s="42"/>
      <c r="K194" s="42"/>
      <c r="M194" s="41"/>
    </row>
    <row r="195" spans="1:13">
      <c r="A195" s="24">
        <v>188</v>
      </c>
      <c r="B195" s="41"/>
      <c r="C195" s="41"/>
      <c r="D195" s="41"/>
      <c r="E195" s="66" t="s">
        <v>128</v>
      </c>
      <c r="F195" s="43"/>
      <c r="G195" s="71"/>
      <c r="H195" s="72"/>
      <c r="I195" s="33" t="e">
        <f t="shared" si="7"/>
        <v>#DIV/0!</v>
      </c>
      <c r="J195" s="42"/>
      <c r="K195" s="42"/>
      <c r="M195" s="41"/>
    </row>
    <row r="196" spans="1:13">
      <c r="A196" s="24">
        <v>189</v>
      </c>
      <c r="B196" s="41"/>
      <c r="C196" s="41"/>
      <c r="D196" s="41"/>
      <c r="E196" s="66" t="s">
        <v>128</v>
      </c>
      <c r="F196" s="43"/>
      <c r="G196" s="71"/>
      <c r="H196" s="72"/>
      <c r="I196" s="59" t="e">
        <f t="shared" si="7"/>
        <v>#DIV/0!</v>
      </c>
      <c r="J196" s="42"/>
      <c r="K196" s="42"/>
      <c r="M196" s="41"/>
    </row>
    <row r="197" spans="1:13">
      <c r="A197" s="24">
        <v>190</v>
      </c>
      <c r="B197" s="41"/>
      <c r="C197" s="41"/>
      <c r="D197" s="41"/>
      <c r="E197" s="66" t="s">
        <v>128</v>
      </c>
      <c r="F197" s="43"/>
      <c r="G197" s="71"/>
      <c r="H197" s="72"/>
      <c r="I197" s="59" t="e">
        <f t="shared" si="7"/>
        <v>#DIV/0!</v>
      </c>
      <c r="J197" s="42"/>
      <c r="K197" s="42"/>
      <c r="M197" s="41"/>
    </row>
    <row r="198" spans="1:13">
      <c r="A198" s="24">
        <v>191</v>
      </c>
      <c r="B198" s="41"/>
      <c r="C198" s="41"/>
      <c r="D198" s="41"/>
      <c r="E198" s="66" t="s">
        <v>128</v>
      </c>
      <c r="F198" s="43"/>
      <c r="G198" s="71"/>
      <c r="H198" s="72"/>
      <c r="I198" s="33" t="e">
        <f t="shared" si="7"/>
        <v>#DIV/0!</v>
      </c>
      <c r="J198" s="42"/>
      <c r="K198" s="42"/>
      <c r="M198" s="41"/>
    </row>
    <row r="199" spans="1:13">
      <c r="A199" s="24">
        <v>192</v>
      </c>
      <c r="B199" s="41"/>
      <c r="C199" s="41"/>
      <c r="D199" s="41"/>
      <c r="E199" s="66" t="s">
        <v>128</v>
      </c>
      <c r="F199" s="43"/>
      <c r="G199" s="71"/>
      <c r="H199" s="72"/>
      <c r="I199" s="33" t="e">
        <f t="shared" si="7"/>
        <v>#DIV/0!</v>
      </c>
      <c r="J199" s="42"/>
      <c r="K199" s="42"/>
      <c r="M199" s="41"/>
    </row>
    <row r="200" spans="1:13">
      <c r="A200" s="24">
        <v>193</v>
      </c>
      <c r="B200" s="41"/>
      <c r="C200" s="41"/>
      <c r="D200" s="41"/>
      <c r="E200" s="66" t="s">
        <v>128</v>
      </c>
      <c r="F200" s="43"/>
      <c r="G200" s="71"/>
      <c r="H200" s="72"/>
      <c r="I200" s="33" t="e">
        <f t="shared" si="7"/>
        <v>#DIV/0!</v>
      </c>
      <c r="J200" s="42"/>
      <c r="K200" s="42"/>
      <c r="M200" s="41"/>
    </row>
    <row r="201" spans="1:13">
      <c r="A201" s="24">
        <v>194</v>
      </c>
      <c r="B201" s="41"/>
      <c r="C201" s="41"/>
      <c r="D201" s="41"/>
      <c r="E201" s="66" t="s">
        <v>128</v>
      </c>
      <c r="F201" s="43"/>
      <c r="G201" s="71"/>
      <c r="H201" s="72"/>
      <c r="I201" s="33" t="e">
        <f t="shared" si="7"/>
        <v>#DIV/0!</v>
      </c>
      <c r="J201" s="42"/>
      <c r="K201" s="42"/>
      <c r="M201" s="41"/>
    </row>
    <row r="202" spans="1:13">
      <c r="A202" s="24">
        <v>195</v>
      </c>
      <c r="B202" s="41"/>
      <c r="C202" s="41"/>
      <c r="D202" s="41"/>
      <c r="E202" s="66" t="s">
        <v>128</v>
      </c>
      <c r="F202" s="43"/>
      <c r="G202" s="71"/>
      <c r="H202" s="72"/>
      <c r="I202" s="59" t="e">
        <f t="shared" si="7"/>
        <v>#DIV/0!</v>
      </c>
      <c r="J202" s="42"/>
      <c r="K202" s="42"/>
      <c r="M202" s="41"/>
    </row>
    <row r="203" spans="1:13">
      <c r="A203" s="65">
        <v>196</v>
      </c>
      <c r="B203" s="41"/>
      <c r="C203" s="41"/>
      <c r="D203" s="41"/>
      <c r="E203" s="66" t="s">
        <v>128</v>
      </c>
      <c r="F203" s="43"/>
      <c r="G203" s="71"/>
      <c r="H203" s="72"/>
      <c r="I203" s="59" t="e">
        <f t="shared" si="7"/>
        <v>#DIV/0!</v>
      </c>
      <c r="J203" s="42"/>
      <c r="K203" s="42"/>
      <c r="M203" s="41"/>
    </row>
    <row r="204" spans="1:13">
      <c r="A204" s="65">
        <v>197</v>
      </c>
      <c r="B204" s="41"/>
      <c r="C204" s="41"/>
      <c r="D204" s="41"/>
      <c r="E204" s="66" t="s">
        <v>128</v>
      </c>
      <c r="F204" s="43"/>
      <c r="G204" s="71"/>
      <c r="H204" s="72"/>
      <c r="I204" s="33" t="e">
        <f t="shared" si="7"/>
        <v>#DIV/0!</v>
      </c>
      <c r="J204" s="42"/>
      <c r="K204" s="42"/>
      <c r="M204" s="41"/>
    </row>
    <row r="205" spans="1:13">
      <c r="A205" s="24">
        <v>198</v>
      </c>
      <c r="B205" s="41"/>
      <c r="C205" s="41"/>
      <c r="D205" s="41"/>
      <c r="E205" s="66" t="s">
        <v>128</v>
      </c>
      <c r="F205" s="43"/>
      <c r="G205" s="71"/>
      <c r="H205" s="72"/>
      <c r="I205" s="59" t="e">
        <f t="shared" si="7"/>
        <v>#DIV/0!</v>
      </c>
      <c r="J205" s="42"/>
      <c r="K205" s="42"/>
      <c r="M205" s="41"/>
    </row>
    <row r="206" spans="1:13">
      <c r="A206" s="24">
        <v>199</v>
      </c>
      <c r="B206" s="41"/>
      <c r="C206" s="41"/>
      <c r="D206" s="41"/>
      <c r="E206" s="66" t="s">
        <v>128</v>
      </c>
      <c r="F206" s="43"/>
      <c r="G206" s="71"/>
      <c r="H206" s="72"/>
      <c r="I206" s="59" t="e">
        <f t="shared" si="7"/>
        <v>#DIV/0!</v>
      </c>
      <c r="J206" s="42"/>
      <c r="K206" s="42"/>
      <c r="M206" s="41"/>
    </row>
    <row r="207" spans="1:13">
      <c r="A207" s="24">
        <v>200</v>
      </c>
      <c r="B207" s="41"/>
      <c r="C207" s="41"/>
      <c r="D207" s="41"/>
      <c r="E207" s="66" t="s">
        <v>128</v>
      </c>
      <c r="F207" s="43"/>
      <c r="G207" s="71"/>
      <c r="H207" s="72"/>
      <c r="I207" s="33" t="e">
        <f t="shared" si="7"/>
        <v>#DIV/0!</v>
      </c>
      <c r="J207" s="42"/>
      <c r="K207" s="42"/>
      <c r="M207" s="41"/>
    </row>
    <row r="208" spans="1:13">
      <c r="A208" s="24">
        <v>201</v>
      </c>
      <c r="B208" s="41"/>
      <c r="C208" s="41"/>
      <c r="D208" s="41"/>
      <c r="E208" s="66" t="s">
        <v>128</v>
      </c>
      <c r="F208" s="43"/>
      <c r="G208" s="71"/>
      <c r="H208" s="72"/>
      <c r="I208" s="33" t="e">
        <f t="shared" si="7"/>
        <v>#DIV/0!</v>
      </c>
      <c r="J208" s="42"/>
      <c r="K208" s="42"/>
      <c r="M208" s="41"/>
    </row>
    <row r="209" spans="1:13">
      <c r="A209" s="24">
        <v>202</v>
      </c>
      <c r="B209" s="41"/>
      <c r="C209" s="41"/>
      <c r="D209" s="41"/>
      <c r="E209" s="66" t="s">
        <v>128</v>
      </c>
      <c r="F209" s="43"/>
      <c r="G209" s="71"/>
      <c r="H209" s="72"/>
      <c r="I209" s="33" t="e">
        <f t="shared" si="7"/>
        <v>#DIV/0!</v>
      </c>
      <c r="J209" s="42"/>
      <c r="K209" s="42"/>
      <c r="M209" s="41"/>
    </row>
    <row r="210" spans="1:13">
      <c r="A210" s="24">
        <v>203</v>
      </c>
      <c r="B210" s="41"/>
      <c r="C210" s="41"/>
      <c r="D210" s="41"/>
      <c r="E210" s="66" t="s">
        <v>128</v>
      </c>
      <c r="F210" s="43"/>
      <c r="G210" s="71"/>
      <c r="H210" s="72"/>
      <c r="I210" s="33" t="e">
        <f t="shared" si="7"/>
        <v>#DIV/0!</v>
      </c>
      <c r="J210" s="42"/>
      <c r="K210" s="42"/>
      <c r="M210" s="41"/>
    </row>
    <row r="211" spans="1:13">
      <c r="A211" s="24">
        <v>204</v>
      </c>
      <c r="B211" s="41"/>
      <c r="C211" s="41"/>
      <c r="D211" s="41"/>
      <c r="E211" s="66" t="s">
        <v>128</v>
      </c>
      <c r="F211" s="43"/>
      <c r="G211" s="71"/>
      <c r="H211" s="72"/>
      <c r="I211" s="59" t="e">
        <f t="shared" si="7"/>
        <v>#DIV/0!</v>
      </c>
      <c r="J211" s="42"/>
      <c r="K211" s="42"/>
      <c r="M211" s="41"/>
    </row>
    <row r="212" spans="1:13">
      <c r="A212" s="24">
        <v>205</v>
      </c>
      <c r="B212" s="41"/>
      <c r="C212" s="41"/>
      <c r="D212" s="41"/>
      <c r="E212" s="66" t="s">
        <v>128</v>
      </c>
      <c r="F212" s="43"/>
      <c r="G212" s="71"/>
      <c r="H212" s="72"/>
      <c r="I212" s="59" t="e">
        <f t="shared" si="7"/>
        <v>#DIV/0!</v>
      </c>
      <c r="J212" s="42"/>
      <c r="K212" s="42"/>
      <c r="M212" s="41"/>
    </row>
    <row r="213" spans="1:13">
      <c r="A213" s="65">
        <v>206</v>
      </c>
      <c r="B213" s="41"/>
      <c r="C213" s="41"/>
      <c r="D213" s="41"/>
      <c r="E213" s="66" t="s">
        <v>128</v>
      </c>
      <c r="F213" s="43"/>
      <c r="G213" s="71"/>
      <c r="H213" s="72"/>
      <c r="I213" s="33" t="e">
        <f t="shared" si="7"/>
        <v>#DIV/0!</v>
      </c>
      <c r="J213" s="42"/>
      <c r="K213" s="42"/>
      <c r="M213" s="41"/>
    </row>
    <row r="214" spans="1:13">
      <c r="A214" s="65">
        <v>207</v>
      </c>
      <c r="B214" s="41"/>
      <c r="C214" s="41"/>
      <c r="D214" s="41"/>
      <c r="E214" s="66" t="s">
        <v>128</v>
      </c>
      <c r="F214" s="43"/>
      <c r="G214" s="71"/>
      <c r="H214" s="72"/>
      <c r="I214" s="59" t="e">
        <f t="shared" si="7"/>
        <v>#DIV/0!</v>
      </c>
      <c r="J214" s="42"/>
      <c r="K214" s="42"/>
      <c r="M214" s="41"/>
    </row>
    <row r="215" spans="1:13">
      <c r="A215" s="24">
        <v>208</v>
      </c>
      <c r="B215" s="41"/>
      <c r="C215" s="41"/>
      <c r="D215" s="41"/>
      <c r="E215" s="66" t="s">
        <v>128</v>
      </c>
      <c r="F215" s="43"/>
      <c r="G215" s="71"/>
      <c r="H215" s="72"/>
      <c r="I215" s="59" t="e">
        <f t="shared" si="7"/>
        <v>#DIV/0!</v>
      </c>
      <c r="J215" s="42"/>
      <c r="K215" s="42"/>
      <c r="M215" s="41"/>
    </row>
    <row r="216" spans="1:13">
      <c r="A216" s="24">
        <v>209</v>
      </c>
      <c r="B216" s="41"/>
      <c r="C216" s="41"/>
      <c r="D216" s="41"/>
      <c r="E216" s="66" t="s">
        <v>128</v>
      </c>
      <c r="F216" s="43"/>
      <c r="G216" s="71"/>
      <c r="H216" s="72"/>
      <c r="I216" s="33" t="e">
        <f t="shared" si="7"/>
        <v>#DIV/0!</v>
      </c>
      <c r="J216" s="42"/>
      <c r="K216" s="42"/>
      <c r="M216" s="41"/>
    </row>
    <row r="217" spans="1:13">
      <c r="A217" s="24">
        <v>210</v>
      </c>
      <c r="B217" s="41"/>
      <c r="C217" s="41"/>
      <c r="D217" s="41"/>
      <c r="E217" s="66" t="s">
        <v>128</v>
      </c>
      <c r="F217" s="43"/>
      <c r="G217" s="71"/>
      <c r="H217" s="72"/>
      <c r="I217" s="33" t="e">
        <f t="shared" si="7"/>
        <v>#DIV/0!</v>
      </c>
      <c r="J217" s="42"/>
      <c r="K217" s="42"/>
      <c r="M217" s="41"/>
    </row>
    <row r="218" spans="1:13">
      <c r="A218" s="24">
        <v>211</v>
      </c>
      <c r="B218" s="41"/>
      <c r="C218" s="41"/>
      <c r="D218" s="41"/>
      <c r="E218" s="66" t="s">
        <v>128</v>
      </c>
      <c r="F218" s="43"/>
      <c r="G218" s="71"/>
      <c r="H218" s="72"/>
      <c r="I218" s="33" t="e">
        <f t="shared" si="7"/>
        <v>#DIV/0!</v>
      </c>
      <c r="J218" s="42"/>
      <c r="K218" s="42"/>
      <c r="M218" s="41"/>
    </row>
    <row r="219" spans="1:13">
      <c r="A219" s="24">
        <v>212</v>
      </c>
      <c r="B219" s="41"/>
      <c r="C219" s="41"/>
      <c r="D219" s="41"/>
      <c r="E219" s="66" t="s">
        <v>128</v>
      </c>
      <c r="F219" s="43"/>
      <c r="G219" s="71"/>
      <c r="H219" s="72"/>
      <c r="I219" s="33" t="e">
        <f t="shared" si="7"/>
        <v>#DIV/0!</v>
      </c>
      <c r="J219" s="42"/>
      <c r="K219" s="42"/>
      <c r="M219" s="41"/>
    </row>
    <row r="220" spans="1:13">
      <c r="A220" s="24">
        <v>213</v>
      </c>
      <c r="B220" s="41"/>
      <c r="C220" s="41"/>
      <c r="D220" s="41"/>
      <c r="E220" s="66" t="s">
        <v>128</v>
      </c>
      <c r="F220" s="43"/>
      <c r="G220" s="71"/>
      <c r="H220" s="72"/>
      <c r="I220" s="59" t="e">
        <f t="shared" si="7"/>
        <v>#DIV/0!</v>
      </c>
      <c r="J220" s="42"/>
      <c r="K220" s="42"/>
      <c r="M220" s="41"/>
    </row>
    <row r="221" spans="1:13">
      <c r="A221" s="24">
        <v>214</v>
      </c>
      <c r="B221" s="41"/>
      <c r="C221" s="41"/>
      <c r="D221" s="41"/>
      <c r="E221" s="66" t="s">
        <v>128</v>
      </c>
      <c r="F221" s="43"/>
      <c r="G221" s="71"/>
      <c r="H221" s="72"/>
      <c r="I221" s="59" t="e">
        <f t="shared" si="7"/>
        <v>#DIV/0!</v>
      </c>
      <c r="J221" s="42"/>
      <c r="K221" s="42"/>
      <c r="M221" s="41"/>
    </row>
    <row r="222" spans="1:13">
      <c r="A222" s="24">
        <v>215</v>
      </c>
      <c r="B222" s="41"/>
      <c r="C222" s="41"/>
      <c r="D222" s="41"/>
      <c r="E222" s="66" t="s">
        <v>128</v>
      </c>
      <c r="F222" s="43"/>
      <c r="G222" s="71"/>
      <c r="H222" s="72"/>
      <c r="I222" s="33" t="e">
        <f t="shared" si="7"/>
        <v>#DIV/0!</v>
      </c>
      <c r="J222" s="42"/>
      <c r="K222" s="42"/>
      <c r="M222" s="41"/>
    </row>
    <row r="223" spans="1:13">
      <c r="A223" s="65">
        <v>216</v>
      </c>
      <c r="B223" s="41"/>
      <c r="C223" s="41"/>
      <c r="D223" s="41"/>
      <c r="E223" s="66" t="s">
        <v>128</v>
      </c>
      <c r="F223" s="43"/>
      <c r="G223" s="71"/>
      <c r="H223" s="72"/>
      <c r="I223" s="59" t="e">
        <f t="shared" si="7"/>
        <v>#DIV/0!</v>
      </c>
      <c r="J223" s="42"/>
      <c r="K223" s="42"/>
      <c r="M223" s="41"/>
    </row>
    <row r="224" spans="1:13">
      <c r="A224" s="65">
        <v>217</v>
      </c>
      <c r="B224" s="41"/>
      <c r="C224" s="41"/>
      <c r="D224" s="41"/>
      <c r="E224" s="66" t="s">
        <v>128</v>
      </c>
      <c r="F224" s="43"/>
      <c r="G224" s="71"/>
      <c r="H224" s="72"/>
      <c r="I224" s="59" t="e">
        <f t="shared" si="7"/>
        <v>#DIV/0!</v>
      </c>
      <c r="J224" s="42"/>
      <c r="K224" s="42"/>
      <c r="M224" s="41"/>
    </row>
    <row r="225" spans="1:13">
      <c r="A225" s="24">
        <v>218</v>
      </c>
      <c r="B225" s="41"/>
      <c r="C225" s="41"/>
      <c r="D225" s="41"/>
      <c r="E225" s="66" t="s">
        <v>128</v>
      </c>
      <c r="F225" s="43"/>
      <c r="G225" s="71"/>
      <c r="H225" s="72"/>
      <c r="I225" s="33" t="e">
        <f t="shared" si="7"/>
        <v>#DIV/0!</v>
      </c>
      <c r="J225" s="42"/>
      <c r="K225" s="42"/>
      <c r="M225" s="41"/>
    </row>
    <row r="226" spans="1:13">
      <c r="A226" s="24">
        <v>219</v>
      </c>
      <c r="B226" s="41"/>
      <c r="C226" s="41"/>
      <c r="D226" s="41"/>
      <c r="E226" s="66" t="s">
        <v>128</v>
      </c>
      <c r="F226" s="43"/>
      <c r="G226" s="71"/>
      <c r="H226" s="72"/>
      <c r="I226" s="33" t="e">
        <f t="shared" si="7"/>
        <v>#DIV/0!</v>
      </c>
      <c r="J226" s="42"/>
      <c r="K226" s="42"/>
      <c r="M226" s="41"/>
    </row>
    <row r="227" spans="1:13">
      <c r="A227" s="24">
        <v>220</v>
      </c>
      <c r="B227" s="41"/>
      <c r="C227" s="41"/>
      <c r="D227" s="41"/>
      <c r="E227" s="66" t="s">
        <v>128</v>
      </c>
      <c r="F227" s="43"/>
      <c r="G227" s="71"/>
      <c r="H227" s="72"/>
      <c r="I227" s="33" t="e">
        <f t="shared" ref="I227:I290" si="8">G227/H227</f>
        <v>#DIV/0!</v>
      </c>
      <c r="J227" s="42"/>
      <c r="K227" s="42"/>
      <c r="M227" s="41"/>
    </row>
    <row r="228" spans="1:13">
      <c r="A228" s="24">
        <v>221</v>
      </c>
      <c r="B228" s="41"/>
      <c r="C228" s="41"/>
      <c r="D228" s="41"/>
      <c r="E228" s="66" t="s">
        <v>128</v>
      </c>
      <c r="F228" s="43"/>
      <c r="G228" s="71"/>
      <c r="H228" s="72"/>
      <c r="I228" s="33" t="e">
        <f t="shared" si="8"/>
        <v>#DIV/0!</v>
      </c>
      <c r="J228" s="42"/>
      <c r="K228" s="42"/>
      <c r="M228" s="41"/>
    </row>
    <row r="229" spans="1:13">
      <c r="A229" s="24">
        <v>222</v>
      </c>
      <c r="B229" s="41"/>
      <c r="C229" s="41"/>
      <c r="D229" s="41"/>
      <c r="E229" s="66" t="s">
        <v>128</v>
      </c>
      <c r="F229" s="43"/>
      <c r="G229" s="71"/>
      <c r="H229" s="72"/>
      <c r="I229" s="59" t="e">
        <f t="shared" si="8"/>
        <v>#DIV/0!</v>
      </c>
      <c r="J229" s="42"/>
      <c r="K229" s="42"/>
      <c r="M229" s="41"/>
    </row>
    <row r="230" spans="1:13">
      <c r="A230" s="24">
        <v>223</v>
      </c>
      <c r="B230" s="41"/>
      <c r="C230" s="41"/>
      <c r="D230" s="41"/>
      <c r="E230" s="66" t="s">
        <v>128</v>
      </c>
      <c r="F230" s="43"/>
      <c r="G230" s="71"/>
      <c r="H230" s="72"/>
      <c r="I230" s="59" t="e">
        <f t="shared" si="8"/>
        <v>#DIV/0!</v>
      </c>
      <c r="J230" s="42"/>
      <c r="K230" s="42"/>
      <c r="M230" s="41"/>
    </row>
    <row r="231" spans="1:13">
      <c r="A231" s="24">
        <v>224</v>
      </c>
      <c r="B231" s="41"/>
      <c r="C231" s="41"/>
      <c r="D231" s="41"/>
      <c r="E231" s="66" t="s">
        <v>128</v>
      </c>
      <c r="F231" s="43"/>
      <c r="G231" s="71"/>
      <c r="H231" s="72"/>
      <c r="I231" s="33" t="e">
        <f t="shared" si="8"/>
        <v>#DIV/0!</v>
      </c>
      <c r="J231" s="42"/>
      <c r="K231" s="42"/>
      <c r="M231" s="41"/>
    </row>
    <row r="232" spans="1:13">
      <c r="A232" s="24">
        <v>225</v>
      </c>
      <c r="B232" s="41"/>
      <c r="C232" s="41"/>
      <c r="D232" s="41"/>
      <c r="E232" s="66" t="s">
        <v>128</v>
      </c>
      <c r="F232" s="43"/>
      <c r="G232" s="71"/>
      <c r="H232" s="72"/>
      <c r="I232" s="59" t="e">
        <f t="shared" si="8"/>
        <v>#DIV/0!</v>
      </c>
      <c r="J232" s="42"/>
      <c r="K232" s="42"/>
      <c r="M232" s="41"/>
    </row>
    <row r="233" spans="1:13">
      <c r="A233" s="65">
        <v>226</v>
      </c>
      <c r="B233" s="41"/>
      <c r="C233" s="41"/>
      <c r="D233" s="41"/>
      <c r="E233" s="66" t="s">
        <v>128</v>
      </c>
      <c r="F233" s="43"/>
      <c r="G233" s="71"/>
      <c r="H233" s="72"/>
      <c r="I233" s="59" t="e">
        <f t="shared" si="8"/>
        <v>#DIV/0!</v>
      </c>
      <c r="J233" s="42"/>
      <c r="K233" s="42"/>
      <c r="M233" s="41"/>
    </row>
    <row r="234" spans="1:13">
      <c r="A234" s="65">
        <v>227</v>
      </c>
      <c r="B234" s="41"/>
      <c r="C234" s="41"/>
      <c r="D234" s="41"/>
      <c r="E234" s="66" t="s">
        <v>128</v>
      </c>
      <c r="F234" s="43"/>
      <c r="G234" s="71"/>
      <c r="H234" s="72"/>
      <c r="I234" s="33" t="e">
        <f t="shared" si="8"/>
        <v>#DIV/0!</v>
      </c>
      <c r="J234" s="42"/>
      <c r="K234" s="42"/>
      <c r="M234" s="41"/>
    </row>
    <row r="235" spans="1:13">
      <c r="A235" s="24">
        <v>228</v>
      </c>
      <c r="B235" s="41"/>
      <c r="C235" s="41"/>
      <c r="D235" s="41"/>
      <c r="E235" s="66" t="s">
        <v>128</v>
      </c>
      <c r="F235" s="43"/>
      <c r="G235" s="71"/>
      <c r="H235" s="72"/>
      <c r="I235" s="33" t="e">
        <f t="shared" si="8"/>
        <v>#DIV/0!</v>
      </c>
      <c r="J235" s="42"/>
      <c r="K235" s="42"/>
      <c r="M235" s="41"/>
    </row>
    <row r="236" spans="1:13">
      <c r="A236" s="24">
        <v>229</v>
      </c>
      <c r="B236" s="41"/>
      <c r="C236" s="41"/>
      <c r="D236" s="41"/>
      <c r="E236" s="66" t="s">
        <v>128</v>
      </c>
      <c r="F236" s="43"/>
      <c r="G236" s="71"/>
      <c r="H236" s="72"/>
      <c r="I236" s="33" t="e">
        <f t="shared" si="8"/>
        <v>#DIV/0!</v>
      </c>
      <c r="J236" s="42"/>
      <c r="K236" s="42"/>
      <c r="M236" s="41"/>
    </row>
    <row r="237" spans="1:13">
      <c r="A237" s="24">
        <v>230</v>
      </c>
      <c r="B237" s="41"/>
      <c r="C237" s="41"/>
      <c r="D237" s="41"/>
      <c r="E237" s="66" t="s">
        <v>128</v>
      </c>
      <c r="F237" s="43"/>
      <c r="G237" s="71"/>
      <c r="H237" s="72"/>
      <c r="I237" s="33" t="e">
        <f t="shared" si="8"/>
        <v>#DIV/0!</v>
      </c>
      <c r="J237" s="42"/>
      <c r="K237" s="42"/>
      <c r="M237" s="41"/>
    </row>
    <row r="238" spans="1:13">
      <c r="A238" s="24">
        <v>231</v>
      </c>
      <c r="B238" s="41"/>
      <c r="C238" s="41"/>
      <c r="D238" s="41"/>
      <c r="E238" s="66" t="s">
        <v>128</v>
      </c>
      <c r="F238" s="43"/>
      <c r="G238" s="71"/>
      <c r="H238" s="72"/>
      <c r="I238" s="59" t="e">
        <f t="shared" si="8"/>
        <v>#DIV/0!</v>
      </c>
      <c r="J238" s="42"/>
      <c r="K238" s="42"/>
      <c r="M238" s="41"/>
    </row>
    <row r="239" spans="1:13">
      <c r="A239" s="24">
        <v>232</v>
      </c>
      <c r="B239" s="41"/>
      <c r="C239" s="41"/>
      <c r="D239" s="41"/>
      <c r="E239" s="66" t="s">
        <v>128</v>
      </c>
      <c r="F239" s="43"/>
      <c r="G239" s="71"/>
      <c r="H239" s="72"/>
      <c r="I239" s="59" t="e">
        <f t="shared" si="8"/>
        <v>#DIV/0!</v>
      </c>
      <c r="J239" s="42"/>
      <c r="K239" s="42"/>
      <c r="M239" s="41"/>
    </row>
    <row r="240" spans="1:13">
      <c r="A240" s="24">
        <v>233</v>
      </c>
      <c r="B240" s="41"/>
      <c r="C240" s="41"/>
      <c r="D240" s="41"/>
      <c r="E240" s="66" t="s">
        <v>128</v>
      </c>
      <c r="F240" s="43"/>
      <c r="G240" s="71"/>
      <c r="H240" s="72"/>
      <c r="I240" s="33" t="e">
        <f t="shared" si="8"/>
        <v>#DIV/0!</v>
      </c>
      <c r="J240" s="42"/>
      <c r="K240" s="42"/>
      <c r="M240" s="41"/>
    </row>
    <row r="241" spans="1:13">
      <c r="A241" s="24">
        <v>234</v>
      </c>
      <c r="B241" s="41"/>
      <c r="C241" s="41"/>
      <c r="D241" s="41"/>
      <c r="E241" s="66" t="s">
        <v>128</v>
      </c>
      <c r="F241" s="43"/>
      <c r="G241" s="71"/>
      <c r="H241" s="72"/>
      <c r="I241" s="59" t="e">
        <f t="shared" si="8"/>
        <v>#DIV/0!</v>
      </c>
      <c r="J241" s="42"/>
      <c r="K241" s="42"/>
      <c r="M241" s="41"/>
    </row>
    <row r="242" spans="1:13">
      <c r="A242" s="24">
        <v>235</v>
      </c>
      <c r="B242" s="41"/>
      <c r="C242" s="41"/>
      <c r="D242" s="41"/>
      <c r="E242" s="66" t="s">
        <v>128</v>
      </c>
      <c r="F242" s="43"/>
      <c r="G242" s="71"/>
      <c r="H242" s="72"/>
      <c r="I242" s="59" t="e">
        <f t="shared" si="8"/>
        <v>#DIV/0!</v>
      </c>
      <c r="J242" s="42"/>
      <c r="K242" s="42"/>
      <c r="M242" s="41"/>
    </row>
    <row r="243" spans="1:13">
      <c r="A243" s="65">
        <v>236</v>
      </c>
      <c r="B243" s="41"/>
      <c r="C243" s="41"/>
      <c r="D243" s="41"/>
      <c r="E243" s="66" t="s">
        <v>128</v>
      </c>
      <c r="F243" s="43"/>
      <c r="G243" s="71"/>
      <c r="H243" s="72"/>
      <c r="I243" s="33" t="e">
        <f t="shared" si="8"/>
        <v>#DIV/0!</v>
      </c>
      <c r="J243" s="42"/>
      <c r="K243" s="42"/>
      <c r="M243" s="41"/>
    </row>
    <row r="244" spans="1:13">
      <c r="A244" s="65">
        <v>237</v>
      </c>
      <c r="B244" s="41"/>
      <c r="C244" s="41"/>
      <c r="D244" s="41"/>
      <c r="E244" s="66" t="s">
        <v>128</v>
      </c>
      <c r="F244" s="43"/>
      <c r="G244" s="71"/>
      <c r="H244" s="72"/>
      <c r="I244" s="33" t="e">
        <f t="shared" si="8"/>
        <v>#DIV/0!</v>
      </c>
      <c r="J244" s="42"/>
      <c r="K244" s="42"/>
      <c r="M244" s="41"/>
    </row>
    <row r="245" spans="1:13">
      <c r="A245" s="24">
        <v>238</v>
      </c>
      <c r="B245" s="41"/>
      <c r="C245" s="41"/>
      <c r="D245" s="41"/>
      <c r="E245" s="66" t="s">
        <v>128</v>
      </c>
      <c r="F245" s="43"/>
      <c r="G245" s="71"/>
      <c r="H245" s="72"/>
      <c r="I245" s="33" t="e">
        <f t="shared" si="8"/>
        <v>#DIV/0!</v>
      </c>
      <c r="J245" s="42"/>
      <c r="K245" s="42"/>
      <c r="M245" s="41"/>
    </row>
    <row r="246" spans="1:13">
      <c r="A246" s="24">
        <v>239</v>
      </c>
      <c r="B246" s="41"/>
      <c r="C246" s="41"/>
      <c r="D246" s="41"/>
      <c r="E246" s="66" t="s">
        <v>128</v>
      </c>
      <c r="F246" s="43"/>
      <c r="G246" s="71"/>
      <c r="H246" s="72"/>
      <c r="I246" s="33" t="e">
        <f t="shared" si="8"/>
        <v>#DIV/0!</v>
      </c>
      <c r="J246" s="42"/>
      <c r="K246" s="42"/>
      <c r="M246" s="41"/>
    </row>
    <row r="247" spans="1:13">
      <c r="A247" s="24">
        <v>240</v>
      </c>
      <c r="B247" s="41"/>
      <c r="C247" s="41"/>
      <c r="D247" s="41"/>
      <c r="E247" s="66" t="s">
        <v>128</v>
      </c>
      <c r="F247" s="43"/>
      <c r="G247" s="71"/>
      <c r="H247" s="72"/>
      <c r="I247" s="59" t="e">
        <f t="shared" si="8"/>
        <v>#DIV/0!</v>
      </c>
      <c r="J247" s="42"/>
      <c r="K247" s="42"/>
      <c r="M247" s="41"/>
    </row>
    <row r="248" spans="1:13">
      <c r="A248" s="24">
        <v>241</v>
      </c>
      <c r="B248" s="41"/>
      <c r="C248" s="41"/>
      <c r="D248" s="41"/>
      <c r="E248" s="66" t="s">
        <v>128</v>
      </c>
      <c r="F248" s="43"/>
      <c r="G248" s="71"/>
      <c r="H248" s="72"/>
      <c r="I248" s="59" t="e">
        <f t="shared" si="8"/>
        <v>#DIV/0!</v>
      </c>
      <c r="J248" s="42"/>
      <c r="K248" s="42"/>
      <c r="M248" s="41"/>
    </row>
    <row r="249" spans="1:13">
      <c r="A249" s="24">
        <v>242</v>
      </c>
      <c r="B249" s="41"/>
      <c r="C249" s="41"/>
      <c r="D249" s="41"/>
      <c r="E249" s="66" t="s">
        <v>128</v>
      </c>
      <c r="F249" s="43"/>
      <c r="G249" s="71"/>
      <c r="H249" s="72"/>
      <c r="I249" s="33" t="e">
        <f t="shared" si="8"/>
        <v>#DIV/0!</v>
      </c>
      <c r="J249" s="42"/>
      <c r="K249" s="42"/>
      <c r="M249" s="41"/>
    </row>
    <row r="250" spans="1:13">
      <c r="A250" s="24">
        <v>243</v>
      </c>
      <c r="B250" s="41"/>
      <c r="C250" s="41"/>
      <c r="D250" s="41"/>
      <c r="E250" s="66" t="s">
        <v>128</v>
      </c>
      <c r="F250" s="43"/>
      <c r="G250" s="71"/>
      <c r="H250" s="72"/>
      <c r="I250" s="59" t="e">
        <f t="shared" si="8"/>
        <v>#DIV/0!</v>
      </c>
      <c r="J250" s="42"/>
      <c r="K250" s="42"/>
      <c r="M250" s="41"/>
    </row>
    <row r="251" spans="1:13">
      <c r="A251" s="24">
        <v>244</v>
      </c>
      <c r="B251" s="41"/>
      <c r="C251" s="41"/>
      <c r="D251" s="41"/>
      <c r="E251" s="66" t="s">
        <v>128</v>
      </c>
      <c r="F251" s="43"/>
      <c r="G251" s="71"/>
      <c r="H251" s="72"/>
      <c r="I251" s="59" t="e">
        <f t="shared" si="8"/>
        <v>#DIV/0!</v>
      </c>
      <c r="J251" s="42"/>
      <c r="K251" s="42"/>
      <c r="M251" s="41"/>
    </row>
    <row r="252" spans="1:13">
      <c r="A252" s="24">
        <v>245</v>
      </c>
      <c r="B252" s="41"/>
      <c r="C252" s="41"/>
      <c r="D252" s="41"/>
      <c r="E252" s="66" t="s">
        <v>128</v>
      </c>
      <c r="F252" s="43"/>
      <c r="G252" s="71"/>
      <c r="H252" s="72"/>
      <c r="I252" s="33" t="e">
        <f t="shared" si="8"/>
        <v>#DIV/0!</v>
      </c>
      <c r="J252" s="42"/>
      <c r="K252" s="42"/>
      <c r="M252" s="41"/>
    </row>
    <row r="253" spans="1:13">
      <c r="A253" s="65">
        <v>246</v>
      </c>
      <c r="B253" s="41"/>
      <c r="C253" s="41"/>
      <c r="D253" s="41"/>
      <c r="E253" s="66" t="s">
        <v>128</v>
      </c>
      <c r="F253" s="43"/>
      <c r="G253" s="71"/>
      <c r="H253" s="72"/>
      <c r="I253" s="33" t="e">
        <f t="shared" si="8"/>
        <v>#DIV/0!</v>
      </c>
      <c r="J253" s="42"/>
      <c r="K253" s="42"/>
      <c r="M253" s="41"/>
    </row>
    <row r="254" spans="1:13">
      <c r="A254" s="65">
        <v>247</v>
      </c>
      <c r="B254" s="41"/>
      <c r="C254" s="41"/>
      <c r="D254" s="41"/>
      <c r="E254" s="66" t="s">
        <v>128</v>
      </c>
      <c r="F254" s="43"/>
      <c r="G254" s="71"/>
      <c r="H254" s="72"/>
      <c r="I254" s="33" t="e">
        <f t="shared" si="8"/>
        <v>#DIV/0!</v>
      </c>
      <c r="J254" s="42"/>
      <c r="K254" s="42"/>
      <c r="M254" s="41"/>
    </row>
    <row r="255" spans="1:13">
      <c r="A255" s="24">
        <v>248</v>
      </c>
      <c r="B255" s="41"/>
      <c r="C255" s="41"/>
      <c r="D255" s="41"/>
      <c r="E255" s="66" t="s">
        <v>128</v>
      </c>
      <c r="F255" s="43"/>
      <c r="G255" s="71"/>
      <c r="H255" s="72"/>
      <c r="I255" s="33" t="e">
        <f t="shared" si="8"/>
        <v>#DIV/0!</v>
      </c>
      <c r="J255" s="42"/>
      <c r="K255" s="42"/>
      <c r="M255" s="41"/>
    </row>
    <row r="256" spans="1:13">
      <c r="A256" s="24">
        <v>249</v>
      </c>
      <c r="B256" s="41"/>
      <c r="C256" s="41"/>
      <c r="D256" s="41"/>
      <c r="E256" s="66" t="s">
        <v>128</v>
      </c>
      <c r="F256" s="43"/>
      <c r="G256" s="71"/>
      <c r="H256" s="72"/>
      <c r="I256" s="59" t="e">
        <f t="shared" si="8"/>
        <v>#DIV/0!</v>
      </c>
      <c r="J256" s="42"/>
      <c r="K256" s="42"/>
      <c r="M256" s="41"/>
    </row>
    <row r="257" spans="1:13">
      <c r="A257" s="24">
        <v>250</v>
      </c>
      <c r="B257" s="41"/>
      <c r="C257" s="41"/>
      <c r="D257" s="41"/>
      <c r="E257" s="66" t="s">
        <v>128</v>
      </c>
      <c r="F257" s="43"/>
      <c r="G257" s="71"/>
      <c r="H257" s="72"/>
      <c r="I257" s="59" t="e">
        <f t="shared" si="8"/>
        <v>#DIV/0!</v>
      </c>
      <c r="J257" s="42"/>
      <c r="K257" s="42"/>
      <c r="M257" s="41"/>
    </row>
    <row r="258" spans="1:13">
      <c r="A258" s="24">
        <v>251</v>
      </c>
      <c r="B258" s="41"/>
      <c r="C258" s="41"/>
      <c r="D258" s="41"/>
      <c r="E258" s="66" t="s">
        <v>128</v>
      </c>
      <c r="F258" s="43"/>
      <c r="G258" s="71"/>
      <c r="H258" s="72"/>
      <c r="I258" s="33" t="e">
        <f t="shared" si="8"/>
        <v>#DIV/0!</v>
      </c>
      <c r="J258" s="42"/>
      <c r="K258" s="42"/>
      <c r="M258" s="41"/>
    </row>
    <row r="259" spans="1:13">
      <c r="A259" s="24">
        <v>252</v>
      </c>
      <c r="B259" s="41"/>
      <c r="C259" s="41"/>
      <c r="D259" s="41"/>
      <c r="E259" s="66" t="s">
        <v>128</v>
      </c>
      <c r="F259" s="43"/>
      <c r="G259" s="71"/>
      <c r="H259" s="72"/>
      <c r="I259" s="59" t="e">
        <f t="shared" si="8"/>
        <v>#DIV/0!</v>
      </c>
      <c r="J259" s="42"/>
      <c r="K259" s="42"/>
      <c r="M259" s="41"/>
    </row>
    <row r="260" spans="1:13">
      <c r="A260" s="24">
        <v>253</v>
      </c>
      <c r="B260" s="41"/>
      <c r="C260" s="41"/>
      <c r="D260" s="41"/>
      <c r="E260" s="66" t="s">
        <v>128</v>
      </c>
      <c r="F260" s="43"/>
      <c r="G260" s="71"/>
      <c r="H260" s="72"/>
      <c r="I260" s="59" t="e">
        <f t="shared" si="8"/>
        <v>#DIV/0!</v>
      </c>
      <c r="J260" s="42"/>
      <c r="K260" s="42"/>
      <c r="M260" s="41"/>
    </row>
    <row r="261" spans="1:13">
      <c r="A261" s="24">
        <v>254</v>
      </c>
      <c r="B261" s="41"/>
      <c r="C261" s="41"/>
      <c r="D261" s="41"/>
      <c r="E261" s="66" t="s">
        <v>128</v>
      </c>
      <c r="F261" s="43"/>
      <c r="G261" s="71"/>
      <c r="H261" s="72"/>
      <c r="I261" s="33" t="e">
        <f t="shared" si="8"/>
        <v>#DIV/0!</v>
      </c>
      <c r="J261" s="42"/>
      <c r="K261" s="42"/>
      <c r="M261" s="41"/>
    </row>
    <row r="262" spans="1:13">
      <c r="A262" s="24">
        <v>255</v>
      </c>
      <c r="B262" s="41"/>
      <c r="C262" s="41"/>
      <c r="D262" s="41"/>
      <c r="E262" s="66" t="s">
        <v>128</v>
      </c>
      <c r="F262" s="43"/>
      <c r="G262" s="71"/>
      <c r="H262" s="72"/>
      <c r="I262" s="33" t="e">
        <f t="shared" si="8"/>
        <v>#DIV/0!</v>
      </c>
      <c r="J262" s="42"/>
      <c r="K262" s="42"/>
      <c r="M262" s="41"/>
    </row>
    <row r="263" spans="1:13">
      <c r="A263" s="65">
        <v>256</v>
      </c>
      <c r="B263" s="41"/>
      <c r="C263" s="41"/>
      <c r="D263" s="41"/>
      <c r="E263" s="66" t="s">
        <v>128</v>
      </c>
      <c r="F263" s="43"/>
      <c r="G263" s="71"/>
      <c r="H263" s="72"/>
      <c r="I263" s="33" t="e">
        <f t="shared" si="8"/>
        <v>#DIV/0!</v>
      </c>
      <c r="J263" s="42"/>
      <c r="K263" s="42"/>
      <c r="M263" s="41"/>
    </row>
    <row r="264" spans="1:13">
      <c r="A264" s="65">
        <v>257</v>
      </c>
      <c r="B264" s="41"/>
      <c r="C264" s="41"/>
      <c r="D264" s="41"/>
      <c r="E264" s="66" t="s">
        <v>128</v>
      </c>
      <c r="F264" s="43"/>
      <c r="G264" s="71"/>
      <c r="H264" s="72"/>
      <c r="I264" s="33" t="e">
        <f t="shared" si="8"/>
        <v>#DIV/0!</v>
      </c>
      <c r="J264" s="42"/>
      <c r="K264" s="42"/>
      <c r="M264" s="41"/>
    </row>
    <row r="265" spans="1:13">
      <c r="A265" s="24">
        <v>258</v>
      </c>
      <c r="B265" s="41"/>
      <c r="C265" s="41"/>
      <c r="D265" s="41"/>
      <c r="E265" s="66" t="s">
        <v>128</v>
      </c>
      <c r="F265" s="43"/>
      <c r="G265" s="71"/>
      <c r="H265" s="72"/>
      <c r="I265" s="59" t="e">
        <f t="shared" si="8"/>
        <v>#DIV/0!</v>
      </c>
      <c r="J265" s="42"/>
      <c r="K265" s="42"/>
      <c r="M265" s="41"/>
    </row>
    <row r="266" spans="1:13">
      <c r="A266" s="24">
        <v>259</v>
      </c>
      <c r="B266" s="41"/>
      <c r="C266" s="41"/>
      <c r="D266" s="41"/>
      <c r="E266" s="66" t="s">
        <v>128</v>
      </c>
      <c r="F266" s="43"/>
      <c r="G266" s="71"/>
      <c r="H266" s="72"/>
      <c r="I266" s="59" t="e">
        <f t="shared" si="8"/>
        <v>#DIV/0!</v>
      </c>
      <c r="J266" s="42"/>
      <c r="K266" s="42"/>
      <c r="M266" s="41"/>
    </row>
    <row r="267" spans="1:13">
      <c r="A267" s="24">
        <v>260</v>
      </c>
      <c r="B267" s="41"/>
      <c r="C267" s="41"/>
      <c r="D267" s="41"/>
      <c r="E267" s="66" t="s">
        <v>128</v>
      </c>
      <c r="F267" s="43"/>
      <c r="G267" s="71"/>
      <c r="H267" s="72"/>
      <c r="I267" s="33" t="e">
        <f t="shared" si="8"/>
        <v>#DIV/0!</v>
      </c>
      <c r="J267" s="42"/>
      <c r="K267" s="42"/>
      <c r="M267" s="41"/>
    </row>
    <row r="268" spans="1:13">
      <c r="A268" s="24">
        <v>261</v>
      </c>
      <c r="B268" s="41"/>
      <c r="C268" s="41"/>
      <c r="D268" s="41"/>
      <c r="E268" s="66" t="s">
        <v>128</v>
      </c>
      <c r="F268" s="43"/>
      <c r="G268" s="71"/>
      <c r="H268" s="72"/>
      <c r="I268" s="59" t="e">
        <f t="shared" si="8"/>
        <v>#DIV/0!</v>
      </c>
      <c r="J268" s="42"/>
      <c r="K268" s="42"/>
      <c r="M268" s="41"/>
    </row>
    <row r="269" spans="1:13">
      <c r="A269" s="24">
        <v>262</v>
      </c>
      <c r="B269" s="41"/>
      <c r="C269" s="41"/>
      <c r="D269" s="41"/>
      <c r="E269" s="66" t="s">
        <v>128</v>
      </c>
      <c r="F269" s="43"/>
      <c r="G269" s="71"/>
      <c r="H269" s="72"/>
      <c r="I269" s="59" t="e">
        <f t="shared" si="8"/>
        <v>#DIV/0!</v>
      </c>
      <c r="J269" s="42"/>
      <c r="K269" s="42"/>
      <c r="M269" s="41"/>
    </row>
    <row r="270" spans="1:13">
      <c r="A270" s="24">
        <v>263</v>
      </c>
      <c r="B270" s="41"/>
      <c r="C270" s="41"/>
      <c r="D270" s="41"/>
      <c r="E270" s="66" t="s">
        <v>128</v>
      </c>
      <c r="F270" s="43"/>
      <c r="G270" s="71"/>
      <c r="H270" s="72"/>
      <c r="I270" s="33" t="e">
        <f t="shared" si="8"/>
        <v>#DIV/0!</v>
      </c>
      <c r="J270" s="42"/>
      <c r="K270" s="42"/>
      <c r="M270" s="41"/>
    </row>
    <row r="271" spans="1:13">
      <c r="A271" s="24">
        <v>264</v>
      </c>
      <c r="B271" s="41"/>
      <c r="C271" s="41"/>
      <c r="D271" s="41"/>
      <c r="E271" s="66" t="s">
        <v>128</v>
      </c>
      <c r="F271" s="43"/>
      <c r="G271" s="71"/>
      <c r="H271" s="72"/>
      <c r="I271" s="33" t="e">
        <f t="shared" si="8"/>
        <v>#DIV/0!</v>
      </c>
      <c r="J271" s="42"/>
      <c r="K271" s="42"/>
      <c r="M271" s="41"/>
    </row>
    <row r="272" spans="1:13">
      <c r="A272" s="24">
        <v>265</v>
      </c>
      <c r="B272" s="41"/>
      <c r="C272" s="41"/>
      <c r="D272" s="41"/>
      <c r="E272" s="66" t="s">
        <v>128</v>
      </c>
      <c r="F272" s="43"/>
      <c r="G272" s="71"/>
      <c r="H272" s="72"/>
      <c r="I272" s="33" t="e">
        <f t="shared" si="8"/>
        <v>#DIV/0!</v>
      </c>
      <c r="J272" s="42"/>
      <c r="K272" s="42"/>
      <c r="M272" s="41"/>
    </row>
    <row r="273" spans="1:13">
      <c r="A273" s="65">
        <v>266</v>
      </c>
      <c r="B273" s="41"/>
      <c r="C273" s="41"/>
      <c r="D273" s="41"/>
      <c r="E273" s="66" t="s">
        <v>128</v>
      </c>
      <c r="F273" s="43"/>
      <c r="G273" s="71"/>
      <c r="H273" s="72"/>
      <c r="I273" s="33" t="e">
        <f t="shared" si="8"/>
        <v>#DIV/0!</v>
      </c>
      <c r="J273" s="42"/>
      <c r="K273" s="42"/>
      <c r="M273" s="41"/>
    </row>
    <row r="274" spans="1:13">
      <c r="A274" s="65">
        <v>267</v>
      </c>
      <c r="B274" s="41"/>
      <c r="C274" s="41"/>
      <c r="D274" s="41"/>
      <c r="E274" s="66" t="s">
        <v>128</v>
      </c>
      <c r="F274" s="43"/>
      <c r="G274" s="71"/>
      <c r="H274" s="72"/>
      <c r="I274" s="59" t="e">
        <f t="shared" si="8"/>
        <v>#DIV/0!</v>
      </c>
      <c r="J274" s="42"/>
      <c r="K274" s="42"/>
      <c r="M274" s="41"/>
    </row>
    <row r="275" spans="1:13">
      <c r="A275" s="24">
        <v>268</v>
      </c>
      <c r="B275" s="41"/>
      <c r="C275" s="41"/>
      <c r="D275" s="41"/>
      <c r="E275" s="66" t="s">
        <v>128</v>
      </c>
      <c r="F275" s="43"/>
      <c r="G275" s="71"/>
      <c r="H275" s="72"/>
      <c r="I275" s="59" t="e">
        <f t="shared" si="8"/>
        <v>#DIV/0!</v>
      </c>
      <c r="J275" s="42"/>
      <c r="K275" s="42"/>
      <c r="M275" s="41"/>
    </row>
    <row r="276" spans="1:13">
      <c r="A276" s="24">
        <v>269</v>
      </c>
      <c r="B276" s="41"/>
      <c r="C276" s="41"/>
      <c r="D276" s="41"/>
      <c r="E276" s="66" t="s">
        <v>128</v>
      </c>
      <c r="F276" s="43"/>
      <c r="G276" s="71"/>
      <c r="H276" s="72"/>
      <c r="I276" s="33" t="e">
        <f t="shared" si="8"/>
        <v>#DIV/0!</v>
      </c>
      <c r="J276" s="42"/>
      <c r="K276" s="42"/>
      <c r="M276" s="41"/>
    </row>
    <row r="277" spans="1:13">
      <c r="A277" s="24">
        <v>270</v>
      </c>
      <c r="B277" s="41"/>
      <c r="C277" s="41"/>
      <c r="D277" s="41"/>
      <c r="E277" s="66" t="s">
        <v>128</v>
      </c>
      <c r="F277" s="43"/>
      <c r="G277" s="71"/>
      <c r="H277" s="72"/>
      <c r="I277" s="59" t="e">
        <f t="shared" si="8"/>
        <v>#DIV/0!</v>
      </c>
      <c r="J277" s="42"/>
      <c r="K277" s="42"/>
      <c r="M277" s="41"/>
    </row>
    <row r="278" spans="1:13">
      <c r="A278" s="24">
        <v>271</v>
      </c>
      <c r="B278" s="41"/>
      <c r="C278" s="41"/>
      <c r="D278" s="41"/>
      <c r="E278" s="66" t="s">
        <v>128</v>
      </c>
      <c r="F278" s="43"/>
      <c r="G278" s="71"/>
      <c r="H278" s="72"/>
      <c r="I278" s="59" t="e">
        <f t="shared" si="8"/>
        <v>#DIV/0!</v>
      </c>
      <c r="J278" s="42"/>
      <c r="K278" s="42"/>
      <c r="M278" s="41"/>
    </row>
    <row r="279" spans="1:13">
      <c r="A279" s="24">
        <v>272</v>
      </c>
      <c r="B279" s="41"/>
      <c r="C279" s="41"/>
      <c r="D279" s="41"/>
      <c r="E279" s="66" t="s">
        <v>128</v>
      </c>
      <c r="F279" s="43"/>
      <c r="G279" s="71"/>
      <c r="H279" s="72"/>
      <c r="I279" s="33" t="e">
        <f t="shared" si="8"/>
        <v>#DIV/0!</v>
      </c>
      <c r="J279" s="42"/>
      <c r="K279" s="42"/>
      <c r="M279" s="41"/>
    </row>
    <row r="280" spans="1:13">
      <c r="A280" s="24">
        <v>273</v>
      </c>
      <c r="B280" s="41"/>
      <c r="C280" s="41"/>
      <c r="D280" s="41"/>
      <c r="E280" s="66" t="s">
        <v>128</v>
      </c>
      <c r="F280" s="43"/>
      <c r="G280" s="71"/>
      <c r="H280" s="72"/>
      <c r="I280" s="33" t="e">
        <f t="shared" si="8"/>
        <v>#DIV/0!</v>
      </c>
      <c r="J280" s="42"/>
      <c r="K280" s="42"/>
      <c r="M280" s="41"/>
    </row>
    <row r="281" spans="1:13">
      <c r="A281" s="24">
        <v>274</v>
      </c>
      <c r="B281" s="41"/>
      <c r="C281" s="41"/>
      <c r="D281" s="41"/>
      <c r="E281" s="66" t="s">
        <v>128</v>
      </c>
      <c r="F281" s="43"/>
      <c r="G281" s="71"/>
      <c r="H281" s="72"/>
      <c r="I281" s="33" t="e">
        <f t="shared" si="8"/>
        <v>#DIV/0!</v>
      </c>
      <c r="J281" s="42"/>
      <c r="K281" s="42"/>
      <c r="M281" s="41"/>
    </row>
    <row r="282" spans="1:13">
      <c r="A282" s="24">
        <v>275</v>
      </c>
      <c r="B282" s="41"/>
      <c r="C282" s="41"/>
      <c r="D282" s="41"/>
      <c r="E282" s="66" t="s">
        <v>128</v>
      </c>
      <c r="F282" s="43"/>
      <c r="G282" s="71"/>
      <c r="H282" s="72"/>
      <c r="I282" s="33" t="e">
        <f t="shared" si="8"/>
        <v>#DIV/0!</v>
      </c>
      <c r="J282" s="42"/>
      <c r="K282" s="42"/>
      <c r="M282" s="41"/>
    </row>
    <row r="283" spans="1:13">
      <c r="A283" s="65">
        <v>276</v>
      </c>
      <c r="B283" s="41"/>
      <c r="C283" s="41"/>
      <c r="D283" s="41"/>
      <c r="E283" s="66" t="s">
        <v>128</v>
      </c>
      <c r="F283" s="43"/>
      <c r="G283" s="71"/>
      <c r="H283" s="72"/>
      <c r="I283" s="59" t="e">
        <f t="shared" si="8"/>
        <v>#DIV/0!</v>
      </c>
      <c r="J283" s="42"/>
      <c r="K283" s="42"/>
      <c r="M283" s="41"/>
    </row>
    <row r="284" spans="1:13">
      <c r="A284" s="65">
        <v>277</v>
      </c>
      <c r="B284" s="41"/>
      <c r="C284" s="41"/>
      <c r="D284" s="41"/>
      <c r="E284" s="66" t="s">
        <v>128</v>
      </c>
      <c r="F284" s="43"/>
      <c r="G284" s="71"/>
      <c r="H284" s="72"/>
      <c r="I284" s="59" t="e">
        <f t="shared" si="8"/>
        <v>#DIV/0!</v>
      </c>
      <c r="J284" s="42"/>
      <c r="K284" s="42"/>
      <c r="M284" s="41"/>
    </row>
    <row r="285" spans="1:13">
      <c r="A285" s="24">
        <v>278</v>
      </c>
      <c r="B285" s="41"/>
      <c r="C285" s="41"/>
      <c r="D285" s="41"/>
      <c r="E285" s="66" t="s">
        <v>128</v>
      </c>
      <c r="F285" s="43"/>
      <c r="G285" s="71"/>
      <c r="H285" s="72"/>
      <c r="I285" s="33" t="e">
        <f t="shared" si="8"/>
        <v>#DIV/0!</v>
      </c>
      <c r="J285" s="42"/>
      <c r="K285" s="42"/>
      <c r="M285" s="41"/>
    </row>
    <row r="286" spans="1:13">
      <c r="A286" s="24">
        <v>279</v>
      </c>
      <c r="B286" s="41"/>
      <c r="C286" s="41"/>
      <c r="D286" s="41"/>
      <c r="E286" s="66" t="s">
        <v>128</v>
      </c>
      <c r="F286" s="43"/>
      <c r="G286" s="71"/>
      <c r="H286" s="72"/>
      <c r="I286" s="59" t="e">
        <f t="shared" si="8"/>
        <v>#DIV/0!</v>
      </c>
      <c r="J286" s="42"/>
      <c r="K286" s="42"/>
      <c r="M286" s="41"/>
    </row>
    <row r="287" spans="1:13">
      <c r="A287" s="24">
        <v>280</v>
      </c>
      <c r="B287" s="41"/>
      <c r="C287" s="41"/>
      <c r="D287" s="41"/>
      <c r="E287" s="66" t="s">
        <v>128</v>
      </c>
      <c r="F287" s="43"/>
      <c r="G287" s="71"/>
      <c r="H287" s="72"/>
      <c r="I287" s="59" t="e">
        <f t="shared" si="8"/>
        <v>#DIV/0!</v>
      </c>
      <c r="J287" s="42"/>
      <c r="K287" s="42"/>
      <c r="M287" s="41"/>
    </row>
    <row r="288" spans="1:13">
      <c r="A288" s="24">
        <v>281</v>
      </c>
      <c r="B288" s="41"/>
      <c r="C288" s="41"/>
      <c r="D288" s="41"/>
      <c r="E288" s="66" t="s">
        <v>128</v>
      </c>
      <c r="F288" s="43"/>
      <c r="G288" s="71"/>
      <c r="H288" s="72"/>
      <c r="I288" s="33" t="e">
        <f t="shared" si="8"/>
        <v>#DIV/0!</v>
      </c>
      <c r="J288" s="42"/>
      <c r="K288" s="42"/>
      <c r="M288" s="41"/>
    </row>
    <row r="289" spans="1:13">
      <c r="A289" s="24">
        <v>282</v>
      </c>
      <c r="B289" s="41"/>
      <c r="C289" s="41"/>
      <c r="D289" s="41"/>
      <c r="E289" s="66" t="s">
        <v>128</v>
      </c>
      <c r="F289" s="43"/>
      <c r="G289" s="71"/>
      <c r="H289" s="72"/>
      <c r="I289" s="33" t="e">
        <f t="shared" si="8"/>
        <v>#DIV/0!</v>
      </c>
      <c r="J289" s="42"/>
      <c r="K289" s="42"/>
      <c r="M289" s="41"/>
    </row>
    <row r="290" spans="1:13">
      <c r="A290" s="24">
        <v>283</v>
      </c>
      <c r="B290" s="41"/>
      <c r="C290" s="41"/>
      <c r="D290" s="41"/>
      <c r="E290" s="66" t="s">
        <v>128</v>
      </c>
      <c r="F290" s="43"/>
      <c r="G290" s="71"/>
      <c r="H290" s="72"/>
      <c r="I290" s="33" t="e">
        <f t="shared" si="8"/>
        <v>#DIV/0!</v>
      </c>
      <c r="J290" s="42"/>
      <c r="K290" s="42"/>
      <c r="M290" s="41"/>
    </row>
    <row r="291" spans="1:13">
      <c r="A291" s="24">
        <v>284</v>
      </c>
      <c r="B291" s="41"/>
      <c r="C291" s="41"/>
      <c r="D291" s="41"/>
      <c r="E291" s="66" t="s">
        <v>128</v>
      </c>
      <c r="F291" s="43"/>
      <c r="G291" s="71"/>
      <c r="H291" s="72"/>
      <c r="I291" s="33" t="e">
        <f t="shared" ref="I291:I354" si="9">G291/H291</f>
        <v>#DIV/0!</v>
      </c>
      <c r="J291" s="42"/>
      <c r="K291" s="42"/>
      <c r="M291" s="41"/>
    </row>
    <row r="292" spans="1:13">
      <c r="A292" s="24">
        <v>285</v>
      </c>
      <c r="B292" s="41"/>
      <c r="C292" s="41"/>
      <c r="D292" s="41"/>
      <c r="E292" s="66" t="s">
        <v>128</v>
      </c>
      <c r="F292" s="43"/>
      <c r="G292" s="71"/>
      <c r="H292" s="72"/>
      <c r="I292" s="59" t="e">
        <f t="shared" si="9"/>
        <v>#DIV/0!</v>
      </c>
      <c r="J292" s="42"/>
      <c r="K292" s="42"/>
      <c r="M292" s="41"/>
    </row>
    <row r="293" spans="1:13">
      <c r="A293" s="65">
        <v>286</v>
      </c>
      <c r="B293" s="41"/>
      <c r="C293" s="41"/>
      <c r="D293" s="41"/>
      <c r="E293" s="66" t="s">
        <v>128</v>
      </c>
      <c r="F293" s="43"/>
      <c r="G293" s="71"/>
      <c r="H293" s="72"/>
      <c r="I293" s="59" t="e">
        <f t="shared" si="9"/>
        <v>#DIV/0!</v>
      </c>
      <c r="J293" s="42"/>
      <c r="K293" s="42"/>
      <c r="M293" s="41"/>
    </row>
    <row r="294" spans="1:13">
      <c r="A294" s="65">
        <v>287</v>
      </c>
      <c r="B294" s="41"/>
      <c r="C294" s="41"/>
      <c r="D294" s="41"/>
      <c r="E294" s="66" t="s">
        <v>128</v>
      </c>
      <c r="F294" s="43"/>
      <c r="G294" s="71"/>
      <c r="H294" s="72"/>
      <c r="I294" s="33" t="e">
        <f t="shared" si="9"/>
        <v>#DIV/0!</v>
      </c>
      <c r="J294" s="42"/>
      <c r="K294" s="42"/>
      <c r="M294" s="41"/>
    </row>
    <row r="295" spans="1:13">
      <c r="A295" s="24">
        <v>288</v>
      </c>
      <c r="B295" s="41"/>
      <c r="C295" s="41"/>
      <c r="D295" s="41"/>
      <c r="E295" s="66" t="s">
        <v>128</v>
      </c>
      <c r="F295" s="43"/>
      <c r="G295" s="71"/>
      <c r="H295" s="72"/>
      <c r="I295" s="59" t="e">
        <f t="shared" si="9"/>
        <v>#DIV/0!</v>
      </c>
      <c r="J295" s="42"/>
      <c r="K295" s="42"/>
      <c r="M295" s="41"/>
    </row>
    <row r="296" spans="1:13">
      <c r="A296" s="24">
        <v>289</v>
      </c>
      <c r="B296" s="41"/>
      <c r="C296" s="41"/>
      <c r="D296" s="41"/>
      <c r="E296" s="66" t="s">
        <v>128</v>
      </c>
      <c r="F296" s="43"/>
      <c r="G296" s="71"/>
      <c r="H296" s="72"/>
      <c r="I296" s="59" t="e">
        <f t="shared" si="9"/>
        <v>#DIV/0!</v>
      </c>
      <c r="J296" s="42"/>
      <c r="K296" s="42"/>
      <c r="M296" s="41"/>
    </row>
    <row r="297" spans="1:13">
      <c r="A297" s="24">
        <v>290</v>
      </c>
      <c r="B297" s="41"/>
      <c r="C297" s="41"/>
      <c r="D297" s="41"/>
      <c r="E297" s="66" t="s">
        <v>128</v>
      </c>
      <c r="F297" s="43"/>
      <c r="G297" s="71"/>
      <c r="H297" s="72"/>
      <c r="I297" s="33" t="e">
        <f t="shared" si="9"/>
        <v>#DIV/0!</v>
      </c>
      <c r="J297" s="42"/>
      <c r="K297" s="42"/>
      <c r="M297" s="41"/>
    </row>
    <row r="298" spans="1:13">
      <c r="A298" s="24">
        <v>291</v>
      </c>
      <c r="B298" s="41"/>
      <c r="C298" s="41"/>
      <c r="D298" s="41"/>
      <c r="E298" s="66" t="s">
        <v>128</v>
      </c>
      <c r="F298" s="43"/>
      <c r="G298" s="71"/>
      <c r="H298" s="72"/>
      <c r="I298" s="33" t="e">
        <f t="shared" si="9"/>
        <v>#DIV/0!</v>
      </c>
      <c r="J298" s="42"/>
      <c r="K298" s="42"/>
      <c r="M298" s="41"/>
    </row>
    <row r="299" spans="1:13">
      <c r="A299" s="24">
        <v>292</v>
      </c>
      <c r="B299" s="41"/>
      <c r="C299" s="41"/>
      <c r="D299" s="41"/>
      <c r="E299" s="66" t="s">
        <v>128</v>
      </c>
      <c r="F299" s="43"/>
      <c r="G299" s="71"/>
      <c r="H299" s="72"/>
      <c r="I299" s="33" t="e">
        <f t="shared" si="9"/>
        <v>#DIV/0!</v>
      </c>
      <c r="J299" s="42"/>
      <c r="K299" s="42"/>
      <c r="M299" s="41"/>
    </row>
    <row r="300" spans="1:13">
      <c r="A300" s="24">
        <v>293</v>
      </c>
      <c r="B300" s="41"/>
      <c r="C300" s="41"/>
      <c r="D300" s="41"/>
      <c r="E300" s="66" t="s">
        <v>128</v>
      </c>
      <c r="F300" s="43"/>
      <c r="G300" s="71"/>
      <c r="H300" s="72"/>
      <c r="I300" s="33" t="e">
        <f t="shared" si="9"/>
        <v>#DIV/0!</v>
      </c>
      <c r="J300" s="42"/>
      <c r="K300" s="42"/>
      <c r="M300" s="41"/>
    </row>
    <row r="301" spans="1:13">
      <c r="A301" s="24">
        <v>294</v>
      </c>
      <c r="B301" s="41"/>
      <c r="C301" s="41"/>
      <c r="D301" s="41"/>
      <c r="E301" s="66" t="s">
        <v>128</v>
      </c>
      <c r="F301" s="43"/>
      <c r="G301" s="71"/>
      <c r="H301" s="72"/>
      <c r="I301" s="59" t="e">
        <f t="shared" si="9"/>
        <v>#DIV/0!</v>
      </c>
      <c r="J301" s="42"/>
      <c r="K301" s="42"/>
      <c r="M301" s="41"/>
    </row>
    <row r="302" spans="1:13">
      <c r="A302" s="24">
        <v>295</v>
      </c>
      <c r="B302" s="41"/>
      <c r="C302" s="41"/>
      <c r="D302" s="41"/>
      <c r="E302" s="66" t="s">
        <v>128</v>
      </c>
      <c r="F302" s="43"/>
      <c r="G302" s="71"/>
      <c r="H302" s="72"/>
      <c r="I302" s="59" t="e">
        <f t="shared" si="9"/>
        <v>#DIV/0!</v>
      </c>
      <c r="J302" s="42"/>
      <c r="K302" s="42"/>
      <c r="M302" s="41"/>
    </row>
    <row r="303" spans="1:13">
      <c r="A303" s="65">
        <v>296</v>
      </c>
      <c r="B303" s="41"/>
      <c r="C303" s="41"/>
      <c r="D303" s="41"/>
      <c r="E303" s="66" t="s">
        <v>128</v>
      </c>
      <c r="F303" s="43"/>
      <c r="G303" s="71"/>
      <c r="H303" s="72"/>
      <c r="I303" s="33" t="e">
        <f t="shared" si="9"/>
        <v>#DIV/0!</v>
      </c>
      <c r="J303" s="42"/>
      <c r="K303" s="42"/>
      <c r="M303" s="41"/>
    </row>
    <row r="304" spans="1:13">
      <c r="A304" s="65">
        <v>297</v>
      </c>
      <c r="B304" s="41"/>
      <c r="C304" s="41"/>
      <c r="D304" s="41"/>
      <c r="E304" s="66" t="s">
        <v>128</v>
      </c>
      <c r="F304" s="43"/>
      <c r="G304" s="71"/>
      <c r="H304" s="72"/>
      <c r="I304" s="59" t="e">
        <f t="shared" si="9"/>
        <v>#DIV/0!</v>
      </c>
      <c r="J304" s="42"/>
      <c r="K304" s="42"/>
      <c r="M304" s="41"/>
    </row>
    <row r="305" spans="1:13">
      <c r="A305" s="24">
        <v>298</v>
      </c>
      <c r="B305" s="41"/>
      <c r="C305" s="41"/>
      <c r="D305" s="41"/>
      <c r="E305" s="66" t="s">
        <v>128</v>
      </c>
      <c r="F305" s="43"/>
      <c r="G305" s="71"/>
      <c r="H305" s="72"/>
      <c r="I305" s="59" t="e">
        <f t="shared" si="9"/>
        <v>#DIV/0!</v>
      </c>
      <c r="J305" s="42"/>
      <c r="K305" s="42"/>
      <c r="M305" s="41"/>
    </row>
    <row r="306" spans="1:13">
      <c r="A306" s="24">
        <v>299</v>
      </c>
      <c r="B306" s="41"/>
      <c r="C306" s="41"/>
      <c r="D306" s="41"/>
      <c r="E306" s="66" t="s">
        <v>128</v>
      </c>
      <c r="F306" s="43"/>
      <c r="G306" s="71"/>
      <c r="H306" s="72"/>
      <c r="I306" s="33" t="e">
        <f t="shared" si="9"/>
        <v>#DIV/0!</v>
      </c>
      <c r="J306" s="42"/>
      <c r="K306" s="42"/>
      <c r="M306" s="41"/>
    </row>
    <row r="307" spans="1:13">
      <c r="A307" s="24">
        <v>300</v>
      </c>
      <c r="B307" s="41"/>
      <c r="C307" s="41"/>
      <c r="D307" s="41"/>
      <c r="E307" s="66" t="s">
        <v>128</v>
      </c>
      <c r="F307" s="43"/>
      <c r="G307" s="71"/>
      <c r="H307" s="72"/>
      <c r="I307" s="33" t="e">
        <f t="shared" si="9"/>
        <v>#DIV/0!</v>
      </c>
      <c r="J307" s="42"/>
      <c r="K307" s="42"/>
      <c r="M307" s="41"/>
    </row>
    <row r="308" spans="1:13">
      <c r="A308" s="24">
        <v>301</v>
      </c>
      <c r="B308" s="41"/>
      <c r="C308" s="41"/>
      <c r="D308" s="41"/>
      <c r="E308" s="66" t="s">
        <v>128</v>
      </c>
      <c r="F308" s="43"/>
      <c r="G308" s="71"/>
      <c r="H308" s="72"/>
      <c r="I308" s="33" t="e">
        <f t="shared" si="9"/>
        <v>#DIV/0!</v>
      </c>
      <c r="J308" s="42"/>
      <c r="K308" s="42"/>
      <c r="M308" s="41"/>
    </row>
    <row r="309" spans="1:13">
      <c r="A309" s="24">
        <v>302</v>
      </c>
      <c r="B309" s="41"/>
      <c r="C309" s="41"/>
      <c r="D309" s="41"/>
      <c r="E309" s="66" t="s">
        <v>128</v>
      </c>
      <c r="F309" s="43"/>
      <c r="G309" s="71"/>
      <c r="H309" s="72"/>
      <c r="I309" s="33" t="e">
        <f t="shared" si="9"/>
        <v>#DIV/0!</v>
      </c>
      <c r="J309" s="42"/>
      <c r="K309" s="42"/>
      <c r="M309" s="41"/>
    </row>
    <row r="310" spans="1:13">
      <c r="A310" s="24">
        <v>303</v>
      </c>
      <c r="B310" s="41"/>
      <c r="C310" s="41"/>
      <c r="D310" s="41"/>
      <c r="E310" s="66" t="s">
        <v>128</v>
      </c>
      <c r="F310" s="43"/>
      <c r="G310" s="71"/>
      <c r="H310" s="72"/>
      <c r="I310" s="59" t="e">
        <f t="shared" si="9"/>
        <v>#DIV/0!</v>
      </c>
      <c r="J310" s="42"/>
      <c r="K310" s="42"/>
      <c r="M310" s="41"/>
    </row>
    <row r="311" spans="1:13">
      <c r="A311" s="24">
        <v>304</v>
      </c>
      <c r="B311" s="41"/>
      <c r="C311" s="41"/>
      <c r="D311" s="41"/>
      <c r="E311" s="66" t="s">
        <v>128</v>
      </c>
      <c r="F311" s="43"/>
      <c r="G311" s="71"/>
      <c r="H311" s="72"/>
      <c r="I311" s="59" t="e">
        <f t="shared" si="9"/>
        <v>#DIV/0!</v>
      </c>
      <c r="J311" s="42"/>
      <c r="K311" s="42"/>
      <c r="M311" s="41"/>
    </row>
    <row r="312" spans="1:13">
      <c r="A312" s="24">
        <v>305</v>
      </c>
      <c r="B312" s="41"/>
      <c r="C312" s="41"/>
      <c r="D312" s="41"/>
      <c r="E312" s="66" t="s">
        <v>128</v>
      </c>
      <c r="F312" s="43"/>
      <c r="G312" s="71"/>
      <c r="H312" s="72"/>
      <c r="I312" s="33" t="e">
        <f t="shared" si="9"/>
        <v>#DIV/0!</v>
      </c>
      <c r="J312" s="42"/>
      <c r="K312" s="42"/>
      <c r="M312" s="41"/>
    </row>
    <row r="313" spans="1:13">
      <c r="A313" s="65">
        <v>306</v>
      </c>
      <c r="B313" s="41"/>
      <c r="C313" s="41"/>
      <c r="D313" s="41"/>
      <c r="E313" s="66" t="s">
        <v>128</v>
      </c>
      <c r="F313" s="43"/>
      <c r="G313" s="71"/>
      <c r="H313" s="72"/>
      <c r="I313" s="59" t="e">
        <f t="shared" si="9"/>
        <v>#DIV/0!</v>
      </c>
      <c r="J313" s="42"/>
      <c r="K313" s="42"/>
      <c r="M313" s="41"/>
    </row>
    <row r="314" spans="1:13">
      <c r="A314" s="65">
        <v>307</v>
      </c>
      <c r="B314" s="41"/>
      <c r="C314" s="41"/>
      <c r="D314" s="41"/>
      <c r="E314" s="66" t="s">
        <v>128</v>
      </c>
      <c r="F314" s="43"/>
      <c r="G314" s="71"/>
      <c r="H314" s="72"/>
      <c r="I314" s="59" t="e">
        <f t="shared" si="9"/>
        <v>#DIV/0!</v>
      </c>
      <c r="J314" s="42"/>
      <c r="K314" s="42"/>
      <c r="M314" s="41"/>
    </row>
    <row r="315" spans="1:13">
      <c r="A315" s="24">
        <v>308</v>
      </c>
      <c r="B315" s="41"/>
      <c r="C315" s="41"/>
      <c r="D315" s="41"/>
      <c r="E315" s="66" t="s">
        <v>128</v>
      </c>
      <c r="F315" s="43"/>
      <c r="G315" s="71"/>
      <c r="H315" s="72"/>
      <c r="I315" s="33" t="e">
        <f t="shared" si="9"/>
        <v>#DIV/0!</v>
      </c>
      <c r="J315" s="42"/>
      <c r="K315" s="42"/>
      <c r="M315" s="41"/>
    </row>
    <row r="316" spans="1:13">
      <c r="A316" s="24">
        <v>309</v>
      </c>
      <c r="B316" s="41"/>
      <c r="C316" s="41"/>
      <c r="D316" s="41"/>
      <c r="E316" s="66" t="s">
        <v>128</v>
      </c>
      <c r="F316" s="43"/>
      <c r="G316" s="71"/>
      <c r="H316" s="72"/>
      <c r="I316" s="33" t="e">
        <f t="shared" si="9"/>
        <v>#DIV/0!</v>
      </c>
      <c r="J316" s="42"/>
      <c r="K316" s="42"/>
      <c r="M316" s="41"/>
    </row>
    <row r="317" spans="1:13">
      <c r="A317" s="24">
        <v>310</v>
      </c>
      <c r="B317" s="41"/>
      <c r="C317" s="41"/>
      <c r="D317" s="41"/>
      <c r="E317" s="66" t="s">
        <v>128</v>
      </c>
      <c r="F317" s="43"/>
      <c r="G317" s="71"/>
      <c r="H317" s="72"/>
      <c r="I317" s="33" t="e">
        <f t="shared" si="9"/>
        <v>#DIV/0!</v>
      </c>
      <c r="J317" s="42"/>
      <c r="K317" s="42"/>
      <c r="M317" s="41"/>
    </row>
    <row r="318" spans="1:13">
      <c r="A318" s="24">
        <v>311</v>
      </c>
      <c r="B318" s="41"/>
      <c r="C318" s="41"/>
      <c r="D318" s="41"/>
      <c r="E318" s="66" t="s">
        <v>128</v>
      </c>
      <c r="F318" s="43"/>
      <c r="G318" s="71"/>
      <c r="H318" s="72"/>
      <c r="I318" s="33" t="e">
        <f t="shared" si="9"/>
        <v>#DIV/0!</v>
      </c>
      <c r="J318" s="42"/>
      <c r="K318" s="42"/>
      <c r="M318" s="41"/>
    </row>
    <row r="319" spans="1:13">
      <c r="A319" s="24">
        <v>312</v>
      </c>
      <c r="B319" s="41"/>
      <c r="C319" s="41"/>
      <c r="D319" s="41"/>
      <c r="E319" s="66" t="s">
        <v>128</v>
      </c>
      <c r="F319" s="43"/>
      <c r="G319" s="71"/>
      <c r="H319" s="72"/>
      <c r="I319" s="59" t="e">
        <f t="shared" si="9"/>
        <v>#DIV/0!</v>
      </c>
      <c r="J319" s="42"/>
      <c r="K319" s="42"/>
      <c r="M319" s="41"/>
    </row>
    <row r="320" spans="1:13">
      <c r="A320" s="24">
        <v>313</v>
      </c>
      <c r="B320" s="41"/>
      <c r="C320" s="41"/>
      <c r="D320" s="41"/>
      <c r="E320" s="66" t="s">
        <v>128</v>
      </c>
      <c r="F320" s="43"/>
      <c r="G320" s="71"/>
      <c r="H320" s="72"/>
      <c r="I320" s="59" t="e">
        <f t="shared" si="9"/>
        <v>#DIV/0!</v>
      </c>
      <c r="J320" s="42"/>
      <c r="K320" s="42"/>
      <c r="M320" s="41"/>
    </row>
    <row r="321" spans="1:13">
      <c r="A321" s="24">
        <v>314</v>
      </c>
      <c r="B321" s="41"/>
      <c r="C321" s="41"/>
      <c r="D321" s="41"/>
      <c r="E321" s="66" t="s">
        <v>128</v>
      </c>
      <c r="F321" s="43"/>
      <c r="G321" s="71"/>
      <c r="H321" s="72"/>
      <c r="I321" s="33" t="e">
        <f t="shared" si="9"/>
        <v>#DIV/0!</v>
      </c>
      <c r="J321" s="42"/>
      <c r="K321" s="42"/>
      <c r="M321" s="41"/>
    </row>
    <row r="322" spans="1:13">
      <c r="A322" s="24">
        <v>315</v>
      </c>
      <c r="B322" s="41"/>
      <c r="C322" s="41"/>
      <c r="D322" s="41"/>
      <c r="E322" s="66" t="s">
        <v>128</v>
      </c>
      <c r="F322" s="43"/>
      <c r="G322" s="71"/>
      <c r="H322" s="72"/>
      <c r="I322" s="59" t="e">
        <f t="shared" si="9"/>
        <v>#DIV/0!</v>
      </c>
      <c r="J322" s="42"/>
      <c r="K322" s="42"/>
      <c r="M322" s="41"/>
    </row>
    <row r="323" spans="1:13">
      <c r="A323" s="65">
        <v>316</v>
      </c>
      <c r="B323" s="41"/>
      <c r="C323" s="41"/>
      <c r="D323" s="41"/>
      <c r="E323" s="66" t="s">
        <v>128</v>
      </c>
      <c r="F323" s="43"/>
      <c r="G323" s="71"/>
      <c r="H323" s="72"/>
      <c r="I323" s="59" t="e">
        <f t="shared" si="9"/>
        <v>#DIV/0!</v>
      </c>
      <c r="J323" s="42"/>
      <c r="K323" s="42"/>
      <c r="M323" s="41"/>
    </row>
    <row r="324" spans="1:13">
      <c r="A324" s="65">
        <v>317</v>
      </c>
      <c r="B324" s="41"/>
      <c r="C324" s="41"/>
      <c r="D324" s="41"/>
      <c r="E324" s="66" t="s">
        <v>128</v>
      </c>
      <c r="F324" s="43"/>
      <c r="G324" s="71"/>
      <c r="H324" s="72"/>
      <c r="I324" s="33" t="e">
        <f t="shared" si="9"/>
        <v>#DIV/0!</v>
      </c>
      <c r="J324" s="42"/>
      <c r="K324" s="42"/>
      <c r="M324" s="41"/>
    </row>
    <row r="325" spans="1:13">
      <c r="A325" s="24">
        <v>318</v>
      </c>
      <c r="B325" s="41"/>
      <c r="C325" s="41"/>
      <c r="D325" s="41"/>
      <c r="E325" s="66" t="s">
        <v>128</v>
      </c>
      <c r="F325" s="43"/>
      <c r="G325" s="71"/>
      <c r="H325" s="72"/>
      <c r="I325" s="33" t="e">
        <f t="shared" si="9"/>
        <v>#DIV/0!</v>
      </c>
      <c r="J325" s="42"/>
      <c r="K325" s="42"/>
      <c r="M325" s="41"/>
    </row>
    <row r="326" spans="1:13">
      <c r="A326" s="24">
        <v>319</v>
      </c>
      <c r="B326" s="41"/>
      <c r="C326" s="41"/>
      <c r="D326" s="41"/>
      <c r="E326" s="66" t="s">
        <v>128</v>
      </c>
      <c r="F326" s="43"/>
      <c r="G326" s="71"/>
      <c r="H326" s="72"/>
      <c r="I326" s="33" t="e">
        <f t="shared" si="9"/>
        <v>#DIV/0!</v>
      </c>
      <c r="J326" s="42"/>
      <c r="K326" s="42"/>
      <c r="M326" s="41"/>
    </row>
    <row r="327" spans="1:13">
      <c r="A327" s="24">
        <v>320</v>
      </c>
      <c r="B327" s="41"/>
      <c r="C327" s="41"/>
      <c r="D327" s="41"/>
      <c r="E327" s="66" t="s">
        <v>128</v>
      </c>
      <c r="F327" s="43"/>
      <c r="G327" s="71"/>
      <c r="H327" s="72"/>
      <c r="I327" s="33" t="e">
        <f t="shared" si="9"/>
        <v>#DIV/0!</v>
      </c>
      <c r="J327" s="42"/>
      <c r="K327" s="42"/>
      <c r="M327" s="41"/>
    </row>
    <row r="328" spans="1:13">
      <c r="A328" s="24">
        <v>321</v>
      </c>
      <c r="B328" s="41"/>
      <c r="C328" s="41"/>
      <c r="D328" s="41"/>
      <c r="E328" s="66" t="s">
        <v>128</v>
      </c>
      <c r="F328" s="43"/>
      <c r="G328" s="71"/>
      <c r="H328" s="72"/>
      <c r="I328" s="59" t="e">
        <f t="shared" si="9"/>
        <v>#DIV/0!</v>
      </c>
      <c r="J328" s="42"/>
      <c r="K328" s="42"/>
      <c r="M328" s="41"/>
    </row>
    <row r="329" spans="1:13">
      <c r="A329" s="24">
        <v>322</v>
      </c>
      <c r="B329" s="41"/>
      <c r="C329" s="41"/>
      <c r="D329" s="41"/>
      <c r="E329" s="66" t="s">
        <v>128</v>
      </c>
      <c r="F329" s="43"/>
      <c r="G329" s="71"/>
      <c r="H329" s="72"/>
      <c r="I329" s="59" t="e">
        <f t="shared" si="9"/>
        <v>#DIV/0!</v>
      </c>
      <c r="J329" s="42"/>
      <c r="K329" s="42"/>
      <c r="M329" s="41"/>
    </row>
    <row r="330" spans="1:13">
      <c r="A330" s="24">
        <v>323</v>
      </c>
      <c r="B330" s="41"/>
      <c r="C330" s="41"/>
      <c r="D330" s="41"/>
      <c r="E330" s="66" t="s">
        <v>128</v>
      </c>
      <c r="F330" s="43"/>
      <c r="G330" s="71"/>
      <c r="H330" s="72"/>
      <c r="I330" s="33" t="e">
        <f t="shared" si="9"/>
        <v>#DIV/0!</v>
      </c>
      <c r="J330" s="42"/>
      <c r="K330" s="42"/>
      <c r="M330" s="41"/>
    </row>
    <row r="331" spans="1:13">
      <c r="A331" s="24">
        <v>324</v>
      </c>
      <c r="B331" s="41"/>
      <c r="C331" s="41"/>
      <c r="D331" s="41"/>
      <c r="E331" s="66" t="s">
        <v>128</v>
      </c>
      <c r="F331" s="43"/>
      <c r="G331" s="71"/>
      <c r="H331" s="72"/>
      <c r="I331" s="59" t="e">
        <f t="shared" si="9"/>
        <v>#DIV/0!</v>
      </c>
      <c r="J331" s="42"/>
      <c r="K331" s="42"/>
      <c r="M331" s="41"/>
    </row>
    <row r="332" spans="1:13">
      <c r="A332" s="24">
        <v>325</v>
      </c>
      <c r="B332" s="41"/>
      <c r="C332" s="41"/>
      <c r="D332" s="41"/>
      <c r="E332" s="66" t="s">
        <v>128</v>
      </c>
      <c r="F332" s="43"/>
      <c r="G332" s="71"/>
      <c r="H332" s="72"/>
      <c r="I332" s="59" t="e">
        <f t="shared" si="9"/>
        <v>#DIV/0!</v>
      </c>
      <c r="J332" s="42"/>
      <c r="K332" s="42"/>
      <c r="M332" s="41"/>
    </row>
    <row r="333" spans="1:13">
      <c r="A333" s="65">
        <v>326</v>
      </c>
      <c r="B333" s="41"/>
      <c r="C333" s="41"/>
      <c r="D333" s="41"/>
      <c r="E333" s="66" t="s">
        <v>128</v>
      </c>
      <c r="F333" s="43"/>
      <c r="G333" s="71"/>
      <c r="H333" s="72"/>
      <c r="I333" s="33" t="e">
        <f t="shared" si="9"/>
        <v>#DIV/0!</v>
      </c>
      <c r="J333" s="42"/>
      <c r="K333" s="42"/>
      <c r="M333" s="41"/>
    </row>
    <row r="334" spans="1:13">
      <c r="A334" s="65">
        <v>327</v>
      </c>
      <c r="B334" s="41"/>
      <c r="C334" s="41"/>
      <c r="D334" s="41"/>
      <c r="E334" s="66" t="s">
        <v>128</v>
      </c>
      <c r="F334" s="43"/>
      <c r="G334" s="71"/>
      <c r="H334" s="72"/>
      <c r="I334" s="33" t="e">
        <f t="shared" si="9"/>
        <v>#DIV/0!</v>
      </c>
      <c r="J334" s="42"/>
      <c r="K334" s="42"/>
      <c r="M334" s="41"/>
    </row>
    <row r="335" spans="1:13">
      <c r="A335" s="24">
        <v>328</v>
      </c>
      <c r="B335" s="41"/>
      <c r="C335" s="41"/>
      <c r="D335" s="41"/>
      <c r="E335" s="66" t="s">
        <v>128</v>
      </c>
      <c r="F335" s="43"/>
      <c r="G335" s="71"/>
      <c r="H335" s="72"/>
      <c r="I335" s="33" t="e">
        <f t="shared" si="9"/>
        <v>#DIV/0!</v>
      </c>
      <c r="J335" s="42"/>
      <c r="K335" s="42"/>
      <c r="M335" s="41"/>
    </row>
    <row r="336" spans="1:13">
      <c r="A336" s="24">
        <v>329</v>
      </c>
      <c r="B336" s="41"/>
      <c r="C336" s="41"/>
      <c r="D336" s="41"/>
      <c r="E336" s="66" t="s">
        <v>128</v>
      </c>
      <c r="F336" s="43"/>
      <c r="G336" s="71"/>
      <c r="H336" s="72"/>
      <c r="I336" s="33" t="e">
        <f t="shared" si="9"/>
        <v>#DIV/0!</v>
      </c>
      <c r="J336" s="42"/>
      <c r="K336" s="42"/>
      <c r="M336" s="41"/>
    </row>
    <row r="337" spans="1:13">
      <c r="A337" s="24">
        <v>330</v>
      </c>
      <c r="B337" s="41"/>
      <c r="C337" s="41"/>
      <c r="D337" s="41"/>
      <c r="E337" s="66" t="s">
        <v>128</v>
      </c>
      <c r="F337" s="43"/>
      <c r="G337" s="71"/>
      <c r="H337" s="72"/>
      <c r="I337" s="59" t="e">
        <f t="shared" si="9"/>
        <v>#DIV/0!</v>
      </c>
      <c r="J337" s="42"/>
      <c r="K337" s="42"/>
      <c r="M337" s="41"/>
    </row>
    <row r="338" spans="1:13">
      <c r="A338" s="24">
        <v>331</v>
      </c>
      <c r="B338" s="41"/>
      <c r="C338" s="41"/>
      <c r="D338" s="41"/>
      <c r="E338" s="66" t="s">
        <v>128</v>
      </c>
      <c r="F338" s="43"/>
      <c r="G338" s="71"/>
      <c r="H338" s="72"/>
      <c r="I338" s="59" t="e">
        <f t="shared" si="9"/>
        <v>#DIV/0!</v>
      </c>
      <c r="J338" s="42"/>
      <c r="K338" s="42"/>
      <c r="M338" s="41"/>
    </row>
    <row r="339" spans="1:13">
      <c r="A339" s="24">
        <v>332</v>
      </c>
      <c r="B339" s="41"/>
      <c r="C339" s="41"/>
      <c r="D339" s="41"/>
      <c r="E339" s="66" t="s">
        <v>128</v>
      </c>
      <c r="F339" s="43"/>
      <c r="G339" s="71"/>
      <c r="H339" s="72"/>
      <c r="I339" s="33" t="e">
        <f t="shared" si="9"/>
        <v>#DIV/0!</v>
      </c>
      <c r="J339" s="42"/>
      <c r="K339" s="42"/>
      <c r="M339" s="41"/>
    </row>
    <row r="340" spans="1:13">
      <c r="A340" s="24">
        <v>333</v>
      </c>
      <c r="B340" s="41"/>
      <c r="C340" s="41"/>
      <c r="D340" s="41"/>
      <c r="E340" s="66" t="s">
        <v>128</v>
      </c>
      <c r="F340" s="43"/>
      <c r="G340" s="71"/>
      <c r="H340" s="72"/>
      <c r="I340" s="59" t="e">
        <f t="shared" si="9"/>
        <v>#DIV/0!</v>
      </c>
      <c r="J340" s="42"/>
      <c r="K340" s="42"/>
      <c r="M340" s="41"/>
    </row>
    <row r="341" spans="1:13">
      <c r="A341" s="24">
        <v>334</v>
      </c>
      <c r="B341" s="41"/>
      <c r="C341" s="41"/>
      <c r="D341" s="41"/>
      <c r="E341" s="66" t="s">
        <v>128</v>
      </c>
      <c r="F341" s="43"/>
      <c r="G341" s="71"/>
      <c r="H341" s="72"/>
      <c r="I341" s="59" t="e">
        <f t="shared" si="9"/>
        <v>#DIV/0!</v>
      </c>
      <c r="J341" s="42"/>
      <c r="K341" s="42"/>
      <c r="M341" s="41"/>
    </row>
    <row r="342" spans="1:13">
      <c r="A342" s="24">
        <v>335</v>
      </c>
      <c r="B342" s="41"/>
      <c r="C342" s="41"/>
      <c r="D342" s="41"/>
      <c r="E342" s="66" t="s">
        <v>128</v>
      </c>
      <c r="F342" s="43"/>
      <c r="G342" s="71"/>
      <c r="H342" s="72"/>
      <c r="I342" s="33" t="e">
        <f t="shared" si="9"/>
        <v>#DIV/0!</v>
      </c>
      <c r="J342" s="42"/>
      <c r="K342" s="42"/>
      <c r="M342" s="41"/>
    </row>
    <row r="343" spans="1:13">
      <c r="A343" s="65">
        <v>336</v>
      </c>
      <c r="B343" s="41"/>
      <c r="C343" s="41"/>
      <c r="D343" s="41"/>
      <c r="E343" s="66" t="s">
        <v>128</v>
      </c>
      <c r="F343" s="43"/>
      <c r="G343" s="71"/>
      <c r="H343" s="72"/>
      <c r="I343" s="33" t="e">
        <f t="shared" si="9"/>
        <v>#DIV/0!</v>
      </c>
      <c r="J343" s="42"/>
      <c r="K343" s="42"/>
      <c r="M343" s="41"/>
    </row>
    <row r="344" spans="1:13">
      <c r="A344" s="65">
        <v>337</v>
      </c>
      <c r="B344" s="41"/>
      <c r="C344" s="41"/>
      <c r="D344" s="41"/>
      <c r="E344" s="66" t="s">
        <v>128</v>
      </c>
      <c r="F344" s="43"/>
      <c r="G344" s="71"/>
      <c r="H344" s="72"/>
      <c r="I344" s="33" t="e">
        <f t="shared" si="9"/>
        <v>#DIV/0!</v>
      </c>
      <c r="J344" s="42"/>
      <c r="K344" s="42"/>
      <c r="M344" s="41"/>
    </row>
    <row r="345" spans="1:13">
      <c r="A345" s="24">
        <v>338</v>
      </c>
      <c r="B345" s="41"/>
      <c r="C345" s="41"/>
      <c r="D345" s="41"/>
      <c r="E345" s="66" t="s">
        <v>128</v>
      </c>
      <c r="F345" s="43"/>
      <c r="G345" s="71"/>
      <c r="H345" s="72"/>
      <c r="I345" s="33" t="e">
        <f t="shared" si="9"/>
        <v>#DIV/0!</v>
      </c>
      <c r="J345" s="42"/>
      <c r="K345" s="42"/>
      <c r="M345" s="41"/>
    </row>
    <row r="346" spans="1:13">
      <c r="A346" s="24">
        <v>339</v>
      </c>
      <c r="B346" s="41"/>
      <c r="C346" s="41"/>
      <c r="D346" s="41"/>
      <c r="E346" s="66" t="s">
        <v>128</v>
      </c>
      <c r="F346" s="43"/>
      <c r="G346" s="71"/>
      <c r="H346" s="72"/>
      <c r="I346" s="59" t="e">
        <f t="shared" si="9"/>
        <v>#DIV/0!</v>
      </c>
      <c r="J346" s="42"/>
      <c r="K346" s="42"/>
      <c r="M346" s="41"/>
    </row>
    <row r="347" spans="1:13">
      <c r="A347" s="24">
        <v>340</v>
      </c>
      <c r="B347" s="41"/>
      <c r="C347" s="41"/>
      <c r="D347" s="41"/>
      <c r="E347" s="66" t="s">
        <v>128</v>
      </c>
      <c r="F347" s="43"/>
      <c r="G347" s="71"/>
      <c r="H347" s="72"/>
      <c r="I347" s="59" t="e">
        <f t="shared" si="9"/>
        <v>#DIV/0!</v>
      </c>
      <c r="J347" s="42"/>
      <c r="K347" s="42"/>
      <c r="M347" s="41"/>
    </row>
    <row r="348" spans="1:13">
      <c r="A348" s="24">
        <v>341</v>
      </c>
      <c r="B348" s="41"/>
      <c r="C348" s="41"/>
      <c r="D348" s="41"/>
      <c r="E348" s="66" t="s">
        <v>128</v>
      </c>
      <c r="F348" s="43"/>
      <c r="G348" s="71"/>
      <c r="H348" s="72"/>
      <c r="I348" s="33" t="e">
        <f t="shared" si="9"/>
        <v>#DIV/0!</v>
      </c>
      <c r="J348" s="42"/>
      <c r="K348" s="42"/>
      <c r="M348" s="41"/>
    </row>
    <row r="349" spans="1:13">
      <c r="A349" s="24">
        <v>342</v>
      </c>
      <c r="B349" s="41"/>
      <c r="C349" s="41"/>
      <c r="D349" s="41"/>
      <c r="E349" s="66" t="s">
        <v>128</v>
      </c>
      <c r="F349" s="43"/>
      <c r="G349" s="71"/>
      <c r="H349" s="72"/>
      <c r="I349" s="59" t="e">
        <f t="shared" si="9"/>
        <v>#DIV/0!</v>
      </c>
      <c r="J349" s="42"/>
      <c r="K349" s="42"/>
      <c r="M349" s="41"/>
    </row>
    <row r="350" spans="1:13">
      <c r="A350" s="24">
        <v>343</v>
      </c>
      <c r="B350" s="41"/>
      <c r="C350" s="41"/>
      <c r="D350" s="41"/>
      <c r="E350" s="66" t="s">
        <v>128</v>
      </c>
      <c r="F350" s="43"/>
      <c r="G350" s="71"/>
      <c r="H350" s="72"/>
      <c r="I350" s="59" t="e">
        <f t="shared" si="9"/>
        <v>#DIV/0!</v>
      </c>
      <c r="J350" s="42"/>
      <c r="K350" s="42"/>
      <c r="M350" s="41"/>
    </row>
    <row r="351" spans="1:13">
      <c r="A351" s="24">
        <v>344</v>
      </c>
      <c r="B351" s="41"/>
      <c r="C351" s="41"/>
      <c r="D351" s="41"/>
      <c r="E351" s="66" t="s">
        <v>128</v>
      </c>
      <c r="F351" s="43"/>
      <c r="G351" s="71"/>
      <c r="H351" s="72"/>
      <c r="I351" s="33" t="e">
        <f t="shared" si="9"/>
        <v>#DIV/0!</v>
      </c>
      <c r="J351" s="42"/>
      <c r="K351" s="42"/>
      <c r="M351" s="41"/>
    </row>
    <row r="352" spans="1:13">
      <c r="A352" s="24">
        <v>345</v>
      </c>
      <c r="B352" s="41"/>
      <c r="C352" s="41"/>
      <c r="D352" s="41"/>
      <c r="E352" s="66" t="s">
        <v>128</v>
      </c>
      <c r="F352" s="43"/>
      <c r="G352" s="71"/>
      <c r="H352" s="72"/>
      <c r="I352" s="33" t="e">
        <f t="shared" si="9"/>
        <v>#DIV/0!</v>
      </c>
      <c r="J352" s="42"/>
      <c r="K352" s="42"/>
      <c r="M352" s="41"/>
    </row>
    <row r="353" spans="1:13">
      <c r="A353" s="65">
        <v>346</v>
      </c>
      <c r="B353" s="41"/>
      <c r="C353" s="41"/>
      <c r="D353" s="41"/>
      <c r="E353" s="66" t="s">
        <v>128</v>
      </c>
      <c r="F353" s="43"/>
      <c r="G353" s="71"/>
      <c r="H353" s="72"/>
      <c r="I353" s="33" t="e">
        <f t="shared" si="9"/>
        <v>#DIV/0!</v>
      </c>
      <c r="J353" s="42"/>
      <c r="K353" s="42"/>
      <c r="M353" s="41"/>
    </row>
    <row r="354" spans="1:13">
      <c r="A354" s="65">
        <v>347</v>
      </c>
      <c r="B354" s="41"/>
      <c r="C354" s="41"/>
      <c r="D354" s="41"/>
      <c r="E354" s="66" t="s">
        <v>128</v>
      </c>
      <c r="F354" s="43"/>
      <c r="G354" s="71"/>
      <c r="H354" s="72"/>
      <c r="I354" s="33" t="e">
        <f t="shared" si="9"/>
        <v>#DIV/0!</v>
      </c>
      <c r="J354" s="42"/>
      <c r="K354" s="42"/>
      <c r="M354" s="41"/>
    </row>
    <row r="355" spans="1:13">
      <c r="A355" s="24">
        <v>348</v>
      </c>
      <c r="B355" s="41"/>
      <c r="C355" s="41"/>
      <c r="D355" s="41"/>
      <c r="E355" s="66" t="s">
        <v>128</v>
      </c>
      <c r="F355" s="43"/>
      <c r="G355" s="71"/>
      <c r="H355" s="72"/>
      <c r="I355" s="59" t="e">
        <f t="shared" ref="I355:I357" si="10">G355/H355</f>
        <v>#DIV/0!</v>
      </c>
      <c r="J355" s="42"/>
      <c r="K355" s="42"/>
      <c r="M355" s="41"/>
    </row>
    <row r="356" spans="1:13">
      <c r="A356" s="24">
        <v>349</v>
      </c>
      <c r="B356" s="41"/>
      <c r="C356" s="41"/>
      <c r="D356" s="41"/>
      <c r="E356" s="66" t="s">
        <v>128</v>
      </c>
      <c r="F356" s="43"/>
      <c r="G356" s="71"/>
      <c r="H356" s="72"/>
      <c r="I356" s="59" t="e">
        <f t="shared" si="10"/>
        <v>#DIV/0!</v>
      </c>
      <c r="J356" s="42"/>
      <c r="K356" s="42"/>
      <c r="M356" s="41"/>
    </row>
    <row r="357" spans="1:13">
      <c r="A357" s="24">
        <v>350</v>
      </c>
      <c r="B357" s="41"/>
      <c r="C357" s="41"/>
      <c r="D357" s="41"/>
      <c r="E357" s="66" t="s">
        <v>128</v>
      </c>
      <c r="F357" s="43"/>
      <c r="G357" s="71"/>
      <c r="H357" s="72"/>
      <c r="I357" s="33" t="e">
        <f t="shared" si="10"/>
        <v>#DIV/0!</v>
      </c>
      <c r="J357" s="42"/>
      <c r="K357" s="42"/>
      <c r="M357" s="41"/>
    </row>
    <row r="358" spans="1:13">
      <c r="B358" s="26"/>
      <c r="H358" s="73"/>
      <c r="I358" s="73"/>
      <c r="J358" s="74"/>
    </row>
    <row r="359" spans="1:13">
      <c r="B359" s="26"/>
      <c r="H359" s="73"/>
      <c r="I359" s="73"/>
      <c r="J359" s="74"/>
    </row>
  </sheetData>
  <mergeCells count="3">
    <mergeCell ref="E2:G2"/>
    <mergeCell ref="E3:G3"/>
    <mergeCell ref="E4:G4"/>
  </mergeCells>
  <phoneticPr fontId="1"/>
  <dataValidations count="1">
    <dataValidation type="list" allowBlank="1" showInputMessage="1" showErrorMessage="1" sqref="E8:E357">
      <formula1>"10電力,PPS"</formula1>
    </dataValidation>
  </dataValidations>
  <printOptions horizontalCentered="1" verticalCentered="1"/>
  <pageMargins left="0.78700000000000003" right="0.78700000000000003" top="0.59" bottom="0.55000000000000004" header="0.51200000000000001" footer="0.51200000000000001"/>
  <pageSetup paperSize="9" scale="47" orientation="portrait" blackAndWhite="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4"/>
  <sheetViews>
    <sheetView view="pageBreakPreview" topLeftCell="A7" zoomScaleNormal="100" zoomScaleSheetLayoutView="100" workbookViewId="0">
      <selection activeCell="G7" sqref="G7"/>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3" width="9" style="24"/>
    <col min="14" max="14" width="11.125" style="24"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9" width="9" style="24"/>
    <col min="270" max="270" width="11.125" style="24"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5" width="9" style="24"/>
    <col min="526" max="526" width="11.125" style="24"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1" width="9" style="24"/>
    <col min="782" max="782" width="11.125" style="24"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7" width="9" style="24"/>
    <col min="1038" max="1038" width="11.125" style="24"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3" width="9" style="24"/>
    <col min="1294" max="1294" width="11.125" style="24"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9" width="9" style="24"/>
    <col min="1550" max="1550" width="11.125" style="24"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5" width="9" style="24"/>
    <col min="1806" max="1806" width="11.125" style="24"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1" width="9" style="24"/>
    <col min="2062" max="2062" width="11.125" style="24"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7" width="9" style="24"/>
    <col min="2318" max="2318" width="11.125" style="24"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3" width="9" style="24"/>
    <col min="2574" max="2574" width="11.125" style="24"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9" width="9" style="24"/>
    <col min="2830" max="2830" width="11.125" style="24"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5" width="9" style="24"/>
    <col min="3086" max="3086" width="11.125" style="24"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1" width="9" style="24"/>
    <col min="3342" max="3342" width="11.125" style="24"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7" width="9" style="24"/>
    <col min="3598" max="3598" width="11.125" style="24"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3" width="9" style="24"/>
    <col min="3854" max="3854" width="11.125" style="24"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9" width="9" style="24"/>
    <col min="4110" max="4110" width="11.125" style="24"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5" width="9" style="24"/>
    <col min="4366" max="4366" width="11.125" style="24"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1" width="9" style="24"/>
    <col min="4622" max="4622" width="11.125" style="24"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7" width="9" style="24"/>
    <col min="4878" max="4878" width="11.125" style="24"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3" width="9" style="24"/>
    <col min="5134" max="5134" width="11.125" style="24"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9" width="9" style="24"/>
    <col min="5390" max="5390" width="11.125" style="24"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5" width="9" style="24"/>
    <col min="5646" max="5646" width="11.125" style="24"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1" width="9" style="24"/>
    <col min="5902" max="5902" width="11.125" style="24"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7" width="9" style="24"/>
    <col min="6158" max="6158" width="11.125" style="24"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3" width="9" style="24"/>
    <col min="6414" max="6414" width="11.125" style="24"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9" width="9" style="24"/>
    <col min="6670" max="6670" width="11.125" style="24"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5" width="9" style="24"/>
    <col min="6926" max="6926" width="11.125" style="24"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1" width="9" style="24"/>
    <col min="7182" max="7182" width="11.125" style="24"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7" width="9" style="24"/>
    <col min="7438" max="7438" width="11.125" style="24"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3" width="9" style="24"/>
    <col min="7694" max="7694" width="11.125" style="24"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9" width="9" style="24"/>
    <col min="7950" max="7950" width="11.125" style="24"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5" width="9" style="24"/>
    <col min="8206" max="8206" width="11.125" style="24"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1" width="9" style="24"/>
    <col min="8462" max="8462" width="11.125" style="24"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7" width="9" style="24"/>
    <col min="8718" max="8718" width="11.125" style="24"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3" width="9" style="24"/>
    <col min="8974" max="8974" width="11.125" style="24"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9" width="9" style="24"/>
    <col min="9230" max="9230" width="11.125" style="24"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5" width="9" style="24"/>
    <col min="9486" max="9486" width="11.125" style="24"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1" width="9" style="24"/>
    <col min="9742" max="9742" width="11.125" style="24"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7" width="9" style="24"/>
    <col min="9998" max="9998" width="11.125" style="24"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3" width="9" style="24"/>
    <col min="10254" max="10254" width="11.125" style="24"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9" width="9" style="24"/>
    <col min="10510" max="10510" width="11.125" style="24"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5" width="9" style="24"/>
    <col min="10766" max="10766" width="11.125" style="24"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1" width="9" style="24"/>
    <col min="11022" max="11022" width="11.125" style="24"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7" width="9" style="24"/>
    <col min="11278" max="11278" width="11.125" style="24"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3" width="9" style="24"/>
    <col min="11534" max="11534" width="11.125" style="24"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9" width="9" style="24"/>
    <col min="11790" max="11790" width="11.125" style="24"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5" width="9" style="24"/>
    <col min="12046" max="12046" width="11.125" style="24"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1" width="9" style="24"/>
    <col min="12302" max="12302" width="11.125" style="24"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7" width="9" style="24"/>
    <col min="12558" max="12558" width="11.125" style="24"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3" width="9" style="24"/>
    <col min="12814" max="12814" width="11.125" style="24"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9" width="9" style="24"/>
    <col min="13070" max="13070" width="11.125" style="24"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5" width="9" style="24"/>
    <col min="13326" max="13326" width="11.125" style="24"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1" width="9" style="24"/>
    <col min="13582" max="13582" width="11.125" style="24"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7" width="9" style="24"/>
    <col min="13838" max="13838" width="11.125" style="24"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3" width="9" style="24"/>
    <col min="14094" max="14094" width="11.125" style="24"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9" width="9" style="24"/>
    <col min="14350" max="14350" width="11.125" style="24"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5" width="9" style="24"/>
    <col min="14606" max="14606" width="11.125" style="24"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1" width="9" style="24"/>
    <col min="14862" max="14862" width="11.125" style="24"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7" width="9" style="24"/>
    <col min="15118" max="15118" width="11.125" style="24"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3" width="9" style="24"/>
    <col min="15374" max="15374" width="11.125" style="24"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9" width="9" style="24"/>
    <col min="15630" max="15630" width="11.125" style="24"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5" width="9" style="24"/>
    <col min="15886" max="15886" width="11.125" style="24"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1" width="9" style="24"/>
    <col min="16142" max="16142" width="11.125" style="24" customWidth="1"/>
    <col min="16143" max="16384" width="9" style="24"/>
  </cols>
  <sheetData>
    <row r="1" spans="1:13">
      <c r="A1" s="24" t="s">
        <v>0</v>
      </c>
      <c r="B1" s="75" t="str">
        <f>[21]合計!C3</f>
        <v>兵庫県</v>
      </c>
      <c r="C1" s="65"/>
      <c r="D1" s="65"/>
      <c r="E1" s="65"/>
      <c r="F1" s="65"/>
      <c r="I1" s="24" t="s">
        <v>70</v>
      </c>
      <c r="K1" s="27" t="s">
        <v>89</v>
      </c>
    </row>
    <row r="2" spans="1:13" s="26" customFormat="1" ht="12.75" customHeight="1">
      <c r="B2" s="35"/>
      <c r="E2" s="108"/>
      <c r="F2" s="108"/>
      <c r="G2" s="108"/>
      <c r="H2" s="38"/>
      <c r="I2" s="38"/>
      <c r="J2" s="35"/>
      <c r="K2" s="39"/>
      <c r="L2" s="39"/>
    </row>
    <row r="3" spans="1:13" ht="67.5">
      <c r="A3" s="40" t="s">
        <v>93</v>
      </c>
      <c r="B3" s="41" t="s">
        <v>76</v>
      </c>
      <c r="C3" s="41" t="s">
        <v>77</v>
      </c>
      <c r="D3" s="41" t="s">
        <v>78</v>
      </c>
      <c r="E3" s="41" t="s">
        <v>94</v>
      </c>
      <c r="F3" s="43" t="s">
        <v>95</v>
      </c>
      <c r="G3" s="44" t="s">
        <v>1369</v>
      </c>
      <c r="H3" s="44" t="s">
        <v>1370</v>
      </c>
      <c r="I3" s="42" t="s">
        <v>84</v>
      </c>
      <c r="J3" s="42" t="s">
        <v>85</v>
      </c>
      <c r="K3" s="42" t="s">
        <v>86</v>
      </c>
      <c r="L3" s="42" t="s">
        <v>98</v>
      </c>
      <c r="M3" s="42" t="s">
        <v>99</v>
      </c>
    </row>
    <row r="4" spans="1:13" s="46" customFormat="1" ht="14.25" thickBot="1">
      <c r="B4" s="47" t="s">
        <v>88</v>
      </c>
      <c r="C4" s="47"/>
      <c r="D4" s="47"/>
      <c r="E4" s="47"/>
      <c r="F4" s="47"/>
      <c r="G4" s="48">
        <f>SUM(G5:G354)</f>
        <v>5975848</v>
      </c>
      <c r="H4" s="48">
        <f>SUM(H5:H354)</f>
        <v>0</v>
      </c>
      <c r="I4" s="49" t="e">
        <f>G4/H4</f>
        <v>#DIV/0!</v>
      </c>
      <c r="J4" s="79"/>
      <c r="K4" s="79"/>
      <c r="L4" s="47"/>
      <c r="M4" s="47"/>
    </row>
    <row r="5" spans="1:13" ht="48.75" thickTop="1">
      <c r="A5" s="24">
        <v>1</v>
      </c>
      <c r="B5" s="443" t="s">
        <v>1371</v>
      </c>
      <c r="C5" s="62" t="s">
        <v>1363</v>
      </c>
      <c r="D5" s="8" t="s">
        <v>1372</v>
      </c>
      <c r="E5" s="66" t="s">
        <v>1373</v>
      </c>
      <c r="F5" s="67">
        <v>4</v>
      </c>
      <c r="G5" s="95">
        <f>INT(137209/1.08)</f>
        <v>127045</v>
      </c>
      <c r="H5" s="96"/>
      <c r="I5" s="145" t="e">
        <f>G5/H5</f>
        <v>#DIV/0!</v>
      </c>
      <c r="J5" s="8"/>
      <c r="K5" s="8">
        <v>6532</v>
      </c>
      <c r="L5" s="392" t="s">
        <v>1374</v>
      </c>
      <c r="M5" s="392" t="s">
        <v>1375</v>
      </c>
    </row>
    <row r="6" spans="1:13" ht="48">
      <c r="A6" s="24">
        <v>2</v>
      </c>
      <c r="B6" s="443" t="s">
        <v>1376</v>
      </c>
      <c r="C6" s="62" t="s">
        <v>1363</v>
      </c>
      <c r="D6" s="62" t="s">
        <v>1377</v>
      </c>
      <c r="E6" s="66" t="s">
        <v>1373</v>
      </c>
      <c r="F6" s="67">
        <v>4</v>
      </c>
      <c r="G6" s="95">
        <f>INT(1050411/1.08)</f>
        <v>972602</v>
      </c>
      <c r="H6" s="96"/>
      <c r="I6" s="145" t="e">
        <f t="shared" ref="I6:I69" si="0">G6/H6</f>
        <v>#DIV/0!</v>
      </c>
      <c r="J6" s="8"/>
      <c r="K6" s="8">
        <v>49329</v>
      </c>
      <c r="L6" s="392" t="s">
        <v>1374</v>
      </c>
      <c r="M6" s="392" t="s">
        <v>1375</v>
      </c>
    </row>
    <row r="7" spans="1:13" ht="48">
      <c r="A7" s="24">
        <v>3</v>
      </c>
      <c r="B7" s="443" t="s">
        <v>1378</v>
      </c>
      <c r="C7" s="62" t="s">
        <v>1363</v>
      </c>
      <c r="D7" s="62" t="s">
        <v>1377</v>
      </c>
      <c r="E7" s="66" t="s">
        <v>1373</v>
      </c>
      <c r="F7" s="67">
        <v>4</v>
      </c>
      <c r="G7" s="95">
        <f>INT(1054497/1.08)</f>
        <v>976386</v>
      </c>
      <c r="H7" s="96"/>
      <c r="I7" s="145" t="e">
        <f t="shared" si="0"/>
        <v>#DIV/0!</v>
      </c>
      <c r="J7" s="8"/>
      <c r="K7" s="8">
        <v>49643</v>
      </c>
      <c r="L7" s="392" t="s">
        <v>1374</v>
      </c>
      <c r="M7" s="392" t="s">
        <v>1375</v>
      </c>
    </row>
    <row r="8" spans="1:13" ht="48">
      <c r="A8" s="24">
        <v>4</v>
      </c>
      <c r="B8" s="443" t="s">
        <v>1379</v>
      </c>
      <c r="C8" s="62" t="s">
        <v>1363</v>
      </c>
      <c r="D8" s="62" t="s">
        <v>1380</v>
      </c>
      <c r="E8" s="66" t="s">
        <v>1373</v>
      </c>
      <c r="F8" s="67">
        <v>4</v>
      </c>
      <c r="G8" s="95">
        <f>INT(321639/1.08)</f>
        <v>297813</v>
      </c>
      <c r="H8" s="96"/>
      <c r="I8" s="145" t="e">
        <f t="shared" si="0"/>
        <v>#DIV/0!</v>
      </c>
      <c r="J8" s="8"/>
      <c r="K8" s="8">
        <v>16245</v>
      </c>
      <c r="L8" s="392" t="s">
        <v>1374</v>
      </c>
      <c r="M8" s="392" t="s">
        <v>1375</v>
      </c>
    </row>
    <row r="9" spans="1:13" ht="48">
      <c r="A9" s="24">
        <v>5</v>
      </c>
      <c r="B9" s="443" t="s">
        <v>1381</v>
      </c>
      <c r="C9" s="62" t="s">
        <v>1363</v>
      </c>
      <c r="D9" s="62" t="s">
        <v>1380</v>
      </c>
      <c r="E9" s="66" t="s">
        <v>1373</v>
      </c>
      <c r="F9" s="67">
        <v>4</v>
      </c>
      <c r="G9" s="95">
        <f>INT(1137744/1.08)</f>
        <v>1053466</v>
      </c>
      <c r="H9" s="96"/>
      <c r="I9" s="145" t="e">
        <f t="shared" si="0"/>
        <v>#DIV/0!</v>
      </c>
      <c r="J9" s="8"/>
      <c r="K9" s="8">
        <v>56988</v>
      </c>
      <c r="L9" s="392" t="s">
        <v>1374</v>
      </c>
      <c r="M9" s="392" t="s">
        <v>1375</v>
      </c>
    </row>
    <row r="10" spans="1:13" ht="48">
      <c r="A10" s="65">
        <v>6</v>
      </c>
      <c r="B10" s="443" t="s">
        <v>1381</v>
      </c>
      <c r="C10" s="62" t="s">
        <v>1363</v>
      </c>
      <c r="D10" s="62" t="s">
        <v>1380</v>
      </c>
      <c r="E10" s="66" t="s">
        <v>1373</v>
      </c>
      <c r="F10" s="67">
        <v>3</v>
      </c>
      <c r="G10" s="95">
        <f>INT(670716/1.08)</f>
        <v>621033</v>
      </c>
      <c r="H10" s="444"/>
      <c r="I10" s="158" t="e">
        <f t="shared" si="0"/>
        <v>#DIV/0!</v>
      </c>
      <c r="J10" s="7">
        <v>19</v>
      </c>
      <c r="K10" s="7">
        <v>34097</v>
      </c>
      <c r="L10" s="392" t="s">
        <v>1374</v>
      </c>
      <c r="M10" s="392" t="s">
        <v>1375</v>
      </c>
    </row>
    <row r="11" spans="1:13" ht="48">
      <c r="A11" s="65">
        <v>7</v>
      </c>
      <c r="B11" s="443" t="s">
        <v>1382</v>
      </c>
      <c r="C11" s="62" t="s">
        <v>1363</v>
      </c>
      <c r="D11" s="62" t="s">
        <v>1380</v>
      </c>
      <c r="E11" s="66" t="s">
        <v>1373</v>
      </c>
      <c r="F11" s="67">
        <v>3</v>
      </c>
      <c r="G11" s="95">
        <f>INT(808038/1.08)</f>
        <v>748183</v>
      </c>
      <c r="H11" s="445"/>
      <c r="I11" s="158" t="e">
        <f t="shared" si="0"/>
        <v>#DIV/0!</v>
      </c>
      <c r="J11" s="7">
        <v>24</v>
      </c>
      <c r="K11" s="7">
        <v>40422</v>
      </c>
      <c r="L11" s="392" t="s">
        <v>1374</v>
      </c>
      <c r="M11" s="392" t="s">
        <v>1375</v>
      </c>
    </row>
    <row r="12" spans="1:13" ht="48">
      <c r="A12" s="24">
        <v>8</v>
      </c>
      <c r="B12" s="443" t="s">
        <v>1383</v>
      </c>
      <c r="C12" s="62" t="s">
        <v>1363</v>
      </c>
      <c r="D12" s="62" t="s">
        <v>1377</v>
      </c>
      <c r="E12" s="66" t="s">
        <v>1373</v>
      </c>
      <c r="F12" s="67">
        <v>3</v>
      </c>
      <c r="G12" s="95">
        <f>INT(435718/1.08)</f>
        <v>403442</v>
      </c>
      <c r="H12" s="96"/>
      <c r="I12" s="145" t="e">
        <f t="shared" si="0"/>
        <v>#DIV/0!</v>
      </c>
      <c r="J12" s="7"/>
      <c r="K12" s="7">
        <v>20131</v>
      </c>
      <c r="L12" s="392" t="s">
        <v>1374</v>
      </c>
      <c r="M12" s="392" t="s">
        <v>1375</v>
      </c>
    </row>
    <row r="13" spans="1:13" ht="48">
      <c r="A13" s="24">
        <v>9</v>
      </c>
      <c r="B13" s="443" t="s">
        <v>1384</v>
      </c>
      <c r="C13" s="62" t="s">
        <v>1363</v>
      </c>
      <c r="D13" s="62" t="s">
        <v>1380</v>
      </c>
      <c r="E13" s="66" t="s">
        <v>1373</v>
      </c>
      <c r="F13" s="67">
        <v>2</v>
      </c>
      <c r="G13" s="95">
        <f>INT(78481/1.08)</f>
        <v>72667</v>
      </c>
      <c r="H13" s="96"/>
      <c r="I13" s="158" t="e">
        <f t="shared" si="0"/>
        <v>#DIV/0!</v>
      </c>
      <c r="J13" s="7"/>
      <c r="K13" s="7">
        <v>3659</v>
      </c>
      <c r="L13" s="392" t="s">
        <v>1374</v>
      </c>
      <c r="M13" s="392" t="s">
        <v>1375</v>
      </c>
    </row>
    <row r="14" spans="1:13" ht="48">
      <c r="A14" s="24">
        <v>10</v>
      </c>
      <c r="B14" s="443" t="s">
        <v>1384</v>
      </c>
      <c r="C14" s="62" t="s">
        <v>1363</v>
      </c>
      <c r="D14" s="62" t="s">
        <v>1377</v>
      </c>
      <c r="E14" s="66" t="s">
        <v>1373</v>
      </c>
      <c r="F14" s="67">
        <v>4</v>
      </c>
      <c r="G14" s="95">
        <f>INT(265196/1.08)</f>
        <v>245551</v>
      </c>
      <c r="H14" s="96"/>
      <c r="I14" s="158" t="e">
        <f t="shared" si="0"/>
        <v>#DIV/0!</v>
      </c>
      <c r="J14" s="8">
        <v>31</v>
      </c>
      <c r="K14" s="8">
        <v>3424</v>
      </c>
      <c r="L14" s="392" t="s">
        <v>1374</v>
      </c>
      <c r="M14" s="392" t="s">
        <v>1375</v>
      </c>
    </row>
    <row r="15" spans="1:13" ht="48">
      <c r="A15" s="65">
        <v>11</v>
      </c>
      <c r="B15" s="443" t="s">
        <v>1385</v>
      </c>
      <c r="C15" s="62" t="s">
        <v>1363</v>
      </c>
      <c r="D15" s="62" t="s">
        <v>1380</v>
      </c>
      <c r="E15" s="66" t="s">
        <v>1373</v>
      </c>
      <c r="F15" s="67">
        <v>3</v>
      </c>
      <c r="G15" s="95">
        <f>INT(126707/1.08)</f>
        <v>117321</v>
      </c>
      <c r="H15" s="96"/>
      <c r="I15" s="145" t="e">
        <f t="shared" si="0"/>
        <v>#DIV/0!</v>
      </c>
      <c r="J15" s="8"/>
      <c r="K15" s="8">
        <v>6173</v>
      </c>
      <c r="L15" s="392" t="s">
        <v>1374</v>
      </c>
      <c r="M15" s="392" t="s">
        <v>1375</v>
      </c>
    </row>
    <row r="16" spans="1:13" ht="48">
      <c r="A16" s="65">
        <v>12</v>
      </c>
      <c r="B16" s="443" t="s">
        <v>1386</v>
      </c>
      <c r="C16" s="62" t="s">
        <v>1363</v>
      </c>
      <c r="D16" s="62" t="s">
        <v>1377</v>
      </c>
      <c r="E16" s="66" t="s">
        <v>1373</v>
      </c>
      <c r="F16" s="67">
        <v>4</v>
      </c>
      <c r="G16" s="95">
        <f>INT(367567/1.08)</f>
        <v>340339</v>
      </c>
      <c r="H16" s="96"/>
      <c r="I16" s="158" t="e">
        <f t="shared" si="0"/>
        <v>#DIV/0!</v>
      </c>
      <c r="J16" s="8"/>
      <c r="K16" s="8">
        <v>17864</v>
      </c>
      <c r="L16" s="392" t="s">
        <v>1374</v>
      </c>
      <c r="M16" s="392" t="s">
        <v>1375</v>
      </c>
    </row>
    <row r="17" spans="1:13">
      <c r="A17" s="24">
        <v>13</v>
      </c>
      <c r="B17" s="8"/>
      <c r="C17" s="62"/>
      <c r="D17" s="62"/>
      <c r="E17" s="81"/>
      <c r="F17" s="67"/>
      <c r="G17" s="95"/>
      <c r="H17" s="96"/>
      <c r="I17" s="59" t="e">
        <f t="shared" si="0"/>
        <v>#DIV/0!</v>
      </c>
      <c r="J17" s="93"/>
      <c r="K17" s="93"/>
      <c r="L17" s="86"/>
      <c r="M17" s="86"/>
    </row>
    <row r="18" spans="1:13">
      <c r="A18" s="24">
        <v>14</v>
      </c>
      <c r="B18" s="98"/>
      <c r="C18" s="62"/>
      <c r="D18" s="62"/>
      <c r="E18" s="62"/>
      <c r="F18" s="67"/>
      <c r="G18" s="99"/>
      <c r="H18" s="96"/>
      <c r="I18" s="59" t="e">
        <f t="shared" si="0"/>
        <v>#DIV/0!</v>
      </c>
      <c r="J18" s="93"/>
      <c r="K18" s="93"/>
      <c r="L18" s="86"/>
      <c r="M18" s="86"/>
    </row>
    <row r="19" spans="1:13">
      <c r="A19" s="24">
        <v>15</v>
      </c>
      <c r="B19" s="98"/>
      <c r="C19" s="62"/>
      <c r="D19" s="67"/>
      <c r="E19" s="62"/>
      <c r="F19" s="67"/>
      <c r="G19" s="100"/>
      <c r="H19" s="96"/>
      <c r="I19" s="33" t="e">
        <f t="shared" si="0"/>
        <v>#DIV/0!</v>
      </c>
      <c r="J19" s="93"/>
      <c r="K19" s="93"/>
      <c r="L19" s="86"/>
      <c r="M19" s="86"/>
    </row>
    <row r="20" spans="1:13">
      <c r="A20" s="65">
        <v>16</v>
      </c>
      <c r="B20" s="101"/>
      <c r="C20" s="62"/>
      <c r="D20" s="62"/>
      <c r="E20" s="66"/>
      <c r="F20" s="67"/>
      <c r="G20" s="95"/>
      <c r="H20" s="96"/>
      <c r="I20" s="59" t="e">
        <f t="shared" si="0"/>
        <v>#DIV/0!</v>
      </c>
      <c r="J20" s="93"/>
      <c r="K20" s="93"/>
      <c r="L20" s="86"/>
      <c r="M20" s="86"/>
    </row>
    <row r="21" spans="1:13">
      <c r="A21" s="65">
        <v>17</v>
      </c>
      <c r="B21" s="62"/>
      <c r="C21" s="62"/>
      <c r="D21" s="62"/>
      <c r="E21" s="66"/>
      <c r="F21" s="67"/>
      <c r="G21" s="102"/>
      <c r="H21" s="96"/>
      <c r="I21" s="59" t="e">
        <f t="shared" si="0"/>
        <v>#DIV/0!</v>
      </c>
      <c r="J21" s="93"/>
      <c r="K21" s="93"/>
      <c r="L21" s="86"/>
      <c r="M21" s="86"/>
    </row>
    <row r="22" spans="1:13">
      <c r="A22" s="24">
        <v>18</v>
      </c>
      <c r="B22" s="62"/>
      <c r="C22" s="62"/>
      <c r="D22" s="62"/>
      <c r="E22" s="66"/>
      <c r="F22" s="67"/>
      <c r="G22" s="102"/>
      <c r="H22" s="96"/>
      <c r="I22" s="59" t="e">
        <f t="shared" si="0"/>
        <v>#DIV/0!</v>
      </c>
      <c r="J22" s="93"/>
      <c r="K22" s="93"/>
      <c r="L22" s="86"/>
      <c r="M22" s="86"/>
    </row>
    <row r="23" spans="1:13">
      <c r="A23" s="24">
        <v>19</v>
      </c>
      <c r="B23" s="62"/>
      <c r="C23" s="62"/>
      <c r="D23" s="62"/>
      <c r="E23" s="66"/>
      <c r="F23" s="67"/>
      <c r="G23" s="102"/>
      <c r="H23" s="96"/>
      <c r="I23" s="33" t="e">
        <f t="shared" si="0"/>
        <v>#DIV/0!</v>
      </c>
      <c r="J23" s="93"/>
      <c r="K23" s="93"/>
      <c r="L23" s="86"/>
      <c r="M23" s="86"/>
    </row>
    <row r="24" spans="1:13">
      <c r="A24" s="24">
        <v>20</v>
      </c>
      <c r="B24" s="62"/>
      <c r="C24" s="62"/>
      <c r="D24" s="62"/>
      <c r="E24" s="66"/>
      <c r="F24" s="67"/>
      <c r="G24" s="102"/>
      <c r="H24" s="96"/>
      <c r="I24" s="59" t="e">
        <f t="shared" si="0"/>
        <v>#DIV/0!</v>
      </c>
      <c r="J24" s="93"/>
      <c r="K24" s="93"/>
      <c r="L24" s="86"/>
      <c r="M24" s="86"/>
    </row>
    <row r="25" spans="1:13">
      <c r="A25" s="65">
        <v>21</v>
      </c>
      <c r="B25" s="62"/>
      <c r="C25" s="62"/>
      <c r="D25" s="62"/>
      <c r="E25" s="66"/>
      <c r="F25" s="67"/>
      <c r="G25" s="102"/>
      <c r="H25" s="96"/>
      <c r="I25" s="59" t="e">
        <f t="shared" si="0"/>
        <v>#DIV/0!</v>
      </c>
      <c r="J25" s="93"/>
      <c r="K25" s="93"/>
      <c r="L25" s="86"/>
      <c r="M25" s="86"/>
    </row>
    <row r="26" spans="1:13">
      <c r="A26" s="65">
        <v>22</v>
      </c>
      <c r="B26" s="62"/>
      <c r="C26" s="62"/>
      <c r="D26" s="62"/>
      <c r="E26" s="66"/>
      <c r="F26" s="67"/>
      <c r="G26" s="102"/>
      <c r="H26" s="96"/>
      <c r="I26" s="59" t="e">
        <f t="shared" si="0"/>
        <v>#DIV/0!</v>
      </c>
      <c r="J26" s="93"/>
      <c r="K26" s="93"/>
      <c r="L26" s="86"/>
      <c r="M26" s="86"/>
    </row>
    <row r="27" spans="1:13">
      <c r="A27" s="24">
        <v>23</v>
      </c>
      <c r="B27" s="62"/>
      <c r="C27" s="62"/>
      <c r="D27" s="62"/>
      <c r="E27" s="66"/>
      <c r="F27" s="67"/>
      <c r="G27" s="102"/>
      <c r="H27" s="96"/>
      <c r="I27" s="33" t="e">
        <f t="shared" si="0"/>
        <v>#DIV/0!</v>
      </c>
      <c r="J27" s="93"/>
      <c r="K27" s="93"/>
      <c r="L27" s="86"/>
      <c r="M27" s="86"/>
    </row>
    <row r="28" spans="1:13">
      <c r="A28" s="24">
        <v>24</v>
      </c>
      <c r="B28" s="62"/>
      <c r="C28" s="62"/>
      <c r="D28" s="62"/>
      <c r="E28" s="66"/>
      <c r="F28" s="67"/>
      <c r="G28" s="102"/>
      <c r="H28" s="96"/>
      <c r="I28" s="59" t="e">
        <f t="shared" si="0"/>
        <v>#DIV/0!</v>
      </c>
      <c r="J28" s="93"/>
      <c r="K28" s="93"/>
      <c r="L28" s="86"/>
      <c r="M28" s="86"/>
    </row>
    <row r="29" spans="1:13">
      <c r="A29" s="24">
        <v>25</v>
      </c>
      <c r="B29" s="62"/>
      <c r="C29" s="62"/>
      <c r="D29" s="62"/>
      <c r="E29" s="66"/>
      <c r="F29" s="67"/>
      <c r="G29" s="102"/>
      <c r="H29" s="96"/>
      <c r="I29" s="59" t="e">
        <f t="shared" si="0"/>
        <v>#DIV/0!</v>
      </c>
      <c r="J29" s="93"/>
      <c r="K29" s="93"/>
      <c r="L29" s="86"/>
      <c r="M29" s="86"/>
    </row>
    <row r="30" spans="1:13">
      <c r="A30" s="65">
        <v>26</v>
      </c>
      <c r="B30" s="62"/>
      <c r="C30" s="62"/>
      <c r="D30" s="62"/>
      <c r="E30" s="66"/>
      <c r="F30" s="67"/>
      <c r="G30" s="102"/>
      <c r="H30" s="96"/>
      <c r="I30" s="59" t="e">
        <f t="shared" si="0"/>
        <v>#DIV/0!</v>
      </c>
      <c r="J30" s="93"/>
      <c r="K30" s="93"/>
      <c r="L30" s="86"/>
      <c r="M30" s="86"/>
    </row>
    <row r="31" spans="1:13">
      <c r="A31" s="65">
        <v>27</v>
      </c>
      <c r="B31" s="62"/>
      <c r="C31" s="62"/>
      <c r="D31" s="62"/>
      <c r="E31" s="66"/>
      <c r="F31" s="67"/>
      <c r="G31" s="102"/>
      <c r="H31" s="96"/>
      <c r="I31" s="33" t="e">
        <f t="shared" si="0"/>
        <v>#DIV/0!</v>
      </c>
      <c r="J31" s="93"/>
      <c r="K31" s="93"/>
      <c r="L31" s="86"/>
      <c r="M31" s="86"/>
    </row>
    <row r="32" spans="1:13">
      <c r="A32" s="24">
        <v>28</v>
      </c>
      <c r="B32" s="62"/>
      <c r="C32" s="62"/>
      <c r="D32" s="62"/>
      <c r="E32" s="66"/>
      <c r="F32" s="67"/>
      <c r="G32" s="102"/>
      <c r="H32" s="96"/>
      <c r="I32" s="59" t="e">
        <f t="shared" si="0"/>
        <v>#DIV/0!</v>
      </c>
      <c r="J32" s="93"/>
      <c r="K32" s="93"/>
      <c r="L32" s="86"/>
      <c r="M32" s="86"/>
    </row>
    <row r="33" spans="1:13">
      <c r="A33" s="24">
        <v>29</v>
      </c>
      <c r="B33" s="62"/>
      <c r="C33" s="62"/>
      <c r="D33" s="62"/>
      <c r="E33" s="66"/>
      <c r="F33" s="67"/>
      <c r="G33" s="102"/>
      <c r="H33" s="96"/>
      <c r="I33" s="59" t="e">
        <f t="shared" si="0"/>
        <v>#DIV/0!</v>
      </c>
      <c r="J33" s="93"/>
      <c r="K33" s="93"/>
      <c r="L33" s="62"/>
      <c r="M33" s="62"/>
    </row>
    <row r="34" spans="1:13">
      <c r="A34" s="24">
        <v>30</v>
      </c>
      <c r="B34" s="62"/>
      <c r="C34" s="62"/>
      <c r="D34" s="62"/>
      <c r="E34" s="66"/>
      <c r="F34" s="67"/>
      <c r="G34" s="102"/>
      <c r="H34" s="96"/>
      <c r="I34" s="59" t="e">
        <f t="shared" si="0"/>
        <v>#DIV/0!</v>
      </c>
      <c r="J34" s="93"/>
      <c r="K34" s="93"/>
      <c r="L34" s="86"/>
      <c r="M34" s="86"/>
    </row>
    <row r="35" spans="1:13">
      <c r="A35" s="65">
        <v>31</v>
      </c>
      <c r="B35" s="62"/>
      <c r="C35" s="62"/>
      <c r="D35" s="62"/>
      <c r="E35" s="66"/>
      <c r="F35" s="67"/>
      <c r="G35" s="102"/>
      <c r="H35" s="96"/>
      <c r="I35" s="33" t="e">
        <f t="shared" si="0"/>
        <v>#DIV/0!</v>
      </c>
      <c r="J35" s="93"/>
      <c r="K35" s="93"/>
      <c r="L35" s="86"/>
      <c r="M35" s="86"/>
    </row>
    <row r="36" spans="1:13">
      <c r="A36" s="65">
        <v>32</v>
      </c>
      <c r="B36" s="62"/>
      <c r="C36" s="62"/>
      <c r="D36" s="62"/>
      <c r="E36" s="66"/>
      <c r="F36" s="67"/>
      <c r="G36" s="102"/>
      <c r="H36" s="96"/>
      <c r="I36" s="59" t="e">
        <f t="shared" si="0"/>
        <v>#DIV/0!</v>
      </c>
      <c r="J36" s="93"/>
      <c r="K36" s="93"/>
      <c r="L36" s="86"/>
      <c r="M36" s="86"/>
    </row>
    <row r="37" spans="1:13">
      <c r="A37" s="24">
        <v>33</v>
      </c>
      <c r="B37" s="62"/>
      <c r="C37" s="62"/>
      <c r="D37" s="62"/>
      <c r="E37" s="66"/>
      <c r="F37" s="67"/>
      <c r="G37" s="102"/>
      <c r="H37" s="96"/>
      <c r="I37" s="59" t="e">
        <f t="shared" si="0"/>
        <v>#DIV/0!</v>
      </c>
      <c r="J37" s="93"/>
      <c r="K37" s="93"/>
      <c r="L37" s="86"/>
      <c r="M37" s="86"/>
    </row>
    <row r="38" spans="1:13">
      <c r="A38" s="24">
        <v>34</v>
      </c>
      <c r="B38" s="62"/>
      <c r="C38" s="62"/>
      <c r="D38" s="62"/>
      <c r="E38" s="66"/>
      <c r="F38" s="67"/>
      <c r="G38" s="102"/>
      <c r="H38" s="96"/>
      <c r="I38" s="59" t="e">
        <f t="shared" si="0"/>
        <v>#DIV/0!</v>
      </c>
      <c r="J38" s="93"/>
      <c r="K38" s="93"/>
      <c r="L38" s="86"/>
      <c r="M38" s="86"/>
    </row>
    <row r="39" spans="1:13">
      <c r="A39" s="24">
        <v>35</v>
      </c>
      <c r="B39" s="62"/>
      <c r="C39" s="62"/>
      <c r="D39" s="62"/>
      <c r="E39" s="66"/>
      <c r="F39" s="67"/>
      <c r="G39" s="102"/>
      <c r="H39" s="96"/>
      <c r="I39" s="33" t="e">
        <f t="shared" si="0"/>
        <v>#DIV/0!</v>
      </c>
      <c r="J39" s="93"/>
      <c r="K39" s="93"/>
      <c r="L39" s="86"/>
      <c r="M39" s="86"/>
    </row>
    <row r="40" spans="1:13">
      <c r="A40" s="65">
        <v>36</v>
      </c>
      <c r="B40" s="62"/>
      <c r="C40" s="62"/>
      <c r="D40" s="62"/>
      <c r="E40" s="66"/>
      <c r="F40" s="67"/>
      <c r="G40" s="102"/>
      <c r="H40" s="96"/>
      <c r="I40" s="59" t="e">
        <f t="shared" si="0"/>
        <v>#DIV/0!</v>
      </c>
      <c r="J40" s="93"/>
      <c r="K40" s="93"/>
      <c r="L40" s="62"/>
      <c r="M40" s="62"/>
    </row>
    <row r="41" spans="1:13">
      <c r="A41" s="65">
        <v>37</v>
      </c>
      <c r="B41" s="62"/>
      <c r="C41" s="62"/>
      <c r="D41" s="62"/>
      <c r="E41" s="66"/>
      <c r="F41" s="67"/>
      <c r="G41" s="102"/>
      <c r="H41" s="96"/>
      <c r="I41" s="59" t="e">
        <f t="shared" si="0"/>
        <v>#DIV/0!</v>
      </c>
      <c r="J41" s="93"/>
      <c r="K41" s="93"/>
      <c r="L41" s="86"/>
      <c r="M41" s="86"/>
    </row>
    <row r="42" spans="1:13">
      <c r="A42" s="24">
        <v>38</v>
      </c>
      <c r="B42" s="62"/>
      <c r="C42" s="62"/>
      <c r="D42" s="62"/>
      <c r="E42" s="66"/>
      <c r="F42" s="67"/>
      <c r="G42" s="102"/>
      <c r="H42" s="96"/>
      <c r="I42" s="59" t="e">
        <f t="shared" si="0"/>
        <v>#DIV/0!</v>
      </c>
      <c r="J42" s="93"/>
      <c r="K42" s="93"/>
      <c r="L42" s="86"/>
      <c r="M42" s="86"/>
    </row>
    <row r="43" spans="1:13">
      <c r="A43" s="24">
        <v>39</v>
      </c>
      <c r="B43" s="62"/>
      <c r="C43" s="62"/>
      <c r="D43" s="62"/>
      <c r="E43" s="66"/>
      <c r="F43" s="67"/>
      <c r="G43" s="102"/>
      <c r="H43" s="96"/>
      <c r="I43" s="33" t="e">
        <f t="shared" si="0"/>
        <v>#DIV/0!</v>
      </c>
      <c r="J43" s="93"/>
      <c r="K43" s="93"/>
      <c r="L43" s="86"/>
      <c r="M43" s="86"/>
    </row>
    <row r="44" spans="1:13">
      <c r="A44" s="24">
        <v>40</v>
      </c>
      <c r="B44" s="62"/>
      <c r="C44" s="62"/>
      <c r="D44" s="62"/>
      <c r="E44" s="66"/>
      <c r="F44" s="67"/>
      <c r="G44" s="102"/>
      <c r="H44" s="96"/>
      <c r="I44" s="59" t="e">
        <f t="shared" si="0"/>
        <v>#DIV/0!</v>
      </c>
      <c r="J44" s="93"/>
      <c r="K44" s="93"/>
      <c r="L44" s="62"/>
      <c r="M44" s="62"/>
    </row>
    <row r="45" spans="1:13">
      <c r="A45" s="65">
        <v>41</v>
      </c>
      <c r="B45" s="62"/>
      <c r="C45" s="62"/>
      <c r="D45" s="62"/>
      <c r="E45" s="66"/>
      <c r="F45" s="67"/>
      <c r="G45" s="102"/>
      <c r="H45" s="96"/>
      <c r="I45" s="59" t="e">
        <f t="shared" si="0"/>
        <v>#DIV/0!</v>
      </c>
      <c r="J45" s="93"/>
      <c r="K45" s="93"/>
      <c r="L45" s="62"/>
      <c r="M45" s="62"/>
    </row>
    <row r="46" spans="1:13">
      <c r="A46" s="65">
        <v>42</v>
      </c>
      <c r="B46" s="62"/>
      <c r="C46" s="62"/>
      <c r="D46" s="62"/>
      <c r="E46" s="66"/>
      <c r="F46" s="67"/>
      <c r="G46" s="102"/>
      <c r="H46" s="96"/>
      <c r="I46" s="59" t="e">
        <f t="shared" si="0"/>
        <v>#DIV/0!</v>
      </c>
      <c r="J46" s="93"/>
      <c r="K46" s="93"/>
      <c r="L46" s="86"/>
      <c r="M46" s="86"/>
    </row>
    <row r="47" spans="1:13">
      <c r="A47" s="24">
        <v>43</v>
      </c>
      <c r="B47" s="62"/>
      <c r="C47" s="62"/>
      <c r="D47" s="62"/>
      <c r="E47" s="66"/>
      <c r="F47" s="67"/>
      <c r="G47" s="102"/>
      <c r="H47" s="96"/>
      <c r="I47" s="33" t="e">
        <f t="shared" si="0"/>
        <v>#DIV/0!</v>
      </c>
      <c r="J47" s="93"/>
      <c r="K47" s="93"/>
      <c r="L47" s="86"/>
      <c r="M47" s="86"/>
    </row>
    <row r="48" spans="1:13">
      <c r="A48" s="24">
        <v>44</v>
      </c>
      <c r="B48" s="62"/>
      <c r="C48" s="62"/>
      <c r="D48" s="8"/>
      <c r="E48" s="66"/>
      <c r="F48" s="67"/>
      <c r="G48" s="102"/>
      <c r="H48" s="96"/>
      <c r="I48" s="59" t="e">
        <f t="shared" si="0"/>
        <v>#DIV/0!</v>
      </c>
      <c r="J48" s="93"/>
      <c r="K48" s="93"/>
      <c r="L48" s="62"/>
      <c r="M48" s="62"/>
    </row>
    <row r="49" spans="1:13">
      <c r="A49" s="24">
        <v>45</v>
      </c>
      <c r="B49" s="62"/>
      <c r="C49" s="62"/>
      <c r="D49" s="62"/>
      <c r="E49" s="66"/>
      <c r="F49" s="67"/>
      <c r="G49" s="102"/>
      <c r="H49" s="96"/>
      <c r="I49" s="59" t="e">
        <f t="shared" si="0"/>
        <v>#DIV/0!</v>
      </c>
      <c r="J49" s="93"/>
      <c r="K49" s="93"/>
      <c r="L49" s="86"/>
      <c r="M49" s="86"/>
    </row>
    <row r="50" spans="1:13">
      <c r="A50" s="65">
        <v>46</v>
      </c>
      <c r="B50" s="62"/>
      <c r="C50" s="62"/>
      <c r="D50" s="62"/>
      <c r="E50" s="66"/>
      <c r="F50" s="67"/>
      <c r="G50" s="102"/>
      <c r="H50" s="96"/>
      <c r="I50" s="59" t="e">
        <f t="shared" si="0"/>
        <v>#DIV/0!</v>
      </c>
      <c r="J50" s="93"/>
      <c r="K50" s="93"/>
      <c r="L50" s="86"/>
      <c r="M50" s="86"/>
    </row>
    <row r="51" spans="1:13">
      <c r="A51" s="65">
        <v>47</v>
      </c>
      <c r="B51" s="103"/>
      <c r="C51" s="54"/>
      <c r="D51" s="103"/>
      <c r="E51" s="66"/>
      <c r="F51" s="54"/>
      <c r="G51" s="56"/>
      <c r="H51" s="56"/>
      <c r="I51" s="33" t="e">
        <f t="shared" si="0"/>
        <v>#DIV/0!</v>
      </c>
      <c r="J51" s="104"/>
      <c r="K51" s="105"/>
      <c r="L51" s="62"/>
      <c r="M51" s="62"/>
    </row>
    <row r="52" spans="1:13">
      <c r="A52" s="24">
        <v>48</v>
      </c>
      <c r="B52" s="61"/>
      <c r="C52" s="54"/>
      <c r="D52" s="55"/>
      <c r="E52" s="55"/>
      <c r="F52" s="54"/>
      <c r="G52" s="56"/>
      <c r="H52" s="91"/>
      <c r="I52" s="59" t="e">
        <f t="shared" si="0"/>
        <v>#DIV/0!</v>
      </c>
      <c r="J52" s="104"/>
      <c r="K52" s="105"/>
      <c r="L52" s="62"/>
      <c r="M52" s="62"/>
    </row>
    <row r="53" spans="1:13">
      <c r="A53" s="24">
        <v>49</v>
      </c>
      <c r="B53" s="62"/>
      <c r="C53" s="62"/>
      <c r="D53" s="62"/>
      <c r="E53" s="66"/>
      <c r="F53" s="67"/>
      <c r="G53" s="102"/>
      <c r="H53" s="96"/>
      <c r="I53" s="59" t="e">
        <f t="shared" si="0"/>
        <v>#DIV/0!</v>
      </c>
      <c r="J53" s="104"/>
      <c r="K53" s="104"/>
      <c r="L53" s="62"/>
      <c r="M53" s="62"/>
    </row>
    <row r="54" spans="1:13">
      <c r="A54" s="24">
        <v>50</v>
      </c>
      <c r="B54" s="8"/>
      <c r="C54" s="62"/>
      <c r="D54" s="62"/>
      <c r="E54" s="66"/>
      <c r="F54" s="67"/>
      <c r="G54" s="102"/>
      <c r="H54" s="96"/>
      <c r="I54" s="59" t="e">
        <f t="shared" si="0"/>
        <v>#DIV/0!</v>
      </c>
      <c r="J54" s="106"/>
      <c r="K54" s="106"/>
      <c r="L54" s="86"/>
      <c r="M54" s="86"/>
    </row>
    <row r="55" spans="1:13">
      <c r="A55" s="65">
        <v>51</v>
      </c>
      <c r="B55" s="62"/>
      <c r="C55" s="62"/>
      <c r="D55" s="62"/>
      <c r="E55" s="66"/>
      <c r="F55" s="67"/>
      <c r="G55" s="102"/>
      <c r="H55" s="96"/>
      <c r="I55" s="33" t="e">
        <f t="shared" si="0"/>
        <v>#DIV/0!</v>
      </c>
      <c r="J55" s="93"/>
      <c r="K55" s="93"/>
      <c r="L55" s="86"/>
      <c r="M55" s="107"/>
    </row>
    <row r="56" spans="1:13">
      <c r="A56" s="65">
        <v>52</v>
      </c>
      <c r="B56" s="62"/>
      <c r="C56" s="62"/>
      <c r="D56" s="8"/>
      <c r="E56" s="66"/>
      <c r="F56" s="67"/>
      <c r="G56" s="102"/>
      <c r="H56" s="96"/>
      <c r="I56" s="59" t="e">
        <f t="shared" si="0"/>
        <v>#DIV/0!</v>
      </c>
      <c r="J56" s="93"/>
      <c r="K56" s="93"/>
      <c r="L56" s="86"/>
      <c r="M56" s="86"/>
    </row>
    <row r="57" spans="1:13">
      <c r="A57" s="24">
        <v>53</v>
      </c>
      <c r="B57" s="62"/>
      <c r="C57" s="62"/>
      <c r="D57" s="8"/>
      <c r="E57" s="66"/>
      <c r="F57" s="67"/>
      <c r="G57" s="102"/>
      <c r="H57" s="96"/>
      <c r="I57" s="59" t="e">
        <f t="shared" si="0"/>
        <v>#DIV/0!</v>
      </c>
      <c r="J57" s="93"/>
      <c r="K57" s="93"/>
      <c r="L57" s="86"/>
      <c r="M57" s="86"/>
    </row>
    <row r="58" spans="1:13">
      <c r="A58" s="24">
        <v>54</v>
      </c>
      <c r="B58" s="62"/>
      <c r="C58" s="62"/>
      <c r="D58" s="8"/>
      <c r="E58" s="66"/>
      <c r="F58" s="67"/>
      <c r="G58" s="102"/>
      <c r="H58" s="96"/>
      <c r="I58" s="59" t="e">
        <f t="shared" si="0"/>
        <v>#DIV/0!</v>
      </c>
      <c r="J58" s="93"/>
      <c r="K58" s="93"/>
      <c r="L58" s="86"/>
      <c r="M58" s="86"/>
    </row>
    <row r="59" spans="1:13">
      <c r="A59" s="24">
        <v>55</v>
      </c>
      <c r="B59" s="41"/>
      <c r="C59" s="41"/>
      <c r="D59" s="41"/>
      <c r="E59" s="70"/>
      <c r="F59" s="43"/>
      <c r="G59" s="71"/>
      <c r="H59" s="72"/>
      <c r="I59" s="33" t="e">
        <f t="shared" si="0"/>
        <v>#DIV/0!</v>
      </c>
      <c r="J59" s="42"/>
      <c r="K59" s="42"/>
      <c r="L59" s="41"/>
      <c r="M59" s="41"/>
    </row>
    <row r="60" spans="1:13">
      <c r="A60" s="65">
        <v>56</v>
      </c>
      <c r="B60" s="41"/>
      <c r="C60" s="41"/>
      <c r="D60" s="41"/>
      <c r="E60" s="70"/>
      <c r="F60" s="43"/>
      <c r="G60" s="71"/>
      <c r="H60" s="72"/>
      <c r="I60" s="59" t="e">
        <f t="shared" si="0"/>
        <v>#DIV/0!</v>
      </c>
      <c r="J60" s="42"/>
      <c r="K60" s="42"/>
      <c r="L60" s="41"/>
      <c r="M60" s="41"/>
    </row>
    <row r="61" spans="1:13">
      <c r="A61" s="65">
        <v>57</v>
      </c>
      <c r="B61" s="41"/>
      <c r="C61" s="41"/>
      <c r="D61" s="41"/>
      <c r="E61" s="70"/>
      <c r="F61" s="43"/>
      <c r="G61" s="71"/>
      <c r="H61" s="72"/>
      <c r="I61" s="59" t="e">
        <f t="shared" si="0"/>
        <v>#DIV/0!</v>
      </c>
      <c r="J61" s="42"/>
      <c r="K61" s="42"/>
      <c r="L61" s="41"/>
      <c r="M61" s="41"/>
    </row>
    <row r="62" spans="1:13">
      <c r="A62" s="24">
        <v>58</v>
      </c>
      <c r="B62" s="41"/>
      <c r="C62" s="41"/>
      <c r="D62" s="41"/>
      <c r="E62" s="70"/>
      <c r="F62" s="43"/>
      <c r="G62" s="71"/>
      <c r="H62" s="72"/>
      <c r="I62" s="59" t="e">
        <f t="shared" si="0"/>
        <v>#DIV/0!</v>
      </c>
      <c r="J62" s="42"/>
      <c r="K62" s="42"/>
      <c r="L62" s="41"/>
      <c r="M62" s="41"/>
    </row>
    <row r="63" spans="1:13">
      <c r="A63" s="24">
        <v>59</v>
      </c>
      <c r="B63" s="41"/>
      <c r="C63" s="41"/>
      <c r="D63" s="41"/>
      <c r="E63" s="70"/>
      <c r="F63" s="43"/>
      <c r="G63" s="71"/>
      <c r="H63" s="72"/>
      <c r="I63" s="33" t="e">
        <f t="shared" si="0"/>
        <v>#DIV/0!</v>
      </c>
      <c r="J63" s="42"/>
      <c r="K63" s="42"/>
      <c r="L63" s="41"/>
      <c r="M63" s="41"/>
    </row>
    <row r="64" spans="1:13">
      <c r="A64" s="24">
        <v>60</v>
      </c>
      <c r="B64" s="41"/>
      <c r="C64" s="41"/>
      <c r="D64" s="41"/>
      <c r="E64" s="70"/>
      <c r="F64" s="43"/>
      <c r="G64" s="71"/>
      <c r="H64" s="72"/>
      <c r="I64" s="59" t="e">
        <f t="shared" si="0"/>
        <v>#DIV/0!</v>
      </c>
      <c r="J64" s="42"/>
      <c r="K64" s="42"/>
      <c r="L64" s="41"/>
      <c r="M64" s="41"/>
    </row>
    <row r="65" spans="1:13">
      <c r="A65" s="65">
        <v>61</v>
      </c>
      <c r="B65" s="41"/>
      <c r="C65" s="41"/>
      <c r="D65" s="41"/>
      <c r="E65" s="70"/>
      <c r="F65" s="43"/>
      <c r="G65" s="71"/>
      <c r="H65" s="72"/>
      <c r="I65" s="59" t="e">
        <f t="shared" si="0"/>
        <v>#DIV/0!</v>
      </c>
      <c r="J65" s="42"/>
      <c r="K65" s="42"/>
      <c r="L65" s="41"/>
      <c r="M65" s="41"/>
    </row>
    <row r="66" spans="1:13">
      <c r="A66" s="65">
        <v>62</v>
      </c>
      <c r="B66" s="41"/>
      <c r="C66" s="41"/>
      <c r="D66" s="41"/>
      <c r="E66" s="70"/>
      <c r="F66" s="43"/>
      <c r="G66" s="71"/>
      <c r="H66" s="72"/>
      <c r="I66" s="59" t="e">
        <f t="shared" si="0"/>
        <v>#DIV/0!</v>
      </c>
      <c r="J66" s="42"/>
      <c r="K66" s="42"/>
      <c r="L66" s="41"/>
      <c r="M66" s="41"/>
    </row>
    <row r="67" spans="1:13">
      <c r="A67" s="24">
        <v>63</v>
      </c>
      <c r="B67" s="41"/>
      <c r="C67" s="41"/>
      <c r="D67" s="41"/>
      <c r="E67" s="70"/>
      <c r="F67" s="43"/>
      <c r="G67" s="71"/>
      <c r="H67" s="72"/>
      <c r="I67" s="33" t="e">
        <f t="shared" si="0"/>
        <v>#DIV/0!</v>
      </c>
      <c r="J67" s="42"/>
      <c r="K67" s="42"/>
      <c r="L67" s="41"/>
      <c r="M67" s="41"/>
    </row>
    <row r="68" spans="1:13">
      <c r="A68" s="24">
        <v>64</v>
      </c>
      <c r="B68" s="41"/>
      <c r="C68" s="41"/>
      <c r="D68" s="41"/>
      <c r="E68" s="70"/>
      <c r="F68" s="43"/>
      <c r="G68" s="71"/>
      <c r="H68" s="72"/>
      <c r="I68" s="59" t="e">
        <f t="shared" si="0"/>
        <v>#DIV/0!</v>
      </c>
      <c r="J68" s="42"/>
      <c r="K68" s="42"/>
      <c r="L68" s="41"/>
      <c r="M68" s="41"/>
    </row>
    <row r="69" spans="1:13">
      <c r="A69" s="24">
        <v>65</v>
      </c>
      <c r="B69" s="41"/>
      <c r="C69" s="41"/>
      <c r="D69" s="41"/>
      <c r="E69" s="70"/>
      <c r="F69" s="43"/>
      <c r="G69" s="71"/>
      <c r="H69" s="72"/>
      <c r="I69" s="59" t="e">
        <f t="shared" si="0"/>
        <v>#DIV/0!</v>
      </c>
      <c r="J69" s="42"/>
      <c r="K69" s="42"/>
      <c r="L69" s="41"/>
      <c r="M69" s="41"/>
    </row>
    <row r="70" spans="1:13">
      <c r="A70" s="65">
        <v>66</v>
      </c>
      <c r="B70" s="41"/>
      <c r="C70" s="41"/>
      <c r="D70" s="41"/>
      <c r="E70" s="70"/>
      <c r="F70" s="43"/>
      <c r="G70" s="71"/>
      <c r="H70" s="72"/>
      <c r="I70" s="59" t="e">
        <f t="shared" ref="I70:I303" si="1">G70/H70</f>
        <v>#DIV/0!</v>
      </c>
      <c r="J70" s="42"/>
      <c r="K70" s="42"/>
      <c r="L70" s="41"/>
      <c r="M70" s="41"/>
    </row>
    <row r="71" spans="1:13">
      <c r="A71" s="65">
        <v>67</v>
      </c>
      <c r="B71" s="41"/>
      <c r="C71" s="41"/>
      <c r="D71" s="41"/>
      <c r="E71" s="70"/>
      <c r="F71" s="43"/>
      <c r="G71" s="71"/>
      <c r="H71" s="72"/>
      <c r="I71" s="33" t="e">
        <f t="shared" si="1"/>
        <v>#DIV/0!</v>
      </c>
      <c r="J71" s="42"/>
      <c r="K71" s="42"/>
      <c r="L71" s="41"/>
      <c r="M71" s="41"/>
    </row>
    <row r="72" spans="1:13">
      <c r="A72" s="24">
        <v>68</v>
      </c>
      <c r="B72" s="41"/>
      <c r="C72" s="41"/>
      <c r="D72" s="41"/>
      <c r="E72" s="70"/>
      <c r="F72" s="43"/>
      <c r="G72" s="71"/>
      <c r="H72" s="72"/>
      <c r="I72" s="59" t="e">
        <f t="shared" si="1"/>
        <v>#DIV/0!</v>
      </c>
      <c r="J72" s="42"/>
      <c r="K72" s="42"/>
      <c r="L72" s="41"/>
      <c r="M72" s="41"/>
    </row>
    <row r="73" spans="1:13">
      <c r="A73" s="24">
        <v>69</v>
      </c>
      <c r="B73" s="41"/>
      <c r="C73" s="41"/>
      <c r="D73" s="41"/>
      <c r="E73" s="70"/>
      <c r="F73" s="43"/>
      <c r="G73" s="71"/>
      <c r="H73" s="72"/>
      <c r="I73" s="59" t="e">
        <f t="shared" si="1"/>
        <v>#DIV/0!</v>
      </c>
      <c r="J73" s="42"/>
      <c r="K73" s="42"/>
      <c r="L73" s="41"/>
      <c r="M73" s="41"/>
    </row>
    <row r="74" spans="1:13">
      <c r="A74" s="24">
        <v>70</v>
      </c>
      <c r="B74" s="41"/>
      <c r="C74" s="41"/>
      <c r="D74" s="41"/>
      <c r="E74" s="70"/>
      <c r="F74" s="43"/>
      <c r="G74" s="71"/>
      <c r="H74" s="72"/>
      <c r="I74" s="59" t="e">
        <f t="shared" si="1"/>
        <v>#DIV/0!</v>
      </c>
      <c r="J74" s="42"/>
      <c r="K74" s="42"/>
      <c r="L74" s="41"/>
      <c r="M74" s="41"/>
    </row>
    <row r="75" spans="1:13">
      <c r="A75" s="65">
        <v>71</v>
      </c>
      <c r="B75" s="41"/>
      <c r="C75" s="41"/>
      <c r="D75" s="41"/>
      <c r="E75" s="70"/>
      <c r="F75" s="43"/>
      <c r="G75" s="71"/>
      <c r="H75" s="72"/>
      <c r="I75" s="33" t="e">
        <f t="shared" si="1"/>
        <v>#DIV/0!</v>
      </c>
      <c r="J75" s="42"/>
      <c r="K75" s="42"/>
      <c r="L75" s="41"/>
      <c r="M75" s="41"/>
    </row>
    <row r="76" spans="1:13">
      <c r="A76" s="65">
        <v>72</v>
      </c>
      <c r="B76" s="41"/>
      <c r="C76" s="41"/>
      <c r="D76" s="41"/>
      <c r="E76" s="70"/>
      <c r="F76" s="43"/>
      <c r="G76" s="71"/>
      <c r="H76" s="72"/>
      <c r="I76" s="59" t="e">
        <f t="shared" si="1"/>
        <v>#DIV/0!</v>
      </c>
      <c r="J76" s="42"/>
      <c r="K76" s="42"/>
      <c r="L76" s="41"/>
      <c r="M76" s="41"/>
    </row>
    <row r="77" spans="1:13">
      <c r="A77" s="24">
        <v>73</v>
      </c>
      <c r="B77" s="41"/>
      <c r="C77" s="41"/>
      <c r="D77" s="41"/>
      <c r="E77" s="70"/>
      <c r="F77" s="43"/>
      <c r="G77" s="71"/>
      <c r="H77" s="72"/>
      <c r="I77" s="59" t="e">
        <f t="shared" si="1"/>
        <v>#DIV/0!</v>
      </c>
      <c r="J77" s="42"/>
      <c r="K77" s="42"/>
      <c r="L77" s="41"/>
      <c r="M77" s="41"/>
    </row>
    <row r="78" spans="1:13">
      <c r="A78" s="24">
        <v>74</v>
      </c>
      <c r="B78" s="41"/>
      <c r="C78" s="41"/>
      <c r="D78" s="41"/>
      <c r="E78" s="70"/>
      <c r="F78" s="43"/>
      <c r="G78" s="71"/>
      <c r="H78" s="72"/>
      <c r="I78" s="33" t="e">
        <f t="shared" si="1"/>
        <v>#DIV/0!</v>
      </c>
      <c r="J78" s="42"/>
      <c r="K78" s="42"/>
      <c r="L78" s="41"/>
      <c r="M78" s="41"/>
    </row>
    <row r="79" spans="1:13">
      <c r="A79" s="24">
        <v>75</v>
      </c>
      <c r="B79" s="41"/>
      <c r="C79" s="41"/>
      <c r="D79" s="41"/>
      <c r="E79" s="70"/>
      <c r="F79" s="43"/>
      <c r="G79" s="71"/>
      <c r="H79" s="72"/>
      <c r="I79" s="59" t="e">
        <f t="shared" si="1"/>
        <v>#DIV/0!</v>
      </c>
      <c r="J79" s="42"/>
      <c r="K79" s="42"/>
      <c r="L79" s="41"/>
      <c r="M79" s="41"/>
    </row>
    <row r="80" spans="1:13">
      <c r="A80" s="65">
        <v>76</v>
      </c>
      <c r="B80" s="41"/>
      <c r="C80" s="41"/>
      <c r="D80" s="41"/>
      <c r="E80" s="70"/>
      <c r="F80" s="43"/>
      <c r="G80" s="71"/>
      <c r="H80" s="72"/>
      <c r="I80" s="59" t="e">
        <f t="shared" si="1"/>
        <v>#DIV/0!</v>
      </c>
      <c r="J80" s="42"/>
      <c r="K80" s="42"/>
      <c r="L80" s="41"/>
      <c r="M80" s="41"/>
    </row>
    <row r="81" spans="1:13">
      <c r="A81" s="65">
        <v>77</v>
      </c>
      <c r="B81" s="41"/>
      <c r="C81" s="41"/>
      <c r="D81" s="41"/>
      <c r="E81" s="70"/>
      <c r="F81" s="43"/>
      <c r="G81" s="71"/>
      <c r="H81" s="72"/>
      <c r="I81" s="33" t="e">
        <f t="shared" si="1"/>
        <v>#DIV/0!</v>
      </c>
      <c r="J81" s="42"/>
      <c r="K81" s="42"/>
      <c r="L81" s="41"/>
      <c r="M81" s="41"/>
    </row>
    <row r="82" spans="1:13">
      <c r="A82" s="24">
        <v>78</v>
      </c>
      <c r="B82" s="41"/>
      <c r="C82" s="41"/>
      <c r="D82" s="41"/>
      <c r="E82" s="70"/>
      <c r="F82" s="43"/>
      <c r="G82" s="71"/>
      <c r="H82" s="72"/>
      <c r="I82" s="59" t="e">
        <f t="shared" si="1"/>
        <v>#DIV/0!</v>
      </c>
      <c r="J82" s="42"/>
      <c r="K82" s="42"/>
      <c r="L82" s="41"/>
      <c r="M82" s="41"/>
    </row>
    <row r="83" spans="1:13">
      <c r="A83" s="24">
        <v>79</v>
      </c>
      <c r="B83" s="41"/>
      <c r="C83" s="41"/>
      <c r="D83" s="41"/>
      <c r="E83" s="70"/>
      <c r="F83" s="43"/>
      <c r="G83" s="71"/>
      <c r="H83" s="72"/>
      <c r="I83" s="59" t="e">
        <f t="shared" si="1"/>
        <v>#DIV/0!</v>
      </c>
      <c r="J83" s="42"/>
      <c r="K83" s="42"/>
      <c r="L83" s="41"/>
      <c r="M83" s="41"/>
    </row>
    <row r="84" spans="1:13">
      <c r="A84" s="24">
        <v>80</v>
      </c>
      <c r="B84" s="41"/>
      <c r="C84" s="41"/>
      <c r="D84" s="41"/>
      <c r="E84" s="70"/>
      <c r="F84" s="43"/>
      <c r="G84" s="71"/>
      <c r="H84" s="72"/>
      <c r="I84" s="33" t="e">
        <f t="shared" si="1"/>
        <v>#DIV/0!</v>
      </c>
      <c r="J84" s="42"/>
      <c r="K84" s="42"/>
      <c r="L84" s="41"/>
      <c r="M84" s="41"/>
    </row>
    <row r="85" spans="1:13">
      <c r="A85" s="65">
        <v>81</v>
      </c>
      <c r="B85" s="41"/>
      <c r="C85" s="41"/>
      <c r="D85" s="41"/>
      <c r="E85" s="70"/>
      <c r="F85" s="43"/>
      <c r="G85" s="71"/>
      <c r="H85" s="72"/>
      <c r="I85" s="59" t="e">
        <f t="shared" si="1"/>
        <v>#DIV/0!</v>
      </c>
      <c r="J85" s="42"/>
      <c r="K85" s="42"/>
      <c r="L85" s="41"/>
      <c r="M85" s="41"/>
    </row>
    <row r="86" spans="1:13">
      <c r="A86" s="65">
        <v>82</v>
      </c>
      <c r="B86" s="41"/>
      <c r="C86" s="41"/>
      <c r="D86" s="41"/>
      <c r="E86" s="70"/>
      <c r="F86" s="43"/>
      <c r="G86" s="71"/>
      <c r="H86" s="72"/>
      <c r="I86" s="59" t="e">
        <f t="shared" si="1"/>
        <v>#DIV/0!</v>
      </c>
      <c r="J86" s="42"/>
      <c r="K86" s="42"/>
      <c r="L86" s="41"/>
      <c r="M86" s="41"/>
    </row>
    <row r="87" spans="1:13">
      <c r="A87" s="24">
        <v>83</v>
      </c>
      <c r="B87" s="41"/>
      <c r="C87" s="41"/>
      <c r="D87" s="41"/>
      <c r="E87" s="70"/>
      <c r="F87" s="43"/>
      <c r="G87" s="71"/>
      <c r="H87" s="72"/>
      <c r="I87" s="33" t="e">
        <f t="shared" si="1"/>
        <v>#DIV/0!</v>
      </c>
      <c r="J87" s="42"/>
      <c r="K87" s="42"/>
      <c r="L87" s="41"/>
      <c r="M87" s="41"/>
    </row>
    <row r="88" spans="1:13">
      <c r="A88" s="24">
        <v>84</v>
      </c>
      <c r="B88" s="41"/>
      <c r="C88" s="41"/>
      <c r="D88" s="41"/>
      <c r="E88" s="70"/>
      <c r="F88" s="43"/>
      <c r="G88" s="71"/>
      <c r="H88" s="72"/>
      <c r="I88" s="59" t="e">
        <f t="shared" si="1"/>
        <v>#DIV/0!</v>
      </c>
      <c r="J88" s="42"/>
      <c r="K88" s="42"/>
      <c r="L88" s="41"/>
      <c r="M88" s="41"/>
    </row>
    <row r="89" spans="1:13">
      <c r="A89" s="24">
        <v>85</v>
      </c>
      <c r="B89" s="41"/>
      <c r="C89" s="41"/>
      <c r="D89" s="41"/>
      <c r="E89" s="70"/>
      <c r="F89" s="43"/>
      <c r="G89" s="71"/>
      <c r="H89" s="72"/>
      <c r="I89" s="59" t="e">
        <f t="shared" si="1"/>
        <v>#DIV/0!</v>
      </c>
      <c r="J89" s="42"/>
      <c r="K89" s="42"/>
      <c r="L89" s="41"/>
      <c r="M89" s="41"/>
    </row>
    <row r="90" spans="1:13">
      <c r="A90" s="65">
        <v>86</v>
      </c>
      <c r="B90" s="41"/>
      <c r="C90" s="41"/>
      <c r="D90" s="41"/>
      <c r="E90" s="70"/>
      <c r="F90" s="43"/>
      <c r="G90" s="71"/>
      <c r="H90" s="72"/>
      <c r="I90" s="33" t="e">
        <f t="shared" si="1"/>
        <v>#DIV/0!</v>
      </c>
      <c r="J90" s="42"/>
      <c r="K90" s="42"/>
      <c r="L90" s="41"/>
      <c r="M90" s="41"/>
    </row>
    <row r="91" spans="1:13">
      <c r="A91" s="65">
        <v>87</v>
      </c>
      <c r="B91" s="41"/>
      <c r="C91" s="41"/>
      <c r="D91" s="41"/>
      <c r="E91" s="70"/>
      <c r="F91" s="43"/>
      <c r="G91" s="71"/>
      <c r="H91" s="72"/>
      <c r="I91" s="59" t="e">
        <f t="shared" si="1"/>
        <v>#DIV/0!</v>
      </c>
      <c r="J91" s="42"/>
      <c r="K91" s="42"/>
      <c r="L91" s="41"/>
      <c r="M91" s="41"/>
    </row>
    <row r="92" spans="1:13">
      <c r="A92" s="24">
        <v>88</v>
      </c>
      <c r="B92" s="41"/>
      <c r="C92" s="41"/>
      <c r="D92" s="41"/>
      <c r="E92" s="70"/>
      <c r="F92" s="43"/>
      <c r="G92" s="71"/>
      <c r="H92" s="72"/>
      <c r="I92" s="59" t="e">
        <f t="shared" si="1"/>
        <v>#DIV/0!</v>
      </c>
      <c r="J92" s="42"/>
      <c r="K92" s="42"/>
      <c r="L92" s="41"/>
      <c r="M92" s="41"/>
    </row>
    <row r="93" spans="1:13">
      <c r="A93" s="24">
        <v>89</v>
      </c>
      <c r="B93" s="41"/>
      <c r="C93" s="41"/>
      <c r="D93" s="41"/>
      <c r="E93" s="70"/>
      <c r="F93" s="43"/>
      <c r="G93" s="71"/>
      <c r="H93" s="72"/>
      <c r="I93" s="33" t="e">
        <f t="shared" si="1"/>
        <v>#DIV/0!</v>
      </c>
      <c r="J93" s="42"/>
      <c r="K93" s="42"/>
      <c r="L93" s="41"/>
      <c r="M93" s="41"/>
    </row>
    <row r="94" spans="1:13">
      <c r="A94" s="24">
        <v>90</v>
      </c>
      <c r="B94" s="41"/>
      <c r="C94" s="41"/>
      <c r="D94" s="41"/>
      <c r="E94" s="70"/>
      <c r="F94" s="43"/>
      <c r="G94" s="71"/>
      <c r="H94" s="72"/>
      <c r="I94" s="59" t="e">
        <f t="shared" si="1"/>
        <v>#DIV/0!</v>
      </c>
      <c r="J94" s="42"/>
      <c r="K94" s="42"/>
      <c r="L94" s="41"/>
      <c r="M94" s="41"/>
    </row>
    <row r="95" spans="1:13">
      <c r="A95" s="65">
        <v>91</v>
      </c>
      <c r="B95" s="41"/>
      <c r="C95" s="41"/>
      <c r="D95" s="41"/>
      <c r="E95" s="70"/>
      <c r="F95" s="43"/>
      <c r="G95" s="71"/>
      <c r="H95" s="72"/>
      <c r="I95" s="59" t="e">
        <f t="shared" si="1"/>
        <v>#DIV/0!</v>
      </c>
      <c r="J95" s="42"/>
      <c r="K95" s="42"/>
      <c r="L95" s="41"/>
      <c r="M95" s="41"/>
    </row>
    <row r="96" spans="1:13">
      <c r="A96" s="65">
        <v>92</v>
      </c>
      <c r="B96" s="41"/>
      <c r="C96" s="41"/>
      <c r="D96" s="41"/>
      <c r="E96" s="70"/>
      <c r="F96" s="43"/>
      <c r="G96" s="71"/>
      <c r="H96" s="72"/>
      <c r="I96" s="33" t="e">
        <f t="shared" si="1"/>
        <v>#DIV/0!</v>
      </c>
      <c r="J96" s="42"/>
      <c r="K96" s="42"/>
      <c r="L96" s="41"/>
      <c r="M96" s="41"/>
    </row>
    <row r="97" spans="1:13">
      <c r="A97" s="24">
        <v>93</v>
      </c>
      <c r="B97" s="41"/>
      <c r="C97" s="41"/>
      <c r="D97" s="41"/>
      <c r="E97" s="70"/>
      <c r="F97" s="43"/>
      <c r="G97" s="71"/>
      <c r="H97" s="72"/>
      <c r="I97" s="59" t="e">
        <f t="shared" si="1"/>
        <v>#DIV/0!</v>
      </c>
      <c r="J97" s="42"/>
      <c r="K97" s="42"/>
      <c r="L97" s="41"/>
      <c r="M97" s="41"/>
    </row>
    <row r="98" spans="1:13">
      <c r="A98" s="24">
        <v>94</v>
      </c>
      <c r="B98" s="41"/>
      <c r="C98" s="41"/>
      <c r="D98" s="41"/>
      <c r="E98" s="70"/>
      <c r="F98" s="43"/>
      <c r="G98" s="71"/>
      <c r="H98" s="72"/>
      <c r="I98" s="59" t="e">
        <f t="shared" si="1"/>
        <v>#DIV/0!</v>
      </c>
      <c r="J98" s="42"/>
      <c r="K98" s="42"/>
      <c r="L98" s="41"/>
      <c r="M98" s="41"/>
    </row>
    <row r="99" spans="1:13">
      <c r="A99" s="24">
        <v>95</v>
      </c>
      <c r="B99" s="41"/>
      <c r="C99" s="41"/>
      <c r="D99" s="41"/>
      <c r="E99" s="70"/>
      <c r="F99" s="43"/>
      <c r="G99" s="71"/>
      <c r="H99" s="72"/>
      <c r="I99" s="33" t="e">
        <f t="shared" si="1"/>
        <v>#DIV/0!</v>
      </c>
      <c r="J99" s="42"/>
      <c r="K99" s="42"/>
      <c r="L99" s="41"/>
      <c r="M99" s="41"/>
    </row>
    <row r="100" spans="1:13">
      <c r="A100" s="65">
        <v>96</v>
      </c>
      <c r="B100" s="41"/>
      <c r="C100" s="41"/>
      <c r="D100" s="41"/>
      <c r="E100" s="70"/>
      <c r="F100" s="43"/>
      <c r="G100" s="71"/>
      <c r="H100" s="72"/>
      <c r="I100" s="59" t="e">
        <f t="shared" si="1"/>
        <v>#DIV/0!</v>
      </c>
      <c r="J100" s="42"/>
      <c r="K100" s="42"/>
      <c r="L100" s="41"/>
      <c r="M100" s="41"/>
    </row>
    <row r="101" spans="1:13">
      <c r="A101" s="65">
        <v>97</v>
      </c>
      <c r="B101" s="41"/>
      <c r="C101" s="41"/>
      <c r="D101" s="41"/>
      <c r="E101" s="70"/>
      <c r="F101" s="43"/>
      <c r="G101" s="71"/>
      <c r="H101" s="72"/>
      <c r="I101" s="59" t="e">
        <f t="shared" si="1"/>
        <v>#DIV/0!</v>
      </c>
      <c r="J101" s="42"/>
      <c r="K101" s="42"/>
      <c r="L101" s="41"/>
      <c r="M101" s="41"/>
    </row>
    <row r="102" spans="1:13">
      <c r="A102" s="24">
        <v>98</v>
      </c>
      <c r="B102" s="41"/>
      <c r="C102" s="41"/>
      <c r="D102" s="41"/>
      <c r="E102" s="70"/>
      <c r="F102" s="43"/>
      <c r="G102" s="71"/>
      <c r="H102" s="72"/>
      <c r="I102" s="33" t="e">
        <f t="shared" si="1"/>
        <v>#DIV/0!</v>
      </c>
      <c r="J102" s="42"/>
      <c r="K102" s="42"/>
      <c r="L102" s="41"/>
      <c r="M102" s="41"/>
    </row>
    <row r="103" spans="1:13">
      <c r="A103" s="24">
        <v>99</v>
      </c>
      <c r="B103" s="41"/>
      <c r="C103" s="41"/>
      <c r="D103" s="41"/>
      <c r="E103" s="70"/>
      <c r="F103" s="43"/>
      <c r="G103" s="71"/>
      <c r="H103" s="72"/>
      <c r="I103" s="59" t="e">
        <f t="shared" si="1"/>
        <v>#DIV/0!</v>
      </c>
      <c r="J103" s="42"/>
      <c r="K103" s="42"/>
      <c r="L103" s="41"/>
      <c r="M103" s="41"/>
    </row>
    <row r="104" spans="1:13">
      <c r="A104" s="24">
        <v>100</v>
      </c>
      <c r="B104" s="41"/>
      <c r="C104" s="41"/>
      <c r="D104" s="41"/>
      <c r="E104" s="70"/>
      <c r="F104" s="43"/>
      <c r="G104" s="71"/>
      <c r="H104" s="72"/>
      <c r="I104" s="59" t="e">
        <f t="shared" si="1"/>
        <v>#DIV/0!</v>
      </c>
      <c r="J104" s="42"/>
      <c r="K104" s="42"/>
      <c r="L104" s="41"/>
      <c r="M104" s="41"/>
    </row>
    <row r="105" spans="1:13">
      <c r="A105" s="65">
        <v>101</v>
      </c>
      <c r="B105" s="41"/>
      <c r="C105" s="41"/>
      <c r="D105" s="41"/>
      <c r="E105" s="70"/>
      <c r="F105" s="43"/>
      <c r="G105" s="71"/>
      <c r="H105" s="72"/>
      <c r="I105" s="33" t="e">
        <f t="shared" si="1"/>
        <v>#DIV/0!</v>
      </c>
      <c r="J105" s="42"/>
      <c r="K105" s="42"/>
      <c r="L105" s="41"/>
      <c r="M105" s="41"/>
    </row>
    <row r="106" spans="1:13">
      <c r="A106" s="65">
        <v>102</v>
      </c>
      <c r="B106" s="41"/>
      <c r="C106" s="41"/>
      <c r="D106" s="41"/>
      <c r="E106" s="70"/>
      <c r="F106" s="43"/>
      <c r="G106" s="71"/>
      <c r="H106" s="72"/>
      <c r="I106" s="59" t="e">
        <f t="shared" si="1"/>
        <v>#DIV/0!</v>
      </c>
      <c r="J106" s="42"/>
      <c r="K106" s="42"/>
      <c r="L106" s="41"/>
      <c r="M106" s="41"/>
    </row>
    <row r="107" spans="1:13">
      <c r="A107" s="24">
        <v>103</v>
      </c>
      <c r="B107" s="41"/>
      <c r="C107" s="41"/>
      <c r="D107" s="41"/>
      <c r="E107" s="70"/>
      <c r="F107" s="43"/>
      <c r="G107" s="71"/>
      <c r="H107" s="72"/>
      <c r="I107" s="59" t="e">
        <f t="shared" si="1"/>
        <v>#DIV/0!</v>
      </c>
      <c r="J107" s="42"/>
      <c r="K107" s="42"/>
      <c r="L107" s="41"/>
      <c r="M107" s="41"/>
    </row>
    <row r="108" spans="1:13">
      <c r="A108" s="24">
        <v>104</v>
      </c>
      <c r="B108" s="41"/>
      <c r="C108" s="41"/>
      <c r="D108" s="41"/>
      <c r="E108" s="70"/>
      <c r="F108" s="43"/>
      <c r="G108" s="71"/>
      <c r="H108" s="72"/>
      <c r="I108" s="33" t="e">
        <f t="shared" si="1"/>
        <v>#DIV/0!</v>
      </c>
      <c r="J108" s="42"/>
      <c r="K108" s="42"/>
      <c r="L108" s="41"/>
      <c r="M108" s="41"/>
    </row>
    <row r="109" spans="1:13">
      <c r="A109" s="24">
        <v>105</v>
      </c>
      <c r="B109" s="41"/>
      <c r="C109" s="41"/>
      <c r="D109" s="41"/>
      <c r="E109" s="70"/>
      <c r="F109" s="43"/>
      <c r="G109" s="71"/>
      <c r="H109" s="72"/>
      <c r="I109" s="59" t="e">
        <f t="shared" si="1"/>
        <v>#DIV/0!</v>
      </c>
      <c r="J109" s="42"/>
      <c r="K109" s="42"/>
      <c r="L109" s="41"/>
      <c r="M109" s="41"/>
    </row>
    <row r="110" spans="1:13">
      <c r="A110" s="65">
        <v>106</v>
      </c>
      <c r="B110" s="41"/>
      <c r="C110" s="41"/>
      <c r="D110" s="41"/>
      <c r="E110" s="70"/>
      <c r="F110" s="43"/>
      <c r="G110" s="71"/>
      <c r="H110" s="72"/>
      <c r="I110" s="59" t="e">
        <f t="shared" si="1"/>
        <v>#DIV/0!</v>
      </c>
      <c r="J110" s="42"/>
      <c r="K110" s="42"/>
      <c r="L110" s="41"/>
      <c r="M110" s="41"/>
    </row>
    <row r="111" spans="1:13">
      <c r="A111" s="65">
        <v>107</v>
      </c>
      <c r="B111" s="41"/>
      <c r="C111" s="41"/>
      <c r="D111" s="41"/>
      <c r="E111" s="70"/>
      <c r="F111" s="43"/>
      <c r="G111" s="71"/>
      <c r="H111" s="72"/>
      <c r="I111" s="33" t="e">
        <f t="shared" si="1"/>
        <v>#DIV/0!</v>
      </c>
      <c r="J111" s="42"/>
      <c r="K111" s="42"/>
      <c r="L111" s="41"/>
      <c r="M111" s="41"/>
    </row>
    <row r="112" spans="1:13">
      <c r="A112" s="24">
        <v>108</v>
      </c>
      <c r="B112" s="41"/>
      <c r="C112" s="41"/>
      <c r="D112" s="41"/>
      <c r="E112" s="70"/>
      <c r="F112" s="43"/>
      <c r="G112" s="71"/>
      <c r="H112" s="72"/>
      <c r="I112" s="59" t="e">
        <f t="shared" si="1"/>
        <v>#DIV/0!</v>
      </c>
      <c r="J112" s="42"/>
      <c r="K112" s="42"/>
      <c r="L112" s="41"/>
      <c r="M112" s="41"/>
    </row>
    <row r="113" spans="1:13">
      <c r="A113" s="24">
        <v>109</v>
      </c>
      <c r="B113" s="41"/>
      <c r="C113" s="41"/>
      <c r="D113" s="41"/>
      <c r="E113" s="70"/>
      <c r="F113" s="43"/>
      <c r="G113" s="71"/>
      <c r="H113" s="72"/>
      <c r="I113" s="59" t="e">
        <f t="shared" si="1"/>
        <v>#DIV/0!</v>
      </c>
      <c r="J113" s="42"/>
      <c r="K113" s="42"/>
      <c r="L113" s="41"/>
      <c r="M113" s="41"/>
    </row>
    <row r="114" spans="1:13">
      <c r="A114" s="24">
        <v>110</v>
      </c>
      <c r="B114" s="41"/>
      <c r="C114" s="41"/>
      <c r="D114" s="41"/>
      <c r="E114" s="70"/>
      <c r="F114" s="43"/>
      <c r="G114" s="71"/>
      <c r="H114" s="72"/>
      <c r="I114" s="33" t="e">
        <f t="shared" si="1"/>
        <v>#DIV/0!</v>
      </c>
      <c r="J114" s="42"/>
      <c r="K114" s="42"/>
      <c r="L114" s="41"/>
      <c r="M114" s="41"/>
    </row>
    <row r="115" spans="1:13">
      <c r="A115" s="65">
        <v>111</v>
      </c>
      <c r="B115" s="41"/>
      <c r="C115" s="41"/>
      <c r="D115" s="41"/>
      <c r="E115" s="70"/>
      <c r="F115" s="43"/>
      <c r="G115" s="71"/>
      <c r="H115" s="72"/>
      <c r="I115" s="59" t="e">
        <f t="shared" si="1"/>
        <v>#DIV/0!</v>
      </c>
      <c r="J115" s="42"/>
      <c r="K115" s="42"/>
      <c r="L115" s="41"/>
      <c r="M115" s="41"/>
    </row>
    <row r="116" spans="1:13">
      <c r="A116" s="65">
        <v>112</v>
      </c>
      <c r="B116" s="41"/>
      <c r="C116" s="41"/>
      <c r="D116" s="41"/>
      <c r="E116" s="70"/>
      <c r="F116" s="43"/>
      <c r="G116" s="71"/>
      <c r="H116" s="72"/>
      <c r="I116" s="59" t="e">
        <f t="shared" si="1"/>
        <v>#DIV/0!</v>
      </c>
      <c r="J116" s="42"/>
      <c r="K116" s="42"/>
      <c r="L116" s="41"/>
      <c r="M116" s="41"/>
    </row>
    <row r="117" spans="1:13">
      <c r="A117" s="24">
        <v>113</v>
      </c>
      <c r="B117" s="41"/>
      <c r="C117" s="41"/>
      <c r="D117" s="41"/>
      <c r="E117" s="70"/>
      <c r="F117" s="43"/>
      <c r="G117" s="71"/>
      <c r="H117" s="72"/>
      <c r="I117" s="33" t="e">
        <f t="shared" si="1"/>
        <v>#DIV/0!</v>
      </c>
      <c r="J117" s="42"/>
      <c r="K117" s="42"/>
      <c r="L117" s="41"/>
      <c r="M117" s="41"/>
    </row>
    <row r="118" spans="1:13">
      <c r="A118" s="24">
        <v>114</v>
      </c>
      <c r="B118" s="41"/>
      <c r="C118" s="41"/>
      <c r="D118" s="41"/>
      <c r="E118" s="70"/>
      <c r="F118" s="43"/>
      <c r="G118" s="71"/>
      <c r="H118" s="72"/>
      <c r="I118" s="59" t="e">
        <f t="shared" si="1"/>
        <v>#DIV/0!</v>
      </c>
      <c r="J118" s="42"/>
      <c r="K118" s="42"/>
      <c r="L118" s="41"/>
      <c r="M118" s="41"/>
    </row>
    <row r="119" spans="1:13">
      <c r="A119" s="24">
        <v>115</v>
      </c>
      <c r="B119" s="41"/>
      <c r="C119" s="41"/>
      <c r="D119" s="41"/>
      <c r="E119" s="70"/>
      <c r="F119" s="43"/>
      <c r="G119" s="71"/>
      <c r="H119" s="72"/>
      <c r="I119" s="59" t="e">
        <f t="shared" si="1"/>
        <v>#DIV/0!</v>
      </c>
      <c r="J119" s="42"/>
      <c r="K119" s="42"/>
      <c r="L119" s="41"/>
      <c r="M119" s="41"/>
    </row>
    <row r="120" spans="1:13">
      <c r="A120" s="65">
        <v>116</v>
      </c>
      <c r="B120" s="41"/>
      <c r="C120" s="41"/>
      <c r="D120" s="41"/>
      <c r="E120" s="70"/>
      <c r="F120" s="43"/>
      <c r="G120" s="71"/>
      <c r="H120" s="72"/>
      <c r="I120" s="33" t="e">
        <f t="shared" si="1"/>
        <v>#DIV/0!</v>
      </c>
      <c r="J120" s="42"/>
      <c r="K120" s="42"/>
      <c r="L120" s="41"/>
      <c r="M120" s="41"/>
    </row>
    <row r="121" spans="1:13">
      <c r="A121" s="65">
        <v>117</v>
      </c>
      <c r="B121" s="41"/>
      <c r="C121" s="41"/>
      <c r="D121" s="41"/>
      <c r="E121" s="70"/>
      <c r="F121" s="43"/>
      <c r="G121" s="71"/>
      <c r="H121" s="72"/>
      <c r="I121" s="59" t="e">
        <f t="shared" si="1"/>
        <v>#DIV/0!</v>
      </c>
      <c r="J121" s="42"/>
      <c r="K121" s="42"/>
      <c r="L121" s="41"/>
      <c r="M121" s="41"/>
    </row>
    <row r="122" spans="1:13">
      <c r="A122" s="24">
        <v>118</v>
      </c>
      <c r="B122" s="41"/>
      <c r="C122" s="41"/>
      <c r="D122" s="41"/>
      <c r="E122" s="70"/>
      <c r="F122" s="43"/>
      <c r="G122" s="71"/>
      <c r="H122" s="72"/>
      <c r="I122" s="59" t="e">
        <f t="shared" si="1"/>
        <v>#DIV/0!</v>
      </c>
      <c r="J122" s="42"/>
      <c r="K122" s="42"/>
      <c r="L122" s="41"/>
      <c r="M122" s="41"/>
    </row>
    <row r="123" spans="1:13">
      <c r="A123" s="24">
        <v>119</v>
      </c>
      <c r="B123" s="41"/>
      <c r="C123" s="41"/>
      <c r="D123" s="41"/>
      <c r="E123" s="70"/>
      <c r="F123" s="43"/>
      <c r="G123" s="71"/>
      <c r="H123" s="72"/>
      <c r="I123" s="33" t="e">
        <f t="shared" si="1"/>
        <v>#DIV/0!</v>
      </c>
      <c r="J123" s="42"/>
      <c r="K123" s="42"/>
      <c r="L123" s="41"/>
      <c r="M123" s="41"/>
    </row>
    <row r="124" spans="1:13">
      <c r="A124" s="24">
        <v>120</v>
      </c>
      <c r="B124" s="41"/>
      <c r="C124" s="41"/>
      <c r="D124" s="41"/>
      <c r="E124" s="70"/>
      <c r="F124" s="43"/>
      <c r="G124" s="71"/>
      <c r="H124" s="72"/>
      <c r="I124" s="59" t="e">
        <f t="shared" si="1"/>
        <v>#DIV/0!</v>
      </c>
      <c r="J124" s="42"/>
      <c r="K124" s="42"/>
      <c r="L124" s="41"/>
      <c r="M124" s="41"/>
    </row>
    <row r="125" spans="1:13">
      <c r="A125" s="65">
        <v>121</v>
      </c>
      <c r="B125" s="41"/>
      <c r="C125" s="41"/>
      <c r="D125" s="41"/>
      <c r="E125" s="70"/>
      <c r="F125" s="43"/>
      <c r="G125" s="71"/>
      <c r="H125" s="72"/>
      <c r="I125" s="59" t="e">
        <f t="shared" si="1"/>
        <v>#DIV/0!</v>
      </c>
      <c r="J125" s="42"/>
      <c r="K125" s="42"/>
      <c r="L125" s="41"/>
      <c r="M125" s="41"/>
    </row>
    <row r="126" spans="1:13">
      <c r="A126" s="65">
        <v>122</v>
      </c>
      <c r="B126" s="41"/>
      <c r="C126" s="41"/>
      <c r="D126" s="41"/>
      <c r="E126" s="70"/>
      <c r="F126" s="43"/>
      <c r="G126" s="71"/>
      <c r="H126" s="72"/>
      <c r="I126" s="33" t="e">
        <f t="shared" si="1"/>
        <v>#DIV/0!</v>
      </c>
      <c r="J126" s="42"/>
      <c r="K126" s="42"/>
      <c r="L126" s="41"/>
      <c r="M126" s="41"/>
    </row>
    <row r="127" spans="1:13">
      <c r="A127" s="24">
        <v>123</v>
      </c>
      <c r="B127" s="41"/>
      <c r="C127" s="41"/>
      <c r="D127" s="41"/>
      <c r="E127" s="70"/>
      <c r="F127" s="43"/>
      <c r="G127" s="71"/>
      <c r="H127" s="72"/>
      <c r="I127" s="59" t="e">
        <f t="shared" si="1"/>
        <v>#DIV/0!</v>
      </c>
      <c r="J127" s="42"/>
      <c r="K127" s="42"/>
      <c r="L127" s="41"/>
      <c r="M127" s="41"/>
    </row>
    <row r="128" spans="1:13">
      <c r="A128" s="24">
        <v>124</v>
      </c>
      <c r="B128" s="41"/>
      <c r="C128" s="41"/>
      <c r="D128" s="41"/>
      <c r="E128" s="70"/>
      <c r="F128" s="43"/>
      <c r="G128" s="71"/>
      <c r="H128" s="72"/>
      <c r="I128" s="59" t="e">
        <f t="shared" si="1"/>
        <v>#DIV/0!</v>
      </c>
      <c r="J128" s="42"/>
      <c r="K128" s="42"/>
      <c r="L128" s="41"/>
      <c r="M128" s="41"/>
    </row>
    <row r="129" spans="1:13">
      <c r="A129" s="24">
        <v>125</v>
      </c>
      <c r="B129" s="41"/>
      <c r="C129" s="41"/>
      <c r="D129" s="41"/>
      <c r="E129" s="70"/>
      <c r="F129" s="43"/>
      <c r="G129" s="71"/>
      <c r="H129" s="72"/>
      <c r="I129" s="33" t="e">
        <f t="shared" si="1"/>
        <v>#DIV/0!</v>
      </c>
      <c r="J129" s="42"/>
      <c r="K129" s="42"/>
      <c r="L129" s="41"/>
      <c r="M129" s="41"/>
    </row>
    <row r="130" spans="1:13">
      <c r="A130" s="65">
        <v>126</v>
      </c>
      <c r="B130" s="41"/>
      <c r="C130" s="41"/>
      <c r="D130" s="41"/>
      <c r="E130" s="70"/>
      <c r="F130" s="43"/>
      <c r="G130" s="71"/>
      <c r="H130" s="72"/>
      <c r="I130" s="59" t="e">
        <f t="shared" si="1"/>
        <v>#DIV/0!</v>
      </c>
      <c r="J130" s="42"/>
      <c r="K130" s="42"/>
      <c r="L130" s="41"/>
      <c r="M130" s="41"/>
    </row>
    <row r="131" spans="1:13">
      <c r="A131" s="65">
        <v>127</v>
      </c>
      <c r="B131" s="41"/>
      <c r="C131" s="41"/>
      <c r="D131" s="41"/>
      <c r="E131" s="70"/>
      <c r="F131" s="43"/>
      <c r="G131" s="71"/>
      <c r="H131" s="72"/>
      <c r="I131" s="59" t="e">
        <f t="shared" si="1"/>
        <v>#DIV/0!</v>
      </c>
      <c r="J131" s="42"/>
      <c r="K131" s="42"/>
      <c r="L131" s="41"/>
      <c r="M131" s="41"/>
    </row>
    <row r="132" spans="1:13">
      <c r="A132" s="24">
        <v>128</v>
      </c>
      <c r="B132" s="41"/>
      <c r="C132" s="41"/>
      <c r="D132" s="41"/>
      <c r="E132" s="70"/>
      <c r="F132" s="43"/>
      <c r="G132" s="71"/>
      <c r="H132" s="72"/>
      <c r="I132" s="33" t="e">
        <f t="shared" si="1"/>
        <v>#DIV/0!</v>
      </c>
      <c r="J132" s="42"/>
      <c r="K132" s="42"/>
      <c r="L132" s="41"/>
      <c r="M132" s="41"/>
    </row>
    <row r="133" spans="1:13">
      <c r="A133" s="24">
        <v>129</v>
      </c>
      <c r="B133" s="41"/>
      <c r="C133" s="41"/>
      <c r="D133" s="41"/>
      <c r="E133" s="70"/>
      <c r="F133" s="43"/>
      <c r="G133" s="71"/>
      <c r="H133" s="72"/>
      <c r="I133" s="59" t="e">
        <f t="shared" si="1"/>
        <v>#DIV/0!</v>
      </c>
      <c r="J133" s="42"/>
      <c r="K133" s="42"/>
      <c r="L133" s="41"/>
      <c r="M133" s="41"/>
    </row>
    <row r="134" spans="1:13">
      <c r="A134" s="24">
        <v>130</v>
      </c>
      <c r="B134" s="41"/>
      <c r="C134" s="41"/>
      <c r="D134" s="41"/>
      <c r="E134" s="70"/>
      <c r="F134" s="43"/>
      <c r="G134" s="71"/>
      <c r="H134" s="72"/>
      <c r="I134" s="59" t="e">
        <f t="shared" si="1"/>
        <v>#DIV/0!</v>
      </c>
      <c r="J134" s="42"/>
      <c r="K134" s="42"/>
      <c r="L134" s="41"/>
      <c r="M134" s="41"/>
    </row>
    <row r="135" spans="1:13">
      <c r="A135" s="65">
        <v>131</v>
      </c>
      <c r="B135" s="41"/>
      <c r="C135" s="41"/>
      <c r="D135" s="41"/>
      <c r="E135" s="70"/>
      <c r="F135" s="43"/>
      <c r="G135" s="71"/>
      <c r="H135" s="72"/>
      <c r="I135" s="33" t="e">
        <f t="shared" si="1"/>
        <v>#DIV/0!</v>
      </c>
      <c r="J135" s="42"/>
      <c r="K135" s="42"/>
      <c r="L135" s="41"/>
      <c r="M135" s="41"/>
    </row>
    <row r="136" spans="1:13">
      <c r="A136" s="65">
        <v>132</v>
      </c>
      <c r="B136" s="41"/>
      <c r="C136" s="41"/>
      <c r="D136" s="41"/>
      <c r="E136" s="70"/>
      <c r="F136" s="43"/>
      <c r="G136" s="71"/>
      <c r="H136" s="72"/>
      <c r="I136" s="59" t="e">
        <f t="shared" si="1"/>
        <v>#DIV/0!</v>
      </c>
      <c r="J136" s="42"/>
      <c r="K136" s="42"/>
      <c r="L136" s="41"/>
      <c r="M136" s="41"/>
    </row>
    <row r="137" spans="1:13">
      <c r="A137" s="24">
        <v>133</v>
      </c>
      <c r="B137" s="41"/>
      <c r="C137" s="41"/>
      <c r="D137" s="41"/>
      <c r="E137" s="70"/>
      <c r="F137" s="43"/>
      <c r="G137" s="71"/>
      <c r="H137" s="72"/>
      <c r="I137" s="59" t="e">
        <f t="shared" si="1"/>
        <v>#DIV/0!</v>
      </c>
      <c r="J137" s="42"/>
      <c r="K137" s="42"/>
      <c r="L137" s="41"/>
      <c r="M137" s="41"/>
    </row>
    <row r="138" spans="1:13">
      <c r="A138" s="24">
        <v>134</v>
      </c>
      <c r="B138" s="41"/>
      <c r="C138" s="41"/>
      <c r="D138" s="41"/>
      <c r="E138" s="70"/>
      <c r="F138" s="43"/>
      <c r="G138" s="71"/>
      <c r="H138" s="72"/>
      <c r="I138" s="33" t="e">
        <f t="shared" si="1"/>
        <v>#DIV/0!</v>
      </c>
      <c r="J138" s="42"/>
      <c r="K138" s="42"/>
      <c r="L138" s="41"/>
      <c r="M138" s="41"/>
    </row>
    <row r="139" spans="1:13">
      <c r="A139" s="24">
        <v>135</v>
      </c>
      <c r="B139" s="41"/>
      <c r="C139" s="41"/>
      <c r="D139" s="41"/>
      <c r="E139" s="70"/>
      <c r="F139" s="43"/>
      <c r="G139" s="71"/>
      <c r="H139" s="72"/>
      <c r="I139" s="59" t="e">
        <f t="shared" si="1"/>
        <v>#DIV/0!</v>
      </c>
      <c r="J139" s="42"/>
      <c r="K139" s="42"/>
      <c r="L139" s="41"/>
      <c r="M139" s="41"/>
    </row>
    <row r="140" spans="1:13">
      <c r="A140" s="65">
        <v>136</v>
      </c>
      <c r="B140" s="41"/>
      <c r="C140" s="41"/>
      <c r="D140" s="41"/>
      <c r="E140" s="70"/>
      <c r="F140" s="43"/>
      <c r="G140" s="71"/>
      <c r="H140" s="72"/>
      <c r="I140" s="59" t="e">
        <f t="shared" si="1"/>
        <v>#DIV/0!</v>
      </c>
      <c r="J140" s="42"/>
      <c r="K140" s="42"/>
      <c r="L140" s="41"/>
      <c r="M140" s="41"/>
    </row>
    <row r="141" spans="1:13">
      <c r="A141" s="65">
        <v>137</v>
      </c>
      <c r="B141" s="41"/>
      <c r="C141" s="41"/>
      <c r="D141" s="41"/>
      <c r="E141" s="70"/>
      <c r="F141" s="43"/>
      <c r="G141" s="71"/>
      <c r="H141" s="72"/>
      <c r="I141" s="33" t="e">
        <f t="shared" si="1"/>
        <v>#DIV/0!</v>
      </c>
      <c r="J141" s="42"/>
      <c r="K141" s="42"/>
      <c r="L141" s="41"/>
      <c r="M141" s="41"/>
    </row>
    <row r="142" spans="1:13">
      <c r="A142" s="24">
        <v>138</v>
      </c>
      <c r="B142" s="41"/>
      <c r="C142" s="41"/>
      <c r="D142" s="41"/>
      <c r="E142" s="70"/>
      <c r="F142" s="43"/>
      <c r="G142" s="71"/>
      <c r="H142" s="72"/>
      <c r="I142" s="59" t="e">
        <f t="shared" si="1"/>
        <v>#DIV/0!</v>
      </c>
      <c r="J142" s="42"/>
      <c r="K142" s="42"/>
      <c r="L142" s="41"/>
      <c r="M142" s="41"/>
    </row>
    <row r="143" spans="1:13">
      <c r="A143" s="24">
        <v>139</v>
      </c>
      <c r="B143" s="41"/>
      <c r="C143" s="41"/>
      <c r="D143" s="41"/>
      <c r="E143" s="70"/>
      <c r="F143" s="43"/>
      <c r="G143" s="71"/>
      <c r="H143" s="72"/>
      <c r="I143" s="59" t="e">
        <f t="shared" si="1"/>
        <v>#DIV/0!</v>
      </c>
      <c r="J143" s="42"/>
      <c r="K143" s="42"/>
      <c r="L143" s="41"/>
      <c r="M143" s="41"/>
    </row>
    <row r="144" spans="1:13">
      <c r="A144" s="24">
        <v>140</v>
      </c>
      <c r="B144" s="41"/>
      <c r="C144" s="41"/>
      <c r="D144" s="41"/>
      <c r="E144" s="70"/>
      <c r="F144" s="43"/>
      <c r="G144" s="71"/>
      <c r="H144" s="72"/>
      <c r="I144" s="33" t="e">
        <f t="shared" si="1"/>
        <v>#DIV/0!</v>
      </c>
      <c r="J144" s="42"/>
      <c r="K144" s="42"/>
      <c r="L144" s="41"/>
      <c r="M144" s="41"/>
    </row>
    <row r="145" spans="1:13">
      <c r="A145" s="65">
        <v>141</v>
      </c>
      <c r="B145" s="41"/>
      <c r="C145" s="41"/>
      <c r="D145" s="41"/>
      <c r="E145" s="70"/>
      <c r="F145" s="43"/>
      <c r="G145" s="71"/>
      <c r="H145" s="72"/>
      <c r="I145" s="59" t="e">
        <f t="shared" si="1"/>
        <v>#DIV/0!</v>
      </c>
      <c r="J145" s="42"/>
      <c r="K145" s="42"/>
      <c r="L145" s="41"/>
      <c r="M145" s="41"/>
    </row>
    <row r="146" spans="1:13">
      <c r="A146" s="65">
        <v>142</v>
      </c>
      <c r="B146" s="41"/>
      <c r="C146" s="41"/>
      <c r="D146" s="41"/>
      <c r="E146" s="70"/>
      <c r="F146" s="43"/>
      <c r="G146" s="71"/>
      <c r="H146" s="72"/>
      <c r="I146" s="59" t="e">
        <f t="shared" si="1"/>
        <v>#DIV/0!</v>
      </c>
      <c r="J146" s="42"/>
      <c r="K146" s="42"/>
      <c r="L146" s="41"/>
      <c r="M146" s="41"/>
    </row>
    <row r="147" spans="1:13">
      <c r="A147" s="24">
        <v>143</v>
      </c>
      <c r="B147" s="41"/>
      <c r="C147" s="41"/>
      <c r="D147" s="41"/>
      <c r="E147" s="70"/>
      <c r="F147" s="43"/>
      <c r="G147" s="71"/>
      <c r="H147" s="72"/>
      <c r="I147" s="33" t="e">
        <f t="shared" si="1"/>
        <v>#DIV/0!</v>
      </c>
      <c r="J147" s="42"/>
      <c r="K147" s="42"/>
      <c r="L147" s="41"/>
      <c r="M147" s="41"/>
    </row>
    <row r="148" spans="1:13">
      <c r="A148" s="24">
        <v>144</v>
      </c>
      <c r="B148" s="41"/>
      <c r="C148" s="41"/>
      <c r="D148" s="41"/>
      <c r="E148" s="70"/>
      <c r="F148" s="43"/>
      <c r="G148" s="71"/>
      <c r="H148" s="72"/>
      <c r="I148" s="59" t="e">
        <f t="shared" si="1"/>
        <v>#DIV/0!</v>
      </c>
      <c r="J148" s="42"/>
      <c r="K148" s="42"/>
      <c r="L148" s="41"/>
      <c r="M148" s="41"/>
    </row>
    <row r="149" spans="1:13">
      <c r="A149" s="24">
        <v>145</v>
      </c>
      <c r="B149" s="41"/>
      <c r="C149" s="41"/>
      <c r="D149" s="41"/>
      <c r="E149" s="70"/>
      <c r="F149" s="43"/>
      <c r="G149" s="71"/>
      <c r="H149" s="72"/>
      <c r="I149" s="59" t="e">
        <f t="shared" si="1"/>
        <v>#DIV/0!</v>
      </c>
      <c r="J149" s="42"/>
      <c r="K149" s="42"/>
      <c r="L149" s="41"/>
      <c r="M149" s="41"/>
    </row>
    <row r="150" spans="1:13">
      <c r="A150" s="65">
        <v>146</v>
      </c>
      <c r="B150" s="41"/>
      <c r="C150" s="41"/>
      <c r="D150" s="41"/>
      <c r="E150" s="70"/>
      <c r="F150" s="43"/>
      <c r="G150" s="71"/>
      <c r="H150" s="72"/>
      <c r="I150" s="33" t="e">
        <f t="shared" si="1"/>
        <v>#DIV/0!</v>
      </c>
      <c r="J150" s="42"/>
      <c r="K150" s="42"/>
      <c r="L150" s="41"/>
      <c r="M150" s="41"/>
    </row>
    <row r="151" spans="1:13">
      <c r="A151" s="65">
        <v>147</v>
      </c>
      <c r="B151" s="41"/>
      <c r="C151" s="41"/>
      <c r="D151" s="41"/>
      <c r="E151" s="70"/>
      <c r="F151" s="43"/>
      <c r="G151" s="71"/>
      <c r="H151" s="72"/>
      <c r="I151" s="59" t="e">
        <f t="shared" si="1"/>
        <v>#DIV/0!</v>
      </c>
      <c r="J151" s="42"/>
      <c r="K151" s="42"/>
      <c r="L151" s="41"/>
      <c r="M151" s="41"/>
    </row>
    <row r="152" spans="1:13">
      <c r="A152" s="24">
        <v>148</v>
      </c>
      <c r="B152" s="41"/>
      <c r="C152" s="41"/>
      <c r="D152" s="41"/>
      <c r="E152" s="70"/>
      <c r="F152" s="43"/>
      <c r="G152" s="71"/>
      <c r="H152" s="72"/>
      <c r="I152" s="59" t="e">
        <f t="shared" si="1"/>
        <v>#DIV/0!</v>
      </c>
      <c r="J152" s="42"/>
      <c r="K152" s="42"/>
      <c r="L152" s="41"/>
      <c r="M152" s="41"/>
    </row>
    <row r="153" spans="1:13">
      <c r="A153" s="24">
        <v>149</v>
      </c>
      <c r="B153" s="41"/>
      <c r="C153" s="41"/>
      <c r="D153" s="41"/>
      <c r="E153" s="70"/>
      <c r="F153" s="43"/>
      <c r="G153" s="71"/>
      <c r="H153" s="72"/>
      <c r="I153" s="33" t="e">
        <f t="shared" si="1"/>
        <v>#DIV/0!</v>
      </c>
      <c r="J153" s="42"/>
      <c r="K153" s="42"/>
      <c r="L153" s="41"/>
      <c r="M153" s="41"/>
    </row>
    <row r="154" spans="1:13">
      <c r="A154" s="24">
        <v>150</v>
      </c>
      <c r="B154" s="41"/>
      <c r="C154" s="41"/>
      <c r="D154" s="41"/>
      <c r="E154" s="70"/>
      <c r="F154" s="43"/>
      <c r="G154" s="71"/>
      <c r="H154" s="72"/>
      <c r="I154" s="59" t="e">
        <f t="shared" si="1"/>
        <v>#DIV/0!</v>
      </c>
      <c r="J154" s="42"/>
      <c r="K154" s="42"/>
      <c r="L154" s="41"/>
      <c r="M154" s="41"/>
    </row>
    <row r="155" spans="1:13">
      <c r="A155" s="65">
        <v>151</v>
      </c>
      <c r="B155" s="41"/>
      <c r="C155" s="41"/>
      <c r="D155" s="41"/>
      <c r="E155" s="70"/>
      <c r="F155" s="43"/>
      <c r="G155" s="71"/>
      <c r="H155" s="72"/>
      <c r="I155" s="59" t="e">
        <f t="shared" si="1"/>
        <v>#DIV/0!</v>
      </c>
      <c r="J155" s="42"/>
      <c r="K155" s="42"/>
      <c r="L155" s="41"/>
      <c r="M155" s="41"/>
    </row>
    <row r="156" spans="1:13">
      <c r="A156" s="65">
        <v>152</v>
      </c>
      <c r="B156" s="41"/>
      <c r="C156" s="41"/>
      <c r="D156" s="41"/>
      <c r="E156" s="70"/>
      <c r="F156" s="43"/>
      <c r="G156" s="71"/>
      <c r="H156" s="72"/>
      <c r="I156" s="33" t="e">
        <f t="shared" si="1"/>
        <v>#DIV/0!</v>
      </c>
      <c r="J156" s="42"/>
      <c r="K156" s="42"/>
      <c r="L156" s="41"/>
      <c r="M156" s="41"/>
    </row>
    <row r="157" spans="1:13">
      <c r="A157" s="24">
        <v>153</v>
      </c>
      <c r="B157" s="41"/>
      <c r="C157" s="41"/>
      <c r="D157" s="41"/>
      <c r="E157" s="70"/>
      <c r="F157" s="43"/>
      <c r="G157" s="71"/>
      <c r="H157" s="72"/>
      <c r="I157" s="59" t="e">
        <f t="shared" si="1"/>
        <v>#DIV/0!</v>
      </c>
      <c r="J157" s="42"/>
      <c r="K157" s="42"/>
      <c r="L157" s="41"/>
      <c r="M157" s="41"/>
    </row>
    <row r="158" spans="1:13">
      <c r="A158" s="24">
        <v>154</v>
      </c>
      <c r="B158" s="41"/>
      <c r="C158" s="41"/>
      <c r="D158" s="41"/>
      <c r="E158" s="70"/>
      <c r="F158" s="43"/>
      <c r="G158" s="71"/>
      <c r="H158" s="72"/>
      <c r="I158" s="59" t="e">
        <f t="shared" si="1"/>
        <v>#DIV/0!</v>
      </c>
      <c r="J158" s="42"/>
      <c r="K158" s="42"/>
      <c r="L158" s="41"/>
      <c r="M158" s="41"/>
    </row>
    <row r="159" spans="1:13">
      <c r="A159" s="24">
        <v>155</v>
      </c>
      <c r="B159" s="41"/>
      <c r="C159" s="41"/>
      <c r="D159" s="41"/>
      <c r="E159" s="70"/>
      <c r="F159" s="43"/>
      <c r="G159" s="71"/>
      <c r="H159" s="72"/>
      <c r="I159" s="33" t="e">
        <f t="shared" si="1"/>
        <v>#DIV/0!</v>
      </c>
      <c r="J159" s="42"/>
      <c r="K159" s="42"/>
      <c r="L159" s="41"/>
      <c r="M159" s="41"/>
    </row>
    <row r="160" spans="1:13">
      <c r="A160" s="65">
        <v>156</v>
      </c>
      <c r="B160" s="41"/>
      <c r="C160" s="41"/>
      <c r="D160" s="41"/>
      <c r="E160" s="70"/>
      <c r="F160" s="43"/>
      <c r="G160" s="71"/>
      <c r="H160" s="72"/>
      <c r="I160" s="59" t="e">
        <f t="shared" si="1"/>
        <v>#DIV/0!</v>
      </c>
      <c r="J160" s="42"/>
      <c r="K160" s="42"/>
      <c r="L160" s="41"/>
      <c r="M160" s="41"/>
    </row>
    <row r="161" spans="1:13">
      <c r="A161" s="65">
        <v>157</v>
      </c>
      <c r="B161" s="41"/>
      <c r="C161" s="41"/>
      <c r="D161" s="41"/>
      <c r="E161" s="70"/>
      <c r="F161" s="43"/>
      <c r="G161" s="71"/>
      <c r="H161" s="72"/>
      <c r="I161" s="59" t="e">
        <f t="shared" si="1"/>
        <v>#DIV/0!</v>
      </c>
      <c r="J161" s="42"/>
      <c r="K161" s="42"/>
      <c r="L161" s="41"/>
      <c r="M161" s="41"/>
    </row>
    <row r="162" spans="1:13">
      <c r="A162" s="24">
        <v>158</v>
      </c>
      <c r="B162" s="41"/>
      <c r="C162" s="41"/>
      <c r="D162" s="41"/>
      <c r="E162" s="70"/>
      <c r="F162" s="43"/>
      <c r="G162" s="71"/>
      <c r="H162" s="72"/>
      <c r="I162" s="33" t="e">
        <f t="shared" si="1"/>
        <v>#DIV/0!</v>
      </c>
      <c r="J162" s="42"/>
      <c r="K162" s="42"/>
      <c r="L162" s="41"/>
      <c r="M162" s="41"/>
    </row>
    <row r="163" spans="1:13">
      <c r="A163" s="24">
        <v>159</v>
      </c>
      <c r="B163" s="41"/>
      <c r="C163" s="41"/>
      <c r="D163" s="41"/>
      <c r="E163" s="70"/>
      <c r="F163" s="43"/>
      <c r="G163" s="71"/>
      <c r="H163" s="72"/>
      <c r="I163" s="59" t="e">
        <f t="shared" si="1"/>
        <v>#DIV/0!</v>
      </c>
      <c r="J163" s="42"/>
      <c r="K163" s="42"/>
      <c r="L163" s="41"/>
      <c r="M163" s="41"/>
    </row>
    <row r="164" spans="1:13">
      <c r="A164" s="24">
        <v>160</v>
      </c>
      <c r="B164" s="41"/>
      <c r="C164" s="41"/>
      <c r="D164" s="41"/>
      <c r="E164" s="70"/>
      <c r="F164" s="43"/>
      <c r="G164" s="71"/>
      <c r="H164" s="72"/>
      <c r="I164" s="59" t="e">
        <f t="shared" si="1"/>
        <v>#DIV/0!</v>
      </c>
      <c r="J164" s="42"/>
      <c r="K164" s="42"/>
      <c r="L164" s="41"/>
      <c r="M164" s="41"/>
    </row>
    <row r="165" spans="1:13">
      <c r="A165" s="65">
        <v>161</v>
      </c>
      <c r="B165" s="41"/>
      <c r="C165" s="41"/>
      <c r="D165" s="41"/>
      <c r="E165" s="70"/>
      <c r="F165" s="43"/>
      <c r="G165" s="71"/>
      <c r="H165" s="72"/>
      <c r="I165" s="33" t="e">
        <f t="shared" si="1"/>
        <v>#DIV/0!</v>
      </c>
      <c r="J165" s="42"/>
      <c r="K165" s="42"/>
      <c r="L165" s="41"/>
      <c r="M165" s="41"/>
    </row>
    <row r="166" spans="1:13">
      <c r="A166" s="65">
        <v>162</v>
      </c>
      <c r="B166" s="41"/>
      <c r="C166" s="41"/>
      <c r="D166" s="41"/>
      <c r="E166" s="70"/>
      <c r="F166" s="43"/>
      <c r="G166" s="71"/>
      <c r="H166" s="72"/>
      <c r="I166" s="59" t="e">
        <f t="shared" si="1"/>
        <v>#DIV/0!</v>
      </c>
      <c r="J166" s="42"/>
      <c r="K166" s="42"/>
      <c r="L166" s="41"/>
      <c r="M166" s="41"/>
    </row>
    <row r="167" spans="1:13">
      <c r="A167" s="24">
        <v>163</v>
      </c>
      <c r="B167" s="41"/>
      <c r="C167" s="41"/>
      <c r="D167" s="41"/>
      <c r="E167" s="70"/>
      <c r="F167" s="43"/>
      <c r="G167" s="71"/>
      <c r="H167" s="72"/>
      <c r="I167" s="59" t="e">
        <f t="shared" si="1"/>
        <v>#DIV/0!</v>
      </c>
      <c r="J167" s="42"/>
      <c r="K167" s="42"/>
      <c r="L167" s="41"/>
      <c r="M167" s="41"/>
    </row>
    <row r="168" spans="1:13">
      <c r="A168" s="24">
        <v>164</v>
      </c>
      <c r="B168" s="41"/>
      <c r="C168" s="41"/>
      <c r="D168" s="41"/>
      <c r="E168" s="70"/>
      <c r="F168" s="43"/>
      <c r="G168" s="71"/>
      <c r="H168" s="72"/>
      <c r="I168" s="33" t="e">
        <f t="shared" si="1"/>
        <v>#DIV/0!</v>
      </c>
      <c r="J168" s="42"/>
      <c r="K168" s="42"/>
      <c r="L168" s="41"/>
      <c r="M168" s="41"/>
    </row>
    <row r="169" spans="1:13">
      <c r="A169" s="24">
        <v>165</v>
      </c>
      <c r="B169" s="41"/>
      <c r="C169" s="41"/>
      <c r="D169" s="41"/>
      <c r="E169" s="70"/>
      <c r="F169" s="43"/>
      <c r="G169" s="71"/>
      <c r="H169" s="72"/>
      <c r="I169" s="59" t="e">
        <f t="shared" si="1"/>
        <v>#DIV/0!</v>
      </c>
      <c r="J169" s="42"/>
      <c r="K169" s="42"/>
      <c r="L169" s="41"/>
      <c r="M169" s="41"/>
    </row>
    <row r="170" spans="1:13">
      <c r="A170" s="65">
        <v>166</v>
      </c>
      <c r="B170" s="41"/>
      <c r="C170" s="41"/>
      <c r="D170" s="41"/>
      <c r="E170" s="70"/>
      <c r="F170" s="43"/>
      <c r="G170" s="71"/>
      <c r="H170" s="72"/>
      <c r="I170" s="59" t="e">
        <f t="shared" si="1"/>
        <v>#DIV/0!</v>
      </c>
      <c r="J170" s="42"/>
      <c r="K170" s="42"/>
      <c r="L170" s="41"/>
      <c r="M170" s="41"/>
    </row>
    <row r="171" spans="1:13">
      <c r="A171" s="65">
        <v>167</v>
      </c>
      <c r="B171" s="41"/>
      <c r="C171" s="41"/>
      <c r="D171" s="41"/>
      <c r="E171" s="70"/>
      <c r="F171" s="43"/>
      <c r="G171" s="71"/>
      <c r="H171" s="72"/>
      <c r="I171" s="33" t="e">
        <f t="shared" si="1"/>
        <v>#DIV/0!</v>
      </c>
      <c r="J171" s="42"/>
      <c r="K171" s="42"/>
      <c r="L171" s="41"/>
      <c r="M171" s="41"/>
    </row>
    <row r="172" spans="1:13">
      <c r="A172" s="24">
        <v>168</v>
      </c>
      <c r="B172" s="41"/>
      <c r="C172" s="41"/>
      <c r="D172" s="41"/>
      <c r="E172" s="70"/>
      <c r="F172" s="43"/>
      <c r="G172" s="71"/>
      <c r="H172" s="72"/>
      <c r="I172" s="59" t="e">
        <f t="shared" si="1"/>
        <v>#DIV/0!</v>
      </c>
      <c r="J172" s="42"/>
      <c r="K172" s="42"/>
      <c r="L172" s="41"/>
      <c r="M172" s="41"/>
    </row>
    <row r="173" spans="1:13">
      <c r="A173" s="24">
        <v>169</v>
      </c>
      <c r="B173" s="41"/>
      <c r="C173" s="41"/>
      <c r="D173" s="41"/>
      <c r="E173" s="70"/>
      <c r="F173" s="43"/>
      <c r="G173" s="71"/>
      <c r="H173" s="72"/>
      <c r="I173" s="59" t="e">
        <f t="shared" si="1"/>
        <v>#DIV/0!</v>
      </c>
      <c r="J173" s="42"/>
      <c r="K173" s="42"/>
      <c r="L173" s="41"/>
      <c r="M173" s="41"/>
    </row>
    <row r="174" spans="1:13">
      <c r="A174" s="24">
        <v>170</v>
      </c>
      <c r="B174" s="41"/>
      <c r="C174" s="41"/>
      <c r="D174" s="41"/>
      <c r="E174" s="70"/>
      <c r="F174" s="43"/>
      <c r="G174" s="71"/>
      <c r="H174" s="72"/>
      <c r="I174" s="33" t="e">
        <f t="shared" si="1"/>
        <v>#DIV/0!</v>
      </c>
      <c r="J174" s="42"/>
      <c r="K174" s="42"/>
      <c r="L174" s="41"/>
      <c r="M174" s="41"/>
    </row>
    <row r="175" spans="1:13">
      <c r="A175" s="65">
        <v>171</v>
      </c>
      <c r="B175" s="41"/>
      <c r="C175" s="41"/>
      <c r="D175" s="41"/>
      <c r="E175" s="70"/>
      <c r="F175" s="43"/>
      <c r="G175" s="71"/>
      <c r="H175" s="72"/>
      <c r="I175" s="59" t="e">
        <f t="shared" si="1"/>
        <v>#DIV/0!</v>
      </c>
      <c r="J175" s="42"/>
      <c r="K175" s="42"/>
      <c r="L175" s="41"/>
      <c r="M175" s="41"/>
    </row>
    <row r="176" spans="1:13">
      <c r="A176" s="65">
        <v>172</v>
      </c>
      <c r="B176" s="41"/>
      <c r="C176" s="41"/>
      <c r="D176" s="41"/>
      <c r="E176" s="70"/>
      <c r="F176" s="43"/>
      <c r="G176" s="71"/>
      <c r="H176" s="72"/>
      <c r="I176" s="59" t="e">
        <f t="shared" si="1"/>
        <v>#DIV/0!</v>
      </c>
      <c r="J176" s="42"/>
      <c r="K176" s="42"/>
      <c r="L176" s="41"/>
      <c r="M176" s="41"/>
    </row>
    <row r="177" spans="1:13">
      <c r="A177" s="24">
        <v>173</v>
      </c>
      <c r="B177" s="41"/>
      <c r="C177" s="41"/>
      <c r="D177" s="41"/>
      <c r="E177" s="70"/>
      <c r="F177" s="43"/>
      <c r="G177" s="71"/>
      <c r="H177" s="72"/>
      <c r="I177" s="33" t="e">
        <f t="shared" si="1"/>
        <v>#DIV/0!</v>
      </c>
      <c r="J177" s="42"/>
      <c r="K177" s="42"/>
      <c r="L177" s="41"/>
      <c r="M177" s="41"/>
    </row>
    <row r="178" spans="1:13">
      <c r="A178" s="24">
        <v>174</v>
      </c>
      <c r="B178" s="41"/>
      <c r="C178" s="41"/>
      <c r="D178" s="41"/>
      <c r="E178" s="70"/>
      <c r="F178" s="43"/>
      <c r="G178" s="71"/>
      <c r="H178" s="72"/>
      <c r="I178" s="59" t="e">
        <f t="shared" si="1"/>
        <v>#DIV/0!</v>
      </c>
      <c r="J178" s="42"/>
      <c r="K178" s="42"/>
      <c r="L178" s="41"/>
      <c r="M178" s="41"/>
    </row>
    <row r="179" spans="1:13">
      <c r="A179" s="24">
        <v>175</v>
      </c>
      <c r="B179" s="41"/>
      <c r="C179" s="41"/>
      <c r="D179" s="41"/>
      <c r="E179" s="70"/>
      <c r="F179" s="43"/>
      <c r="G179" s="71"/>
      <c r="H179" s="72"/>
      <c r="I179" s="59" t="e">
        <f t="shared" si="1"/>
        <v>#DIV/0!</v>
      </c>
      <c r="J179" s="42"/>
      <c r="K179" s="42"/>
      <c r="L179" s="41"/>
      <c r="M179" s="41"/>
    </row>
    <row r="180" spans="1:13">
      <c r="A180" s="65">
        <v>176</v>
      </c>
      <c r="B180" s="41"/>
      <c r="C180" s="41"/>
      <c r="D180" s="41"/>
      <c r="E180" s="70"/>
      <c r="F180" s="43"/>
      <c r="G180" s="71"/>
      <c r="H180" s="72"/>
      <c r="I180" s="33" t="e">
        <f t="shared" si="1"/>
        <v>#DIV/0!</v>
      </c>
      <c r="J180" s="42"/>
      <c r="K180" s="42"/>
      <c r="L180" s="41"/>
      <c r="M180" s="41"/>
    </row>
    <row r="181" spans="1:13">
      <c r="A181" s="65">
        <v>177</v>
      </c>
      <c r="B181" s="41"/>
      <c r="C181" s="41"/>
      <c r="D181" s="41"/>
      <c r="E181" s="70"/>
      <c r="F181" s="43"/>
      <c r="G181" s="71"/>
      <c r="H181" s="72"/>
      <c r="I181" s="59" t="e">
        <f t="shared" si="1"/>
        <v>#DIV/0!</v>
      </c>
      <c r="J181" s="42"/>
      <c r="K181" s="42"/>
      <c r="L181" s="41"/>
      <c r="M181" s="41"/>
    </row>
    <row r="182" spans="1:13">
      <c r="A182" s="24">
        <v>178</v>
      </c>
      <c r="B182" s="41"/>
      <c r="C182" s="41"/>
      <c r="D182" s="41"/>
      <c r="E182" s="70"/>
      <c r="F182" s="43"/>
      <c r="G182" s="71"/>
      <c r="H182" s="72"/>
      <c r="I182" s="59" t="e">
        <f t="shared" si="1"/>
        <v>#DIV/0!</v>
      </c>
      <c r="J182" s="42"/>
      <c r="K182" s="42"/>
      <c r="L182" s="41"/>
      <c r="M182" s="41"/>
    </row>
    <row r="183" spans="1:13">
      <c r="A183" s="24">
        <v>179</v>
      </c>
      <c r="B183" s="41"/>
      <c r="C183" s="41"/>
      <c r="D183" s="41"/>
      <c r="E183" s="70"/>
      <c r="F183" s="43"/>
      <c r="G183" s="71"/>
      <c r="H183" s="72"/>
      <c r="I183" s="33" t="e">
        <f t="shared" si="1"/>
        <v>#DIV/0!</v>
      </c>
      <c r="J183" s="42"/>
      <c r="K183" s="42"/>
      <c r="L183" s="41"/>
      <c r="M183" s="41"/>
    </row>
    <row r="184" spans="1:13">
      <c r="A184" s="24">
        <v>180</v>
      </c>
      <c r="B184" s="41"/>
      <c r="C184" s="41"/>
      <c r="D184" s="41"/>
      <c r="E184" s="70"/>
      <c r="F184" s="43"/>
      <c r="G184" s="71"/>
      <c r="H184" s="72"/>
      <c r="I184" s="59" t="e">
        <f t="shared" si="1"/>
        <v>#DIV/0!</v>
      </c>
      <c r="J184" s="42"/>
      <c r="K184" s="42"/>
      <c r="L184" s="41"/>
      <c r="M184" s="41"/>
    </row>
    <row r="185" spans="1:13">
      <c r="A185" s="65">
        <v>181</v>
      </c>
      <c r="B185" s="41"/>
      <c r="C185" s="41"/>
      <c r="D185" s="41"/>
      <c r="E185" s="70"/>
      <c r="F185" s="43"/>
      <c r="G185" s="71"/>
      <c r="H185" s="72"/>
      <c r="I185" s="59" t="e">
        <f t="shared" si="1"/>
        <v>#DIV/0!</v>
      </c>
      <c r="J185" s="42"/>
      <c r="K185" s="42"/>
      <c r="L185" s="41"/>
      <c r="M185" s="41"/>
    </row>
    <row r="186" spans="1:13">
      <c r="A186" s="65">
        <v>182</v>
      </c>
      <c r="B186" s="41"/>
      <c r="C186" s="41"/>
      <c r="D186" s="41"/>
      <c r="E186" s="70"/>
      <c r="F186" s="43"/>
      <c r="G186" s="71"/>
      <c r="H186" s="72"/>
      <c r="I186" s="33" t="e">
        <f t="shared" si="1"/>
        <v>#DIV/0!</v>
      </c>
      <c r="J186" s="42"/>
      <c r="K186" s="42"/>
      <c r="L186" s="41"/>
      <c r="M186" s="41"/>
    </row>
    <row r="187" spans="1:13">
      <c r="A187" s="24">
        <v>183</v>
      </c>
      <c r="B187" s="41"/>
      <c r="C187" s="41"/>
      <c r="D187" s="41"/>
      <c r="E187" s="70"/>
      <c r="F187" s="43"/>
      <c r="G187" s="71"/>
      <c r="H187" s="72"/>
      <c r="I187" s="59" t="e">
        <f t="shared" si="1"/>
        <v>#DIV/0!</v>
      </c>
      <c r="J187" s="42"/>
      <c r="K187" s="42"/>
      <c r="L187" s="41"/>
      <c r="M187" s="41"/>
    </row>
    <row r="188" spans="1:13">
      <c r="A188" s="24">
        <v>184</v>
      </c>
      <c r="B188" s="41"/>
      <c r="C188" s="41"/>
      <c r="D188" s="41"/>
      <c r="E188" s="70"/>
      <c r="F188" s="43"/>
      <c r="G188" s="71"/>
      <c r="H188" s="72"/>
      <c r="I188" s="59" t="e">
        <f t="shared" si="1"/>
        <v>#DIV/0!</v>
      </c>
      <c r="J188" s="42"/>
      <c r="K188" s="42"/>
      <c r="L188" s="41"/>
      <c r="M188" s="41"/>
    </row>
    <row r="189" spans="1:13">
      <c r="A189" s="24">
        <v>185</v>
      </c>
      <c r="B189" s="41"/>
      <c r="C189" s="41"/>
      <c r="D189" s="41"/>
      <c r="E189" s="70"/>
      <c r="F189" s="43"/>
      <c r="G189" s="71"/>
      <c r="H189" s="72"/>
      <c r="I189" s="33" t="e">
        <f t="shared" si="1"/>
        <v>#DIV/0!</v>
      </c>
      <c r="J189" s="42"/>
      <c r="K189" s="42"/>
      <c r="L189" s="41"/>
      <c r="M189" s="41"/>
    </row>
    <row r="190" spans="1:13">
      <c r="A190" s="65">
        <v>186</v>
      </c>
      <c r="B190" s="41"/>
      <c r="C190" s="41"/>
      <c r="D190" s="41"/>
      <c r="E190" s="70"/>
      <c r="F190" s="43"/>
      <c r="G190" s="71"/>
      <c r="H190" s="72"/>
      <c r="I190" s="59" t="e">
        <f t="shared" si="1"/>
        <v>#DIV/0!</v>
      </c>
      <c r="J190" s="42"/>
      <c r="K190" s="42"/>
      <c r="L190" s="41"/>
      <c r="M190" s="41"/>
    </row>
    <row r="191" spans="1:13">
      <c r="A191" s="65">
        <v>187</v>
      </c>
      <c r="B191" s="41"/>
      <c r="C191" s="41"/>
      <c r="D191" s="41"/>
      <c r="E191" s="70"/>
      <c r="F191" s="43"/>
      <c r="G191" s="71"/>
      <c r="H191" s="72"/>
      <c r="I191" s="59" t="e">
        <f t="shared" si="1"/>
        <v>#DIV/0!</v>
      </c>
      <c r="J191" s="42"/>
      <c r="K191" s="42"/>
      <c r="L191" s="41"/>
      <c r="M191" s="41"/>
    </row>
    <row r="192" spans="1:13">
      <c r="A192" s="24">
        <v>188</v>
      </c>
      <c r="B192" s="41"/>
      <c r="C192" s="41"/>
      <c r="D192" s="41"/>
      <c r="E192" s="70"/>
      <c r="F192" s="43"/>
      <c r="G192" s="71"/>
      <c r="H192" s="72"/>
      <c r="I192" s="33" t="e">
        <f t="shared" si="1"/>
        <v>#DIV/0!</v>
      </c>
      <c r="J192" s="42"/>
      <c r="K192" s="42"/>
      <c r="L192" s="41"/>
      <c r="M192" s="41"/>
    </row>
    <row r="193" spans="1:13">
      <c r="A193" s="24">
        <v>189</v>
      </c>
      <c r="B193" s="41"/>
      <c r="C193" s="41"/>
      <c r="D193" s="41"/>
      <c r="E193" s="70"/>
      <c r="F193" s="43"/>
      <c r="G193" s="71"/>
      <c r="H193" s="72"/>
      <c r="I193" s="59" t="e">
        <f t="shared" si="1"/>
        <v>#DIV/0!</v>
      </c>
      <c r="J193" s="42"/>
      <c r="K193" s="42"/>
      <c r="L193" s="41"/>
      <c r="M193" s="41"/>
    </row>
    <row r="194" spans="1:13">
      <c r="A194" s="24">
        <v>190</v>
      </c>
      <c r="B194" s="41"/>
      <c r="C194" s="41"/>
      <c r="D194" s="41"/>
      <c r="E194" s="70"/>
      <c r="F194" s="43"/>
      <c r="G194" s="71"/>
      <c r="H194" s="72"/>
      <c r="I194" s="59" t="e">
        <f t="shared" si="1"/>
        <v>#DIV/0!</v>
      </c>
      <c r="J194" s="42"/>
      <c r="K194" s="42"/>
      <c r="L194" s="41"/>
      <c r="M194" s="41"/>
    </row>
    <row r="195" spans="1:13">
      <c r="A195" s="65">
        <v>191</v>
      </c>
      <c r="B195" s="41"/>
      <c r="C195" s="41"/>
      <c r="D195" s="41"/>
      <c r="E195" s="70"/>
      <c r="F195" s="43"/>
      <c r="G195" s="71"/>
      <c r="H195" s="72"/>
      <c r="I195" s="33" t="e">
        <f t="shared" si="1"/>
        <v>#DIV/0!</v>
      </c>
      <c r="J195" s="42"/>
      <c r="K195" s="42"/>
      <c r="L195" s="41"/>
      <c r="M195" s="41"/>
    </row>
    <row r="196" spans="1:13">
      <c r="A196" s="65">
        <v>192</v>
      </c>
      <c r="B196" s="41"/>
      <c r="C196" s="41"/>
      <c r="D196" s="41"/>
      <c r="E196" s="70"/>
      <c r="F196" s="43"/>
      <c r="G196" s="71"/>
      <c r="H196" s="72"/>
      <c r="I196" s="59" t="e">
        <f t="shared" si="1"/>
        <v>#DIV/0!</v>
      </c>
      <c r="J196" s="42"/>
      <c r="K196" s="42"/>
      <c r="L196" s="41"/>
      <c r="M196" s="41"/>
    </row>
    <row r="197" spans="1:13">
      <c r="A197" s="24">
        <v>193</v>
      </c>
      <c r="B197" s="41"/>
      <c r="C197" s="41"/>
      <c r="D197" s="41"/>
      <c r="E197" s="70"/>
      <c r="F197" s="43"/>
      <c r="G197" s="71"/>
      <c r="H197" s="72"/>
      <c r="I197" s="59" t="e">
        <f t="shared" si="1"/>
        <v>#DIV/0!</v>
      </c>
      <c r="J197" s="42"/>
      <c r="K197" s="42"/>
      <c r="L197" s="41"/>
      <c r="M197" s="41"/>
    </row>
    <row r="198" spans="1:13">
      <c r="A198" s="24">
        <v>194</v>
      </c>
      <c r="B198" s="41"/>
      <c r="C198" s="41"/>
      <c r="D198" s="41"/>
      <c r="E198" s="70"/>
      <c r="F198" s="43"/>
      <c r="G198" s="71"/>
      <c r="H198" s="72"/>
      <c r="I198" s="33" t="e">
        <f t="shared" si="1"/>
        <v>#DIV/0!</v>
      </c>
      <c r="J198" s="42"/>
      <c r="K198" s="42"/>
      <c r="L198" s="41"/>
      <c r="M198" s="41"/>
    </row>
    <row r="199" spans="1:13">
      <c r="A199" s="24">
        <v>195</v>
      </c>
      <c r="B199" s="41"/>
      <c r="C199" s="41"/>
      <c r="D199" s="41"/>
      <c r="E199" s="70"/>
      <c r="F199" s="43"/>
      <c r="G199" s="71"/>
      <c r="H199" s="72"/>
      <c r="I199" s="59" t="e">
        <f t="shared" si="1"/>
        <v>#DIV/0!</v>
      </c>
      <c r="J199" s="42"/>
      <c r="K199" s="42"/>
      <c r="L199" s="41"/>
      <c r="M199" s="41"/>
    </row>
    <row r="200" spans="1:13">
      <c r="A200" s="65">
        <v>196</v>
      </c>
      <c r="B200" s="41"/>
      <c r="C200" s="41"/>
      <c r="D200" s="41"/>
      <c r="E200" s="70"/>
      <c r="F200" s="43"/>
      <c r="G200" s="71"/>
      <c r="H200" s="72"/>
      <c r="I200" s="59" t="e">
        <f t="shared" si="1"/>
        <v>#DIV/0!</v>
      </c>
      <c r="J200" s="42"/>
      <c r="K200" s="42"/>
      <c r="L200" s="41"/>
      <c r="M200" s="41"/>
    </row>
    <row r="201" spans="1:13">
      <c r="A201" s="65">
        <v>197</v>
      </c>
      <c r="B201" s="41"/>
      <c r="C201" s="41"/>
      <c r="D201" s="41"/>
      <c r="E201" s="70"/>
      <c r="F201" s="43"/>
      <c r="G201" s="71"/>
      <c r="H201" s="72"/>
      <c r="I201" s="33" t="e">
        <f t="shared" si="1"/>
        <v>#DIV/0!</v>
      </c>
      <c r="J201" s="42"/>
      <c r="K201" s="42"/>
      <c r="L201" s="41"/>
      <c r="M201" s="41"/>
    </row>
    <row r="202" spans="1:13">
      <c r="A202" s="24">
        <v>198</v>
      </c>
      <c r="B202" s="41"/>
      <c r="C202" s="41"/>
      <c r="D202" s="41"/>
      <c r="E202" s="70"/>
      <c r="F202" s="43"/>
      <c r="G202" s="71"/>
      <c r="H202" s="72"/>
      <c r="I202" s="59" t="e">
        <f t="shared" si="1"/>
        <v>#DIV/0!</v>
      </c>
      <c r="J202" s="42"/>
      <c r="K202" s="42"/>
      <c r="L202" s="41"/>
      <c r="M202" s="41"/>
    </row>
    <row r="203" spans="1:13">
      <c r="A203" s="24">
        <v>199</v>
      </c>
      <c r="B203" s="41"/>
      <c r="C203" s="41"/>
      <c r="D203" s="41"/>
      <c r="E203" s="70"/>
      <c r="F203" s="43"/>
      <c r="G203" s="71"/>
      <c r="H203" s="72"/>
      <c r="I203" s="59" t="e">
        <f t="shared" si="1"/>
        <v>#DIV/0!</v>
      </c>
      <c r="J203" s="42"/>
      <c r="K203" s="42"/>
      <c r="L203" s="41"/>
      <c r="M203" s="41"/>
    </row>
    <row r="204" spans="1:13">
      <c r="A204" s="24">
        <v>200</v>
      </c>
      <c r="B204" s="41"/>
      <c r="C204" s="41"/>
      <c r="D204" s="41"/>
      <c r="E204" s="70"/>
      <c r="F204" s="43"/>
      <c r="G204" s="71"/>
      <c r="H204" s="72"/>
      <c r="I204" s="33" t="e">
        <f t="shared" si="1"/>
        <v>#DIV/0!</v>
      </c>
      <c r="J204" s="42"/>
      <c r="K204" s="42"/>
      <c r="L204" s="41"/>
      <c r="M204" s="41"/>
    </row>
    <row r="205" spans="1:13">
      <c r="A205" s="65">
        <v>201</v>
      </c>
      <c r="B205" s="41"/>
      <c r="C205" s="41"/>
      <c r="D205" s="41"/>
      <c r="E205" s="70"/>
      <c r="F205" s="43"/>
      <c r="G205" s="71"/>
      <c r="H205" s="72"/>
      <c r="I205" s="59" t="e">
        <f t="shared" si="1"/>
        <v>#DIV/0!</v>
      </c>
      <c r="J205" s="42"/>
      <c r="K205" s="42"/>
      <c r="L205" s="41"/>
      <c r="M205" s="41"/>
    </row>
    <row r="206" spans="1:13">
      <c r="A206" s="65">
        <v>202</v>
      </c>
      <c r="B206" s="41"/>
      <c r="C206" s="41"/>
      <c r="D206" s="41"/>
      <c r="E206" s="70"/>
      <c r="F206" s="43"/>
      <c r="G206" s="71"/>
      <c r="H206" s="72"/>
      <c r="I206" s="59" t="e">
        <f t="shared" si="1"/>
        <v>#DIV/0!</v>
      </c>
      <c r="J206" s="42"/>
      <c r="K206" s="42"/>
      <c r="L206" s="41"/>
      <c r="M206" s="41"/>
    </row>
    <row r="207" spans="1:13">
      <c r="A207" s="24">
        <v>203</v>
      </c>
      <c r="B207" s="41"/>
      <c r="C207" s="41"/>
      <c r="D207" s="41"/>
      <c r="E207" s="70"/>
      <c r="F207" s="43"/>
      <c r="G207" s="71"/>
      <c r="H207" s="72"/>
      <c r="I207" s="33" t="e">
        <f t="shared" si="1"/>
        <v>#DIV/0!</v>
      </c>
      <c r="J207" s="42"/>
      <c r="K207" s="42"/>
      <c r="L207" s="41"/>
      <c r="M207" s="41"/>
    </row>
    <row r="208" spans="1:13">
      <c r="A208" s="24">
        <v>204</v>
      </c>
      <c r="B208" s="41"/>
      <c r="C208" s="41"/>
      <c r="D208" s="41"/>
      <c r="E208" s="70"/>
      <c r="F208" s="43"/>
      <c r="G208" s="71"/>
      <c r="H208" s="72"/>
      <c r="I208" s="59" t="e">
        <f t="shared" si="1"/>
        <v>#DIV/0!</v>
      </c>
      <c r="J208" s="42"/>
      <c r="K208" s="42"/>
      <c r="L208" s="41"/>
      <c r="M208" s="41"/>
    </row>
    <row r="209" spans="1:13">
      <c r="A209" s="24">
        <v>205</v>
      </c>
      <c r="B209" s="41"/>
      <c r="C209" s="41"/>
      <c r="D209" s="41"/>
      <c r="E209" s="70"/>
      <c r="F209" s="43"/>
      <c r="G209" s="71"/>
      <c r="H209" s="72"/>
      <c r="I209" s="59" t="e">
        <f t="shared" si="1"/>
        <v>#DIV/0!</v>
      </c>
      <c r="J209" s="42"/>
      <c r="K209" s="42"/>
      <c r="L209" s="41"/>
      <c r="M209" s="41"/>
    </row>
    <row r="210" spans="1:13">
      <c r="A210" s="65">
        <v>206</v>
      </c>
      <c r="B210" s="41"/>
      <c r="C210" s="41"/>
      <c r="D210" s="41"/>
      <c r="E210" s="70"/>
      <c r="F210" s="43"/>
      <c r="G210" s="71"/>
      <c r="H210" s="72"/>
      <c r="I210" s="33" t="e">
        <f t="shared" si="1"/>
        <v>#DIV/0!</v>
      </c>
      <c r="J210" s="42"/>
      <c r="K210" s="42"/>
      <c r="L210" s="41"/>
      <c r="M210" s="41"/>
    </row>
    <row r="211" spans="1:13">
      <c r="A211" s="65">
        <v>207</v>
      </c>
      <c r="B211" s="41"/>
      <c r="C211" s="41"/>
      <c r="D211" s="41"/>
      <c r="E211" s="70"/>
      <c r="F211" s="43"/>
      <c r="G211" s="71"/>
      <c r="H211" s="72"/>
      <c r="I211" s="59" t="e">
        <f t="shared" si="1"/>
        <v>#DIV/0!</v>
      </c>
      <c r="J211" s="42"/>
      <c r="K211" s="42"/>
      <c r="L211" s="41"/>
      <c r="M211" s="41"/>
    </row>
    <row r="212" spans="1:13">
      <c r="A212" s="24">
        <v>208</v>
      </c>
      <c r="B212" s="41"/>
      <c r="C212" s="41"/>
      <c r="D212" s="41"/>
      <c r="E212" s="70"/>
      <c r="F212" s="43"/>
      <c r="G212" s="71"/>
      <c r="H212" s="72"/>
      <c r="I212" s="59" t="e">
        <f t="shared" si="1"/>
        <v>#DIV/0!</v>
      </c>
      <c r="J212" s="42"/>
      <c r="K212" s="42"/>
      <c r="L212" s="41"/>
      <c r="M212" s="41"/>
    </row>
    <row r="213" spans="1:13">
      <c r="A213" s="24">
        <v>209</v>
      </c>
      <c r="B213" s="41"/>
      <c r="C213" s="41"/>
      <c r="D213" s="41"/>
      <c r="E213" s="70"/>
      <c r="F213" s="43"/>
      <c r="G213" s="71"/>
      <c r="H213" s="72"/>
      <c r="I213" s="33" t="e">
        <f t="shared" si="1"/>
        <v>#DIV/0!</v>
      </c>
      <c r="J213" s="42"/>
      <c r="K213" s="42"/>
      <c r="L213" s="41"/>
      <c r="M213" s="41"/>
    </row>
    <row r="214" spans="1:13">
      <c r="A214" s="24">
        <v>210</v>
      </c>
      <c r="B214" s="41"/>
      <c r="C214" s="41"/>
      <c r="D214" s="41"/>
      <c r="E214" s="70"/>
      <c r="F214" s="43"/>
      <c r="G214" s="71"/>
      <c r="H214" s="72"/>
      <c r="I214" s="59" t="e">
        <f t="shared" si="1"/>
        <v>#DIV/0!</v>
      </c>
      <c r="J214" s="42"/>
      <c r="K214" s="42"/>
      <c r="L214" s="41"/>
      <c r="M214" s="41"/>
    </row>
    <row r="215" spans="1:13">
      <c r="A215" s="65">
        <v>211</v>
      </c>
      <c r="B215" s="41"/>
      <c r="C215" s="41"/>
      <c r="D215" s="41"/>
      <c r="E215" s="70"/>
      <c r="F215" s="43"/>
      <c r="G215" s="71"/>
      <c r="H215" s="72"/>
      <c r="I215" s="59" t="e">
        <f t="shared" si="1"/>
        <v>#DIV/0!</v>
      </c>
      <c r="J215" s="42"/>
      <c r="K215" s="42"/>
      <c r="L215" s="41"/>
      <c r="M215" s="41"/>
    </row>
    <row r="216" spans="1:13">
      <c r="A216" s="65">
        <v>212</v>
      </c>
      <c r="B216" s="41"/>
      <c r="C216" s="41"/>
      <c r="D216" s="41"/>
      <c r="E216" s="70"/>
      <c r="F216" s="43"/>
      <c r="G216" s="71"/>
      <c r="H216" s="72"/>
      <c r="I216" s="33" t="e">
        <f t="shared" si="1"/>
        <v>#DIV/0!</v>
      </c>
      <c r="J216" s="42"/>
      <c r="K216" s="42"/>
      <c r="L216" s="41"/>
      <c r="M216" s="41"/>
    </row>
    <row r="217" spans="1:13">
      <c r="A217" s="24">
        <v>213</v>
      </c>
      <c r="B217" s="41"/>
      <c r="C217" s="41"/>
      <c r="D217" s="41"/>
      <c r="E217" s="70"/>
      <c r="F217" s="43"/>
      <c r="G217" s="71"/>
      <c r="H217" s="72"/>
      <c r="I217" s="59" t="e">
        <f t="shared" si="1"/>
        <v>#DIV/0!</v>
      </c>
      <c r="J217" s="42"/>
      <c r="K217" s="42"/>
      <c r="L217" s="41"/>
      <c r="M217" s="41"/>
    </row>
    <row r="218" spans="1:13">
      <c r="A218" s="24">
        <v>214</v>
      </c>
      <c r="B218" s="41"/>
      <c r="C218" s="41"/>
      <c r="D218" s="41"/>
      <c r="E218" s="70"/>
      <c r="F218" s="43"/>
      <c r="G218" s="71"/>
      <c r="H218" s="72"/>
      <c r="I218" s="59" t="e">
        <f t="shared" si="1"/>
        <v>#DIV/0!</v>
      </c>
      <c r="J218" s="42"/>
      <c r="K218" s="42"/>
      <c r="L218" s="41"/>
      <c r="M218" s="41"/>
    </row>
    <row r="219" spans="1:13">
      <c r="A219" s="24">
        <v>215</v>
      </c>
      <c r="B219" s="41"/>
      <c r="C219" s="41"/>
      <c r="D219" s="41"/>
      <c r="E219" s="70"/>
      <c r="F219" s="43"/>
      <c r="G219" s="71"/>
      <c r="H219" s="72"/>
      <c r="I219" s="33" t="e">
        <f t="shared" si="1"/>
        <v>#DIV/0!</v>
      </c>
      <c r="J219" s="42"/>
      <c r="K219" s="42"/>
      <c r="L219" s="41"/>
      <c r="M219" s="41"/>
    </row>
    <row r="220" spans="1:13">
      <c r="A220" s="65">
        <v>216</v>
      </c>
      <c r="B220" s="41"/>
      <c r="C220" s="41"/>
      <c r="D220" s="41"/>
      <c r="E220" s="70"/>
      <c r="F220" s="43"/>
      <c r="G220" s="71"/>
      <c r="H220" s="72"/>
      <c r="I220" s="59" t="e">
        <f t="shared" si="1"/>
        <v>#DIV/0!</v>
      </c>
      <c r="J220" s="42"/>
      <c r="K220" s="42"/>
      <c r="L220" s="41"/>
      <c r="M220" s="41"/>
    </row>
    <row r="221" spans="1:13">
      <c r="A221" s="65">
        <v>217</v>
      </c>
      <c r="B221" s="41"/>
      <c r="C221" s="41"/>
      <c r="D221" s="41"/>
      <c r="E221" s="70"/>
      <c r="F221" s="43"/>
      <c r="G221" s="71"/>
      <c r="H221" s="72"/>
      <c r="I221" s="59" t="e">
        <f t="shared" si="1"/>
        <v>#DIV/0!</v>
      </c>
      <c r="J221" s="42"/>
      <c r="K221" s="42"/>
      <c r="L221" s="41"/>
      <c r="M221" s="41"/>
    </row>
    <row r="222" spans="1:13">
      <c r="A222" s="24">
        <v>218</v>
      </c>
      <c r="B222" s="41"/>
      <c r="C222" s="41"/>
      <c r="D222" s="41"/>
      <c r="E222" s="70"/>
      <c r="F222" s="43"/>
      <c r="G222" s="71"/>
      <c r="H222" s="72"/>
      <c r="I222" s="33" t="e">
        <f t="shared" si="1"/>
        <v>#DIV/0!</v>
      </c>
      <c r="J222" s="42"/>
      <c r="K222" s="42"/>
      <c r="L222" s="41"/>
      <c r="M222" s="41"/>
    </row>
    <row r="223" spans="1:13">
      <c r="A223" s="24">
        <v>219</v>
      </c>
      <c r="B223" s="41"/>
      <c r="C223" s="41"/>
      <c r="D223" s="41"/>
      <c r="E223" s="70"/>
      <c r="F223" s="43"/>
      <c r="G223" s="71"/>
      <c r="H223" s="72"/>
      <c r="I223" s="59" t="e">
        <f t="shared" si="1"/>
        <v>#DIV/0!</v>
      </c>
      <c r="J223" s="42"/>
      <c r="K223" s="42"/>
      <c r="L223" s="41"/>
      <c r="M223" s="41"/>
    </row>
    <row r="224" spans="1:13">
      <c r="A224" s="24">
        <v>220</v>
      </c>
      <c r="B224" s="41"/>
      <c r="C224" s="41"/>
      <c r="D224" s="41"/>
      <c r="E224" s="70"/>
      <c r="F224" s="43"/>
      <c r="G224" s="71"/>
      <c r="H224" s="72"/>
      <c r="I224" s="59" t="e">
        <f t="shared" si="1"/>
        <v>#DIV/0!</v>
      </c>
      <c r="J224" s="42"/>
      <c r="K224" s="42"/>
      <c r="L224" s="41"/>
      <c r="M224" s="41"/>
    </row>
    <row r="225" spans="1:13">
      <c r="A225" s="65">
        <v>221</v>
      </c>
      <c r="B225" s="41"/>
      <c r="C225" s="41"/>
      <c r="D225" s="41"/>
      <c r="E225" s="70"/>
      <c r="F225" s="43"/>
      <c r="G225" s="71"/>
      <c r="H225" s="72"/>
      <c r="I225" s="33" t="e">
        <f t="shared" si="1"/>
        <v>#DIV/0!</v>
      </c>
      <c r="J225" s="42"/>
      <c r="K225" s="42"/>
      <c r="L225" s="41"/>
      <c r="M225" s="41"/>
    </row>
    <row r="226" spans="1:13">
      <c r="A226" s="65">
        <v>222</v>
      </c>
      <c r="B226" s="41"/>
      <c r="C226" s="41"/>
      <c r="D226" s="41"/>
      <c r="E226" s="70"/>
      <c r="F226" s="43"/>
      <c r="G226" s="71"/>
      <c r="H226" s="72"/>
      <c r="I226" s="59" t="e">
        <f t="shared" si="1"/>
        <v>#DIV/0!</v>
      </c>
      <c r="J226" s="42"/>
      <c r="K226" s="42"/>
      <c r="L226" s="41"/>
      <c r="M226" s="41"/>
    </row>
    <row r="227" spans="1:13">
      <c r="A227" s="24">
        <v>223</v>
      </c>
      <c r="B227" s="41"/>
      <c r="C227" s="41"/>
      <c r="D227" s="41"/>
      <c r="E227" s="70"/>
      <c r="F227" s="43"/>
      <c r="G227" s="71"/>
      <c r="H227" s="72"/>
      <c r="I227" s="59" t="e">
        <f t="shared" si="1"/>
        <v>#DIV/0!</v>
      </c>
      <c r="J227" s="42"/>
      <c r="K227" s="42"/>
      <c r="L227" s="41"/>
      <c r="M227" s="41"/>
    </row>
    <row r="228" spans="1:13">
      <c r="A228" s="24">
        <v>224</v>
      </c>
      <c r="B228" s="41"/>
      <c r="C228" s="41"/>
      <c r="D228" s="41"/>
      <c r="E228" s="70"/>
      <c r="F228" s="43"/>
      <c r="G228" s="71"/>
      <c r="H228" s="72"/>
      <c r="I228" s="33" t="e">
        <f t="shared" si="1"/>
        <v>#DIV/0!</v>
      </c>
      <c r="J228" s="42"/>
      <c r="K228" s="42"/>
      <c r="L228" s="41"/>
      <c r="M228" s="41"/>
    </row>
    <row r="229" spans="1:13">
      <c r="A229" s="24">
        <v>225</v>
      </c>
      <c r="B229" s="41"/>
      <c r="C229" s="41"/>
      <c r="D229" s="41"/>
      <c r="E229" s="70"/>
      <c r="F229" s="43"/>
      <c r="G229" s="71"/>
      <c r="H229" s="72"/>
      <c r="I229" s="59" t="e">
        <f t="shared" si="1"/>
        <v>#DIV/0!</v>
      </c>
      <c r="J229" s="42"/>
      <c r="K229" s="42"/>
      <c r="L229" s="41"/>
      <c r="M229" s="41"/>
    </row>
    <row r="230" spans="1:13">
      <c r="A230" s="65">
        <v>226</v>
      </c>
      <c r="B230" s="41"/>
      <c r="C230" s="41"/>
      <c r="D230" s="41"/>
      <c r="E230" s="70"/>
      <c r="F230" s="43"/>
      <c r="G230" s="71"/>
      <c r="H230" s="72"/>
      <c r="I230" s="59" t="e">
        <f t="shared" si="1"/>
        <v>#DIV/0!</v>
      </c>
      <c r="J230" s="42"/>
      <c r="K230" s="42"/>
      <c r="L230" s="41"/>
      <c r="M230" s="41"/>
    </row>
    <row r="231" spans="1:13">
      <c r="A231" s="65">
        <v>227</v>
      </c>
      <c r="B231" s="41"/>
      <c r="C231" s="41"/>
      <c r="D231" s="41"/>
      <c r="E231" s="70"/>
      <c r="F231" s="43"/>
      <c r="G231" s="71"/>
      <c r="H231" s="72"/>
      <c r="I231" s="33" t="e">
        <f t="shared" si="1"/>
        <v>#DIV/0!</v>
      </c>
      <c r="J231" s="42"/>
      <c r="K231" s="42"/>
      <c r="L231" s="41"/>
      <c r="M231" s="41"/>
    </row>
    <row r="232" spans="1:13">
      <c r="A232" s="24">
        <v>228</v>
      </c>
      <c r="B232" s="41"/>
      <c r="C232" s="41"/>
      <c r="D232" s="41"/>
      <c r="E232" s="70"/>
      <c r="F232" s="43"/>
      <c r="G232" s="71"/>
      <c r="H232" s="72"/>
      <c r="I232" s="59" t="e">
        <f t="shared" si="1"/>
        <v>#DIV/0!</v>
      </c>
      <c r="J232" s="42"/>
      <c r="K232" s="42"/>
      <c r="L232" s="41"/>
      <c r="M232" s="41"/>
    </row>
    <row r="233" spans="1:13">
      <c r="A233" s="24">
        <v>229</v>
      </c>
      <c r="B233" s="41"/>
      <c r="C233" s="41"/>
      <c r="D233" s="41"/>
      <c r="E233" s="70"/>
      <c r="F233" s="43"/>
      <c r="G233" s="71"/>
      <c r="H233" s="72"/>
      <c r="I233" s="59" t="e">
        <f t="shared" si="1"/>
        <v>#DIV/0!</v>
      </c>
      <c r="J233" s="42"/>
      <c r="K233" s="42"/>
      <c r="L233" s="41"/>
      <c r="M233" s="41"/>
    </row>
    <row r="234" spans="1:13">
      <c r="A234" s="24">
        <v>230</v>
      </c>
      <c r="B234" s="41"/>
      <c r="C234" s="41"/>
      <c r="D234" s="41"/>
      <c r="E234" s="70"/>
      <c r="F234" s="43"/>
      <c r="G234" s="71"/>
      <c r="H234" s="72"/>
      <c r="I234" s="33" t="e">
        <f t="shared" si="1"/>
        <v>#DIV/0!</v>
      </c>
      <c r="J234" s="42"/>
      <c r="K234" s="42"/>
      <c r="L234" s="41"/>
      <c r="M234" s="41"/>
    </row>
    <row r="235" spans="1:13">
      <c r="A235" s="65">
        <v>231</v>
      </c>
      <c r="B235" s="41"/>
      <c r="C235" s="41"/>
      <c r="D235" s="41"/>
      <c r="E235" s="70"/>
      <c r="F235" s="43"/>
      <c r="G235" s="71"/>
      <c r="H235" s="72"/>
      <c r="I235" s="59" t="e">
        <f t="shared" si="1"/>
        <v>#DIV/0!</v>
      </c>
      <c r="J235" s="42"/>
      <c r="K235" s="42"/>
      <c r="L235" s="41"/>
      <c r="M235" s="41"/>
    </row>
    <row r="236" spans="1:13">
      <c r="A236" s="65">
        <v>232</v>
      </c>
      <c r="B236" s="41"/>
      <c r="C236" s="41"/>
      <c r="D236" s="41"/>
      <c r="E236" s="70"/>
      <c r="F236" s="43"/>
      <c r="G236" s="71"/>
      <c r="H236" s="72"/>
      <c r="I236" s="59" t="e">
        <f t="shared" si="1"/>
        <v>#DIV/0!</v>
      </c>
      <c r="J236" s="42"/>
      <c r="K236" s="42"/>
      <c r="L236" s="41"/>
      <c r="M236" s="41"/>
    </row>
    <row r="237" spans="1:13">
      <c r="A237" s="24">
        <v>233</v>
      </c>
      <c r="B237" s="41"/>
      <c r="C237" s="41"/>
      <c r="D237" s="41"/>
      <c r="E237" s="70"/>
      <c r="F237" s="43"/>
      <c r="G237" s="71"/>
      <c r="H237" s="72"/>
      <c r="I237" s="33" t="e">
        <f t="shared" si="1"/>
        <v>#DIV/0!</v>
      </c>
      <c r="J237" s="42"/>
      <c r="K237" s="42"/>
      <c r="L237" s="41"/>
      <c r="M237" s="41"/>
    </row>
    <row r="238" spans="1:13">
      <c r="A238" s="24">
        <v>234</v>
      </c>
      <c r="B238" s="41"/>
      <c r="C238" s="41"/>
      <c r="D238" s="41"/>
      <c r="E238" s="70"/>
      <c r="F238" s="43"/>
      <c r="G238" s="71"/>
      <c r="H238" s="72"/>
      <c r="I238" s="59" t="e">
        <f t="shared" si="1"/>
        <v>#DIV/0!</v>
      </c>
      <c r="J238" s="42"/>
      <c r="K238" s="42"/>
      <c r="L238" s="41"/>
      <c r="M238" s="41"/>
    </row>
    <row r="239" spans="1:13">
      <c r="A239" s="24">
        <v>235</v>
      </c>
      <c r="B239" s="41"/>
      <c r="C239" s="41"/>
      <c r="D239" s="41"/>
      <c r="E239" s="70"/>
      <c r="F239" s="43"/>
      <c r="G239" s="71"/>
      <c r="H239" s="72"/>
      <c r="I239" s="59" t="e">
        <f t="shared" si="1"/>
        <v>#DIV/0!</v>
      </c>
      <c r="J239" s="42"/>
      <c r="K239" s="42"/>
      <c r="L239" s="41"/>
      <c r="M239" s="41"/>
    </row>
    <row r="240" spans="1:13">
      <c r="A240" s="65">
        <v>236</v>
      </c>
      <c r="B240" s="41"/>
      <c r="C240" s="41"/>
      <c r="D240" s="41"/>
      <c r="E240" s="70"/>
      <c r="F240" s="43"/>
      <c r="G240" s="71"/>
      <c r="H240" s="72"/>
      <c r="I240" s="33" t="e">
        <f t="shared" si="1"/>
        <v>#DIV/0!</v>
      </c>
      <c r="J240" s="42"/>
      <c r="K240" s="42"/>
      <c r="L240" s="41"/>
      <c r="M240" s="41"/>
    </row>
    <row r="241" spans="1:13">
      <c r="A241" s="65">
        <v>237</v>
      </c>
      <c r="B241" s="41"/>
      <c r="C241" s="41"/>
      <c r="D241" s="41"/>
      <c r="E241" s="70"/>
      <c r="F241" s="43"/>
      <c r="G241" s="71"/>
      <c r="H241" s="72"/>
      <c r="I241" s="59" t="e">
        <f t="shared" si="1"/>
        <v>#DIV/0!</v>
      </c>
      <c r="J241" s="42"/>
      <c r="K241" s="42"/>
      <c r="L241" s="41"/>
      <c r="M241" s="41"/>
    </row>
    <row r="242" spans="1:13">
      <c r="A242" s="24">
        <v>238</v>
      </c>
      <c r="B242" s="41"/>
      <c r="C242" s="41"/>
      <c r="D242" s="41"/>
      <c r="E242" s="70"/>
      <c r="F242" s="43"/>
      <c r="G242" s="71"/>
      <c r="H242" s="72"/>
      <c r="I242" s="59" t="e">
        <f t="shared" si="1"/>
        <v>#DIV/0!</v>
      </c>
      <c r="J242" s="42"/>
      <c r="K242" s="42"/>
      <c r="L242" s="41"/>
      <c r="M242" s="41"/>
    </row>
    <row r="243" spans="1:13">
      <c r="A243" s="24">
        <v>239</v>
      </c>
      <c r="B243" s="41"/>
      <c r="C243" s="41"/>
      <c r="D243" s="41"/>
      <c r="E243" s="70"/>
      <c r="F243" s="43"/>
      <c r="G243" s="71"/>
      <c r="H243" s="72"/>
      <c r="I243" s="33" t="e">
        <f t="shared" si="1"/>
        <v>#DIV/0!</v>
      </c>
      <c r="J243" s="42"/>
      <c r="K243" s="42"/>
      <c r="L243" s="41"/>
      <c r="M243" s="41"/>
    </row>
    <row r="244" spans="1:13">
      <c r="A244" s="24">
        <v>240</v>
      </c>
      <c r="B244" s="41"/>
      <c r="C244" s="41"/>
      <c r="D244" s="41"/>
      <c r="E244" s="70"/>
      <c r="F244" s="43"/>
      <c r="G244" s="71"/>
      <c r="H244" s="72"/>
      <c r="I244" s="59" t="e">
        <f t="shared" si="1"/>
        <v>#DIV/0!</v>
      </c>
      <c r="J244" s="42"/>
      <c r="K244" s="42"/>
      <c r="L244" s="41"/>
      <c r="M244" s="41"/>
    </row>
    <row r="245" spans="1:13">
      <c r="A245" s="65">
        <v>241</v>
      </c>
      <c r="B245" s="41"/>
      <c r="C245" s="41"/>
      <c r="D245" s="41"/>
      <c r="E245" s="70"/>
      <c r="F245" s="43"/>
      <c r="G245" s="71"/>
      <c r="H245" s="72"/>
      <c r="I245" s="59" t="e">
        <f t="shared" si="1"/>
        <v>#DIV/0!</v>
      </c>
      <c r="J245" s="42"/>
      <c r="K245" s="42"/>
      <c r="L245" s="41"/>
      <c r="M245" s="41"/>
    </row>
    <row r="246" spans="1:13">
      <c r="A246" s="65">
        <v>242</v>
      </c>
      <c r="B246" s="41"/>
      <c r="C246" s="41"/>
      <c r="D246" s="41"/>
      <c r="E246" s="70"/>
      <c r="F246" s="43"/>
      <c r="G246" s="71"/>
      <c r="H246" s="72"/>
      <c r="I246" s="33" t="e">
        <f t="shared" si="1"/>
        <v>#DIV/0!</v>
      </c>
      <c r="J246" s="42"/>
      <c r="K246" s="42"/>
      <c r="L246" s="41"/>
      <c r="M246" s="41"/>
    </row>
    <row r="247" spans="1:13">
      <c r="A247" s="24">
        <v>243</v>
      </c>
      <c r="B247" s="41"/>
      <c r="C247" s="41"/>
      <c r="D247" s="41"/>
      <c r="E247" s="70"/>
      <c r="F247" s="43"/>
      <c r="G247" s="71"/>
      <c r="H247" s="72"/>
      <c r="I247" s="59" t="e">
        <f t="shared" si="1"/>
        <v>#DIV/0!</v>
      </c>
      <c r="J247" s="42"/>
      <c r="K247" s="42"/>
      <c r="L247" s="41"/>
      <c r="M247" s="41"/>
    </row>
    <row r="248" spans="1:13">
      <c r="A248" s="24">
        <v>244</v>
      </c>
      <c r="B248" s="41"/>
      <c r="C248" s="41"/>
      <c r="D248" s="41"/>
      <c r="E248" s="70"/>
      <c r="F248" s="43"/>
      <c r="G248" s="71"/>
      <c r="H248" s="72"/>
      <c r="I248" s="59" t="e">
        <f t="shared" si="1"/>
        <v>#DIV/0!</v>
      </c>
      <c r="J248" s="42"/>
      <c r="K248" s="42"/>
      <c r="L248" s="41"/>
      <c r="M248" s="41"/>
    </row>
    <row r="249" spans="1:13">
      <c r="A249" s="24">
        <v>245</v>
      </c>
      <c r="B249" s="41"/>
      <c r="C249" s="41"/>
      <c r="D249" s="41"/>
      <c r="E249" s="70"/>
      <c r="F249" s="43"/>
      <c r="G249" s="71"/>
      <c r="H249" s="72"/>
      <c r="I249" s="33" t="e">
        <f t="shared" si="1"/>
        <v>#DIV/0!</v>
      </c>
      <c r="J249" s="42"/>
      <c r="K249" s="42"/>
      <c r="L249" s="41"/>
      <c r="M249" s="41"/>
    </row>
    <row r="250" spans="1:13">
      <c r="A250" s="65">
        <v>246</v>
      </c>
      <c r="B250" s="41"/>
      <c r="C250" s="41"/>
      <c r="D250" s="41"/>
      <c r="E250" s="70"/>
      <c r="F250" s="43"/>
      <c r="G250" s="71"/>
      <c r="H250" s="72"/>
      <c r="I250" s="59" t="e">
        <f t="shared" si="1"/>
        <v>#DIV/0!</v>
      </c>
      <c r="J250" s="42"/>
      <c r="K250" s="42"/>
      <c r="L250" s="41"/>
      <c r="M250" s="41"/>
    </row>
    <row r="251" spans="1:13">
      <c r="A251" s="65">
        <v>247</v>
      </c>
      <c r="B251" s="41"/>
      <c r="C251" s="41"/>
      <c r="D251" s="41"/>
      <c r="E251" s="70"/>
      <c r="F251" s="43"/>
      <c r="G251" s="71"/>
      <c r="H251" s="72"/>
      <c r="I251" s="59" t="e">
        <f t="shared" si="1"/>
        <v>#DIV/0!</v>
      </c>
      <c r="J251" s="42"/>
      <c r="K251" s="42"/>
      <c r="L251" s="41"/>
      <c r="M251" s="41"/>
    </row>
    <row r="252" spans="1:13">
      <c r="A252" s="24">
        <v>248</v>
      </c>
      <c r="B252" s="41"/>
      <c r="C252" s="41"/>
      <c r="D252" s="41"/>
      <c r="E252" s="70"/>
      <c r="F252" s="43"/>
      <c r="G252" s="71"/>
      <c r="H252" s="72"/>
      <c r="I252" s="33" t="e">
        <f t="shared" si="1"/>
        <v>#DIV/0!</v>
      </c>
      <c r="J252" s="42"/>
      <c r="K252" s="42"/>
      <c r="L252" s="41"/>
      <c r="M252" s="41"/>
    </row>
    <row r="253" spans="1:13">
      <c r="A253" s="24">
        <v>249</v>
      </c>
      <c r="B253" s="41"/>
      <c r="C253" s="41"/>
      <c r="D253" s="41"/>
      <c r="E253" s="70"/>
      <c r="F253" s="43"/>
      <c r="G253" s="71"/>
      <c r="H253" s="72"/>
      <c r="I253" s="59" t="e">
        <f t="shared" si="1"/>
        <v>#DIV/0!</v>
      </c>
      <c r="J253" s="42"/>
      <c r="K253" s="42"/>
      <c r="L253" s="41"/>
      <c r="M253" s="41"/>
    </row>
    <row r="254" spans="1:13">
      <c r="A254" s="24">
        <v>250</v>
      </c>
      <c r="B254" s="41"/>
      <c r="C254" s="41"/>
      <c r="D254" s="41"/>
      <c r="E254" s="70"/>
      <c r="F254" s="43"/>
      <c r="G254" s="71"/>
      <c r="H254" s="72"/>
      <c r="I254" s="59" t="e">
        <f t="shared" si="1"/>
        <v>#DIV/0!</v>
      </c>
      <c r="J254" s="42"/>
      <c r="K254" s="42"/>
      <c r="L254" s="41"/>
      <c r="M254" s="41"/>
    </row>
    <row r="255" spans="1:13">
      <c r="A255" s="65">
        <v>251</v>
      </c>
      <c r="B255" s="41"/>
      <c r="C255" s="41"/>
      <c r="D255" s="41"/>
      <c r="E255" s="70"/>
      <c r="F255" s="43"/>
      <c r="G255" s="71"/>
      <c r="H255" s="72"/>
      <c r="I255" s="33" t="e">
        <f t="shared" si="1"/>
        <v>#DIV/0!</v>
      </c>
      <c r="J255" s="42"/>
      <c r="K255" s="42"/>
      <c r="L255" s="41"/>
      <c r="M255" s="41"/>
    </row>
    <row r="256" spans="1:13">
      <c r="A256" s="65">
        <v>252</v>
      </c>
      <c r="B256" s="41"/>
      <c r="C256" s="41"/>
      <c r="D256" s="41"/>
      <c r="E256" s="70"/>
      <c r="F256" s="43"/>
      <c r="G256" s="71"/>
      <c r="H256" s="72"/>
      <c r="I256" s="59" t="e">
        <f t="shared" si="1"/>
        <v>#DIV/0!</v>
      </c>
      <c r="J256" s="42"/>
      <c r="K256" s="42"/>
      <c r="L256" s="41"/>
      <c r="M256" s="41"/>
    </row>
    <row r="257" spans="1:13">
      <c r="A257" s="24">
        <v>253</v>
      </c>
      <c r="B257" s="41"/>
      <c r="C257" s="41"/>
      <c r="D257" s="41"/>
      <c r="E257" s="70"/>
      <c r="F257" s="43"/>
      <c r="G257" s="71"/>
      <c r="H257" s="72"/>
      <c r="I257" s="59" t="e">
        <f t="shared" si="1"/>
        <v>#DIV/0!</v>
      </c>
      <c r="J257" s="42"/>
      <c r="K257" s="42"/>
      <c r="L257" s="41"/>
      <c r="M257" s="41"/>
    </row>
    <row r="258" spans="1:13">
      <c r="A258" s="24">
        <v>254</v>
      </c>
      <c r="B258" s="41"/>
      <c r="C258" s="41"/>
      <c r="D258" s="41"/>
      <c r="E258" s="70"/>
      <c r="F258" s="43"/>
      <c r="G258" s="71"/>
      <c r="H258" s="72"/>
      <c r="I258" s="33" t="e">
        <f t="shared" si="1"/>
        <v>#DIV/0!</v>
      </c>
      <c r="J258" s="42"/>
      <c r="K258" s="42"/>
      <c r="L258" s="41"/>
      <c r="M258" s="41"/>
    </row>
    <row r="259" spans="1:13">
      <c r="A259" s="24">
        <v>255</v>
      </c>
      <c r="B259" s="41"/>
      <c r="C259" s="41"/>
      <c r="D259" s="41"/>
      <c r="E259" s="70"/>
      <c r="F259" s="43"/>
      <c r="G259" s="71"/>
      <c r="H259" s="72"/>
      <c r="I259" s="59" t="e">
        <f t="shared" si="1"/>
        <v>#DIV/0!</v>
      </c>
      <c r="J259" s="42"/>
      <c r="K259" s="42"/>
      <c r="L259" s="41"/>
      <c r="M259" s="41"/>
    </row>
    <row r="260" spans="1:13">
      <c r="A260" s="65">
        <v>256</v>
      </c>
      <c r="B260" s="41"/>
      <c r="C260" s="41"/>
      <c r="D260" s="41"/>
      <c r="E260" s="70"/>
      <c r="F260" s="43"/>
      <c r="G260" s="71"/>
      <c r="H260" s="72"/>
      <c r="I260" s="59" t="e">
        <f t="shared" si="1"/>
        <v>#DIV/0!</v>
      </c>
      <c r="J260" s="42"/>
      <c r="K260" s="42"/>
      <c r="L260" s="41"/>
      <c r="M260" s="41"/>
    </row>
    <row r="261" spans="1:13">
      <c r="A261" s="65">
        <v>257</v>
      </c>
      <c r="B261" s="41"/>
      <c r="C261" s="41"/>
      <c r="D261" s="41"/>
      <c r="E261" s="70"/>
      <c r="F261" s="43"/>
      <c r="G261" s="71"/>
      <c r="H261" s="72"/>
      <c r="I261" s="33" t="e">
        <f t="shared" si="1"/>
        <v>#DIV/0!</v>
      </c>
      <c r="J261" s="42"/>
      <c r="K261" s="42"/>
      <c r="L261" s="41"/>
      <c r="M261" s="41"/>
    </row>
    <row r="262" spans="1:13">
      <c r="A262" s="24">
        <v>258</v>
      </c>
      <c r="B262" s="41"/>
      <c r="C262" s="41"/>
      <c r="D262" s="41"/>
      <c r="E262" s="70"/>
      <c r="F262" s="43"/>
      <c r="G262" s="71"/>
      <c r="H262" s="72"/>
      <c r="I262" s="59" t="e">
        <f t="shared" si="1"/>
        <v>#DIV/0!</v>
      </c>
      <c r="J262" s="42"/>
      <c r="K262" s="42"/>
      <c r="L262" s="41"/>
      <c r="M262" s="41"/>
    </row>
    <row r="263" spans="1:13">
      <c r="A263" s="24">
        <v>259</v>
      </c>
      <c r="B263" s="41"/>
      <c r="C263" s="41"/>
      <c r="D263" s="41"/>
      <c r="E263" s="70"/>
      <c r="F263" s="43"/>
      <c r="G263" s="71"/>
      <c r="H263" s="72"/>
      <c r="I263" s="59" t="e">
        <f t="shared" si="1"/>
        <v>#DIV/0!</v>
      </c>
      <c r="J263" s="42"/>
      <c r="K263" s="42"/>
      <c r="L263" s="41"/>
      <c r="M263" s="41"/>
    </row>
    <row r="264" spans="1:13">
      <c r="A264" s="24">
        <v>260</v>
      </c>
      <c r="B264" s="41"/>
      <c r="C264" s="41"/>
      <c r="D264" s="41"/>
      <c r="E264" s="70"/>
      <c r="F264" s="43"/>
      <c r="G264" s="71"/>
      <c r="H264" s="72"/>
      <c r="I264" s="33" t="e">
        <f t="shared" si="1"/>
        <v>#DIV/0!</v>
      </c>
      <c r="J264" s="42"/>
      <c r="K264" s="42"/>
      <c r="L264" s="41"/>
      <c r="M264" s="41"/>
    </row>
    <row r="265" spans="1:13">
      <c r="A265" s="65">
        <v>261</v>
      </c>
      <c r="B265" s="41"/>
      <c r="C265" s="41"/>
      <c r="D265" s="41"/>
      <c r="E265" s="70"/>
      <c r="F265" s="43"/>
      <c r="G265" s="71"/>
      <c r="H265" s="72"/>
      <c r="I265" s="59" t="e">
        <f t="shared" si="1"/>
        <v>#DIV/0!</v>
      </c>
      <c r="J265" s="42"/>
      <c r="K265" s="42"/>
      <c r="L265" s="41"/>
      <c r="M265" s="41"/>
    </row>
    <row r="266" spans="1:13">
      <c r="A266" s="65">
        <v>262</v>
      </c>
      <c r="B266" s="41"/>
      <c r="C266" s="41"/>
      <c r="D266" s="41"/>
      <c r="E266" s="70"/>
      <c r="F266" s="43"/>
      <c r="G266" s="71"/>
      <c r="H266" s="72"/>
      <c r="I266" s="59" t="e">
        <f t="shared" si="1"/>
        <v>#DIV/0!</v>
      </c>
      <c r="J266" s="42"/>
      <c r="K266" s="42"/>
      <c r="L266" s="41"/>
      <c r="M266" s="41"/>
    </row>
    <row r="267" spans="1:13">
      <c r="A267" s="24">
        <v>263</v>
      </c>
      <c r="B267" s="41"/>
      <c r="C267" s="41"/>
      <c r="D267" s="41"/>
      <c r="E267" s="70"/>
      <c r="F267" s="43"/>
      <c r="G267" s="71"/>
      <c r="H267" s="72"/>
      <c r="I267" s="33" t="e">
        <f t="shared" si="1"/>
        <v>#DIV/0!</v>
      </c>
      <c r="J267" s="42"/>
      <c r="K267" s="42"/>
      <c r="L267" s="41"/>
      <c r="M267" s="41"/>
    </row>
    <row r="268" spans="1:13">
      <c r="A268" s="24">
        <v>264</v>
      </c>
      <c r="B268" s="41"/>
      <c r="C268" s="41"/>
      <c r="D268" s="41"/>
      <c r="E268" s="70"/>
      <c r="F268" s="43"/>
      <c r="G268" s="71"/>
      <c r="H268" s="72"/>
      <c r="I268" s="59" t="e">
        <f t="shared" si="1"/>
        <v>#DIV/0!</v>
      </c>
      <c r="J268" s="42"/>
      <c r="K268" s="42"/>
      <c r="L268" s="41"/>
      <c r="M268" s="41"/>
    </row>
    <row r="269" spans="1:13">
      <c r="A269" s="24">
        <v>265</v>
      </c>
      <c r="B269" s="41"/>
      <c r="C269" s="41"/>
      <c r="D269" s="41"/>
      <c r="E269" s="70"/>
      <c r="F269" s="43"/>
      <c r="G269" s="71"/>
      <c r="H269" s="72"/>
      <c r="I269" s="59" t="e">
        <f t="shared" si="1"/>
        <v>#DIV/0!</v>
      </c>
      <c r="J269" s="42"/>
      <c r="K269" s="42"/>
      <c r="L269" s="41"/>
      <c r="M269" s="41"/>
    </row>
    <row r="270" spans="1:13">
      <c r="A270" s="65">
        <v>266</v>
      </c>
      <c r="B270" s="41"/>
      <c r="C270" s="41"/>
      <c r="D270" s="41"/>
      <c r="E270" s="70"/>
      <c r="F270" s="43"/>
      <c r="G270" s="71"/>
      <c r="H270" s="72"/>
      <c r="I270" s="33" t="e">
        <f t="shared" si="1"/>
        <v>#DIV/0!</v>
      </c>
      <c r="J270" s="42"/>
      <c r="K270" s="42"/>
      <c r="L270" s="41"/>
      <c r="M270" s="41"/>
    </row>
    <row r="271" spans="1:13">
      <c r="A271" s="65">
        <v>267</v>
      </c>
      <c r="B271" s="41"/>
      <c r="C271" s="41"/>
      <c r="D271" s="41"/>
      <c r="E271" s="70"/>
      <c r="F271" s="43"/>
      <c r="G271" s="71"/>
      <c r="H271" s="72"/>
      <c r="I271" s="59" t="e">
        <f t="shared" si="1"/>
        <v>#DIV/0!</v>
      </c>
      <c r="J271" s="42"/>
      <c r="K271" s="42"/>
      <c r="L271" s="41"/>
      <c r="M271" s="41"/>
    </row>
    <row r="272" spans="1:13">
      <c r="A272" s="24">
        <v>268</v>
      </c>
      <c r="B272" s="41"/>
      <c r="C272" s="41"/>
      <c r="D272" s="41"/>
      <c r="E272" s="70"/>
      <c r="F272" s="43"/>
      <c r="G272" s="71"/>
      <c r="H272" s="72"/>
      <c r="I272" s="59" t="e">
        <f t="shared" si="1"/>
        <v>#DIV/0!</v>
      </c>
      <c r="J272" s="42"/>
      <c r="K272" s="42"/>
      <c r="L272" s="41"/>
      <c r="M272" s="41"/>
    </row>
    <row r="273" spans="1:13">
      <c r="A273" s="24">
        <v>269</v>
      </c>
      <c r="B273" s="41"/>
      <c r="C273" s="41"/>
      <c r="D273" s="41"/>
      <c r="E273" s="70"/>
      <c r="F273" s="43"/>
      <c r="G273" s="71"/>
      <c r="H273" s="72"/>
      <c r="I273" s="33" t="e">
        <f t="shared" si="1"/>
        <v>#DIV/0!</v>
      </c>
      <c r="J273" s="42"/>
      <c r="K273" s="42"/>
      <c r="L273" s="41"/>
      <c r="M273" s="41"/>
    </row>
    <row r="274" spans="1:13">
      <c r="A274" s="24">
        <v>270</v>
      </c>
      <c r="B274" s="41"/>
      <c r="C274" s="41"/>
      <c r="D274" s="41"/>
      <c r="E274" s="70"/>
      <c r="F274" s="43"/>
      <c r="G274" s="71"/>
      <c r="H274" s="72"/>
      <c r="I274" s="59" t="e">
        <f t="shared" si="1"/>
        <v>#DIV/0!</v>
      </c>
      <c r="J274" s="42"/>
      <c r="K274" s="42"/>
      <c r="L274" s="41"/>
      <c r="M274" s="41"/>
    </row>
    <row r="275" spans="1:13">
      <c r="A275" s="65">
        <v>271</v>
      </c>
      <c r="B275" s="41"/>
      <c r="C275" s="41"/>
      <c r="D275" s="41"/>
      <c r="E275" s="70"/>
      <c r="F275" s="43"/>
      <c r="G275" s="71"/>
      <c r="H275" s="72"/>
      <c r="I275" s="59" t="e">
        <f t="shared" si="1"/>
        <v>#DIV/0!</v>
      </c>
      <c r="J275" s="42"/>
      <c r="K275" s="42"/>
      <c r="L275" s="41"/>
      <c r="M275" s="41"/>
    </row>
    <row r="276" spans="1:13">
      <c r="A276" s="65">
        <v>272</v>
      </c>
      <c r="B276" s="41"/>
      <c r="C276" s="41"/>
      <c r="D276" s="41"/>
      <c r="E276" s="70"/>
      <c r="F276" s="43"/>
      <c r="G276" s="71"/>
      <c r="H276" s="72"/>
      <c r="I276" s="33" t="e">
        <f t="shared" si="1"/>
        <v>#DIV/0!</v>
      </c>
      <c r="J276" s="42"/>
      <c r="K276" s="42"/>
      <c r="L276" s="41"/>
      <c r="M276" s="41"/>
    </row>
    <row r="277" spans="1:13">
      <c r="A277" s="24">
        <v>273</v>
      </c>
      <c r="B277" s="41"/>
      <c r="C277" s="41"/>
      <c r="D277" s="41"/>
      <c r="E277" s="70"/>
      <c r="F277" s="43"/>
      <c r="G277" s="71"/>
      <c r="H277" s="72"/>
      <c r="I277" s="59" t="e">
        <f t="shared" si="1"/>
        <v>#DIV/0!</v>
      </c>
      <c r="J277" s="42"/>
      <c r="K277" s="42"/>
      <c r="L277" s="41"/>
      <c r="M277" s="41"/>
    </row>
    <row r="278" spans="1:13">
      <c r="A278" s="24">
        <v>274</v>
      </c>
      <c r="B278" s="41"/>
      <c r="C278" s="41"/>
      <c r="D278" s="41"/>
      <c r="E278" s="70"/>
      <c r="F278" s="43"/>
      <c r="G278" s="71"/>
      <c r="H278" s="72"/>
      <c r="I278" s="59" t="e">
        <f t="shared" si="1"/>
        <v>#DIV/0!</v>
      </c>
      <c r="J278" s="42"/>
      <c r="K278" s="42"/>
      <c r="L278" s="41"/>
      <c r="M278" s="41"/>
    </row>
    <row r="279" spans="1:13">
      <c r="A279" s="24">
        <v>275</v>
      </c>
      <c r="B279" s="41"/>
      <c r="C279" s="41"/>
      <c r="D279" s="41"/>
      <c r="E279" s="70"/>
      <c r="F279" s="43"/>
      <c r="G279" s="71"/>
      <c r="H279" s="72"/>
      <c r="I279" s="33" t="e">
        <f t="shared" si="1"/>
        <v>#DIV/0!</v>
      </c>
      <c r="J279" s="42"/>
      <c r="K279" s="42"/>
      <c r="L279" s="41"/>
      <c r="M279" s="41"/>
    </row>
    <row r="280" spans="1:13">
      <c r="A280" s="65">
        <v>276</v>
      </c>
      <c r="B280" s="41"/>
      <c r="C280" s="41"/>
      <c r="D280" s="41"/>
      <c r="E280" s="70"/>
      <c r="F280" s="43"/>
      <c r="G280" s="71"/>
      <c r="H280" s="72"/>
      <c r="I280" s="59" t="e">
        <f t="shared" si="1"/>
        <v>#DIV/0!</v>
      </c>
      <c r="J280" s="42"/>
      <c r="K280" s="42"/>
      <c r="L280" s="41"/>
      <c r="M280" s="41"/>
    </row>
    <row r="281" spans="1:13">
      <c r="A281" s="65">
        <v>277</v>
      </c>
      <c r="B281" s="41"/>
      <c r="C281" s="41"/>
      <c r="D281" s="41"/>
      <c r="E281" s="70"/>
      <c r="F281" s="43"/>
      <c r="G281" s="71"/>
      <c r="H281" s="72"/>
      <c r="I281" s="59" t="e">
        <f t="shared" si="1"/>
        <v>#DIV/0!</v>
      </c>
      <c r="J281" s="42"/>
      <c r="K281" s="42"/>
      <c r="L281" s="41"/>
      <c r="M281" s="41"/>
    </row>
    <row r="282" spans="1:13">
      <c r="A282" s="24">
        <v>278</v>
      </c>
      <c r="B282" s="41"/>
      <c r="C282" s="41"/>
      <c r="D282" s="41"/>
      <c r="E282" s="70"/>
      <c r="F282" s="43"/>
      <c r="G282" s="71"/>
      <c r="H282" s="72"/>
      <c r="I282" s="33" t="e">
        <f t="shared" si="1"/>
        <v>#DIV/0!</v>
      </c>
      <c r="J282" s="42"/>
      <c r="K282" s="42"/>
      <c r="L282" s="41"/>
      <c r="M282" s="41"/>
    </row>
    <row r="283" spans="1:13">
      <c r="A283" s="24">
        <v>279</v>
      </c>
      <c r="B283" s="41"/>
      <c r="C283" s="41"/>
      <c r="D283" s="41"/>
      <c r="E283" s="70"/>
      <c r="F283" s="43"/>
      <c r="G283" s="71"/>
      <c r="H283" s="72"/>
      <c r="I283" s="59" t="e">
        <f t="shared" si="1"/>
        <v>#DIV/0!</v>
      </c>
      <c r="J283" s="42"/>
      <c r="K283" s="42"/>
      <c r="L283" s="41"/>
      <c r="M283" s="41"/>
    </row>
    <row r="284" spans="1:13">
      <c r="A284" s="24">
        <v>280</v>
      </c>
      <c r="B284" s="41"/>
      <c r="C284" s="41"/>
      <c r="D284" s="41"/>
      <c r="E284" s="70"/>
      <c r="F284" s="43"/>
      <c r="G284" s="71"/>
      <c r="H284" s="72"/>
      <c r="I284" s="59" t="e">
        <f t="shared" si="1"/>
        <v>#DIV/0!</v>
      </c>
      <c r="J284" s="42"/>
      <c r="K284" s="42"/>
      <c r="L284" s="41"/>
      <c r="M284" s="41"/>
    </row>
    <row r="285" spans="1:13">
      <c r="A285" s="65">
        <v>281</v>
      </c>
      <c r="B285" s="41"/>
      <c r="C285" s="41"/>
      <c r="D285" s="41"/>
      <c r="E285" s="70"/>
      <c r="F285" s="43"/>
      <c r="G285" s="71"/>
      <c r="H285" s="72"/>
      <c r="I285" s="33" t="e">
        <f t="shared" si="1"/>
        <v>#DIV/0!</v>
      </c>
      <c r="J285" s="42"/>
      <c r="K285" s="42"/>
      <c r="L285" s="41"/>
      <c r="M285" s="41"/>
    </row>
    <row r="286" spans="1:13">
      <c r="A286" s="65">
        <v>282</v>
      </c>
      <c r="B286" s="41"/>
      <c r="C286" s="41"/>
      <c r="D286" s="41"/>
      <c r="E286" s="70"/>
      <c r="F286" s="43"/>
      <c r="G286" s="71"/>
      <c r="H286" s="72"/>
      <c r="I286" s="59" t="e">
        <f t="shared" si="1"/>
        <v>#DIV/0!</v>
      </c>
      <c r="J286" s="42"/>
      <c r="K286" s="42"/>
      <c r="L286" s="41"/>
      <c r="M286" s="41"/>
    </row>
    <row r="287" spans="1:13">
      <c r="A287" s="24">
        <v>283</v>
      </c>
      <c r="B287" s="41"/>
      <c r="C287" s="41"/>
      <c r="D287" s="41"/>
      <c r="E287" s="70"/>
      <c r="F287" s="43"/>
      <c r="G287" s="71"/>
      <c r="H287" s="72"/>
      <c r="I287" s="59" t="e">
        <f t="shared" si="1"/>
        <v>#DIV/0!</v>
      </c>
      <c r="J287" s="42"/>
      <c r="K287" s="42"/>
      <c r="L287" s="41"/>
      <c r="M287" s="41"/>
    </row>
    <row r="288" spans="1:13">
      <c r="A288" s="24">
        <v>284</v>
      </c>
      <c r="B288" s="41"/>
      <c r="C288" s="41"/>
      <c r="D288" s="41"/>
      <c r="E288" s="70"/>
      <c r="F288" s="43"/>
      <c r="G288" s="71"/>
      <c r="H288" s="72"/>
      <c r="I288" s="33" t="e">
        <f t="shared" si="1"/>
        <v>#DIV/0!</v>
      </c>
      <c r="J288" s="42"/>
      <c r="K288" s="42"/>
      <c r="L288" s="41"/>
      <c r="M288" s="41"/>
    </row>
    <row r="289" spans="1:13">
      <c r="A289" s="24">
        <v>285</v>
      </c>
      <c r="B289" s="41"/>
      <c r="C289" s="41"/>
      <c r="D289" s="41"/>
      <c r="E289" s="70"/>
      <c r="F289" s="43"/>
      <c r="G289" s="71"/>
      <c r="H289" s="72"/>
      <c r="I289" s="59" t="e">
        <f t="shared" si="1"/>
        <v>#DIV/0!</v>
      </c>
      <c r="J289" s="42"/>
      <c r="K289" s="42"/>
      <c r="L289" s="41"/>
      <c r="M289" s="41"/>
    </row>
    <row r="290" spans="1:13">
      <c r="A290" s="65">
        <v>286</v>
      </c>
      <c r="B290" s="41"/>
      <c r="C290" s="41"/>
      <c r="D290" s="41"/>
      <c r="E290" s="70"/>
      <c r="F290" s="43"/>
      <c r="G290" s="71"/>
      <c r="H290" s="72"/>
      <c r="I290" s="59" t="e">
        <f t="shared" si="1"/>
        <v>#DIV/0!</v>
      </c>
      <c r="J290" s="42"/>
      <c r="K290" s="42"/>
      <c r="L290" s="41"/>
      <c r="M290" s="41"/>
    </row>
    <row r="291" spans="1:13">
      <c r="A291" s="65">
        <v>287</v>
      </c>
      <c r="B291" s="41"/>
      <c r="C291" s="41"/>
      <c r="D291" s="41"/>
      <c r="E291" s="70"/>
      <c r="F291" s="43"/>
      <c r="G291" s="71"/>
      <c r="H291" s="72"/>
      <c r="I291" s="33" t="e">
        <f t="shared" si="1"/>
        <v>#DIV/0!</v>
      </c>
      <c r="J291" s="42"/>
      <c r="K291" s="42"/>
      <c r="L291" s="41"/>
      <c r="M291" s="41"/>
    </row>
    <row r="292" spans="1:13">
      <c r="A292" s="24">
        <v>288</v>
      </c>
      <c r="B292" s="41"/>
      <c r="C292" s="41"/>
      <c r="D292" s="41"/>
      <c r="E292" s="70"/>
      <c r="F292" s="43"/>
      <c r="G292" s="71"/>
      <c r="H292" s="72"/>
      <c r="I292" s="59" t="e">
        <f t="shared" si="1"/>
        <v>#DIV/0!</v>
      </c>
      <c r="J292" s="42"/>
      <c r="K292" s="42"/>
      <c r="L292" s="41"/>
      <c r="M292" s="41"/>
    </row>
    <row r="293" spans="1:13">
      <c r="A293" s="24">
        <v>289</v>
      </c>
      <c r="B293" s="41"/>
      <c r="C293" s="41"/>
      <c r="D293" s="41"/>
      <c r="E293" s="70"/>
      <c r="F293" s="43"/>
      <c r="G293" s="71"/>
      <c r="H293" s="72"/>
      <c r="I293" s="59" t="e">
        <f t="shared" si="1"/>
        <v>#DIV/0!</v>
      </c>
      <c r="J293" s="42"/>
      <c r="K293" s="42"/>
      <c r="L293" s="41"/>
      <c r="M293" s="41"/>
    </row>
    <row r="294" spans="1:13">
      <c r="A294" s="24">
        <v>290</v>
      </c>
      <c r="B294" s="41"/>
      <c r="C294" s="41"/>
      <c r="D294" s="41"/>
      <c r="E294" s="70"/>
      <c r="F294" s="43"/>
      <c r="G294" s="71"/>
      <c r="H294" s="72"/>
      <c r="I294" s="33" t="e">
        <f t="shared" si="1"/>
        <v>#DIV/0!</v>
      </c>
      <c r="J294" s="42"/>
      <c r="K294" s="42"/>
      <c r="L294" s="41"/>
      <c r="M294" s="41"/>
    </row>
    <row r="295" spans="1:13">
      <c r="A295" s="65">
        <v>291</v>
      </c>
      <c r="B295" s="41"/>
      <c r="C295" s="41"/>
      <c r="D295" s="41"/>
      <c r="E295" s="70"/>
      <c r="F295" s="43"/>
      <c r="G295" s="71"/>
      <c r="H295" s="72"/>
      <c r="I295" s="59" t="e">
        <f t="shared" si="1"/>
        <v>#DIV/0!</v>
      </c>
      <c r="J295" s="42"/>
      <c r="K295" s="42"/>
      <c r="L295" s="41"/>
      <c r="M295" s="41"/>
    </row>
    <row r="296" spans="1:13">
      <c r="A296" s="65">
        <v>292</v>
      </c>
      <c r="B296" s="41"/>
      <c r="C296" s="41"/>
      <c r="D296" s="41"/>
      <c r="E296" s="70"/>
      <c r="F296" s="43"/>
      <c r="G296" s="71"/>
      <c r="H296" s="72"/>
      <c r="I296" s="59" t="e">
        <f t="shared" si="1"/>
        <v>#DIV/0!</v>
      </c>
      <c r="J296" s="42"/>
      <c r="K296" s="42"/>
      <c r="L296" s="41"/>
      <c r="M296" s="41"/>
    </row>
    <row r="297" spans="1:13">
      <c r="A297" s="24">
        <v>293</v>
      </c>
      <c r="B297" s="41"/>
      <c r="C297" s="41"/>
      <c r="D297" s="41"/>
      <c r="E297" s="70"/>
      <c r="F297" s="43"/>
      <c r="G297" s="71"/>
      <c r="H297" s="72"/>
      <c r="I297" s="33" t="e">
        <f t="shared" si="1"/>
        <v>#DIV/0!</v>
      </c>
      <c r="J297" s="42"/>
      <c r="K297" s="42"/>
      <c r="L297" s="41"/>
      <c r="M297" s="41"/>
    </row>
    <row r="298" spans="1:13">
      <c r="A298" s="24">
        <v>294</v>
      </c>
      <c r="B298" s="41"/>
      <c r="C298" s="41"/>
      <c r="D298" s="41"/>
      <c r="E298" s="70"/>
      <c r="F298" s="43"/>
      <c r="G298" s="71"/>
      <c r="H298" s="72"/>
      <c r="I298" s="59" t="e">
        <f t="shared" si="1"/>
        <v>#DIV/0!</v>
      </c>
      <c r="J298" s="42"/>
      <c r="K298" s="42"/>
      <c r="L298" s="41"/>
      <c r="M298" s="41"/>
    </row>
    <row r="299" spans="1:13">
      <c r="A299" s="24">
        <v>295</v>
      </c>
      <c r="B299" s="41"/>
      <c r="C299" s="41"/>
      <c r="D299" s="41"/>
      <c r="E299" s="70"/>
      <c r="F299" s="43"/>
      <c r="G299" s="71"/>
      <c r="H299" s="72"/>
      <c r="I299" s="59" t="e">
        <f t="shared" si="1"/>
        <v>#DIV/0!</v>
      </c>
      <c r="J299" s="42"/>
      <c r="K299" s="42"/>
      <c r="L299" s="41"/>
      <c r="M299" s="41"/>
    </row>
    <row r="300" spans="1:13">
      <c r="A300" s="65">
        <v>296</v>
      </c>
      <c r="B300" s="41"/>
      <c r="C300" s="41"/>
      <c r="D300" s="41"/>
      <c r="E300" s="70"/>
      <c r="F300" s="43"/>
      <c r="G300" s="71"/>
      <c r="H300" s="72"/>
      <c r="I300" s="33" t="e">
        <f t="shared" si="1"/>
        <v>#DIV/0!</v>
      </c>
      <c r="J300" s="42"/>
      <c r="K300" s="42"/>
      <c r="L300" s="41"/>
      <c r="M300" s="41"/>
    </row>
    <row r="301" spans="1:13">
      <c r="A301" s="65">
        <v>297</v>
      </c>
      <c r="B301" s="41"/>
      <c r="C301" s="41"/>
      <c r="D301" s="41"/>
      <c r="E301" s="70"/>
      <c r="F301" s="43"/>
      <c r="G301" s="71"/>
      <c r="H301" s="72"/>
      <c r="I301" s="59" t="e">
        <f t="shared" si="1"/>
        <v>#DIV/0!</v>
      </c>
      <c r="J301" s="42"/>
      <c r="K301" s="42"/>
      <c r="L301" s="41"/>
      <c r="M301" s="41"/>
    </row>
    <row r="302" spans="1:13">
      <c r="A302" s="24">
        <v>298</v>
      </c>
      <c r="B302" s="41"/>
      <c r="C302" s="41"/>
      <c r="D302" s="41"/>
      <c r="E302" s="70"/>
      <c r="F302" s="43"/>
      <c r="G302" s="71"/>
      <c r="H302" s="72"/>
      <c r="I302" s="59" t="e">
        <f t="shared" si="1"/>
        <v>#DIV/0!</v>
      </c>
      <c r="J302" s="42"/>
      <c r="K302" s="42"/>
      <c r="L302" s="41"/>
      <c r="M302" s="41"/>
    </row>
    <row r="303" spans="1:13">
      <c r="A303" s="24">
        <v>299</v>
      </c>
      <c r="B303" s="41"/>
      <c r="C303" s="41"/>
      <c r="D303" s="41"/>
      <c r="E303" s="70"/>
      <c r="F303" s="43"/>
      <c r="G303" s="71"/>
      <c r="H303" s="72"/>
      <c r="I303" s="33" t="e">
        <f t="shared" si="1"/>
        <v>#DIV/0!</v>
      </c>
      <c r="J303" s="42"/>
      <c r="K303" s="42"/>
      <c r="L303" s="41"/>
      <c r="M303" s="41"/>
    </row>
    <row r="304" spans="1:13">
      <c r="A304" s="24">
        <v>300</v>
      </c>
      <c r="B304" s="41"/>
      <c r="C304" s="41"/>
      <c r="D304" s="41"/>
      <c r="E304" s="70"/>
      <c r="F304" s="43"/>
      <c r="G304" s="71"/>
      <c r="H304" s="72"/>
      <c r="I304" s="59" t="e">
        <f t="shared" ref="I304:I354" si="2">G304/H304</f>
        <v>#DIV/0!</v>
      </c>
      <c r="J304" s="42"/>
      <c r="K304" s="42"/>
      <c r="L304" s="41"/>
      <c r="M304" s="41"/>
    </row>
    <row r="305" spans="1:13">
      <c r="A305" s="65">
        <v>301</v>
      </c>
      <c r="B305" s="41"/>
      <c r="C305" s="41"/>
      <c r="D305" s="41"/>
      <c r="E305" s="70"/>
      <c r="F305" s="43"/>
      <c r="G305" s="71"/>
      <c r="H305" s="72"/>
      <c r="I305" s="59" t="e">
        <f t="shared" si="2"/>
        <v>#DIV/0!</v>
      </c>
      <c r="J305" s="42"/>
      <c r="K305" s="42"/>
      <c r="L305" s="41"/>
      <c r="M305" s="41"/>
    </row>
    <row r="306" spans="1:13">
      <c r="A306" s="65">
        <v>302</v>
      </c>
      <c r="B306" s="41"/>
      <c r="C306" s="41"/>
      <c r="D306" s="41"/>
      <c r="E306" s="70"/>
      <c r="F306" s="43"/>
      <c r="G306" s="71"/>
      <c r="H306" s="72"/>
      <c r="I306" s="33" t="e">
        <f t="shared" si="2"/>
        <v>#DIV/0!</v>
      </c>
      <c r="J306" s="42"/>
      <c r="K306" s="42"/>
      <c r="L306" s="41"/>
      <c r="M306" s="41"/>
    </row>
    <row r="307" spans="1:13">
      <c r="A307" s="24">
        <v>303</v>
      </c>
      <c r="B307" s="41"/>
      <c r="C307" s="41"/>
      <c r="D307" s="41"/>
      <c r="E307" s="70"/>
      <c r="F307" s="43"/>
      <c r="G307" s="71"/>
      <c r="H307" s="72"/>
      <c r="I307" s="59" t="e">
        <f t="shared" si="2"/>
        <v>#DIV/0!</v>
      </c>
      <c r="J307" s="42"/>
      <c r="K307" s="42"/>
      <c r="L307" s="41"/>
      <c r="M307" s="41"/>
    </row>
    <row r="308" spans="1:13">
      <c r="A308" s="24">
        <v>304</v>
      </c>
      <c r="B308" s="41"/>
      <c r="C308" s="41"/>
      <c r="D308" s="41"/>
      <c r="E308" s="70"/>
      <c r="F308" s="43"/>
      <c r="G308" s="71"/>
      <c r="H308" s="72"/>
      <c r="I308" s="59" t="e">
        <f t="shared" si="2"/>
        <v>#DIV/0!</v>
      </c>
      <c r="J308" s="42"/>
      <c r="K308" s="42"/>
      <c r="L308" s="41"/>
      <c r="M308" s="41"/>
    </row>
    <row r="309" spans="1:13">
      <c r="A309" s="24">
        <v>305</v>
      </c>
      <c r="B309" s="41"/>
      <c r="C309" s="41"/>
      <c r="D309" s="41"/>
      <c r="E309" s="70"/>
      <c r="F309" s="43"/>
      <c r="G309" s="71"/>
      <c r="H309" s="72"/>
      <c r="I309" s="33" t="e">
        <f t="shared" si="2"/>
        <v>#DIV/0!</v>
      </c>
      <c r="J309" s="42"/>
      <c r="K309" s="42"/>
      <c r="L309" s="41"/>
      <c r="M309" s="41"/>
    </row>
    <row r="310" spans="1:13">
      <c r="A310" s="65">
        <v>306</v>
      </c>
      <c r="B310" s="41"/>
      <c r="C310" s="41"/>
      <c r="D310" s="41"/>
      <c r="E310" s="70"/>
      <c r="F310" s="43"/>
      <c r="G310" s="71"/>
      <c r="H310" s="72"/>
      <c r="I310" s="59" t="e">
        <f t="shared" si="2"/>
        <v>#DIV/0!</v>
      </c>
      <c r="J310" s="42"/>
      <c r="K310" s="42"/>
      <c r="L310" s="41"/>
      <c r="M310" s="41"/>
    </row>
    <row r="311" spans="1:13">
      <c r="A311" s="65">
        <v>307</v>
      </c>
      <c r="B311" s="41"/>
      <c r="C311" s="41"/>
      <c r="D311" s="41"/>
      <c r="E311" s="70"/>
      <c r="F311" s="43"/>
      <c r="G311" s="71"/>
      <c r="H311" s="72"/>
      <c r="I311" s="59" t="e">
        <f t="shared" si="2"/>
        <v>#DIV/0!</v>
      </c>
      <c r="J311" s="42"/>
      <c r="K311" s="42"/>
      <c r="L311" s="41"/>
      <c r="M311" s="41"/>
    </row>
    <row r="312" spans="1:13">
      <c r="A312" s="24">
        <v>308</v>
      </c>
      <c r="B312" s="41"/>
      <c r="C312" s="41"/>
      <c r="D312" s="41"/>
      <c r="E312" s="70"/>
      <c r="F312" s="43"/>
      <c r="G312" s="71"/>
      <c r="H312" s="72"/>
      <c r="I312" s="33" t="e">
        <f t="shared" si="2"/>
        <v>#DIV/0!</v>
      </c>
      <c r="J312" s="42"/>
      <c r="K312" s="42"/>
      <c r="L312" s="41"/>
      <c r="M312" s="41"/>
    </row>
    <row r="313" spans="1:13">
      <c r="A313" s="24">
        <v>309</v>
      </c>
      <c r="B313" s="41"/>
      <c r="C313" s="41"/>
      <c r="D313" s="41"/>
      <c r="E313" s="70"/>
      <c r="F313" s="43"/>
      <c r="G313" s="71"/>
      <c r="H313" s="72"/>
      <c r="I313" s="59" t="e">
        <f t="shared" si="2"/>
        <v>#DIV/0!</v>
      </c>
      <c r="J313" s="42"/>
      <c r="K313" s="42"/>
      <c r="L313" s="41"/>
      <c r="M313" s="41"/>
    </row>
    <row r="314" spans="1:13">
      <c r="A314" s="24">
        <v>310</v>
      </c>
      <c r="B314" s="41"/>
      <c r="C314" s="41"/>
      <c r="D314" s="41"/>
      <c r="E314" s="70"/>
      <c r="F314" s="43"/>
      <c r="G314" s="71"/>
      <c r="H314" s="72"/>
      <c r="I314" s="59" t="e">
        <f t="shared" si="2"/>
        <v>#DIV/0!</v>
      </c>
      <c r="J314" s="42"/>
      <c r="K314" s="42"/>
      <c r="L314" s="41"/>
      <c r="M314" s="41"/>
    </row>
    <row r="315" spans="1:13">
      <c r="A315" s="65">
        <v>311</v>
      </c>
      <c r="B315" s="41"/>
      <c r="C315" s="41"/>
      <c r="D315" s="41"/>
      <c r="E315" s="70"/>
      <c r="F315" s="43"/>
      <c r="G315" s="71"/>
      <c r="H315" s="72"/>
      <c r="I315" s="33" t="e">
        <f t="shared" si="2"/>
        <v>#DIV/0!</v>
      </c>
      <c r="J315" s="42"/>
      <c r="K315" s="42"/>
      <c r="L315" s="41"/>
      <c r="M315" s="41"/>
    </row>
    <row r="316" spans="1:13">
      <c r="A316" s="65">
        <v>312</v>
      </c>
      <c r="B316" s="41"/>
      <c r="C316" s="41"/>
      <c r="D316" s="41"/>
      <c r="E316" s="70"/>
      <c r="F316" s="43"/>
      <c r="G316" s="71"/>
      <c r="H316" s="72"/>
      <c r="I316" s="59" t="e">
        <f t="shared" si="2"/>
        <v>#DIV/0!</v>
      </c>
      <c r="J316" s="42"/>
      <c r="K316" s="42"/>
      <c r="L316" s="41"/>
      <c r="M316" s="41"/>
    </row>
    <row r="317" spans="1:13">
      <c r="A317" s="24">
        <v>313</v>
      </c>
      <c r="B317" s="41"/>
      <c r="C317" s="41"/>
      <c r="D317" s="41"/>
      <c r="E317" s="70"/>
      <c r="F317" s="43"/>
      <c r="G317" s="71"/>
      <c r="H317" s="72"/>
      <c r="I317" s="59" t="e">
        <f t="shared" si="2"/>
        <v>#DIV/0!</v>
      </c>
      <c r="J317" s="42"/>
      <c r="K317" s="42"/>
      <c r="L317" s="41"/>
      <c r="M317" s="41"/>
    </row>
    <row r="318" spans="1:13">
      <c r="A318" s="24">
        <v>314</v>
      </c>
      <c r="B318" s="41"/>
      <c r="C318" s="41"/>
      <c r="D318" s="41"/>
      <c r="E318" s="70"/>
      <c r="F318" s="43"/>
      <c r="G318" s="71"/>
      <c r="H318" s="72"/>
      <c r="I318" s="33" t="e">
        <f t="shared" si="2"/>
        <v>#DIV/0!</v>
      </c>
      <c r="J318" s="42"/>
      <c r="K318" s="42"/>
      <c r="L318" s="41"/>
      <c r="M318" s="41"/>
    </row>
    <row r="319" spans="1:13">
      <c r="A319" s="24">
        <v>315</v>
      </c>
      <c r="B319" s="41"/>
      <c r="C319" s="41"/>
      <c r="D319" s="41"/>
      <c r="E319" s="70"/>
      <c r="F319" s="43"/>
      <c r="G319" s="71"/>
      <c r="H319" s="72"/>
      <c r="I319" s="59" t="e">
        <f t="shared" si="2"/>
        <v>#DIV/0!</v>
      </c>
      <c r="J319" s="42"/>
      <c r="K319" s="42"/>
      <c r="L319" s="41"/>
      <c r="M319" s="41"/>
    </row>
    <row r="320" spans="1:13">
      <c r="A320" s="65">
        <v>316</v>
      </c>
      <c r="B320" s="41"/>
      <c r="C320" s="41"/>
      <c r="D320" s="41"/>
      <c r="E320" s="70"/>
      <c r="F320" s="43"/>
      <c r="G320" s="71"/>
      <c r="H320" s="72"/>
      <c r="I320" s="59" t="e">
        <f t="shared" si="2"/>
        <v>#DIV/0!</v>
      </c>
      <c r="J320" s="42"/>
      <c r="K320" s="42"/>
      <c r="L320" s="41"/>
      <c r="M320" s="41"/>
    </row>
    <row r="321" spans="1:13">
      <c r="A321" s="65">
        <v>317</v>
      </c>
      <c r="B321" s="41"/>
      <c r="C321" s="41"/>
      <c r="D321" s="41"/>
      <c r="E321" s="70"/>
      <c r="F321" s="43"/>
      <c r="G321" s="71"/>
      <c r="H321" s="72"/>
      <c r="I321" s="33" t="e">
        <f t="shared" si="2"/>
        <v>#DIV/0!</v>
      </c>
      <c r="J321" s="42"/>
      <c r="K321" s="42"/>
      <c r="L321" s="41"/>
      <c r="M321" s="41"/>
    </row>
    <row r="322" spans="1:13">
      <c r="A322" s="24">
        <v>318</v>
      </c>
      <c r="B322" s="41"/>
      <c r="C322" s="41"/>
      <c r="D322" s="41"/>
      <c r="E322" s="70"/>
      <c r="F322" s="43"/>
      <c r="G322" s="71"/>
      <c r="H322" s="72"/>
      <c r="I322" s="59" t="e">
        <f t="shared" si="2"/>
        <v>#DIV/0!</v>
      </c>
      <c r="J322" s="42"/>
      <c r="K322" s="42"/>
      <c r="L322" s="41"/>
      <c r="M322" s="41"/>
    </row>
    <row r="323" spans="1:13">
      <c r="A323" s="24">
        <v>319</v>
      </c>
      <c r="B323" s="41"/>
      <c r="C323" s="41"/>
      <c r="D323" s="41"/>
      <c r="E323" s="70"/>
      <c r="F323" s="43"/>
      <c r="G323" s="71"/>
      <c r="H323" s="72"/>
      <c r="I323" s="59" t="e">
        <f t="shared" si="2"/>
        <v>#DIV/0!</v>
      </c>
      <c r="J323" s="42"/>
      <c r="K323" s="42"/>
      <c r="L323" s="41"/>
      <c r="M323" s="41"/>
    </row>
    <row r="324" spans="1:13">
      <c r="A324" s="24">
        <v>320</v>
      </c>
      <c r="B324" s="41"/>
      <c r="C324" s="41"/>
      <c r="D324" s="41"/>
      <c r="E324" s="70"/>
      <c r="F324" s="43"/>
      <c r="G324" s="71"/>
      <c r="H324" s="72"/>
      <c r="I324" s="33" t="e">
        <f t="shared" si="2"/>
        <v>#DIV/0!</v>
      </c>
      <c r="J324" s="42"/>
      <c r="K324" s="42"/>
      <c r="L324" s="41"/>
      <c r="M324" s="41"/>
    </row>
    <row r="325" spans="1:13">
      <c r="A325" s="65">
        <v>321</v>
      </c>
      <c r="B325" s="41"/>
      <c r="C325" s="41"/>
      <c r="D325" s="41"/>
      <c r="E325" s="70"/>
      <c r="F325" s="43"/>
      <c r="G325" s="71"/>
      <c r="H325" s="72"/>
      <c r="I325" s="59" t="e">
        <f t="shared" si="2"/>
        <v>#DIV/0!</v>
      </c>
      <c r="J325" s="42"/>
      <c r="K325" s="42"/>
      <c r="L325" s="41"/>
      <c r="M325" s="41"/>
    </row>
    <row r="326" spans="1:13">
      <c r="A326" s="65">
        <v>322</v>
      </c>
      <c r="B326" s="41"/>
      <c r="C326" s="41"/>
      <c r="D326" s="41"/>
      <c r="E326" s="70"/>
      <c r="F326" s="43"/>
      <c r="G326" s="71"/>
      <c r="H326" s="72"/>
      <c r="I326" s="59" t="e">
        <f t="shared" si="2"/>
        <v>#DIV/0!</v>
      </c>
      <c r="J326" s="42"/>
      <c r="K326" s="42"/>
      <c r="L326" s="41"/>
      <c r="M326" s="41"/>
    </row>
    <row r="327" spans="1:13">
      <c r="A327" s="24">
        <v>323</v>
      </c>
      <c r="B327" s="41"/>
      <c r="C327" s="41"/>
      <c r="D327" s="41"/>
      <c r="E327" s="70"/>
      <c r="F327" s="43"/>
      <c r="G327" s="71"/>
      <c r="H327" s="72"/>
      <c r="I327" s="33" t="e">
        <f t="shared" si="2"/>
        <v>#DIV/0!</v>
      </c>
      <c r="J327" s="42"/>
      <c r="K327" s="42"/>
      <c r="L327" s="41"/>
      <c r="M327" s="41"/>
    </row>
    <row r="328" spans="1:13">
      <c r="A328" s="24">
        <v>324</v>
      </c>
      <c r="B328" s="41"/>
      <c r="C328" s="41"/>
      <c r="D328" s="41"/>
      <c r="E328" s="70"/>
      <c r="F328" s="43"/>
      <c r="G328" s="71"/>
      <c r="H328" s="72"/>
      <c r="I328" s="59" t="e">
        <f t="shared" si="2"/>
        <v>#DIV/0!</v>
      </c>
      <c r="J328" s="42"/>
      <c r="K328" s="42"/>
      <c r="L328" s="41"/>
      <c r="M328" s="41"/>
    </row>
    <row r="329" spans="1:13">
      <c r="A329" s="24">
        <v>325</v>
      </c>
      <c r="B329" s="41"/>
      <c r="C329" s="41"/>
      <c r="D329" s="41"/>
      <c r="E329" s="70"/>
      <c r="F329" s="43"/>
      <c r="G329" s="71"/>
      <c r="H329" s="72"/>
      <c r="I329" s="59" t="e">
        <f t="shared" si="2"/>
        <v>#DIV/0!</v>
      </c>
      <c r="J329" s="42"/>
      <c r="K329" s="42"/>
      <c r="L329" s="41"/>
      <c r="M329" s="41"/>
    </row>
    <row r="330" spans="1:13">
      <c r="A330" s="65">
        <v>326</v>
      </c>
      <c r="B330" s="41"/>
      <c r="C330" s="41"/>
      <c r="D330" s="41"/>
      <c r="E330" s="70"/>
      <c r="F330" s="43"/>
      <c r="G330" s="71"/>
      <c r="H330" s="72"/>
      <c r="I330" s="33" t="e">
        <f t="shared" si="2"/>
        <v>#DIV/0!</v>
      </c>
      <c r="J330" s="42"/>
      <c r="K330" s="42"/>
      <c r="L330" s="41"/>
      <c r="M330" s="41"/>
    </row>
    <row r="331" spans="1:13">
      <c r="A331" s="65">
        <v>327</v>
      </c>
      <c r="B331" s="41"/>
      <c r="C331" s="41"/>
      <c r="D331" s="41"/>
      <c r="E331" s="70"/>
      <c r="F331" s="43"/>
      <c r="G331" s="71"/>
      <c r="H331" s="72"/>
      <c r="I331" s="59" t="e">
        <f t="shared" si="2"/>
        <v>#DIV/0!</v>
      </c>
      <c r="J331" s="42"/>
      <c r="K331" s="42"/>
      <c r="L331" s="41"/>
      <c r="M331" s="41"/>
    </row>
    <row r="332" spans="1:13">
      <c r="A332" s="24">
        <v>328</v>
      </c>
      <c r="B332" s="41"/>
      <c r="C332" s="41"/>
      <c r="D332" s="41"/>
      <c r="E332" s="70"/>
      <c r="F332" s="43"/>
      <c r="G332" s="71"/>
      <c r="H332" s="72"/>
      <c r="I332" s="59" t="e">
        <f t="shared" si="2"/>
        <v>#DIV/0!</v>
      </c>
      <c r="J332" s="42"/>
      <c r="K332" s="42"/>
      <c r="L332" s="41"/>
      <c r="M332" s="41"/>
    </row>
    <row r="333" spans="1:13">
      <c r="A333" s="24">
        <v>329</v>
      </c>
      <c r="B333" s="41"/>
      <c r="C333" s="41"/>
      <c r="D333" s="41"/>
      <c r="E333" s="70"/>
      <c r="F333" s="43"/>
      <c r="G333" s="71"/>
      <c r="H333" s="72"/>
      <c r="I333" s="33" t="e">
        <f t="shared" si="2"/>
        <v>#DIV/0!</v>
      </c>
      <c r="J333" s="42"/>
      <c r="K333" s="42"/>
      <c r="L333" s="41"/>
      <c r="M333" s="41"/>
    </row>
    <row r="334" spans="1:13">
      <c r="A334" s="24">
        <v>330</v>
      </c>
      <c r="B334" s="41"/>
      <c r="C334" s="41"/>
      <c r="D334" s="41"/>
      <c r="E334" s="70"/>
      <c r="F334" s="43"/>
      <c r="G334" s="71"/>
      <c r="H334" s="72"/>
      <c r="I334" s="59" t="e">
        <f t="shared" si="2"/>
        <v>#DIV/0!</v>
      </c>
      <c r="J334" s="42"/>
      <c r="K334" s="42"/>
      <c r="L334" s="41"/>
      <c r="M334" s="41"/>
    </row>
    <row r="335" spans="1:13">
      <c r="A335" s="65">
        <v>331</v>
      </c>
      <c r="B335" s="41"/>
      <c r="C335" s="41"/>
      <c r="D335" s="41"/>
      <c r="E335" s="70"/>
      <c r="F335" s="43"/>
      <c r="G335" s="71"/>
      <c r="H335" s="72"/>
      <c r="I335" s="59" t="e">
        <f t="shared" si="2"/>
        <v>#DIV/0!</v>
      </c>
      <c r="J335" s="42"/>
      <c r="K335" s="42"/>
      <c r="L335" s="41"/>
      <c r="M335" s="41"/>
    </row>
    <row r="336" spans="1:13">
      <c r="A336" s="65">
        <v>332</v>
      </c>
      <c r="B336" s="41"/>
      <c r="C336" s="41"/>
      <c r="D336" s="41"/>
      <c r="E336" s="70"/>
      <c r="F336" s="43"/>
      <c r="G336" s="71"/>
      <c r="H336" s="72"/>
      <c r="I336" s="33" t="e">
        <f t="shared" si="2"/>
        <v>#DIV/0!</v>
      </c>
      <c r="J336" s="42"/>
      <c r="K336" s="42"/>
      <c r="L336" s="41"/>
      <c r="M336" s="41"/>
    </row>
    <row r="337" spans="1:13">
      <c r="A337" s="24">
        <v>333</v>
      </c>
      <c r="B337" s="41"/>
      <c r="C337" s="41"/>
      <c r="D337" s="41"/>
      <c r="E337" s="70"/>
      <c r="F337" s="43"/>
      <c r="G337" s="71"/>
      <c r="H337" s="72"/>
      <c r="I337" s="59" t="e">
        <f t="shared" si="2"/>
        <v>#DIV/0!</v>
      </c>
      <c r="J337" s="42"/>
      <c r="K337" s="42"/>
      <c r="L337" s="41"/>
      <c r="M337" s="41"/>
    </row>
    <row r="338" spans="1:13">
      <c r="A338" s="24">
        <v>334</v>
      </c>
      <c r="B338" s="41"/>
      <c r="C338" s="41"/>
      <c r="D338" s="41"/>
      <c r="E338" s="70"/>
      <c r="F338" s="43"/>
      <c r="G338" s="71"/>
      <c r="H338" s="72"/>
      <c r="I338" s="59" t="e">
        <f t="shared" si="2"/>
        <v>#DIV/0!</v>
      </c>
      <c r="J338" s="42"/>
      <c r="K338" s="42"/>
      <c r="L338" s="41"/>
      <c r="M338" s="41"/>
    </row>
    <row r="339" spans="1:13">
      <c r="A339" s="24">
        <v>335</v>
      </c>
      <c r="B339" s="41"/>
      <c r="C339" s="41"/>
      <c r="D339" s="41"/>
      <c r="E339" s="70"/>
      <c r="F339" s="43"/>
      <c r="G339" s="71"/>
      <c r="H339" s="72"/>
      <c r="I339" s="33" t="e">
        <f t="shared" si="2"/>
        <v>#DIV/0!</v>
      </c>
      <c r="J339" s="42"/>
      <c r="K339" s="42"/>
      <c r="L339" s="41"/>
      <c r="M339" s="41"/>
    </row>
    <row r="340" spans="1:13">
      <c r="A340" s="65">
        <v>336</v>
      </c>
      <c r="B340" s="41"/>
      <c r="C340" s="41"/>
      <c r="D340" s="41"/>
      <c r="E340" s="70"/>
      <c r="F340" s="43"/>
      <c r="G340" s="71"/>
      <c r="H340" s="72"/>
      <c r="I340" s="59" t="e">
        <f t="shared" si="2"/>
        <v>#DIV/0!</v>
      </c>
      <c r="J340" s="42"/>
      <c r="K340" s="42"/>
      <c r="L340" s="41"/>
      <c r="M340" s="41"/>
    </row>
    <row r="341" spans="1:13">
      <c r="A341" s="65">
        <v>337</v>
      </c>
      <c r="B341" s="41"/>
      <c r="C341" s="41"/>
      <c r="D341" s="41"/>
      <c r="E341" s="70"/>
      <c r="F341" s="43"/>
      <c r="G341" s="71"/>
      <c r="H341" s="72"/>
      <c r="I341" s="59" t="e">
        <f t="shared" si="2"/>
        <v>#DIV/0!</v>
      </c>
      <c r="J341" s="42"/>
      <c r="K341" s="42"/>
      <c r="L341" s="41"/>
      <c r="M341" s="41"/>
    </row>
    <row r="342" spans="1:13">
      <c r="A342" s="24">
        <v>338</v>
      </c>
      <c r="B342" s="41"/>
      <c r="C342" s="41"/>
      <c r="D342" s="41"/>
      <c r="E342" s="70"/>
      <c r="F342" s="43"/>
      <c r="G342" s="71"/>
      <c r="H342" s="72"/>
      <c r="I342" s="33" t="e">
        <f t="shared" si="2"/>
        <v>#DIV/0!</v>
      </c>
      <c r="J342" s="42"/>
      <c r="K342" s="42"/>
      <c r="L342" s="41"/>
      <c r="M342" s="41"/>
    </row>
    <row r="343" spans="1:13">
      <c r="A343" s="24">
        <v>339</v>
      </c>
      <c r="B343" s="41"/>
      <c r="C343" s="41"/>
      <c r="D343" s="41"/>
      <c r="E343" s="70"/>
      <c r="F343" s="43"/>
      <c r="G343" s="71"/>
      <c r="H343" s="72"/>
      <c r="I343" s="59" t="e">
        <f t="shared" si="2"/>
        <v>#DIV/0!</v>
      </c>
      <c r="J343" s="42"/>
      <c r="K343" s="42"/>
      <c r="L343" s="41"/>
      <c r="M343" s="41"/>
    </row>
    <row r="344" spans="1:13">
      <c r="A344" s="24">
        <v>340</v>
      </c>
      <c r="B344" s="41"/>
      <c r="C344" s="41"/>
      <c r="D344" s="41"/>
      <c r="E344" s="70"/>
      <c r="F344" s="43"/>
      <c r="G344" s="71"/>
      <c r="H344" s="72"/>
      <c r="I344" s="59" t="e">
        <f t="shared" si="2"/>
        <v>#DIV/0!</v>
      </c>
      <c r="J344" s="42"/>
      <c r="K344" s="42"/>
      <c r="L344" s="41"/>
      <c r="M344" s="41"/>
    </row>
    <row r="345" spans="1:13">
      <c r="A345" s="65">
        <v>341</v>
      </c>
      <c r="B345" s="41"/>
      <c r="C345" s="41"/>
      <c r="D345" s="41"/>
      <c r="E345" s="70"/>
      <c r="F345" s="43"/>
      <c r="G345" s="71"/>
      <c r="H345" s="72"/>
      <c r="I345" s="33" t="e">
        <f t="shared" si="2"/>
        <v>#DIV/0!</v>
      </c>
      <c r="J345" s="42"/>
      <c r="K345" s="42"/>
      <c r="L345" s="41"/>
      <c r="M345" s="41"/>
    </row>
    <row r="346" spans="1:13">
      <c r="A346" s="65">
        <v>342</v>
      </c>
      <c r="B346" s="41"/>
      <c r="C346" s="41"/>
      <c r="D346" s="41"/>
      <c r="E346" s="70"/>
      <c r="F346" s="43"/>
      <c r="G346" s="71"/>
      <c r="H346" s="72"/>
      <c r="I346" s="59" t="e">
        <f t="shared" si="2"/>
        <v>#DIV/0!</v>
      </c>
      <c r="J346" s="42"/>
      <c r="K346" s="42"/>
      <c r="L346" s="41"/>
      <c r="M346" s="41"/>
    </row>
    <row r="347" spans="1:13">
      <c r="A347" s="24">
        <v>343</v>
      </c>
      <c r="B347" s="41"/>
      <c r="C347" s="41"/>
      <c r="D347" s="41"/>
      <c r="E347" s="70"/>
      <c r="F347" s="43"/>
      <c r="G347" s="71"/>
      <c r="H347" s="72"/>
      <c r="I347" s="59" t="e">
        <f t="shared" si="2"/>
        <v>#DIV/0!</v>
      </c>
      <c r="J347" s="42"/>
      <c r="K347" s="42"/>
      <c r="L347" s="41"/>
      <c r="M347" s="41"/>
    </row>
    <row r="348" spans="1:13">
      <c r="A348" s="24">
        <v>344</v>
      </c>
      <c r="B348" s="41"/>
      <c r="C348" s="41"/>
      <c r="D348" s="41"/>
      <c r="E348" s="70"/>
      <c r="F348" s="43"/>
      <c r="G348" s="71"/>
      <c r="H348" s="72"/>
      <c r="I348" s="33" t="e">
        <f t="shared" si="2"/>
        <v>#DIV/0!</v>
      </c>
      <c r="J348" s="42"/>
      <c r="K348" s="42"/>
      <c r="L348" s="41"/>
      <c r="M348" s="41"/>
    </row>
    <row r="349" spans="1:13">
      <c r="A349" s="24">
        <v>345</v>
      </c>
      <c r="B349" s="41"/>
      <c r="C349" s="41"/>
      <c r="D349" s="41"/>
      <c r="E349" s="70"/>
      <c r="F349" s="43"/>
      <c r="G349" s="71"/>
      <c r="H349" s="72"/>
      <c r="I349" s="59" t="e">
        <f t="shared" si="2"/>
        <v>#DIV/0!</v>
      </c>
      <c r="J349" s="42"/>
      <c r="K349" s="42"/>
      <c r="L349" s="41"/>
      <c r="M349" s="41"/>
    </row>
    <row r="350" spans="1:13">
      <c r="A350" s="65">
        <v>346</v>
      </c>
      <c r="B350" s="41"/>
      <c r="C350" s="41"/>
      <c r="D350" s="41"/>
      <c r="E350" s="70"/>
      <c r="F350" s="43"/>
      <c r="G350" s="71"/>
      <c r="H350" s="72"/>
      <c r="I350" s="59" t="e">
        <f t="shared" si="2"/>
        <v>#DIV/0!</v>
      </c>
      <c r="J350" s="42"/>
      <c r="K350" s="42"/>
      <c r="L350" s="41"/>
      <c r="M350" s="41"/>
    </row>
    <row r="351" spans="1:13">
      <c r="A351" s="65">
        <v>347</v>
      </c>
      <c r="B351" s="41"/>
      <c r="C351" s="41"/>
      <c r="D351" s="41"/>
      <c r="E351" s="70"/>
      <c r="F351" s="43"/>
      <c r="G351" s="71"/>
      <c r="H351" s="72"/>
      <c r="I351" s="33" t="e">
        <f t="shared" si="2"/>
        <v>#DIV/0!</v>
      </c>
      <c r="J351" s="42"/>
      <c r="K351" s="42"/>
      <c r="L351" s="41"/>
      <c r="M351" s="41"/>
    </row>
    <row r="352" spans="1:13">
      <c r="A352" s="24">
        <v>348</v>
      </c>
      <c r="B352" s="41"/>
      <c r="C352" s="41"/>
      <c r="D352" s="41"/>
      <c r="E352" s="70"/>
      <c r="F352" s="43"/>
      <c r="G352" s="71"/>
      <c r="H352" s="72"/>
      <c r="I352" s="59" t="e">
        <f t="shared" si="2"/>
        <v>#DIV/0!</v>
      </c>
      <c r="J352" s="42"/>
      <c r="K352" s="42"/>
      <c r="L352" s="41"/>
      <c r="M352" s="41"/>
    </row>
    <row r="353" spans="1:13">
      <c r="A353" s="24">
        <v>349</v>
      </c>
      <c r="B353" s="41"/>
      <c r="C353" s="41"/>
      <c r="D353" s="41"/>
      <c r="E353" s="70"/>
      <c r="F353" s="43"/>
      <c r="G353" s="71"/>
      <c r="H353" s="72"/>
      <c r="I353" s="59" t="e">
        <f t="shared" si="2"/>
        <v>#DIV/0!</v>
      </c>
      <c r="J353" s="42"/>
      <c r="K353" s="42"/>
      <c r="L353" s="41"/>
      <c r="M353" s="41"/>
    </row>
    <row r="354" spans="1:13">
      <c r="A354" s="24">
        <v>350</v>
      </c>
      <c r="B354" s="41"/>
      <c r="C354" s="41"/>
      <c r="D354" s="41"/>
      <c r="E354" s="70"/>
      <c r="F354" s="43"/>
      <c r="G354" s="71"/>
      <c r="H354" s="72"/>
      <c r="I354" s="33" t="e">
        <f t="shared" si="2"/>
        <v>#DIV/0!</v>
      </c>
      <c r="J354" s="42"/>
      <c r="K354" s="42"/>
      <c r="L354" s="41"/>
      <c r="M354" s="41"/>
    </row>
  </sheetData>
  <phoneticPr fontId="1"/>
  <printOptions horizontalCentered="1" verticalCentered="1"/>
  <pageMargins left="0.78700000000000003" right="0.78700000000000003" top="0.59" bottom="0.55000000000000004" header="0.51200000000000001" footer="0.51200000000000001"/>
  <pageSetup paperSize="9" scale="5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H8" sqref="H8"/>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[3]合計!C3</f>
        <v>岩手県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576</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1222611</v>
      </c>
      <c r="I7" s="150">
        <f>SUM(I8:I357)</f>
        <v>0</v>
      </c>
      <c r="J7" s="151" t="e">
        <f>H7/I7</f>
        <v>#DIV/0!</v>
      </c>
      <c r="K7" s="163"/>
      <c r="L7" s="163"/>
      <c r="M7" s="149"/>
      <c r="N7" s="149"/>
      <c r="O7" s="164">
        <f>SUM(O8:O357)</f>
        <v>0</v>
      </c>
    </row>
    <row r="8" spans="1:15" ht="135.75" thickTop="1">
      <c r="A8" s="24">
        <v>1</v>
      </c>
      <c r="B8" s="62" t="s">
        <v>590</v>
      </c>
      <c r="C8" s="62" t="s">
        <v>184</v>
      </c>
      <c r="D8" s="62" t="s">
        <v>591</v>
      </c>
      <c r="E8" s="303" t="s">
        <v>592</v>
      </c>
      <c r="F8" s="66" t="s">
        <v>593</v>
      </c>
      <c r="G8" s="67">
        <v>1</v>
      </c>
      <c r="H8" s="304">
        <v>482596</v>
      </c>
      <c r="I8" s="303" t="s">
        <v>592</v>
      </c>
      <c r="J8" s="145" t="e">
        <f>H8/I8</f>
        <v>#VALUE!</v>
      </c>
      <c r="K8" s="8">
        <v>80</v>
      </c>
      <c r="L8" s="305" t="s">
        <v>592</v>
      </c>
      <c r="M8" s="306" t="s">
        <v>594</v>
      </c>
      <c r="N8" s="8" t="s">
        <v>595</v>
      </c>
      <c r="O8" s="112" t="s">
        <v>592</v>
      </c>
    </row>
    <row r="9" spans="1:15" ht="135">
      <c r="A9" s="24">
        <v>2</v>
      </c>
      <c r="B9" s="62" t="s">
        <v>596</v>
      </c>
      <c r="C9" s="62" t="s">
        <v>184</v>
      </c>
      <c r="D9" s="62" t="s">
        <v>591</v>
      </c>
      <c r="E9" s="303" t="s">
        <v>592</v>
      </c>
      <c r="F9" s="66" t="s">
        <v>593</v>
      </c>
      <c r="G9" s="67">
        <v>1</v>
      </c>
      <c r="H9" s="304">
        <v>740015</v>
      </c>
      <c r="I9" s="303" t="s">
        <v>592</v>
      </c>
      <c r="J9" s="145" t="e">
        <f>H9/I9</f>
        <v>#VALUE!</v>
      </c>
      <c r="K9" s="8">
        <v>120</v>
      </c>
      <c r="L9" s="305" t="s">
        <v>592</v>
      </c>
      <c r="M9" s="306" t="s">
        <v>594</v>
      </c>
      <c r="N9" s="8" t="s">
        <v>595</v>
      </c>
      <c r="O9" s="112" t="s">
        <v>592</v>
      </c>
    </row>
    <row r="10" spans="1:15">
      <c r="A10" s="24">
        <v>3</v>
      </c>
      <c r="B10" s="159"/>
      <c r="C10" s="7"/>
      <c r="D10" s="55"/>
      <c r="E10" s="66"/>
      <c r="F10" s="81"/>
      <c r="G10" s="82"/>
      <c r="H10" s="83"/>
      <c r="I10" s="84"/>
      <c r="J10" s="145" t="e">
        <f t="shared" ref="J10:J253" si="0">H10/I10</f>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4"/>
  <sheetViews>
    <sheetView view="pageBreakPreview" zoomScaleNormal="100" zoomScaleSheetLayoutView="100" workbookViewId="0">
      <selection activeCell="N34" sqref="N3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9">
      <c r="A1" s="24" t="s">
        <v>0</v>
      </c>
      <c r="B1" s="75" t="str">
        <f>[21]合計!C3</f>
        <v>兵庫県</v>
      </c>
      <c r="C1" s="65"/>
      <c r="D1" s="65"/>
      <c r="E1" s="65"/>
      <c r="F1" s="65"/>
      <c r="G1" s="65"/>
      <c r="I1" s="24" t="s">
        <v>101</v>
      </c>
    </row>
    <row r="2" spans="1:9" s="65" customFormat="1" ht="16.5" customHeight="1">
      <c r="B2" s="35"/>
      <c r="E2" s="108"/>
      <c r="F2" s="108"/>
      <c r="G2" s="108"/>
      <c r="H2" s="38"/>
    </row>
    <row r="3" spans="1:9" ht="40.5">
      <c r="A3" s="40" t="s">
        <v>103</v>
      </c>
      <c r="B3" s="41" t="s">
        <v>76</v>
      </c>
      <c r="C3" s="41" t="s">
        <v>77</v>
      </c>
      <c r="D3" s="41" t="s">
        <v>80</v>
      </c>
      <c r="E3" s="41" t="s">
        <v>81</v>
      </c>
      <c r="F3" s="41" t="s">
        <v>78</v>
      </c>
      <c r="G3" s="44" t="s">
        <v>104</v>
      </c>
      <c r="H3" s="109" t="s">
        <v>105</v>
      </c>
      <c r="I3" s="110" t="s">
        <v>106</v>
      </c>
    </row>
    <row r="4" spans="1:9" s="46" customFormat="1" ht="14.25" thickBot="1">
      <c r="B4" s="47" t="s">
        <v>88</v>
      </c>
      <c r="C4" s="47"/>
      <c r="D4" s="47"/>
      <c r="E4" s="47"/>
      <c r="F4" s="47"/>
      <c r="G4" s="111">
        <f>SUM(G5:G64)</f>
        <v>0</v>
      </c>
      <c r="H4" s="111">
        <f>SUM(H5:H64)</f>
        <v>0</v>
      </c>
      <c r="I4" s="47" t="e">
        <f>G4/H4</f>
        <v>#DIV/0!</v>
      </c>
    </row>
    <row r="5" spans="1:9" ht="14.25" thickTop="1">
      <c r="A5" s="24">
        <v>1</v>
      </c>
      <c r="B5" s="62"/>
      <c r="C5" s="62"/>
      <c r="D5" s="62"/>
      <c r="E5" s="112"/>
      <c r="F5" s="62"/>
      <c r="G5" s="29"/>
      <c r="H5" s="29"/>
      <c r="I5" s="41" t="e">
        <f t="shared" ref="I5:I64" si="0">G5/H5</f>
        <v>#DIV/0!</v>
      </c>
    </row>
    <row r="6" spans="1:9">
      <c r="A6" s="24">
        <v>2</v>
      </c>
      <c r="B6" s="62"/>
      <c r="C6" s="62"/>
      <c r="D6" s="62"/>
      <c r="E6" s="112"/>
      <c r="F6" s="62"/>
      <c r="G6" s="29"/>
      <c r="H6" s="29"/>
      <c r="I6" s="41" t="e">
        <f t="shared" si="0"/>
        <v>#DIV/0!</v>
      </c>
    </row>
    <row r="7" spans="1:9">
      <c r="A7" s="24">
        <v>3</v>
      </c>
      <c r="B7" s="62"/>
      <c r="C7" s="62"/>
      <c r="D7" s="62"/>
      <c r="E7" s="112"/>
      <c r="F7" s="62"/>
      <c r="G7" s="29"/>
      <c r="H7" s="29"/>
      <c r="I7" s="41" t="e">
        <f t="shared" si="0"/>
        <v>#DIV/0!</v>
      </c>
    </row>
    <row r="8" spans="1:9">
      <c r="A8" s="24">
        <v>4</v>
      </c>
      <c r="B8" s="41"/>
      <c r="C8" s="41"/>
      <c r="D8" s="41"/>
      <c r="E8" s="41"/>
      <c r="F8" s="41"/>
      <c r="G8" s="41"/>
      <c r="H8" s="41"/>
      <c r="I8" s="41" t="e">
        <f t="shared" si="0"/>
        <v>#DIV/0!</v>
      </c>
    </row>
    <row r="9" spans="1:9">
      <c r="A9" s="24">
        <v>5</v>
      </c>
      <c r="B9" s="41"/>
      <c r="C9" s="41"/>
      <c r="D9" s="41"/>
      <c r="E9" s="41"/>
      <c r="F9" s="41"/>
      <c r="G9" s="41"/>
      <c r="H9" s="41"/>
      <c r="I9" s="41" t="e">
        <f t="shared" si="0"/>
        <v>#DIV/0!</v>
      </c>
    </row>
    <row r="10" spans="1:9" s="65" customFormat="1">
      <c r="A10" s="65">
        <v>6</v>
      </c>
      <c r="B10" s="43"/>
      <c r="C10" s="43"/>
      <c r="D10" s="43"/>
      <c r="E10" s="43"/>
      <c r="F10" s="43"/>
      <c r="G10" s="43"/>
      <c r="H10" s="43"/>
      <c r="I10" s="41" t="e">
        <f t="shared" si="0"/>
        <v>#DIV/0!</v>
      </c>
    </row>
    <row r="11" spans="1:9" s="65" customFormat="1">
      <c r="A11" s="65">
        <v>7</v>
      </c>
      <c r="B11" s="43"/>
      <c r="C11" s="43"/>
      <c r="D11" s="43"/>
      <c r="E11" s="43"/>
      <c r="F11" s="43"/>
      <c r="G11" s="43"/>
      <c r="H11" s="43"/>
      <c r="I11" s="41" t="e">
        <f t="shared" si="0"/>
        <v>#DIV/0!</v>
      </c>
    </row>
    <row r="12" spans="1:9">
      <c r="A12" s="24">
        <v>8</v>
      </c>
      <c r="B12" s="41"/>
      <c r="C12" s="41"/>
      <c r="D12" s="41"/>
      <c r="E12" s="41"/>
      <c r="F12" s="41"/>
      <c r="G12" s="41"/>
      <c r="H12" s="41"/>
      <c r="I12" s="41" t="e">
        <f t="shared" si="0"/>
        <v>#DIV/0!</v>
      </c>
    </row>
    <row r="13" spans="1:9">
      <c r="A13" s="24">
        <v>9</v>
      </c>
      <c r="B13" s="41"/>
      <c r="C13" s="41"/>
      <c r="D13" s="41"/>
      <c r="E13" s="41"/>
      <c r="F13" s="41"/>
      <c r="G13" s="41"/>
      <c r="H13" s="41"/>
      <c r="I13" s="41" t="e">
        <f t="shared" si="0"/>
        <v>#DIV/0!</v>
      </c>
    </row>
    <row r="14" spans="1:9">
      <c r="A14" s="24">
        <v>10</v>
      </c>
      <c r="B14" s="41"/>
      <c r="C14" s="41"/>
      <c r="D14" s="41"/>
      <c r="E14" s="41"/>
      <c r="F14" s="41"/>
      <c r="G14" s="41"/>
      <c r="H14" s="41"/>
      <c r="I14" s="41" t="e">
        <f t="shared" si="0"/>
        <v>#DIV/0!</v>
      </c>
    </row>
    <row r="15" spans="1:9">
      <c r="A15" s="65">
        <v>11</v>
      </c>
      <c r="B15" s="41"/>
      <c r="C15" s="41"/>
      <c r="D15" s="41"/>
      <c r="E15" s="41"/>
      <c r="F15" s="41"/>
      <c r="G15" s="41"/>
      <c r="H15" s="41"/>
      <c r="I15" s="41" t="e">
        <f t="shared" si="0"/>
        <v>#DIV/0!</v>
      </c>
    </row>
    <row r="16" spans="1:9">
      <c r="A16" s="65">
        <v>12</v>
      </c>
      <c r="B16" s="41"/>
      <c r="C16" s="41"/>
      <c r="D16" s="41"/>
      <c r="E16" s="41"/>
      <c r="F16" s="41"/>
      <c r="G16" s="41"/>
      <c r="H16" s="41"/>
      <c r="I16" s="41" t="e">
        <f t="shared" si="0"/>
        <v>#DIV/0!</v>
      </c>
    </row>
    <row r="17" spans="1:9">
      <c r="A17" s="24">
        <v>13</v>
      </c>
      <c r="B17" s="41"/>
      <c r="C17" s="41"/>
      <c r="D17" s="41"/>
      <c r="E17" s="41"/>
      <c r="F17" s="41"/>
      <c r="G17" s="41"/>
      <c r="H17" s="41"/>
      <c r="I17" s="41" t="e">
        <f t="shared" si="0"/>
        <v>#DIV/0!</v>
      </c>
    </row>
    <row r="18" spans="1:9">
      <c r="A18" s="24">
        <v>14</v>
      </c>
      <c r="B18" s="41"/>
      <c r="C18" s="41"/>
      <c r="D18" s="41"/>
      <c r="E18" s="41"/>
      <c r="F18" s="41"/>
      <c r="G18" s="41"/>
      <c r="H18" s="41"/>
      <c r="I18" s="41" t="e">
        <f t="shared" si="0"/>
        <v>#DIV/0!</v>
      </c>
    </row>
    <row r="19" spans="1:9">
      <c r="A19" s="24">
        <v>15</v>
      </c>
      <c r="B19" s="41"/>
      <c r="C19" s="41"/>
      <c r="D19" s="41"/>
      <c r="E19" s="41"/>
      <c r="F19" s="41"/>
      <c r="G19" s="41"/>
      <c r="H19" s="41"/>
      <c r="I19" s="41" t="e">
        <f t="shared" si="0"/>
        <v>#DIV/0!</v>
      </c>
    </row>
    <row r="20" spans="1:9">
      <c r="A20" s="65">
        <v>16</v>
      </c>
      <c r="B20" s="41"/>
      <c r="C20" s="41"/>
      <c r="D20" s="41"/>
      <c r="E20" s="41"/>
      <c r="F20" s="41"/>
      <c r="G20" s="41"/>
      <c r="H20" s="41"/>
      <c r="I20" s="41" t="e">
        <f t="shared" si="0"/>
        <v>#DIV/0!</v>
      </c>
    </row>
    <row r="21" spans="1:9">
      <c r="A21" s="65">
        <v>17</v>
      </c>
      <c r="B21" s="41"/>
      <c r="C21" s="41"/>
      <c r="D21" s="41"/>
      <c r="E21" s="41"/>
      <c r="F21" s="41"/>
      <c r="G21" s="41"/>
      <c r="H21" s="41"/>
      <c r="I21" s="41" t="e">
        <f t="shared" si="0"/>
        <v>#DIV/0!</v>
      </c>
    </row>
    <row r="22" spans="1:9">
      <c r="A22" s="24">
        <v>18</v>
      </c>
      <c r="B22" s="41"/>
      <c r="C22" s="41"/>
      <c r="D22" s="41"/>
      <c r="E22" s="41"/>
      <c r="F22" s="41"/>
      <c r="G22" s="41"/>
      <c r="H22" s="41"/>
      <c r="I22" s="41" t="e">
        <f t="shared" si="0"/>
        <v>#DIV/0!</v>
      </c>
    </row>
    <row r="23" spans="1:9">
      <c r="A23" s="24">
        <v>19</v>
      </c>
      <c r="B23" s="41"/>
      <c r="C23" s="41"/>
      <c r="D23" s="41"/>
      <c r="E23" s="41"/>
      <c r="F23" s="41"/>
      <c r="G23" s="41"/>
      <c r="H23" s="41"/>
      <c r="I23" s="41" t="e">
        <f t="shared" si="0"/>
        <v>#DIV/0!</v>
      </c>
    </row>
    <row r="24" spans="1:9">
      <c r="A24" s="24">
        <v>20</v>
      </c>
      <c r="B24" s="41"/>
      <c r="C24" s="41"/>
      <c r="D24" s="41"/>
      <c r="E24" s="41"/>
      <c r="F24" s="41"/>
      <c r="G24" s="41"/>
      <c r="H24" s="41"/>
      <c r="I24" s="41" t="e">
        <f t="shared" si="0"/>
        <v>#DIV/0!</v>
      </c>
    </row>
    <row r="25" spans="1:9">
      <c r="A25" s="65">
        <v>21</v>
      </c>
      <c r="B25" s="41"/>
      <c r="C25" s="41"/>
      <c r="D25" s="41"/>
      <c r="E25" s="41"/>
      <c r="F25" s="41"/>
      <c r="G25" s="41"/>
      <c r="H25" s="41"/>
      <c r="I25" s="41" t="e">
        <f t="shared" si="0"/>
        <v>#DIV/0!</v>
      </c>
    </row>
    <row r="26" spans="1:9">
      <c r="A26" s="65">
        <v>22</v>
      </c>
      <c r="B26" s="41"/>
      <c r="C26" s="41"/>
      <c r="D26" s="41"/>
      <c r="E26" s="41"/>
      <c r="F26" s="41"/>
      <c r="G26" s="41"/>
      <c r="H26" s="41"/>
      <c r="I26" s="41" t="e">
        <f t="shared" si="0"/>
        <v>#DIV/0!</v>
      </c>
    </row>
    <row r="27" spans="1:9">
      <c r="A27" s="24">
        <v>23</v>
      </c>
      <c r="B27" s="41"/>
      <c r="C27" s="41"/>
      <c r="D27" s="41"/>
      <c r="E27" s="41"/>
      <c r="F27" s="41"/>
      <c r="G27" s="41"/>
      <c r="H27" s="41"/>
      <c r="I27" s="41" t="e">
        <f t="shared" si="0"/>
        <v>#DIV/0!</v>
      </c>
    </row>
    <row r="28" spans="1:9">
      <c r="A28" s="24">
        <v>24</v>
      </c>
      <c r="B28" s="41"/>
      <c r="C28" s="41"/>
      <c r="D28" s="41"/>
      <c r="E28" s="41"/>
      <c r="F28" s="41"/>
      <c r="G28" s="41"/>
      <c r="H28" s="41"/>
      <c r="I28" s="41" t="e">
        <f t="shared" si="0"/>
        <v>#DIV/0!</v>
      </c>
    </row>
    <row r="29" spans="1:9">
      <c r="A29" s="24">
        <v>25</v>
      </c>
      <c r="B29" s="41"/>
      <c r="C29" s="41"/>
      <c r="D29" s="41"/>
      <c r="E29" s="41"/>
      <c r="F29" s="41"/>
      <c r="G29" s="41"/>
      <c r="H29" s="41"/>
      <c r="I29" s="41" t="e">
        <f t="shared" si="0"/>
        <v>#DIV/0!</v>
      </c>
    </row>
    <row r="30" spans="1:9">
      <c r="A30" s="65">
        <v>26</v>
      </c>
      <c r="B30" s="41"/>
      <c r="C30" s="41"/>
      <c r="D30" s="41"/>
      <c r="E30" s="41"/>
      <c r="F30" s="41"/>
      <c r="G30" s="41"/>
      <c r="H30" s="41"/>
      <c r="I30" s="41" t="e">
        <f t="shared" si="0"/>
        <v>#DIV/0!</v>
      </c>
    </row>
    <row r="31" spans="1:9">
      <c r="A31" s="65">
        <v>27</v>
      </c>
      <c r="B31" s="41"/>
      <c r="C31" s="41"/>
      <c r="D31" s="41"/>
      <c r="E31" s="41"/>
      <c r="F31" s="41"/>
      <c r="G31" s="41"/>
      <c r="H31" s="41"/>
      <c r="I31" s="41" t="e">
        <f t="shared" si="0"/>
        <v>#DIV/0!</v>
      </c>
    </row>
    <row r="32" spans="1:9">
      <c r="A32" s="24">
        <v>28</v>
      </c>
      <c r="B32" s="41"/>
      <c r="C32" s="41"/>
      <c r="D32" s="41"/>
      <c r="E32" s="41"/>
      <c r="F32" s="41"/>
      <c r="G32" s="41"/>
      <c r="H32" s="41"/>
      <c r="I32" s="41" t="e">
        <f t="shared" si="0"/>
        <v>#DIV/0!</v>
      </c>
    </row>
    <row r="33" spans="1:9">
      <c r="A33" s="24">
        <v>29</v>
      </c>
      <c r="B33" s="41"/>
      <c r="C33" s="41"/>
      <c r="D33" s="41"/>
      <c r="E33" s="41"/>
      <c r="F33" s="41"/>
      <c r="G33" s="41"/>
      <c r="H33" s="41"/>
      <c r="I33" s="41" t="e">
        <f t="shared" si="0"/>
        <v>#DIV/0!</v>
      </c>
    </row>
    <row r="34" spans="1:9">
      <c r="A34" s="24">
        <v>30</v>
      </c>
      <c r="B34" s="41"/>
      <c r="C34" s="41"/>
      <c r="D34" s="41"/>
      <c r="E34" s="41"/>
      <c r="F34" s="41"/>
      <c r="G34" s="41"/>
      <c r="H34" s="41"/>
      <c r="I34" s="41" t="e">
        <f t="shared" si="0"/>
        <v>#DIV/0!</v>
      </c>
    </row>
    <row r="35" spans="1:9">
      <c r="A35" s="65">
        <v>31</v>
      </c>
      <c r="B35" s="41"/>
      <c r="C35" s="41"/>
      <c r="D35" s="41"/>
      <c r="E35" s="41"/>
      <c r="F35" s="41"/>
      <c r="G35" s="41"/>
      <c r="H35" s="41"/>
      <c r="I35" s="41" t="e">
        <f t="shared" si="0"/>
        <v>#DIV/0!</v>
      </c>
    </row>
    <row r="36" spans="1:9">
      <c r="A36" s="65">
        <v>32</v>
      </c>
      <c r="B36" s="41"/>
      <c r="C36" s="41"/>
      <c r="D36" s="41"/>
      <c r="E36" s="41"/>
      <c r="F36" s="41"/>
      <c r="G36" s="41"/>
      <c r="H36" s="41"/>
      <c r="I36" s="41" t="e">
        <f t="shared" si="0"/>
        <v>#DIV/0!</v>
      </c>
    </row>
    <row r="37" spans="1:9">
      <c r="A37" s="24">
        <v>33</v>
      </c>
      <c r="B37" s="41"/>
      <c r="C37" s="41"/>
      <c r="D37" s="41"/>
      <c r="E37" s="41"/>
      <c r="F37" s="41"/>
      <c r="G37" s="41"/>
      <c r="H37" s="41"/>
      <c r="I37" s="41" t="e">
        <f t="shared" si="0"/>
        <v>#DIV/0!</v>
      </c>
    </row>
    <row r="38" spans="1:9">
      <c r="A38" s="24">
        <v>34</v>
      </c>
      <c r="B38" s="41"/>
      <c r="C38" s="41"/>
      <c r="D38" s="41"/>
      <c r="E38" s="41"/>
      <c r="F38" s="41"/>
      <c r="G38" s="41"/>
      <c r="H38" s="41"/>
      <c r="I38" s="41" t="e">
        <f t="shared" si="0"/>
        <v>#DIV/0!</v>
      </c>
    </row>
    <row r="39" spans="1:9">
      <c r="A39" s="24">
        <v>35</v>
      </c>
      <c r="B39" s="41"/>
      <c r="C39" s="41"/>
      <c r="D39" s="41"/>
      <c r="E39" s="41"/>
      <c r="F39" s="41"/>
      <c r="G39" s="41"/>
      <c r="H39" s="41"/>
      <c r="I39" s="41" t="e">
        <f t="shared" si="0"/>
        <v>#DIV/0!</v>
      </c>
    </row>
    <row r="40" spans="1:9">
      <c r="A40" s="65">
        <v>36</v>
      </c>
      <c r="B40" s="41"/>
      <c r="C40" s="41"/>
      <c r="D40" s="41"/>
      <c r="E40" s="41"/>
      <c r="F40" s="41"/>
      <c r="G40" s="41"/>
      <c r="H40" s="41"/>
      <c r="I40" s="41" t="e">
        <f t="shared" si="0"/>
        <v>#DIV/0!</v>
      </c>
    </row>
    <row r="41" spans="1:9">
      <c r="A41" s="65">
        <v>37</v>
      </c>
      <c r="B41" s="41"/>
      <c r="C41" s="41"/>
      <c r="D41" s="41"/>
      <c r="E41" s="41"/>
      <c r="F41" s="41"/>
      <c r="G41" s="41"/>
      <c r="H41" s="41"/>
      <c r="I41" s="41" t="e">
        <f t="shared" si="0"/>
        <v>#DIV/0!</v>
      </c>
    </row>
    <row r="42" spans="1:9">
      <c r="A42" s="24">
        <v>38</v>
      </c>
      <c r="B42" s="41"/>
      <c r="C42" s="41"/>
      <c r="D42" s="41"/>
      <c r="E42" s="41"/>
      <c r="F42" s="41"/>
      <c r="G42" s="41"/>
      <c r="H42" s="41"/>
      <c r="I42" s="41" t="e">
        <f t="shared" si="0"/>
        <v>#DIV/0!</v>
      </c>
    </row>
    <row r="43" spans="1:9">
      <c r="A43" s="24">
        <v>39</v>
      </c>
      <c r="B43" s="41"/>
      <c r="C43" s="41"/>
      <c r="D43" s="41"/>
      <c r="E43" s="41"/>
      <c r="F43" s="41"/>
      <c r="G43" s="41"/>
      <c r="H43" s="41"/>
      <c r="I43" s="41" t="e">
        <f t="shared" si="0"/>
        <v>#DIV/0!</v>
      </c>
    </row>
    <row r="44" spans="1:9">
      <c r="A44" s="24">
        <v>40</v>
      </c>
      <c r="B44" s="41"/>
      <c r="C44" s="41"/>
      <c r="D44" s="41"/>
      <c r="E44" s="41"/>
      <c r="F44" s="41"/>
      <c r="G44" s="41"/>
      <c r="H44" s="41"/>
      <c r="I44" s="41" t="e">
        <f t="shared" si="0"/>
        <v>#DIV/0!</v>
      </c>
    </row>
    <row r="45" spans="1:9">
      <c r="A45" s="65">
        <v>41</v>
      </c>
      <c r="B45" s="41"/>
      <c r="C45" s="41"/>
      <c r="D45" s="41"/>
      <c r="E45" s="41"/>
      <c r="F45" s="41"/>
      <c r="G45" s="41"/>
      <c r="H45" s="41"/>
      <c r="I45" s="41" t="e">
        <f t="shared" si="0"/>
        <v>#DIV/0!</v>
      </c>
    </row>
    <row r="46" spans="1:9">
      <c r="A46" s="65">
        <v>42</v>
      </c>
      <c r="B46" s="41"/>
      <c r="C46" s="41"/>
      <c r="D46" s="41"/>
      <c r="E46" s="41"/>
      <c r="F46" s="41"/>
      <c r="G46" s="41"/>
      <c r="H46" s="41"/>
      <c r="I46" s="41" t="e">
        <f t="shared" si="0"/>
        <v>#DIV/0!</v>
      </c>
    </row>
    <row r="47" spans="1:9">
      <c r="A47" s="24">
        <v>43</v>
      </c>
      <c r="B47" s="41"/>
      <c r="C47" s="41"/>
      <c r="D47" s="41"/>
      <c r="E47" s="41"/>
      <c r="F47" s="41"/>
      <c r="G47" s="41"/>
      <c r="H47" s="41"/>
      <c r="I47" s="41" t="e">
        <f t="shared" si="0"/>
        <v>#DIV/0!</v>
      </c>
    </row>
    <row r="48" spans="1:9">
      <c r="A48" s="24">
        <v>44</v>
      </c>
      <c r="B48" s="41"/>
      <c r="C48" s="41"/>
      <c r="D48" s="41"/>
      <c r="E48" s="41"/>
      <c r="F48" s="41"/>
      <c r="G48" s="41"/>
      <c r="H48" s="41"/>
      <c r="I48" s="41" t="e">
        <f t="shared" si="0"/>
        <v>#DIV/0!</v>
      </c>
    </row>
    <row r="49" spans="1:9">
      <c r="A49" s="24">
        <v>45</v>
      </c>
      <c r="B49" s="41"/>
      <c r="C49" s="41"/>
      <c r="D49" s="41"/>
      <c r="E49" s="41"/>
      <c r="F49" s="41"/>
      <c r="G49" s="41"/>
      <c r="H49" s="41"/>
      <c r="I49" s="41" t="e">
        <f t="shared" si="0"/>
        <v>#DIV/0!</v>
      </c>
    </row>
    <row r="50" spans="1:9">
      <c r="A50" s="65">
        <v>46</v>
      </c>
      <c r="B50" s="41"/>
      <c r="C50" s="41"/>
      <c r="D50" s="41"/>
      <c r="E50" s="41"/>
      <c r="F50" s="41"/>
      <c r="G50" s="41"/>
      <c r="H50" s="41"/>
      <c r="I50" s="41" t="e">
        <f t="shared" si="0"/>
        <v>#DIV/0!</v>
      </c>
    </row>
    <row r="51" spans="1:9">
      <c r="A51" s="65">
        <v>47</v>
      </c>
      <c r="B51" s="41"/>
      <c r="C51" s="41"/>
      <c r="D51" s="41"/>
      <c r="E51" s="41"/>
      <c r="F51" s="41"/>
      <c r="G51" s="41"/>
      <c r="H51" s="41"/>
      <c r="I51" s="41" t="e">
        <f t="shared" si="0"/>
        <v>#DIV/0!</v>
      </c>
    </row>
    <row r="52" spans="1:9">
      <c r="A52" s="24">
        <v>48</v>
      </c>
      <c r="B52" s="41"/>
      <c r="C52" s="41"/>
      <c r="D52" s="41"/>
      <c r="E52" s="41"/>
      <c r="F52" s="41"/>
      <c r="G52" s="41"/>
      <c r="H52" s="41"/>
      <c r="I52" s="41" t="e">
        <f t="shared" si="0"/>
        <v>#DIV/0!</v>
      </c>
    </row>
    <row r="53" spans="1:9">
      <c r="A53" s="24">
        <v>49</v>
      </c>
      <c r="B53" s="41"/>
      <c r="C53" s="41"/>
      <c r="D53" s="41"/>
      <c r="E53" s="41"/>
      <c r="F53" s="41"/>
      <c r="G53" s="41"/>
      <c r="H53" s="41"/>
      <c r="I53" s="41" t="e">
        <f t="shared" si="0"/>
        <v>#DIV/0!</v>
      </c>
    </row>
    <row r="54" spans="1:9">
      <c r="A54" s="24">
        <v>50</v>
      </c>
      <c r="B54" s="41"/>
      <c r="C54" s="41"/>
      <c r="D54" s="41"/>
      <c r="E54" s="41"/>
      <c r="F54" s="41"/>
      <c r="G54" s="41"/>
      <c r="H54" s="41"/>
      <c r="I54" s="41" t="e">
        <f t="shared" si="0"/>
        <v>#DIV/0!</v>
      </c>
    </row>
    <row r="55" spans="1:9">
      <c r="A55" s="65">
        <v>51</v>
      </c>
      <c r="B55" s="41"/>
      <c r="C55" s="41"/>
      <c r="D55" s="41"/>
      <c r="E55" s="41"/>
      <c r="F55" s="41"/>
      <c r="G55" s="41"/>
      <c r="H55" s="41"/>
      <c r="I55" s="41" t="e">
        <f t="shared" si="0"/>
        <v>#DIV/0!</v>
      </c>
    </row>
    <row r="56" spans="1:9">
      <c r="A56" s="65">
        <v>52</v>
      </c>
      <c r="B56" s="41"/>
      <c r="C56" s="41"/>
      <c r="D56" s="41"/>
      <c r="E56" s="41"/>
      <c r="F56" s="41"/>
      <c r="G56" s="41"/>
      <c r="H56" s="41"/>
      <c r="I56" s="41" t="e">
        <f t="shared" si="0"/>
        <v>#DIV/0!</v>
      </c>
    </row>
    <row r="57" spans="1:9">
      <c r="A57" s="24">
        <v>53</v>
      </c>
      <c r="B57" s="41"/>
      <c r="C57" s="41"/>
      <c r="D57" s="41"/>
      <c r="E57" s="41"/>
      <c r="F57" s="41"/>
      <c r="G57" s="41"/>
      <c r="H57" s="41"/>
      <c r="I57" s="41" t="e">
        <f t="shared" si="0"/>
        <v>#DIV/0!</v>
      </c>
    </row>
    <row r="58" spans="1:9">
      <c r="A58" s="65">
        <v>54</v>
      </c>
      <c r="B58" s="41"/>
      <c r="C58" s="41"/>
      <c r="D58" s="41"/>
      <c r="E58" s="41"/>
      <c r="F58" s="41"/>
      <c r="G58" s="41"/>
      <c r="H58" s="41"/>
      <c r="I58" s="41" t="e">
        <f t="shared" si="0"/>
        <v>#DIV/0!</v>
      </c>
    </row>
    <row r="59" spans="1:9">
      <c r="A59" s="65">
        <v>55</v>
      </c>
      <c r="B59" s="41"/>
      <c r="C59" s="41"/>
      <c r="D59" s="41"/>
      <c r="E59" s="41"/>
      <c r="F59" s="41"/>
      <c r="G59" s="41"/>
      <c r="H59" s="41"/>
      <c r="I59" s="41" t="e">
        <f t="shared" si="0"/>
        <v>#DIV/0!</v>
      </c>
    </row>
    <row r="60" spans="1:9">
      <c r="A60" s="24">
        <v>56</v>
      </c>
      <c r="B60" s="41"/>
      <c r="C60" s="41"/>
      <c r="D60" s="41"/>
      <c r="E60" s="41"/>
      <c r="F60" s="41"/>
      <c r="G60" s="41"/>
      <c r="H60" s="41"/>
      <c r="I60" s="41" t="e">
        <f t="shared" si="0"/>
        <v>#DIV/0!</v>
      </c>
    </row>
    <row r="61" spans="1:9">
      <c r="A61" s="65">
        <v>57</v>
      </c>
      <c r="B61" s="41"/>
      <c r="C61" s="41"/>
      <c r="D61" s="41"/>
      <c r="E61" s="41"/>
      <c r="F61" s="41"/>
      <c r="G61" s="41"/>
      <c r="H61" s="41"/>
      <c r="I61" s="41" t="e">
        <f t="shared" si="0"/>
        <v>#DIV/0!</v>
      </c>
    </row>
    <row r="62" spans="1:9">
      <c r="A62" s="65">
        <v>58</v>
      </c>
      <c r="B62" s="41"/>
      <c r="C62" s="41"/>
      <c r="D62" s="41"/>
      <c r="E62" s="41"/>
      <c r="F62" s="41"/>
      <c r="G62" s="41"/>
      <c r="H62" s="41"/>
      <c r="I62" s="41" t="e">
        <f t="shared" si="0"/>
        <v>#DIV/0!</v>
      </c>
    </row>
    <row r="63" spans="1:9">
      <c r="A63" s="24">
        <v>59</v>
      </c>
      <c r="B63" s="41"/>
      <c r="C63" s="41"/>
      <c r="D63" s="41"/>
      <c r="E63" s="41"/>
      <c r="F63" s="41"/>
      <c r="G63" s="41"/>
      <c r="H63" s="41"/>
      <c r="I63" s="41" t="e">
        <f t="shared" si="0"/>
        <v>#DIV/0!</v>
      </c>
    </row>
    <row r="64" spans="1:9">
      <c r="A64" s="65">
        <v>60</v>
      </c>
      <c r="B64" s="41"/>
      <c r="C64" s="41"/>
      <c r="D64" s="41"/>
      <c r="E64" s="41"/>
      <c r="F64" s="41"/>
      <c r="G64" s="41"/>
      <c r="H64" s="41"/>
      <c r="I64" s="41" t="e">
        <f t="shared" si="0"/>
        <v>#DIV/0!</v>
      </c>
    </row>
  </sheetData>
  <phoneticPr fontId="1"/>
  <printOptions horizontalCentered="1" verticalCentered="1"/>
  <pageMargins left="0.78700000000000003" right="0.78700000000000003" top="0.63" bottom="0.61" header="0.51200000000000001" footer="0.51200000000000001"/>
  <pageSetup paperSize="9" scale="77" orientation="portrait" blackAndWhite="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4"/>
  <sheetViews>
    <sheetView view="pageBreakPreview" zoomScaleNormal="100" zoomScaleSheetLayoutView="100" workbookViewId="0">
      <selection activeCell="G4" sqref="G4:H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9">
      <c r="A1" s="24" t="s">
        <v>0</v>
      </c>
      <c r="B1" s="75" t="str">
        <f>[21]合計!C3</f>
        <v>兵庫県</v>
      </c>
      <c r="C1" s="65"/>
      <c r="D1" s="65"/>
      <c r="E1" s="65"/>
      <c r="F1" s="65"/>
      <c r="G1" s="65"/>
      <c r="I1" s="24" t="s">
        <v>107</v>
      </c>
    </row>
    <row r="2" spans="1:9" s="26" customFormat="1" ht="16.5" customHeight="1">
      <c r="B2" s="35"/>
      <c r="E2" s="108"/>
      <c r="F2" s="108"/>
      <c r="G2" s="108"/>
      <c r="H2" s="35"/>
    </row>
    <row r="3" spans="1:9" ht="40.5">
      <c r="A3" s="45" t="s">
        <v>109</v>
      </c>
      <c r="B3" s="41" t="s">
        <v>76</v>
      </c>
      <c r="C3" s="41" t="s">
        <v>77</v>
      </c>
      <c r="D3" s="41" t="s">
        <v>110</v>
      </c>
      <c r="E3" s="41" t="s">
        <v>95</v>
      </c>
      <c r="F3" s="41" t="s">
        <v>111</v>
      </c>
      <c r="G3" s="109" t="s">
        <v>112</v>
      </c>
      <c r="H3" s="109" t="s">
        <v>113</v>
      </c>
      <c r="I3" s="110" t="s">
        <v>106</v>
      </c>
    </row>
    <row r="4" spans="1:9" s="46" customFormat="1" ht="14.25" thickBot="1">
      <c r="B4" s="47" t="s">
        <v>88</v>
      </c>
      <c r="C4" s="47"/>
      <c r="D4" s="47"/>
      <c r="E4" s="47"/>
      <c r="F4" s="47"/>
      <c r="G4" s="111">
        <f>SUM(G5:G64)</f>
        <v>1415570885</v>
      </c>
      <c r="H4" s="111">
        <f>SUM(H5:H64)</f>
        <v>38367531</v>
      </c>
      <c r="I4" s="47">
        <f>G4/H4</f>
        <v>36.895021600425629</v>
      </c>
    </row>
    <row r="5" spans="1:9" ht="27.75" thickTop="1">
      <c r="A5" s="24">
        <v>1</v>
      </c>
      <c r="B5" s="82" t="s">
        <v>1387</v>
      </c>
      <c r="C5" s="82" t="s">
        <v>1336</v>
      </c>
      <c r="D5" s="82" t="s">
        <v>137</v>
      </c>
      <c r="E5" s="82">
        <v>1</v>
      </c>
      <c r="F5" s="82" t="s">
        <v>1388</v>
      </c>
      <c r="G5" s="62">
        <v>4184992</v>
      </c>
      <c r="H5" s="62">
        <v>151417</v>
      </c>
      <c r="I5" s="62">
        <f>G5/H5</f>
        <v>27.638851648097639</v>
      </c>
    </row>
    <row r="6" spans="1:9">
      <c r="A6" s="24">
        <v>2</v>
      </c>
      <c r="B6" s="62" t="s">
        <v>1389</v>
      </c>
      <c r="C6" s="62" t="s">
        <v>982</v>
      </c>
      <c r="D6" s="62" t="s">
        <v>137</v>
      </c>
      <c r="E6" s="66">
        <v>1</v>
      </c>
      <c r="F6" s="62" t="s">
        <v>1139</v>
      </c>
      <c r="G6" s="446">
        <v>23578590</v>
      </c>
      <c r="H6" s="171">
        <v>654961</v>
      </c>
      <c r="I6" s="447">
        <f t="shared" ref="I6:I17" si="0">G6/H6</f>
        <v>35.999990839149199</v>
      </c>
    </row>
    <row r="7" spans="1:9">
      <c r="A7" s="24">
        <v>3</v>
      </c>
      <c r="B7" s="62" t="s">
        <v>1390</v>
      </c>
      <c r="C7" s="62" t="s">
        <v>982</v>
      </c>
      <c r="D7" s="62" t="s">
        <v>137</v>
      </c>
      <c r="E7" s="66">
        <v>1</v>
      </c>
      <c r="F7" s="62" t="s">
        <v>1139</v>
      </c>
      <c r="G7" s="446">
        <v>87281169</v>
      </c>
      <c r="H7" s="171">
        <v>2424477</v>
      </c>
      <c r="I7" s="447">
        <f t="shared" si="0"/>
        <v>35.999998762619732</v>
      </c>
    </row>
    <row r="8" spans="1:9" ht="27">
      <c r="A8" s="24">
        <v>4</v>
      </c>
      <c r="B8" s="363" t="s">
        <v>1391</v>
      </c>
      <c r="C8" s="62" t="s">
        <v>982</v>
      </c>
      <c r="D8" s="62" t="s">
        <v>137</v>
      </c>
      <c r="E8" s="66">
        <v>1</v>
      </c>
      <c r="F8" s="62" t="s">
        <v>1139</v>
      </c>
      <c r="G8" s="446">
        <v>75487135</v>
      </c>
      <c r="H8" s="171">
        <v>2096865</v>
      </c>
      <c r="I8" s="447">
        <f>G8/H8</f>
        <v>35.999997615487885</v>
      </c>
    </row>
    <row r="9" spans="1:9">
      <c r="A9" s="24">
        <v>5</v>
      </c>
      <c r="B9" s="62" t="s">
        <v>1392</v>
      </c>
      <c r="C9" s="62" t="s">
        <v>982</v>
      </c>
      <c r="D9" s="62" t="s">
        <v>137</v>
      </c>
      <c r="E9" s="66">
        <v>1</v>
      </c>
      <c r="F9" s="62" t="s">
        <v>1139</v>
      </c>
      <c r="G9" s="446">
        <v>82451012</v>
      </c>
      <c r="H9" s="171">
        <v>2290306</v>
      </c>
      <c r="I9" s="447">
        <f t="shared" si="0"/>
        <v>35.99999825350848</v>
      </c>
    </row>
    <row r="10" spans="1:9">
      <c r="A10" s="65">
        <v>6</v>
      </c>
      <c r="B10" s="62" t="s">
        <v>1393</v>
      </c>
      <c r="C10" s="62" t="s">
        <v>1222</v>
      </c>
      <c r="D10" s="62" t="s">
        <v>137</v>
      </c>
      <c r="E10" s="62">
        <v>1</v>
      </c>
      <c r="F10" s="62" t="s">
        <v>1139</v>
      </c>
      <c r="G10" s="171">
        <v>60292475</v>
      </c>
      <c r="H10" s="171">
        <v>1507312</v>
      </c>
      <c r="I10" s="447">
        <f>G10/H10</f>
        <v>39.999996682836731</v>
      </c>
    </row>
    <row r="11" spans="1:9">
      <c r="A11" s="65">
        <v>7</v>
      </c>
      <c r="B11" s="62" t="s">
        <v>1394</v>
      </c>
      <c r="C11" s="62" t="s">
        <v>1222</v>
      </c>
      <c r="D11" s="62" t="s">
        <v>137</v>
      </c>
      <c r="E11" s="62">
        <v>1</v>
      </c>
      <c r="F11" s="62" t="s">
        <v>1139</v>
      </c>
      <c r="G11" s="171">
        <v>78503250</v>
      </c>
      <c r="H11" s="171">
        <v>2180646</v>
      </c>
      <c r="I11" s="447">
        <f t="shared" si="0"/>
        <v>35.999997248521765</v>
      </c>
    </row>
    <row r="12" spans="1:9">
      <c r="A12" s="24">
        <v>8</v>
      </c>
      <c r="B12" s="62" t="s">
        <v>1395</v>
      </c>
      <c r="C12" s="62" t="s">
        <v>1222</v>
      </c>
      <c r="D12" s="62" t="s">
        <v>137</v>
      </c>
      <c r="E12" s="62">
        <v>1</v>
      </c>
      <c r="F12" s="62" t="s">
        <v>1139</v>
      </c>
      <c r="G12" s="448">
        <v>239320759</v>
      </c>
      <c r="H12" s="171">
        <v>6647799</v>
      </c>
      <c r="I12" s="447">
        <f t="shared" si="0"/>
        <v>35.999999247871365</v>
      </c>
    </row>
    <row r="13" spans="1:9" ht="27">
      <c r="A13" s="24">
        <v>9</v>
      </c>
      <c r="B13" s="436" t="s">
        <v>1396</v>
      </c>
      <c r="C13" s="67" t="s">
        <v>1222</v>
      </c>
      <c r="D13" s="67" t="s">
        <v>137</v>
      </c>
      <c r="E13" s="67">
        <v>1</v>
      </c>
      <c r="F13" s="67" t="s">
        <v>1139</v>
      </c>
      <c r="G13" s="354">
        <v>220064503</v>
      </c>
      <c r="H13" s="171">
        <v>6112903</v>
      </c>
      <c r="I13" s="449">
        <f t="shared" si="0"/>
        <v>35.999999182058019</v>
      </c>
    </row>
    <row r="14" spans="1:9" ht="27">
      <c r="A14" s="24">
        <v>10</v>
      </c>
      <c r="B14" s="436" t="s">
        <v>1397</v>
      </c>
      <c r="C14" s="67" t="s">
        <v>1222</v>
      </c>
      <c r="D14" s="67" t="s">
        <v>137</v>
      </c>
      <c r="E14" s="67">
        <v>1</v>
      </c>
      <c r="F14" s="67" t="s">
        <v>1139</v>
      </c>
      <c r="G14" s="354">
        <v>94130130</v>
      </c>
      <c r="H14" s="171">
        <v>2614726</v>
      </c>
      <c r="I14" s="449">
        <f t="shared" si="0"/>
        <v>35.999997705304494</v>
      </c>
    </row>
    <row r="15" spans="1:9" ht="27">
      <c r="A15" s="65">
        <v>11</v>
      </c>
      <c r="B15" s="436" t="s">
        <v>1398</v>
      </c>
      <c r="C15" s="67" t="s">
        <v>1222</v>
      </c>
      <c r="D15" s="67" t="s">
        <v>137</v>
      </c>
      <c r="E15" s="67">
        <v>1</v>
      </c>
      <c r="F15" s="67" t="s">
        <v>1139</v>
      </c>
      <c r="G15" s="354">
        <v>23750173</v>
      </c>
      <c r="H15" s="171">
        <v>742193</v>
      </c>
      <c r="I15" s="449">
        <f t="shared" si="0"/>
        <v>31.999995957924689</v>
      </c>
    </row>
    <row r="16" spans="1:9" ht="27">
      <c r="A16" s="65">
        <v>12</v>
      </c>
      <c r="B16" s="363" t="s">
        <v>1399</v>
      </c>
      <c r="C16" s="67" t="s">
        <v>1222</v>
      </c>
      <c r="D16" s="67" t="s">
        <v>137</v>
      </c>
      <c r="E16" s="67">
        <v>1</v>
      </c>
      <c r="F16" s="67" t="s">
        <v>1139</v>
      </c>
      <c r="G16" s="171">
        <v>324809600</v>
      </c>
      <c r="H16" s="171">
        <v>8120240</v>
      </c>
      <c r="I16" s="447">
        <f t="shared" si="0"/>
        <v>40</v>
      </c>
    </row>
    <row r="17" spans="1:9">
      <c r="A17" s="24">
        <v>13</v>
      </c>
      <c r="B17" s="8" t="s">
        <v>1400</v>
      </c>
      <c r="C17" s="67" t="s">
        <v>1222</v>
      </c>
      <c r="D17" s="67" t="s">
        <v>137</v>
      </c>
      <c r="E17" s="67">
        <v>1</v>
      </c>
      <c r="F17" s="67" t="s">
        <v>1139</v>
      </c>
      <c r="G17" s="171">
        <v>100847513</v>
      </c>
      <c r="H17" s="171">
        <v>2801320</v>
      </c>
      <c r="I17" s="447">
        <f t="shared" si="0"/>
        <v>35.999997501178015</v>
      </c>
    </row>
    <row r="18" spans="1:9" ht="40.5">
      <c r="A18" s="24">
        <v>14</v>
      </c>
      <c r="B18" s="363" t="s">
        <v>1401</v>
      </c>
      <c r="C18" s="107" t="s">
        <v>217</v>
      </c>
      <c r="D18" s="107" t="s">
        <v>137</v>
      </c>
      <c r="E18" s="62">
        <v>1</v>
      </c>
      <c r="F18" s="62" t="s">
        <v>1139</v>
      </c>
      <c r="G18" s="62">
        <v>869584</v>
      </c>
      <c r="H18" s="62">
        <v>22366</v>
      </c>
      <c r="I18" s="62">
        <f>G18/H18</f>
        <v>38.879728158812483</v>
      </c>
    </row>
    <row r="19" spans="1:9">
      <c r="A19" s="24">
        <v>15</v>
      </c>
      <c r="B19" s="62"/>
      <c r="C19" s="62"/>
      <c r="D19" s="62"/>
      <c r="E19" s="62"/>
      <c r="F19" s="62"/>
      <c r="G19" s="122"/>
      <c r="H19" s="122"/>
      <c r="I19" s="41" t="e">
        <f t="shared" ref="I19:I64" si="1">G19/H19</f>
        <v>#DIV/0!</v>
      </c>
    </row>
    <row r="20" spans="1:9">
      <c r="A20" s="65">
        <v>16</v>
      </c>
      <c r="B20" s="62"/>
      <c r="C20" s="62"/>
      <c r="D20" s="62"/>
      <c r="E20" s="62"/>
      <c r="F20" s="62"/>
      <c r="G20" s="122"/>
      <c r="H20" s="122"/>
      <c r="I20" s="41" t="e">
        <f t="shared" si="1"/>
        <v>#DIV/0!</v>
      </c>
    </row>
    <row r="21" spans="1:9">
      <c r="A21" s="65">
        <v>17</v>
      </c>
      <c r="B21" s="62"/>
      <c r="C21" s="62"/>
      <c r="D21" s="62"/>
      <c r="E21" s="62"/>
      <c r="F21" s="62"/>
      <c r="G21" s="122"/>
      <c r="H21" s="122"/>
      <c r="I21" s="41" t="e">
        <f t="shared" si="1"/>
        <v>#DIV/0!</v>
      </c>
    </row>
    <row r="22" spans="1:9">
      <c r="A22" s="24">
        <v>18</v>
      </c>
      <c r="B22" s="62"/>
      <c r="C22" s="62"/>
      <c r="D22" s="62"/>
      <c r="E22" s="62"/>
      <c r="F22" s="62"/>
      <c r="G22" s="122"/>
      <c r="H22" s="122"/>
      <c r="I22" s="41" t="e">
        <f t="shared" si="1"/>
        <v>#DIV/0!</v>
      </c>
    </row>
    <row r="23" spans="1:9">
      <c r="A23" s="24">
        <v>19</v>
      </c>
      <c r="B23" s="62"/>
      <c r="C23" s="62"/>
      <c r="D23" s="62"/>
      <c r="E23" s="62"/>
      <c r="F23" s="62"/>
      <c r="G23" s="122"/>
      <c r="H23" s="122"/>
      <c r="I23" s="41" t="e">
        <f t="shared" si="1"/>
        <v>#DIV/0!</v>
      </c>
    </row>
    <row r="24" spans="1:9">
      <c r="A24" s="24">
        <v>20</v>
      </c>
      <c r="B24" s="62"/>
      <c r="C24" s="62"/>
      <c r="D24" s="62"/>
      <c r="E24" s="62"/>
      <c r="F24" s="62"/>
      <c r="G24" s="122"/>
      <c r="H24" s="122"/>
      <c r="I24" s="41" t="e">
        <f t="shared" si="1"/>
        <v>#DIV/0!</v>
      </c>
    </row>
    <row r="25" spans="1:9">
      <c r="A25" s="65">
        <v>21</v>
      </c>
      <c r="B25" s="62"/>
      <c r="C25" s="62"/>
      <c r="D25" s="62"/>
      <c r="E25" s="62"/>
      <c r="F25" s="62"/>
      <c r="G25" s="122"/>
      <c r="H25" s="122"/>
      <c r="I25" s="41" t="e">
        <f t="shared" si="1"/>
        <v>#DIV/0!</v>
      </c>
    </row>
    <row r="26" spans="1:9">
      <c r="A26" s="65">
        <v>22</v>
      </c>
      <c r="B26" s="62"/>
      <c r="C26" s="62"/>
      <c r="D26" s="62"/>
      <c r="E26" s="62"/>
      <c r="F26" s="62"/>
      <c r="G26" s="122"/>
      <c r="H26" s="122"/>
      <c r="I26" s="41" t="e">
        <f t="shared" si="1"/>
        <v>#DIV/0!</v>
      </c>
    </row>
    <row r="27" spans="1:9">
      <c r="A27" s="24">
        <v>23</v>
      </c>
      <c r="B27" s="62"/>
      <c r="C27" s="62"/>
      <c r="D27" s="62"/>
      <c r="E27" s="62"/>
      <c r="F27" s="62"/>
      <c r="G27" s="122"/>
      <c r="H27" s="122"/>
      <c r="I27" s="41" t="e">
        <f t="shared" si="1"/>
        <v>#DIV/0!</v>
      </c>
    </row>
    <row r="28" spans="1:9">
      <c r="A28" s="24">
        <v>24</v>
      </c>
      <c r="B28" s="62"/>
      <c r="C28" s="62"/>
      <c r="D28" s="62"/>
      <c r="E28" s="62"/>
      <c r="F28" s="62"/>
      <c r="G28" s="122"/>
      <c r="H28" s="122"/>
      <c r="I28" s="41" t="e">
        <f t="shared" si="1"/>
        <v>#DIV/0!</v>
      </c>
    </row>
    <row r="29" spans="1:9">
      <c r="A29" s="24">
        <v>25</v>
      </c>
      <c r="B29" s="62"/>
      <c r="C29" s="62"/>
      <c r="D29" s="62"/>
      <c r="E29" s="62"/>
      <c r="F29" s="62"/>
      <c r="G29" s="122"/>
      <c r="H29" s="122"/>
      <c r="I29" s="41" t="e">
        <f t="shared" si="1"/>
        <v>#DIV/0!</v>
      </c>
    </row>
    <row r="30" spans="1:9">
      <c r="A30" s="65">
        <v>26</v>
      </c>
      <c r="B30" s="41"/>
      <c r="C30" s="41"/>
      <c r="D30" s="41"/>
      <c r="E30" s="41"/>
      <c r="F30" s="41"/>
      <c r="G30" s="41"/>
      <c r="H30" s="41"/>
      <c r="I30" s="41" t="e">
        <f t="shared" si="1"/>
        <v>#DIV/0!</v>
      </c>
    </row>
    <row r="31" spans="1:9">
      <c r="A31" s="65">
        <v>27</v>
      </c>
      <c r="B31" s="41"/>
      <c r="C31" s="41"/>
      <c r="D31" s="41"/>
      <c r="E31" s="41"/>
      <c r="F31" s="41"/>
      <c r="G31" s="41"/>
      <c r="H31" s="41"/>
      <c r="I31" s="41" t="e">
        <f t="shared" si="1"/>
        <v>#DIV/0!</v>
      </c>
    </row>
    <row r="32" spans="1:9">
      <c r="A32" s="24">
        <v>28</v>
      </c>
      <c r="B32" s="41"/>
      <c r="C32" s="41"/>
      <c r="D32" s="41"/>
      <c r="E32" s="41"/>
      <c r="F32" s="41"/>
      <c r="G32" s="41"/>
      <c r="H32" s="41"/>
      <c r="I32" s="41" t="e">
        <f t="shared" si="1"/>
        <v>#DIV/0!</v>
      </c>
    </row>
    <row r="33" spans="1:9">
      <c r="A33" s="24">
        <v>29</v>
      </c>
      <c r="B33" s="41"/>
      <c r="C33" s="41"/>
      <c r="D33" s="41"/>
      <c r="E33" s="41"/>
      <c r="F33" s="41"/>
      <c r="G33" s="41"/>
      <c r="H33" s="41"/>
      <c r="I33" s="41" t="e">
        <f t="shared" si="1"/>
        <v>#DIV/0!</v>
      </c>
    </row>
    <row r="34" spans="1:9">
      <c r="A34" s="24">
        <v>30</v>
      </c>
      <c r="B34" s="41"/>
      <c r="C34" s="41"/>
      <c r="D34" s="41"/>
      <c r="E34" s="41"/>
      <c r="F34" s="41"/>
      <c r="G34" s="41"/>
      <c r="H34" s="41"/>
      <c r="I34" s="41" t="e">
        <f t="shared" si="1"/>
        <v>#DIV/0!</v>
      </c>
    </row>
    <row r="35" spans="1:9">
      <c r="A35" s="65">
        <v>31</v>
      </c>
      <c r="B35" s="41"/>
      <c r="C35" s="41"/>
      <c r="D35" s="41"/>
      <c r="E35" s="41"/>
      <c r="F35" s="41"/>
      <c r="G35" s="41"/>
      <c r="H35" s="41"/>
      <c r="I35" s="41" t="e">
        <f t="shared" si="1"/>
        <v>#DIV/0!</v>
      </c>
    </row>
    <row r="36" spans="1:9">
      <c r="A36" s="65">
        <v>32</v>
      </c>
      <c r="B36" s="41"/>
      <c r="C36" s="41"/>
      <c r="D36" s="41"/>
      <c r="E36" s="41"/>
      <c r="F36" s="41"/>
      <c r="G36" s="41"/>
      <c r="H36" s="41"/>
      <c r="I36" s="41" t="e">
        <f t="shared" si="1"/>
        <v>#DIV/0!</v>
      </c>
    </row>
    <row r="37" spans="1:9">
      <c r="A37" s="24">
        <v>33</v>
      </c>
      <c r="B37" s="41"/>
      <c r="C37" s="41"/>
      <c r="D37" s="41"/>
      <c r="E37" s="41"/>
      <c r="F37" s="41"/>
      <c r="G37" s="41"/>
      <c r="H37" s="41"/>
      <c r="I37" s="41" t="e">
        <f t="shared" si="1"/>
        <v>#DIV/0!</v>
      </c>
    </row>
    <row r="38" spans="1:9">
      <c r="A38" s="24">
        <v>34</v>
      </c>
      <c r="B38" s="41"/>
      <c r="C38" s="41"/>
      <c r="D38" s="41"/>
      <c r="E38" s="41"/>
      <c r="F38" s="41"/>
      <c r="G38" s="41"/>
      <c r="H38" s="41"/>
      <c r="I38" s="41" t="e">
        <f t="shared" si="1"/>
        <v>#DIV/0!</v>
      </c>
    </row>
    <row r="39" spans="1:9">
      <c r="A39" s="24">
        <v>35</v>
      </c>
      <c r="B39" s="41"/>
      <c r="C39" s="41"/>
      <c r="D39" s="41"/>
      <c r="E39" s="41"/>
      <c r="F39" s="41"/>
      <c r="G39" s="41"/>
      <c r="H39" s="41"/>
      <c r="I39" s="41" t="e">
        <f t="shared" si="1"/>
        <v>#DIV/0!</v>
      </c>
    </row>
    <row r="40" spans="1:9">
      <c r="A40" s="65">
        <v>36</v>
      </c>
      <c r="B40" s="41"/>
      <c r="C40" s="41"/>
      <c r="D40" s="41"/>
      <c r="E40" s="41"/>
      <c r="F40" s="41"/>
      <c r="G40" s="41"/>
      <c r="H40" s="41"/>
      <c r="I40" s="41" t="e">
        <f t="shared" si="1"/>
        <v>#DIV/0!</v>
      </c>
    </row>
    <row r="41" spans="1:9">
      <c r="A41" s="65">
        <v>37</v>
      </c>
      <c r="B41" s="41"/>
      <c r="C41" s="41"/>
      <c r="D41" s="41"/>
      <c r="E41" s="41"/>
      <c r="F41" s="41"/>
      <c r="G41" s="41"/>
      <c r="H41" s="41"/>
      <c r="I41" s="41" t="e">
        <f t="shared" si="1"/>
        <v>#DIV/0!</v>
      </c>
    </row>
    <row r="42" spans="1:9">
      <c r="A42" s="24">
        <v>38</v>
      </c>
      <c r="B42" s="41"/>
      <c r="C42" s="41"/>
      <c r="D42" s="41"/>
      <c r="E42" s="41"/>
      <c r="F42" s="41"/>
      <c r="G42" s="41"/>
      <c r="H42" s="41"/>
      <c r="I42" s="41" t="e">
        <f t="shared" si="1"/>
        <v>#DIV/0!</v>
      </c>
    </row>
    <row r="43" spans="1:9">
      <c r="A43" s="24">
        <v>39</v>
      </c>
      <c r="B43" s="41"/>
      <c r="C43" s="41"/>
      <c r="D43" s="41"/>
      <c r="E43" s="41"/>
      <c r="F43" s="41"/>
      <c r="G43" s="41"/>
      <c r="H43" s="41"/>
      <c r="I43" s="41" t="e">
        <f t="shared" si="1"/>
        <v>#DIV/0!</v>
      </c>
    </row>
    <row r="44" spans="1:9">
      <c r="A44" s="24">
        <v>40</v>
      </c>
      <c r="B44" s="41"/>
      <c r="C44" s="41"/>
      <c r="D44" s="41"/>
      <c r="E44" s="41"/>
      <c r="F44" s="41"/>
      <c r="G44" s="41"/>
      <c r="H44" s="41"/>
      <c r="I44" s="41" t="e">
        <f t="shared" si="1"/>
        <v>#DIV/0!</v>
      </c>
    </row>
    <row r="45" spans="1:9">
      <c r="A45" s="65">
        <v>41</v>
      </c>
      <c r="B45" s="41"/>
      <c r="C45" s="41"/>
      <c r="D45" s="41"/>
      <c r="E45" s="41"/>
      <c r="F45" s="41"/>
      <c r="G45" s="41"/>
      <c r="H45" s="41"/>
      <c r="I45" s="41" t="e">
        <f t="shared" si="1"/>
        <v>#DIV/0!</v>
      </c>
    </row>
    <row r="46" spans="1:9">
      <c r="A46" s="65">
        <v>42</v>
      </c>
      <c r="B46" s="41"/>
      <c r="C46" s="41"/>
      <c r="D46" s="41"/>
      <c r="E46" s="41"/>
      <c r="F46" s="41"/>
      <c r="G46" s="41"/>
      <c r="H46" s="41"/>
      <c r="I46" s="41" t="e">
        <f t="shared" si="1"/>
        <v>#DIV/0!</v>
      </c>
    </row>
    <row r="47" spans="1:9">
      <c r="A47" s="24">
        <v>43</v>
      </c>
      <c r="B47" s="41"/>
      <c r="C47" s="41"/>
      <c r="D47" s="41"/>
      <c r="E47" s="41"/>
      <c r="F47" s="41"/>
      <c r="G47" s="41"/>
      <c r="H47" s="41"/>
      <c r="I47" s="41" t="e">
        <f t="shared" si="1"/>
        <v>#DIV/0!</v>
      </c>
    </row>
    <row r="48" spans="1:9">
      <c r="A48" s="24">
        <v>44</v>
      </c>
      <c r="B48" s="41"/>
      <c r="C48" s="41"/>
      <c r="D48" s="41"/>
      <c r="E48" s="41"/>
      <c r="F48" s="41"/>
      <c r="G48" s="41"/>
      <c r="H48" s="41"/>
      <c r="I48" s="41" t="e">
        <f t="shared" si="1"/>
        <v>#DIV/0!</v>
      </c>
    </row>
    <row r="49" spans="1:9">
      <c r="A49" s="24">
        <v>45</v>
      </c>
      <c r="B49" s="41"/>
      <c r="C49" s="41"/>
      <c r="D49" s="41"/>
      <c r="E49" s="41"/>
      <c r="F49" s="41"/>
      <c r="G49" s="41"/>
      <c r="H49" s="41"/>
      <c r="I49" s="41" t="e">
        <f t="shared" si="1"/>
        <v>#DIV/0!</v>
      </c>
    </row>
    <row r="50" spans="1:9">
      <c r="A50" s="65">
        <v>46</v>
      </c>
      <c r="B50" s="41"/>
      <c r="C50" s="41"/>
      <c r="D50" s="41"/>
      <c r="E50" s="41"/>
      <c r="F50" s="41"/>
      <c r="G50" s="41"/>
      <c r="H50" s="41"/>
      <c r="I50" s="41" t="e">
        <f t="shared" si="1"/>
        <v>#DIV/0!</v>
      </c>
    </row>
    <row r="51" spans="1:9">
      <c r="A51" s="65">
        <v>47</v>
      </c>
      <c r="B51" s="41"/>
      <c r="C51" s="41"/>
      <c r="D51" s="41"/>
      <c r="E51" s="41"/>
      <c r="F51" s="41"/>
      <c r="G51" s="41"/>
      <c r="H51" s="41"/>
      <c r="I51" s="41" t="e">
        <f t="shared" si="1"/>
        <v>#DIV/0!</v>
      </c>
    </row>
    <row r="52" spans="1:9">
      <c r="A52" s="24">
        <v>48</v>
      </c>
      <c r="B52" s="41"/>
      <c r="C52" s="41"/>
      <c r="D52" s="41"/>
      <c r="E52" s="41"/>
      <c r="F52" s="41"/>
      <c r="G52" s="41"/>
      <c r="H52" s="41"/>
      <c r="I52" s="41" t="e">
        <f t="shared" si="1"/>
        <v>#DIV/0!</v>
      </c>
    </row>
    <row r="53" spans="1:9">
      <c r="A53" s="24">
        <v>49</v>
      </c>
      <c r="B53" s="41"/>
      <c r="C53" s="41"/>
      <c r="D53" s="41"/>
      <c r="E53" s="41"/>
      <c r="F53" s="41"/>
      <c r="G53" s="41"/>
      <c r="H53" s="41"/>
      <c r="I53" s="41" t="e">
        <f t="shared" si="1"/>
        <v>#DIV/0!</v>
      </c>
    </row>
    <row r="54" spans="1:9">
      <c r="A54" s="24">
        <v>50</v>
      </c>
      <c r="B54" s="41"/>
      <c r="C54" s="41"/>
      <c r="D54" s="41"/>
      <c r="E54" s="41"/>
      <c r="F54" s="41"/>
      <c r="G54" s="41"/>
      <c r="H54" s="41"/>
      <c r="I54" s="41" t="e">
        <f t="shared" si="1"/>
        <v>#DIV/0!</v>
      </c>
    </row>
    <row r="55" spans="1:9">
      <c r="A55" s="65">
        <v>51</v>
      </c>
      <c r="B55" s="41"/>
      <c r="C55" s="41"/>
      <c r="D55" s="41"/>
      <c r="E55" s="41"/>
      <c r="F55" s="41"/>
      <c r="G55" s="41"/>
      <c r="H55" s="41"/>
      <c r="I55" s="41" t="e">
        <f t="shared" si="1"/>
        <v>#DIV/0!</v>
      </c>
    </row>
    <row r="56" spans="1:9">
      <c r="A56" s="65">
        <v>52</v>
      </c>
      <c r="B56" s="41"/>
      <c r="C56" s="41"/>
      <c r="D56" s="41"/>
      <c r="E56" s="41"/>
      <c r="F56" s="41"/>
      <c r="G56" s="41"/>
      <c r="H56" s="41"/>
      <c r="I56" s="41" t="e">
        <f t="shared" si="1"/>
        <v>#DIV/0!</v>
      </c>
    </row>
    <row r="57" spans="1:9">
      <c r="A57" s="24">
        <v>53</v>
      </c>
      <c r="B57" s="41"/>
      <c r="C57" s="41"/>
      <c r="D57" s="41"/>
      <c r="E57" s="41"/>
      <c r="F57" s="41"/>
      <c r="G57" s="41"/>
      <c r="H57" s="41"/>
      <c r="I57" s="41" t="e">
        <f t="shared" si="1"/>
        <v>#DIV/0!</v>
      </c>
    </row>
    <row r="58" spans="1:9">
      <c r="A58" s="24">
        <v>54</v>
      </c>
      <c r="B58" s="41"/>
      <c r="C58" s="41"/>
      <c r="D58" s="41"/>
      <c r="E58" s="41"/>
      <c r="F58" s="41"/>
      <c r="G58" s="41"/>
      <c r="H58" s="41"/>
      <c r="I58" s="41" t="e">
        <f t="shared" si="1"/>
        <v>#DIV/0!</v>
      </c>
    </row>
    <row r="59" spans="1:9">
      <c r="A59" s="24">
        <v>55</v>
      </c>
      <c r="B59" s="41"/>
      <c r="C59" s="41"/>
      <c r="D59" s="41"/>
      <c r="E59" s="41"/>
      <c r="F59" s="41"/>
      <c r="G59" s="41"/>
      <c r="H59" s="41"/>
      <c r="I59" s="41" t="e">
        <f t="shared" si="1"/>
        <v>#DIV/0!</v>
      </c>
    </row>
    <row r="60" spans="1:9">
      <c r="A60" s="65">
        <v>56</v>
      </c>
      <c r="B60" s="41"/>
      <c r="C60" s="41"/>
      <c r="D60" s="41"/>
      <c r="E60" s="41"/>
      <c r="F60" s="41"/>
      <c r="G60" s="41"/>
      <c r="H60" s="41"/>
      <c r="I60" s="41" t="e">
        <f t="shared" si="1"/>
        <v>#DIV/0!</v>
      </c>
    </row>
    <row r="61" spans="1:9">
      <c r="A61" s="65">
        <v>57</v>
      </c>
      <c r="B61" s="41"/>
      <c r="C61" s="41"/>
      <c r="D61" s="41"/>
      <c r="E61" s="41"/>
      <c r="F61" s="41"/>
      <c r="G61" s="41"/>
      <c r="H61" s="41"/>
      <c r="I61" s="41" t="e">
        <f t="shared" si="1"/>
        <v>#DIV/0!</v>
      </c>
    </row>
    <row r="62" spans="1:9">
      <c r="A62" s="24">
        <v>58</v>
      </c>
      <c r="B62" s="41"/>
      <c r="C62" s="41"/>
      <c r="D62" s="41"/>
      <c r="E62" s="41"/>
      <c r="F62" s="41"/>
      <c r="G62" s="41"/>
      <c r="H62" s="41"/>
      <c r="I62" s="41" t="e">
        <f t="shared" si="1"/>
        <v>#DIV/0!</v>
      </c>
    </row>
    <row r="63" spans="1:9">
      <c r="A63" s="24">
        <v>59</v>
      </c>
      <c r="B63" s="41"/>
      <c r="C63" s="41"/>
      <c r="D63" s="41"/>
      <c r="E63" s="41"/>
      <c r="F63" s="41"/>
      <c r="G63" s="41"/>
      <c r="H63" s="41"/>
      <c r="I63" s="41" t="e">
        <f t="shared" si="1"/>
        <v>#DIV/0!</v>
      </c>
    </row>
    <row r="64" spans="1:9">
      <c r="A64" s="24">
        <v>60</v>
      </c>
      <c r="B64" s="41"/>
      <c r="C64" s="41"/>
      <c r="D64" s="41"/>
      <c r="E64" s="41"/>
      <c r="F64" s="41"/>
      <c r="G64" s="41"/>
      <c r="H64" s="41"/>
      <c r="I64" s="41" t="e">
        <f t="shared" si="1"/>
        <v>#DIV/0!</v>
      </c>
    </row>
  </sheetData>
  <phoneticPr fontId="1"/>
  <printOptions horizontalCentered="1" verticalCentered="1"/>
  <pageMargins left="0.78700000000000003" right="0.78700000000000003" top="0.63" bottom="0.61" header="0.51200000000000001" footer="0.51200000000000001"/>
  <pageSetup paperSize="9" scale="76" orientation="portrait" blackAndWhite="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80" zoomScaleNormal="100" zoomScaleSheetLayoutView="80" workbookViewId="0">
      <pane ySplit="7" topLeftCell="A35" activePane="bottomLeft" state="frozen"/>
      <selection activeCell="H7" sqref="H7"/>
      <selection pane="bottomLeft" activeCell="H3" sqref="H3"/>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11.125" style="27" bestFit="1" customWidth="1"/>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6" width="9" style="24"/>
    <col min="267" max="267" width="11.125" style="24" bestFit="1" customWidth="1"/>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2" width="9" style="24"/>
    <col min="523" max="523" width="11.125" style="24" bestFit="1" customWidth="1"/>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8" width="9" style="24"/>
    <col min="779" max="779" width="11.125" style="24" bestFit="1" customWidth="1"/>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4" width="9" style="24"/>
    <col min="1035" max="1035" width="11.125" style="24" bestFit="1" customWidth="1"/>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0" width="9" style="24"/>
    <col min="1291" max="1291" width="11.125" style="24" bestFit="1" customWidth="1"/>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6" width="9" style="24"/>
    <col min="1547" max="1547" width="11.125" style="24" bestFit="1" customWidth="1"/>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2" width="9" style="24"/>
    <col min="1803" max="1803" width="11.125" style="24" bestFit="1" customWidth="1"/>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8" width="9" style="24"/>
    <col min="2059" max="2059" width="11.125" style="24" bestFit="1" customWidth="1"/>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4" width="9" style="24"/>
    <col min="2315" max="2315" width="11.125" style="24" bestFit="1" customWidth="1"/>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0" width="9" style="24"/>
    <col min="2571" max="2571" width="11.125" style="24" bestFit="1" customWidth="1"/>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6" width="9" style="24"/>
    <col min="2827" max="2827" width="11.125" style="24" bestFit="1" customWidth="1"/>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2" width="9" style="24"/>
    <col min="3083" max="3083" width="11.125" style="24" bestFit="1" customWidth="1"/>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8" width="9" style="24"/>
    <col min="3339" max="3339" width="11.125" style="24" bestFit="1" customWidth="1"/>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4" width="9" style="24"/>
    <col min="3595" max="3595" width="11.125" style="24" bestFit="1" customWidth="1"/>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0" width="9" style="24"/>
    <col min="3851" max="3851" width="11.125" style="24" bestFit="1" customWidth="1"/>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6" width="9" style="24"/>
    <col min="4107" max="4107" width="11.125" style="24" bestFit="1" customWidth="1"/>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2" width="9" style="24"/>
    <col min="4363" max="4363" width="11.125" style="24" bestFit="1" customWidth="1"/>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8" width="9" style="24"/>
    <col min="4619" max="4619" width="11.125" style="24" bestFit="1" customWidth="1"/>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4" width="9" style="24"/>
    <col min="4875" max="4875" width="11.125" style="24" bestFit="1" customWidth="1"/>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0" width="9" style="24"/>
    <col min="5131" max="5131" width="11.125" style="24" bestFit="1" customWidth="1"/>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6" width="9" style="24"/>
    <col min="5387" max="5387" width="11.125" style="24" bestFit="1" customWidth="1"/>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2" width="9" style="24"/>
    <col min="5643" max="5643" width="11.125" style="24" bestFit="1" customWidth="1"/>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8" width="9" style="24"/>
    <col min="5899" max="5899" width="11.125" style="24" bestFit="1" customWidth="1"/>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4" width="9" style="24"/>
    <col min="6155" max="6155" width="11.125" style="24" bestFit="1" customWidth="1"/>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0" width="9" style="24"/>
    <col min="6411" max="6411" width="11.125" style="24" bestFit="1" customWidth="1"/>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6" width="9" style="24"/>
    <col min="6667" max="6667" width="11.125" style="24" bestFit="1" customWidth="1"/>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2" width="9" style="24"/>
    <col min="6923" max="6923" width="11.125" style="24" bestFit="1" customWidth="1"/>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8" width="9" style="24"/>
    <col min="7179" max="7179" width="11.125" style="24" bestFit="1" customWidth="1"/>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4" width="9" style="24"/>
    <col min="7435" max="7435" width="11.125" style="24" bestFit="1" customWidth="1"/>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0" width="9" style="24"/>
    <col min="7691" max="7691" width="11.125" style="24" bestFit="1" customWidth="1"/>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6" width="9" style="24"/>
    <col min="7947" max="7947" width="11.125" style="24" bestFit="1" customWidth="1"/>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2" width="9" style="24"/>
    <col min="8203" max="8203" width="11.125" style="24" bestFit="1" customWidth="1"/>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8" width="9" style="24"/>
    <col min="8459" max="8459" width="11.125" style="24" bestFit="1" customWidth="1"/>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4" width="9" style="24"/>
    <col min="8715" max="8715" width="11.125" style="24" bestFit="1" customWidth="1"/>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0" width="9" style="24"/>
    <col min="8971" max="8971" width="11.125" style="24" bestFit="1" customWidth="1"/>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6" width="9" style="24"/>
    <col min="9227" max="9227" width="11.125" style="24" bestFit="1" customWidth="1"/>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2" width="9" style="24"/>
    <col min="9483" max="9483" width="11.125" style="24" bestFit="1" customWidth="1"/>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8" width="9" style="24"/>
    <col min="9739" max="9739" width="11.125" style="24" bestFit="1" customWidth="1"/>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4" width="9" style="24"/>
    <col min="9995" max="9995" width="11.125" style="24" bestFit="1" customWidth="1"/>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0" width="9" style="24"/>
    <col min="10251" max="10251" width="11.125" style="24" bestFit="1" customWidth="1"/>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6" width="9" style="24"/>
    <col min="10507" max="10507" width="11.125" style="24" bestFit="1" customWidth="1"/>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2" width="9" style="24"/>
    <col min="10763" max="10763" width="11.125" style="24" bestFit="1" customWidth="1"/>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8" width="9" style="24"/>
    <col min="11019" max="11019" width="11.125" style="24" bestFit="1" customWidth="1"/>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4" width="9" style="24"/>
    <col min="11275" max="11275" width="11.125" style="24" bestFit="1" customWidth="1"/>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0" width="9" style="24"/>
    <col min="11531" max="11531" width="11.125" style="24" bestFit="1" customWidth="1"/>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6" width="9" style="24"/>
    <col min="11787" max="11787" width="11.125" style="24" bestFit="1" customWidth="1"/>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2" width="9" style="24"/>
    <col min="12043" max="12043" width="11.125" style="24" bestFit="1" customWidth="1"/>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8" width="9" style="24"/>
    <col min="12299" max="12299" width="11.125" style="24" bestFit="1" customWidth="1"/>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4" width="9" style="24"/>
    <col min="12555" max="12555" width="11.125" style="24" bestFit="1" customWidth="1"/>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0" width="9" style="24"/>
    <col min="12811" max="12811" width="11.125" style="24" bestFit="1" customWidth="1"/>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6" width="9" style="24"/>
    <col min="13067" max="13067" width="11.125" style="24" bestFit="1" customWidth="1"/>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2" width="9" style="24"/>
    <col min="13323" max="13323" width="11.125" style="24" bestFit="1" customWidth="1"/>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8" width="9" style="24"/>
    <col min="13579" max="13579" width="11.125" style="24" bestFit="1" customWidth="1"/>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4" width="9" style="24"/>
    <col min="13835" max="13835" width="11.125" style="24" bestFit="1" customWidth="1"/>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0" width="9" style="24"/>
    <col min="14091" max="14091" width="11.125" style="24" bestFit="1" customWidth="1"/>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6" width="9" style="24"/>
    <col min="14347" max="14347" width="11.125" style="24" bestFit="1" customWidth="1"/>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2" width="9" style="24"/>
    <col min="14603" max="14603" width="11.125" style="24" bestFit="1" customWidth="1"/>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8" width="9" style="24"/>
    <col min="14859" max="14859" width="11.125" style="24" bestFit="1" customWidth="1"/>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4" width="9" style="24"/>
    <col min="15115" max="15115" width="11.125" style="24" bestFit="1" customWidth="1"/>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0" width="9" style="24"/>
    <col min="15371" max="15371" width="11.125" style="24" bestFit="1" customWidth="1"/>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6" width="9" style="24"/>
    <col min="15627" max="15627" width="11.125" style="24" bestFit="1" customWidth="1"/>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2" width="9" style="24"/>
    <col min="15883" max="15883" width="11.125" style="24" bestFit="1" customWidth="1"/>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8" width="9" style="24"/>
    <col min="16139" max="16139" width="11.125" style="24" bestFit="1" customWidth="1"/>
    <col min="16140" max="16140" width="10.875" style="24" customWidth="1"/>
    <col min="16141" max="16141" width="14.5" style="24" customWidth="1"/>
    <col min="16142" max="16142" width="7.25" style="24" bestFit="1" customWidth="1"/>
    <col min="16143" max="16384" width="9" style="24"/>
  </cols>
  <sheetData>
    <row r="1" spans="1:13">
      <c r="A1" s="24" t="s">
        <v>0</v>
      </c>
      <c r="B1" s="25" t="str">
        <f>[22]合計!C3</f>
        <v>奈良県</v>
      </c>
      <c r="I1" s="24" t="s">
        <v>70</v>
      </c>
      <c r="K1" s="27" t="s">
        <v>71</v>
      </c>
    </row>
    <row r="2" spans="1:13" ht="54" customHeight="1">
      <c r="B2" s="141"/>
      <c r="E2" s="856" t="s">
        <v>72</v>
      </c>
      <c r="F2" s="856"/>
      <c r="G2" s="856"/>
      <c r="H2" s="142">
        <f>SUMIF(E8:E357,"PPS",H8:H357)</f>
        <v>501304</v>
      </c>
      <c r="I2" s="143"/>
      <c r="J2" s="27"/>
    </row>
    <row r="3" spans="1:13" ht="57" customHeight="1">
      <c r="B3" s="26"/>
      <c r="E3" s="856" t="s">
        <v>73</v>
      </c>
      <c r="F3" s="856"/>
      <c r="G3" s="856"/>
      <c r="H3" s="142">
        <f>M7</f>
        <v>1241268.1600000001</v>
      </c>
      <c r="I3" s="143"/>
      <c r="J3" s="31"/>
    </row>
    <row r="4" spans="1:13" s="31" customFormat="1" ht="55.5" customHeight="1">
      <c r="B4" s="144"/>
      <c r="E4" s="856" t="s">
        <v>1932</v>
      </c>
      <c r="F4" s="856"/>
      <c r="G4" s="856"/>
      <c r="H4" s="145">
        <f>H3/I7</f>
        <v>0.98503639514379282</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14.25" thickBot="1">
      <c r="B7" s="149" t="s">
        <v>88</v>
      </c>
      <c r="C7" s="149"/>
      <c r="D7" s="149"/>
      <c r="E7" s="149"/>
      <c r="F7" s="149"/>
      <c r="G7" s="149"/>
      <c r="H7" s="150">
        <f>SUM(H8:H357)</f>
        <v>1506381</v>
      </c>
      <c r="I7" s="150">
        <f>SUM(I8:I357)</f>
        <v>1260124.1600000001</v>
      </c>
      <c r="J7" s="151">
        <f t="shared" ref="J7:J21" si="0">H7/I7</f>
        <v>1.1954226796191256</v>
      </c>
      <c r="K7" s="152">
        <f>SUM(K8:K357)</f>
        <v>1006445</v>
      </c>
      <c r="L7" s="744">
        <f>SUM(L8:L357)</f>
        <v>135052849</v>
      </c>
      <c r="M7" s="405">
        <f>SUM(M8:M357)</f>
        <v>1241268.1600000001</v>
      </c>
    </row>
    <row r="8" spans="1:13" ht="48.75" thickTop="1">
      <c r="A8" s="24">
        <v>1</v>
      </c>
      <c r="B8" s="371" t="s">
        <v>2172</v>
      </c>
      <c r="C8" s="64" t="s">
        <v>680</v>
      </c>
      <c r="D8" s="179" t="s">
        <v>876</v>
      </c>
      <c r="E8" s="55" t="s">
        <v>128</v>
      </c>
      <c r="F8" s="54" t="s">
        <v>124</v>
      </c>
      <c r="G8" s="156">
        <v>3</v>
      </c>
      <c r="H8" s="157">
        <v>13236</v>
      </c>
      <c r="I8" s="58">
        <v>0</v>
      </c>
      <c r="J8" s="158" t="e">
        <f t="shared" si="0"/>
        <v>#DIV/0!</v>
      </c>
      <c r="K8" s="58">
        <v>970800</v>
      </c>
      <c r="L8" s="58">
        <v>970800</v>
      </c>
      <c r="M8" s="60">
        <v>0</v>
      </c>
    </row>
    <row r="9" spans="1:13">
      <c r="A9" s="24">
        <v>2</v>
      </c>
      <c r="B9" s="155" t="s">
        <v>2173</v>
      </c>
      <c r="C9" s="64" t="s">
        <v>2174</v>
      </c>
      <c r="D9" s="179" t="s">
        <v>2175</v>
      </c>
      <c r="E9" s="55" t="s">
        <v>128</v>
      </c>
      <c r="F9" s="54" t="s">
        <v>124</v>
      </c>
      <c r="G9" s="156">
        <v>1</v>
      </c>
      <c r="H9" s="157">
        <v>920</v>
      </c>
      <c r="I9" s="58">
        <v>0</v>
      </c>
      <c r="J9" s="145" t="e">
        <f t="shared" si="0"/>
        <v>#DIV/0!</v>
      </c>
      <c r="K9" s="58">
        <v>32</v>
      </c>
      <c r="L9" s="58">
        <v>56300</v>
      </c>
      <c r="M9" s="63">
        <v>0</v>
      </c>
    </row>
    <row r="10" spans="1:13" ht="27">
      <c r="A10" s="24">
        <v>3</v>
      </c>
      <c r="B10" s="155" t="s">
        <v>2176</v>
      </c>
      <c r="C10" s="64" t="s">
        <v>2177</v>
      </c>
      <c r="D10" s="179" t="s">
        <v>1361</v>
      </c>
      <c r="E10" s="55" t="s">
        <v>117</v>
      </c>
      <c r="F10" s="54" t="s">
        <v>124</v>
      </c>
      <c r="G10" s="156">
        <v>3</v>
      </c>
      <c r="H10" s="157">
        <v>72496</v>
      </c>
      <c r="I10" s="58">
        <v>72496</v>
      </c>
      <c r="J10" s="145">
        <f t="shared" si="0"/>
        <v>1</v>
      </c>
      <c r="K10" s="58">
        <v>2100</v>
      </c>
      <c r="L10" s="58">
        <v>5482000</v>
      </c>
      <c r="M10" s="63">
        <v>72496</v>
      </c>
    </row>
    <row r="11" spans="1:13">
      <c r="A11" s="24">
        <v>4</v>
      </c>
      <c r="B11" s="745" t="s">
        <v>2178</v>
      </c>
      <c r="C11" s="54" t="s">
        <v>2179</v>
      </c>
      <c r="D11" s="55" t="s">
        <v>1347</v>
      </c>
      <c r="E11" s="55" t="s">
        <v>128</v>
      </c>
      <c r="F11" s="54" t="s">
        <v>134</v>
      </c>
      <c r="G11" s="156">
        <v>3</v>
      </c>
      <c r="H11" s="157">
        <v>3022</v>
      </c>
      <c r="I11" s="58"/>
      <c r="J11" s="158" t="e">
        <f t="shared" si="0"/>
        <v>#DIV/0!</v>
      </c>
      <c r="K11" s="58">
        <v>125</v>
      </c>
      <c r="L11" s="58">
        <v>208000</v>
      </c>
      <c r="M11" s="60"/>
    </row>
    <row r="12" spans="1:13">
      <c r="A12" s="24">
        <v>5</v>
      </c>
      <c r="B12" s="745" t="s">
        <v>2180</v>
      </c>
      <c r="C12" s="54" t="s">
        <v>2179</v>
      </c>
      <c r="D12" s="55" t="s">
        <v>876</v>
      </c>
      <c r="E12" s="55" t="s">
        <v>128</v>
      </c>
      <c r="F12" s="54" t="s">
        <v>134</v>
      </c>
      <c r="G12" s="156">
        <v>3</v>
      </c>
      <c r="H12" s="157">
        <v>3780</v>
      </c>
      <c r="I12" s="58"/>
      <c r="J12" s="145" t="e">
        <f t="shared" si="0"/>
        <v>#DIV/0!</v>
      </c>
      <c r="K12" s="58">
        <v>109</v>
      </c>
      <c r="L12" s="58">
        <v>205800</v>
      </c>
      <c r="M12" s="63"/>
    </row>
    <row r="13" spans="1:13" s="65" customFormat="1">
      <c r="A13" s="65">
        <v>6</v>
      </c>
      <c r="B13" s="155" t="s">
        <v>2181</v>
      </c>
      <c r="C13" s="54" t="s">
        <v>2179</v>
      </c>
      <c r="D13" s="55" t="s">
        <v>1894</v>
      </c>
      <c r="E13" s="55" t="s">
        <v>117</v>
      </c>
      <c r="F13" s="54" t="s">
        <v>124</v>
      </c>
      <c r="G13" s="156">
        <v>4</v>
      </c>
      <c r="H13" s="157">
        <v>13428</v>
      </c>
      <c r="I13" s="58">
        <v>13428</v>
      </c>
      <c r="J13" s="158">
        <f t="shared" si="0"/>
        <v>1</v>
      </c>
      <c r="K13" s="58">
        <v>750</v>
      </c>
      <c r="L13" s="58">
        <v>942900</v>
      </c>
      <c r="M13" s="60">
        <v>13428</v>
      </c>
    </row>
    <row r="14" spans="1:13" s="65" customFormat="1" ht="36">
      <c r="A14" s="65">
        <v>7</v>
      </c>
      <c r="B14" s="159" t="s">
        <v>2182</v>
      </c>
      <c r="C14" s="54" t="s">
        <v>2179</v>
      </c>
      <c r="D14" s="55" t="s">
        <v>2183</v>
      </c>
      <c r="E14" s="55" t="s">
        <v>128</v>
      </c>
      <c r="F14" s="54" t="s">
        <v>124</v>
      </c>
      <c r="G14" s="156">
        <v>2</v>
      </c>
      <c r="H14" s="157">
        <v>3570</v>
      </c>
      <c r="I14" s="58"/>
      <c r="J14" s="158" t="e">
        <f t="shared" si="0"/>
        <v>#DIV/0!</v>
      </c>
      <c r="K14" s="58">
        <v>417</v>
      </c>
      <c r="L14" s="58">
        <v>627400</v>
      </c>
      <c r="M14" s="60" t="s">
        <v>2184</v>
      </c>
    </row>
    <row r="15" spans="1:13" ht="36">
      <c r="A15" s="24">
        <v>8</v>
      </c>
      <c r="B15" s="159" t="s">
        <v>2185</v>
      </c>
      <c r="C15" s="54" t="s">
        <v>2179</v>
      </c>
      <c r="D15" s="62" t="s">
        <v>585</v>
      </c>
      <c r="E15" s="55" t="s">
        <v>128</v>
      </c>
      <c r="F15" s="54" t="s">
        <v>124</v>
      </c>
      <c r="G15" s="156">
        <v>4</v>
      </c>
      <c r="H15" s="157">
        <v>6760</v>
      </c>
      <c r="I15" s="58"/>
      <c r="J15" s="145" t="e">
        <f t="shared" si="0"/>
        <v>#DIV/0!</v>
      </c>
      <c r="K15" s="58">
        <v>423</v>
      </c>
      <c r="L15" s="58">
        <v>627400</v>
      </c>
      <c r="M15" s="63"/>
    </row>
    <row r="16" spans="1:13" ht="14.25" thickBot="1">
      <c r="A16" s="24">
        <v>9</v>
      </c>
      <c r="B16" s="155" t="s">
        <v>2186</v>
      </c>
      <c r="C16" s="54" t="s">
        <v>2179</v>
      </c>
      <c r="D16" s="55" t="s">
        <v>2187</v>
      </c>
      <c r="E16" s="55" t="s">
        <v>128</v>
      </c>
      <c r="F16" s="54" t="s">
        <v>124</v>
      </c>
      <c r="G16" s="156">
        <v>4</v>
      </c>
      <c r="H16" s="157">
        <v>9259</v>
      </c>
      <c r="I16" s="58">
        <v>0</v>
      </c>
      <c r="J16" s="158" t="e">
        <f t="shared" si="0"/>
        <v>#DIV/0!</v>
      </c>
      <c r="K16" s="58">
        <v>292</v>
      </c>
      <c r="L16" s="58">
        <v>775059</v>
      </c>
      <c r="M16" s="60"/>
    </row>
    <row r="17" spans="1:13" ht="41.25" thickTop="1">
      <c r="A17" s="24">
        <v>10</v>
      </c>
      <c r="B17" s="920" t="s">
        <v>2188</v>
      </c>
      <c r="C17" s="64" t="s">
        <v>2189</v>
      </c>
      <c r="D17" s="922" t="s">
        <v>2190</v>
      </c>
      <c r="E17" s="55" t="s">
        <v>128</v>
      </c>
      <c r="F17" s="54" t="s">
        <v>124</v>
      </c>
      <c r="G17" s="156">
        <v>2</v>
      </c>
      <c r="H17" s="157">
        <v>13863</v>
      </c>
      <c r="I17" s="58"/>
      <c r="J17" s="158" t="e">
        <f t="shared" si="0"/>
        <v>#DIV/0!</v>
      </c>
      <c r="K17" s="58">
        <v>219</v>
      </c>
      <c r="L17" s="58">
        <v>463000</v>
      </c>
      <c r="M17" s="60"/>
    </row>
    <row r="18" spans="1:13" ht="54">
      <c r="A18" s="24">
        <v>11</v>
      </c>
      <c r="B18" s="921"/>
      <c r="C18" s="64" t="s">
        <v>2191</v>
      </c>
      <c r="D18" s="923"/>
      <c r="E18" s="55"/>
      <c r="F18" s="54"/>
      <c r="G18" s="156"/>
      <c r="H18" s="157"/>
      <c r="I18" s="58"/>
      <c r="J18" s="145" t="e">
        <f t="shared" si="0"/>
        <v>#DIV/0!</v>
      </c>
      <c r="K18" s="58">
        <v>253</v>
      </c>
      <c r="L18" s="58">
        <v>564000</v>
      </c>
      <c r="M18" s="63"/>
    </row>
    <row r="19" spans="1:13" ht="27">
      <c r="A19" s="24">
        <v>12</v>
      </c>
      <c r="B19" s="155" t="s">
        <v>2192</v>
      </c>
      <c r="C19" s="64" t="s">
        <v>2193</v>
      </c>
      <c r="D19" s="55" t="s">
        <v>543</v>
      </c>
      <c r="E19" s="55" t="s">
        <v>117</v>
      </c>
      <c r="F19" s="54" t="s">
        <v>124</v>
      </c>
      <c r="G19" s="156">
        <v>6</v>
      </c>
      <c r="H19" s="157">
        <v>15917</v>
      </c>
      <c r="I19" s="58">
        <v>15917.16</v>
      </c>
      <c r="J19" s="158">
        <f t="shared" si="0"/>
        <v>0.99998994795553986</v>
      </c>
      <c r="K19" s="58" t="s">
        <v>2194</v>
      </c>
      <c r="L19" s="58">
        <v>1238850</v>
      </c>
      <c r="M19" s="60">
        <v>15917.16</v>
      </c>
    </row>
    <row r="20" spans="1:13" ht="24">
      <c r="A20" s="24">
        <v>13</v>
      </c>
      <c r="B20" s="159" t="s">
        <v>2195</v>
      </c>
      <c r="C20" s="54" t="s">
        <v>2179</v>
      </c>
      <c r="D20" s="55" t="s">
        <v>2196</v>
      </c>
      <c r="E20" s="55" t="s">
        <v>128</v>
      </c>
      <c r="F20" s="54" t="s">
        <v>124</v>
      </c>
      <c r="G20" s="156" t="s">
        <v>2197</v>
      </c>
      <c r="H20" s="157">
        <v>12195</v>
      </c>
      <c r="I20" s="58">
        <v>12789</v>
      </c>
      <c r="J20" s="158">
        <f t="shared" si="0"/>
        <v>0.95355383532723437</v>
      </c>
      <c r="K20" s="58">
        <v>288</v>
      </c>
      <c r="L20" s="58">
        <v>978000</v>
      </c>
      <c r="M20" s="157">
        <v>12195</v>
      </c>
    </row>
    <row r="21" spans="1:13" ht="27">
      <c r="A21" s="24">
        <v>14</v>
      </c>
      <c r="B21" s="155" t="s">
        <v>2198</v>
      </c>
      <c r="C21" s="64" t="s">
        <v>2199</v>
      </c>
      <c r="D21" s="55" t="s">
        <v>1047</v>
      </c>
      <c r="E21" s="55" t="s">
        <v>128</v>
      </c>
      <c r="F21" s="54" t="s">
        <v>124</v>
      </c>
      <c r="G21" s="156">
        <v>1</v>
      </c>
      <c r="H21" s="157">
        <v>5651</v>
      </c>
      <c r="I21" s="58"/>
      <c r="J21" s="158" t="e">
        <f t="shared" si="0"/>
        <v>#DIV/0!</v>
      </c>
      <c r="K21" s="58">
        <v>1620</v>
      </c>
      <c r="L21" s="58">
        <v>229000</v>
      </c>
      <c r="M21" s="60"/>
    </row>
    <row r="22" spans="1:13">
      <c r="A22" s="24">
        <v>15</v>
      </c>
      <c r="B22" s="155" t="s">
        <v>2200</v>
      </c>
      <c r="C22" s="54" t="s">
        <v>2201</v>
      </c>
      <c r="D22" s="55" t="s">
        <v>2190</v>
      </c>
      <c r="E22" s="55" t="s">
        <v>128</v>
      </c>
      <c r="F22" s="54" t="s">
        <v>124</v>
      </c>
      <c r="G22" s="156">
        <v>1</v>
      </c>
      <c r="H22" s="157">
        <v>786</v>
      </c>
      <c r="I22" s="58"/>
      <c r="J22" s="158" t="e">
        <v>#DIV/0!</v>
      </c>
      <c r="K22" s="58">
        <v>23</v>
      </c>
      <c r="L22" s="58">
        <v>42100</v>
      </c>
      <c r="M22" s="60"/>
    </row>
    <row r="23" spans="1:13">
      <c r="A23" s="65">
        <v>16</v>
      </c>
      <c r="B23" s="159" t="s">
        <v>2202</v>
      </c>
      <c r="C23" s="54" t="s">
        <v>2201</v>
      </c>
      <c r="D23" s="62" t="s">
        <v>2190</v>
      </c>
      <c r="E23" s="55" t="s">
        <v>128</v>
      </c>
      <c r="F23" s="54" t="s">
        <v>124</v>
      </c>
      <c r="G23" s="156">
        <v>1</v>
      </c>
      <c r="H23" s="157">
        <v>722</v>
      </c>
      <c r="I23" s="58"/>
      <c r="J23" s="145" t="e">
        <v>#DIV/0!</v>
      </c>
      <c r="K23" s="58">
        <v>25</v>
      </c>
      <c r="L23" s="58">
        <v>29700</v>
      </c>
      <c r="M23" s="63"/>
    </row>
    <row r="24" spans="1:13" ht="36">
      <c r="A24" s="65">
        <v>17</v>
      </c>
      <c r="B24" s="159" t="s">
        <v>2203</v>
      </c>
      <c r="C24" s="64" t="s">
        <v>2201</v>
      </c>
      <c r="D24" s="55" t="s">
        <v>2204</v>
      </c>
      <c r="E24" s="55" t="s">
        <v>128</v>
      </c>
      <c r="F24" s="54" t="s">
        <v>124</v>
      </c>
      <c r="G24" s="156">
        <v>1</v>
      </c>
      <c r="H24" s="157">
        <v>7541</v>
      </c>
      <c r="I24" s="58"/>
      <c r="J24" s="145" t="e">
        <v>#DIV/0!</v>
      </c>
      <c r="K24" s="58"/>
      <c r="L24" s="58">
        <v>527000</v>
      </c>
      <c r="M24" s="63"/>
    </row>
    <row r="25" spans="1:13" ht="24">
      <c r="A25" s="24">
        <v>18</v>
      </c>
      <c r="B25" s="159" t="s">
        <v>2205</v>
      </c>
      <c r="C25" s="54" t="s">
        <v>2206</v>
      </c>
      <c r="D25" s="55" t="s">
        <v>2207</v>
      </c>
      <c r="E25" s="55" t="s">
        <v>128</v>
      </c>
      <c r="F25" s="54" t="s">
        <v>949</v>
      </c>
      <c r="G25" s="156">
        <v>2</v>
      </c>
      <c r="H25" s="157">
        <v>1460</v>
      </c>
      <c r="I25" s="58"/>
      <c r="J25" s="145" t="e">
        <v>#VALUE!</v>
      </c>
      <c r="K25" s="58">
        <v>87</v>
      </c>
      <c r="L25" s="58">
        <v>58600</v>
      </c>
      <c r="M25" s="63"/>
    </row>
    <row r="26" spans="1:13">
      <c r="A26" s="24">
        <v>19</v>
      </c>
      <c r="B26" s="159" t="s">
        <v>2208</v>
      </c>
      <c r="C26" s="54" t="s">
        <v>2209</v>
      </c>
      <c r="D26" s="55" t="s">
        <v>2187</v>
      </c>
      <c r="E26" s="55" t="s">
        <v>128</v>
      </c>
      <c r="F26" s="54" t="s">
        <v>124</v>
      </c>
      <c r="G26" s="156">
        <v>1</v>
      </c>
      <c r="H26" s="157">
        <v>1090</v>
      </c>
      <c r="I26" s="58"/>
      <c r="J26" s="145" t="e">
        <v>#DIV/0!</v>
      </c>
      <c r="K26" s="58">
        <v>39</v>
      </c>
      <c r="L26" s="58">
        <v>67000</v>
      </c>
      <c r="M26" s="63"/>
    </row>
    <row r="27" spans="1:13" ht="24">
      <c r="A27" s="24">
        <v>20</v>
      </c>
      <c r="B27" s="159" t="s">
        <v>2210</v>
      </c>
      <c r="C27" s="54" t="s">
        <v>2211</v>
      </c>
      <c r="D27" s="55" t="s">
        <v>2190</v>
      </c>
      <c r="E27" s="55" t="s">
        <v>128</v>
      </c>
      <c r="F27" s="54" t="s">
        <v>452</v>
      </c>
      <c r="G27" s="156">
        <v>2</v>
      </c>
      <c r="H27" s="157">
        <v>2192</v>
      </c>
      <c r="I27" s="58"/>
      <c r="J27" s="158" t="e">
        <v>#VALUE!</v>
      </c>
      <c r="K27" s="58">
        <v>50</v>
      </c>
      <c r="L27" s="58">
        <v>168000</v>
      </c>
      <c r="M27" s="63"/>
    </row>
    <row r="28" spans="1:13" ht="24">
      <c r="A28" s="24">
        <v>21</v>
      </c>
      <c r="B28" s="159" t="s">
        <v>2212</v>
      </c>
      <c r="C28" s="54" t="s">
        <v>2213</v>
      </c>
      <c r="D28" s="64" t="s">
        <v>2214</v>
      </c>
      <c r="E28" s="55" t="s">
        <v>128</v>
      </c>
      <c r="F28" s="54" t="s">
        <v>124</v>
      </c>
      <c r="G28" s="156">
        <v>3</v>
      </c>
      <c r="H28" s="157">
        <v>2726</v>
      </c>
      <c r="I28" s="58"/>
      <c r="J28" s="158" t="e">
        <v>#DIV/0!</v>
      </c>
      <c r="K28" s="58">
        <v>63</v>
      </c>
      <c r="L28" s="58">
        <v>162700</v>
      </c>
      <c r="M28" s="63"/>
    </row>
    <row r="29" spans="1:13" ht="24">
      <c r="A29" s="24">
        <v>22</v>
      </c>
      <c r="B29" s="159" t="s">
        <v>2215</v>
      </c>
      <c r="C29" s="54" t="s">
        <v>2213</v>
      </c>
      <c r="D29" s="64" t="s">
        <v>2216</v>
      </c>
      <c r="E29" s="55" t="s">
        <v>128</v>
      </c>
      <c r="F29" s="54" t="s">
        <v>124</v>
      </c>
      <c r="G29" s="156">
        <v>2</v>
      </c>
      <c r="H29" s="157">
        <v>1361</v>
      </c>
      <c r="I29" s="58"/>
      <c r="J29" s="145" t="e">
        <v>#DIV/0!</v>
      </c>
      <c r="K29" s="58">
        <v>54</v>
      </c>
      <c r="L29" s="58">
        <v>82000</v>
      </c>
      <c r="M29" s="63"/>
    </row>
    <row r="30" spans="1:13">
      <c r="A30" s="24">
        <v>23</v>
      </c>
      <c r="B30" s="155" t="s">
        <v>2217</v>
      </c>
      <c r="C30" s="54" t="s">
        <v>2218</v>
      </c>
      <c r="D30" s="55" t="s">
        <v>643</v>
      </c>
      <c r="E30" s="55" t="s">
        <v>128</v>
      </c>
      <c r="F30" s="54" t="s">
        <v>124</v>
      </c>
      <c r="G30" s="156">
        <v>3</v>
      </c>
      <c r="H30" s="157">
        <v>1290</v>
      </c>
      <c r="I30" s="58" t="s">
        <v>1340</v>
      </c>
      <c r="J30" s="158" t="e">
        <f t="shared" ref="J30:J37" si="1">H30/I30</f>
        <v>#VALUE!</v>
      </c>
      <c r="K30" s="58">
        <v>63</v>
      </c>
      <c r="L30" s="58">
        <v>79200</v>
      </c>
      <c r="M30" s="60"/>
    </row>
    <row r="31" spans="1:13">
      <c r="A31" s="24">
        <v>24</v>
      </c>
      <c r="B31" s="155" t="s">
        <v>2219</v>
      </c>
      <c r="C31" s="54" t="s">
        <v>2218</v>
      </c>
      <c r="D31" s="55" t="s">
        <v>543</v>
      </c>
      <c r="E31" s="55" t="s">
        <v>117</v>
      </c>
      <c r="F31" s="54" t="s">
        <v>124</v>
      </c>
      <c r="G31" s="156">
        <v>3</v>
      </c>
      <c r="H31" s="157">
        <v>11083</v>
      </c>
      <c r="I31" s="58">
        <v>11083</v>
      </c>
      <c r="J31" s="158">
        <f t="shared" si="1"/>
        <v>1</v>
      </c>
      <c r="K31" s="58">
        <v>642</v>
      </c>
      <c r="L31" s="58">
        <v>731400</v>
      </c>
      <c r="M31" s="60">
        <v>11083</v>
      </c>
    </row>
    <row r="32" spans="1:13" ht="24">
      <c r="A32" s="24">
        <v>25</v>
      </c>
      <c r="B32" s="159" t="s">
        <v>2220</v>
      </c>
      <c r="C32" s="117" t="s">
        <v>2221</v>
      </c>
      <c r="D32" s="55" t="s">
        <v>2190</v>
      </c>
      <c r="E32" s="55" t="s">
        <v>128</v>
      </c>
      <c r="F32" s="54" t="s">
        <v>124</v>
      </c>
      <c r="G32" s="156">
        <v>3</v>
      </c>
      <c r="H32" s="157">
        <v>3616</v>
      </c>
      <c r="I32" s="58"/>
      <c r="J32" s="158" t="e">
        <f t="shared" si="1"/>
        <v>#DIV/0!</v>
      </c>
      <c r="K32" s="58">
        <v>134</v>
      </c>
      <c r="L32" s="58">
        <v>262400</v>
      </c>
      <c r="M32" s="746" t="s">
        <v>2222</v>
      </c>
    </row>
    <row r="33" spans="1:13" ht="24">
      <c r="A33" s="65">
        <v>26</v>
      </c>
      <c r="B33" s="159" t="s">
        <v>2223</v>
      </c>
      <c r="C33" s="117" t="s">
        <v>2221</v>
      </c>
      <c r="D33" s="55" t="s">
        <v>1894</v>
      </c>
      <c r="E33" s="55" t="s">
        <v>117</v>
      </c>
      <c r="F33" s="54" t="s">
        <v>124</v>
      </c>
      <c r="G33" s="156">
        <v>2</v>
      </c>
      <c r="H33" s="157">
        <v>10078</v>
      </c>
      <c r="I33" s="58">
        <v>20156</v>
      </c>
      <c r="J33" s="145">
        <f t="shared" si="1"/>
        <v>0.5</v>
      </c>
      <c r="K33" s="58">
        <v>950</v>
      </c>
      <c r="L33" s="58">
        <v>1697000</v>
      </c>
      <c r="M33" s="63">
        <v>20156</v>
      </c>
    </row>
    <row r="34" spans="1:13" ht="24">
      <c r="A34" s="65">
        <v>27</v>
      </c>
      <c r="B34" s="159" t="s">
        <v>2223</v>
      </c>
      <c r="C34" s="117" t="s">
        <v>2221</v>
      </c>
      <c r="D34" s="55" t="s">
        <v>1337</v>
      </c>
      <c r="E34" s="55" t="s">
        <v>128</v>
      </c>
      <c r="F34" s="54" t="s">
        <v>124</v>
      </c>
      <c r="G34" s="156">
        <v>3</v>
      </c>
      <c r="H34" s="157">
        <v>12371</v>
      </c>
      <c r="I34" s="58"/>
      <c r="J34" s="145" t="e">
        <f t="shared" si="1"/>
        <v>#DIV/0!</v>
      </c>
      <c r="K34" s="58">
        <v>950</v>
      </c>
      <c r="L34" s="58">
        <v>1565000</v>
      </c>
      <c r="M34" s="63"/>
    </row>
    <row r="35" spans="1:13">
      <c r="A35" s="24">
        <v>28</v>
      </c>
      <c r="B35" s="159" t="s">
        <v>2224</v>
      </c>
      <c r="C35" s="117" t="s">
        <v>2221</v>
      </c>
      <c r="D35" s="55" t="s">
        <v>2225</v>
      </c>
      <c r="E35" s="55" t="s">
        <v>128</v>
      </c>
      <c r="F35" s="54" t="s">
        <v>124</v>
      </c>
      <c r="G35" s="156">
        <v>8</v>
      </c>
      <c r="H35" s="157">
        <v>9673</v>
      </c>
      <c r="I35" s="58">
        <v>9979</v>
      </c>
      <c r="J35" s="145">
        <f t="shared" si="1"/>
        <v>0.96933560477001701</v>
      </c>
      <c r="K35" s="58">
        <v>359</v>
      </c>
      <c r="L35" s="58">
        <v>710000</v>
      </c>
      <c r="M35" s="157">
        <v>9673</v>
      </c>
    </row>
    <row r="36" spans="1:13">
      <c r="A36" s="24">
        <v>29</v>
      </c>
      <c r="B36" s="155" t="s">
        <v>2226</v>
      </c>
      <c r="C36" s="54" t="s">
        <v>2227</v>
      </c>
      <c r="D36" s="55" t="s">
        <v>543</v>
      </c>
      <c r="E36" s="55" t="s">
        <v>117</v>
      </c>
      <c r="F36" s="54" t="s">
        <v>124</v>
      </c>
      <c r="G36" s="156">
        <v>4</v>
      </c>
      <c r="H36" s="157">
        <v>90870</v>
      </c>
      <c r="I36" s="58">
        <v>90870</v>
      </c>
      <c r="J36" s="158">
        <f t="shared" si="1"/>
        <v>1</v>
      </c>
      <c r="K36" s="58">
        <v>2100</v>
      </c>
      <c r="L36" s="58">
        <v>6932700</v>
      </c>
      <c r="M36" s="60">
        <v>90870</v>
      </c>
    </row>
    <row r="37" spans="1:13">
      <c r="A37" s="24">
        <v>30</v>
      </c>
      <c r="B37" s="155" t="s">
        <v>2228</v>
      </c>
      <c r="C37" s="54" t="s">
        <v>2227</v>
      </c>
      <c r="D37" s="55" t="s">
        <v>2216</v>
      </c>
      <c r="E37" s="55" t="s">
        <v>128</v>
      </c>
      <c r="F37" s="54" t="s">
        <v>124</v>
      </c>
      <c r="G37" s="156">
        <v>2</v>
      </c>
      <c r="H37" s="157">
        <v>3865</v>
      </c>
      <c r="I37" s="58" t="s">
        <v>2229</v>
      </c>
      <c r="J37" s="158" t="e">
        <f t="shared" si="1"/>
        <v>#VALUE!</v>
      </c>
      <c r="K37" s="58">
        <v>73</v>
      </c>
      <c r="L37" s="58">
        <v>264000</v>
      </c>
      <c r="M37" s="60"/>
    </row>
    <row r="38" spans="1:13">
      <c r="A38" s="24">
        <v>31</v>
      </c>
      <c r="B38" s="159" t="s">
        <v>2230</v>
      </c>
      <c r="C38" s="64" t="s">
        <v>2227</v>
      </c>
      <c r="D38" s="55" t="s">
        <v>2216</v>
      </c>
      <c r="E38" s="55" t="s">
        <v>128</v>
      </c>
      <c r="F38" s="54" t="s">
        <v>124</v>
      </c>
      <c r="G38" s="156">
        <v>2</v>
      </c>
      <c r="H38" s="157">
        <v>4502</v>
      </c>
      <c r="I38" s="58" t="s">
        <v>2229</v>
      </c>
      <c r="J38" s="145" t="e">
        <v>#DIV/0!</v>
      </c>
      <c r="K38" s="58">
        <v>92</v>
      </c>
      <c r="L38" s="58">
        <v>311000</v>
      </c>
      <c r="M38" s="63"/>
    </row>
    <row r="39" spans="1:13" ht="27">
      <c r="A39" s="24">
        <v>32</v>
      </c>
      <c r="B39" s="155" t="s">
        <v>2231</v>
      </c>
      <c r="C39" s="64" t="s">
        <v>2232</v>
      </c>
      <c r="D39" s="55" t="s">
        <v>2233</v>
      </c>
      <c r="E39" s="55" t="s">
        <v>128</v>
      </c>
      <c r="F39" s="54" t="s">
        <v>124</v>
      </c>
      <c r="G39" s="156">
        <v>3</v>
      </c>
      <c r="H39" s="157">
        <v>59030</v>
      </c>
      <c r="I39" s="92" t="s">
        <v>586</v>
      </c>
      <c r="J39" s="158" t="e">
        <f>H39/I39</f>
        <v>#VALUE!</v>
      </c>
      <c r="K39" s="58">
        <v>2334</v>
      </c>
      <c r="L39" s="58">
        <v>3120600</v>
      </c>
      <c r="M39" s="60"/>
    </row>
    <row r="40" spans="1:13" ht="24">
      <c r="A40" s="24">
        <v>33</v>
      </c>
      <c r="B40" s="159" t="s">
        <v>2234</v>
      </c>
      <c r="C40" s="54" t="s">
        <v>2235</v>
      </c>
      <c r="D40" s="62" t="s">
        <v>543</v>
      </c>
      <c r="E40" s="55" t="s">
        <v>117</v>
      </c>
      <c r="F40" s="54" t="s">
        <v>124</v>
      </c>
      <c r="G40" s="156">
        <v>3</v>
      </c>
      <c r="H40" s="157">
        <v>333757</v>
      </c>
      <c r="I40" s="58">
        <v>333757</v>
      </c>
      <c r="J40" s="145">
        <v>1</v>
      </c>
      <c r="K40" s="58">
        <v>6150</v>
      </c>
      <c r="L40" s="58">
        <v>42306000</v>
      </c>
      <c r="M40" s="63">
        <v>333757</v>
      </c>
    </row>
    <row r="41" spans="1:13" ht="24">
      <c r="A41" s="24">
        <v>34</v>
      </c>
      <c r="B41" s="159" t="s">
        <v>2236</v>
      </c>
      <c r="C41" s="54" t="s">
        <v>2235</v>
      </c>
      <c r="D41" s="55" t="s">
        <v>543</v>
      </c>
      <c r="E41" s="55" t="s">
        <v>117</v>
      </c>
      <c r="F41" s="54" t="s">
        <v>124</v>
      </c>
      <c r="G41" s="156">
        <v>3</v>
      </c>
      <c r="H41" s="157">
        <v>188387</v>
      </c>
      <c r="I41" s="58">
        <v>188387</v>
      </c>
      <c r="J41" s="145">
        <v>1</v>
      </c>
      <c r="K41" s="58">
        <v>2900</v>
      </c>
      <c r="L41" s="58">
        <v>18576400</v>
      </c>
      <c r="M41" s="63">
        <v>188387</v>
      </c>
    </row>
    <row r="42" spans="1:13" ht="94.5">
      <c r="A42" s="24">
        <v>35</v>
      </c>
      <c r="B42" s="159" t="s">
        <v>2237</v>
      </c>
      <c r="C42" s="54" t="s">
        <v>2235</v>
      </c>
      <c r="D42" s="55" t="s">
        <v>543</v>
      </c>
      <c r="E42" s="55" t="s">
        <v>117</v>
      </c>
      <c r="F42" s="54" t="s">
        <v>124</v>
      </c>
      <c r="G42" s="156">
        <v>2</v>
      </c>
      <c r="H42" s="157">
        <v>43060</v>
      </c>
      <c r="I42" s="58">
        <v>43060</v>
      </c>
      <c r="J42" s="145">
        <v>1</v>
      </c>
      <c r="K42" s="290" t="s">
        <v>2238</v>
      </c>
      <c r="L42" s="58">
        <v>4758000</v>
      </c>
      <c r="M42" s="63">
        <v>43060</v>
      </c>
    </row>
    <row r="43" spans="1:13">
      <c r="A43" s="65">
        <v>36</v>
      </c>
      <c r="B43" s="159" t="s">
        <v>2239</v>
      </c>
      <c r="C43" s="54" t="s">
        <v>2232</v>
      </c>
      <c r="D43" s="55" t="s">
        <v>1894</v>
      </c>
      <c r="E43" s="55" t="s">
        <v>117</v>
      </c>
      <c r="F43" s="54" t="s">
        <v>124</v>
      </c>
      <c r="G43" s="156">
        <v>6</v>
      </c>
      <c r="H43" s="157">
        <v>3074</v>
      </c>
      <c r="I43" s="58">
        <v>3074</v>
      </c>
      <c r="J43" s="145">
        <v>1</v>
      </c>
      <c r="K43" s="58">
        <v>168</v>
      </c>
      <c r="L43" s="58">
        <v>281000</v>
      </c>
      <c r="M43" s="63">
        <v>3074</v>
      </c>
    </row>
    <row r="44" spans="1:13">
      <c r="A44" s="65">
        <v>37</v>
      </c>
      <c r="B44" s="159" t="s">
        <v>2240</v>
      </c>
      <c r="C44" s="54" t="s">
        <v>2232</v>
      </c>
      <c r="D44" s="55" t="s">
        <v>1894</v>
      </c>
      <c r="E44" s="55" t="s">
        <v>117</v>
      </c>
      <c r="F44" s="54" t="s">
        <v>124</v>
      </c>
      <c r="G44" s="156">
        <v>6</v>
      </c>
      <c r="H44" s="157">
        <v>7105</v>
      </c>
      <c r="I44" s="58">
        <v>7105</v>
      </c>
      <c r="J44" s="158">
        <v>1</v>
      </c>
      <c r="K44" s="58">
        <v>175</v>
      </c>
      <c r="L44" s="58">
        <v>651000</v>
      </c>
      <c r="M44" s="63">
        <v>7105</v>
      </c>
    </row>
    <row r="45" spans="1:13">
      <c r="A45" s="24">
        <v>38</v>
      </c>
      <c r="B45" s="159" t="s">
        <v>2241</v>
      </c>
      <c r="C45" s="54" t="s">
        <v>2232</v>
      </c>
      <c r="D45" s="64" t="s">
        <v>1894</v>
      </c>
      <c r="E45" s="55" t="s">
        <v>117</v>
      </c>
      <c r="F45" s="54" t="s">
        <v>124</v>
      </c>
      <c r="G45" s="156">
        <v>3</v>
      </c>
      <c r="H45" s="157">
        <v>1162</v>
      </c>
      <c r="I45" s="58">
        <v>1162</v>
      </c>
      <c r="J45" s="158">
        <v>1</v>
      </c>
      <c r="K45" s="58">
        <v>32</v>
      </c>
      <c r="L45" s="58">
        <v>106200</v>
      </c>
      <c r="M45" s="63">
        <v>1162</v>
      </c>
    </row>
    <row r="46" spans="1:13">
      <c r="A46" s="24">
        <v>39</v>
      </c>
      <c r="B46" s="159" t="s">
        <v>2242</v>
      </c>
      <c r="C46" s="54" t="s">
        <v>2232</v>
      </c>
      <c r="D46" s="64" t="s">
        <v>1894</v>
      </c>
      <c r="E46" s="55" t="s">
        <v>117</v>
      </c>
      <c r="F46" s="54" t="s">
        <v>124</v>
      </c>
      <c r="G46" s="156">
        <v>3</v>
      </c>
      <c r="H46" s="157">
        <v>1266</v>
      </c>
      <c r="I46" s="58">
        <v>1266</v>
      </c>
      <c r="J46" s="145">
        <v>1</v>
      </c>
      <c r="K46" s="58">
        <v>38</v>
      </c>
      <c r="L46" s="58">
        <v>114000</v>
      </c>
      <c r="M46" s="63">
        <v>1266</v>
      </c>
    </row>
    <row r="47" spans="1:13">
      <c r="A47" s="24">
        <v>40</v>
      </c>
      <c r="B47" s="62" t="s">
        <v>2243</v>
      </c>
      <c r="C47" s="62" t="s">
        <v>2244</v>
      </c>
      <c r="D47" s="62" t="s">
        <v>458</v>
      </c>
      <c r="E47" s="66" t="s">
        <v>128</v>
      </c>
      <c r="F47" s="66" t="s">
        <v>124</v>
      </c>
      <c r="G47" s="67">
        <v>4</v>
      </c>
      <c r="H47" s="68">
        <v>17094</v>
      </c>
      <c r="I47" s="69">
        <v>17226</v>
      </c>
      <c r="J47" s="158">
        <v>0.9923371647509579</v>
      </c>
      <c r="K47" s="58">
        <v>620</v>
      </c>
      <c r="L47" s="58">
        <v>1055000</v>
      </c>
      <c r="M47" s="68">
        <v>17094</v>
      </c>
    </row>
    <row r="48" spans="1:13">
      <c r="A48" s="24">
        <v>41</v>
      </c>
      <c r="B48" s="62" t="s">
        <v>2245</v>
      </c>
      <c r="C48" s="62" t="s">
        <v>2246</v>
      </c>
      <c r="D48" s="62" t="s">
        <v>2247</v>
      </c>
      <c r="E48" s="66" t="s">
        <v>128</v>
      </c>
      <c r="F48" s="66" t="s">
        <v>452</v>
      </c>
      <c r="G48" s="67">
        <v>5</v>
      </c>
      <c r="H48" s="68">
        <v>2073</v>
      </c>
      <c r="I48" s="69">
        <v>2125</v>
      </c>
      <c r="J48" s="158">
        <v>0.97552941176470587</v>
      </c>
      <c r="K48" s="58">
        <v>138</v>
      </c>
      <c r="L48" s="58">
        <v>115000</v>
      </c>
      <c r="M48" s="68">
        <v>2073</v>
      </c>
    </row>
    <row r="49" spans="1:13">
      <c r="A49" s="24">
        <v>42</v>
      </c>
      <c r="B49" s="155" t="s">
        <v>2248</v>
      </c>
      <c r="C49" s="54" t="s">
        <v>2249</v>
      </c>
      <c r="D49" s="55" t="s">
        <v>1894</v>
      </c>
      <c r="E49" s="55" t="s">
        <v>117</v>
      </c>
      <c r="F49" s="54" t="s">
        <v>124</v>
      </c>
      <c r="G49" s="156">
        <v>5</v>
      </c>
      <c r="H49" s="157">
        <v>39020</v>
      </c>
      <c r="I49" s="58">
        <v>39020</v>
      </c>
      <c r="J49" s="158">
        <f t="shared" ref="J49:J54" si="2">H49/I49</f>
        <v>1</v>
      </c>
      <c r="K49" s="58">
        <v>700</v>
      </c>
      <c r="L49" s="58">
        <v>3136000</v>
      </c>
      <c r="M49" s="60">
        <v>39020</v>
      </c>
    </row>
    <row r="50" spans="1:13" ht="24">
      <c r="A50" s="24">
        <v>43</v>
      </c>
      <c r="B50" s="159" t="s">
        <v>2250</v>
      </c>
      <c r="C50" s="54" t="s">
        <v>2249</v>
      </c>
      <c r="D50" s="62" t="s">
        <v>1894</v>
      </c>
      <c r="E50" s="55" t="s">
        <v>2251</v>
      </c>
      <c r="F50" s="54" t="s">
        <v>124</v>
      </c>
      <c r="G50" s="156">
        <v>4</v>
      </c>
      <c r="H50" s="157">
        <v>47838</v>
      </c>
      <c r="I50" s="58">
        <v>47838</v>
      </c>
      <c r="J50" s="145">
        <f t="shared" si="2"/>
        <v>1</v>
      </c>
      <c r="K50" s="58">
        <v>500</v>
      </c>
      <c r="L50" s="58">
        <v>3861000</v>
      </c>
      <c r="M50" s="63">
        <v>47838</v>
      </c>
    </row>
    <row r="51" spans="1:13" ht="27">
      <c r="A51" s="24">
        <v>44</v>
      </c>
      <c r="B51" s="159" t="s">
        <v>2252</v>
      </c>
      <c r="C51" s="64" t="s">
        <v>2249</v>
      </c>
      <c r="D51" s="55" t="s">
        <v>806</v>
      </c>
      <c r="E51" s="55" t="s">
        <v>128</v>
      </c>
      <c r="F51" s="54" t="s">
        <v>124</v>
      </c>
      <c r="G51" s="156">
        <v>6</v>
      </c>
      <c r="H51" s="157">
        <v>33889</v>
      </c>
      <c r="I51" s="732" t="s">
        <v>2253</v>
      </c>
      <c r="J51" s="145" t="e">
        <f t="shared" si="2"/>
        <v>#VALUE!</v>
      </c>
      <c r="K51" s="58">
        <v>700</v>
      </c>
      <c r="L51" s="58">
        <v>2309000</v>
      </c>
      <c r="M51" s="63"/>
    </row>
    <row r="52" spans="1:13" ht="24">
      <c r="A52" s="24">
        <v>45</v>
      </c>
      <c r="B52" s="159" t="s">
        <v>2254</v>
      </c>
      <c r="C52" s="54" t="s">
        <v>2249</v>
      </c>
      <c r="D52" s="55" t="s">
        <v>1894</v>
      </c>
      <c r="E52" s="55" t="s">
        <v>117</v>
      </c>
      <c r="F52" s="54" t="s">
        <v>124</v>
      </c>
      <c r="G52" s="156">
        <v>4</v>
      </c>
      <c r="H52" s="157">
        <v>90551</v>
      </c>
      <c r="I52" s="58">
        <v>90551</v>
      </c>
      <c r="J52" s="145">
        <f t="shared" si="2"/>
        <v>1</v>
      </c>
      <c r="K52" s="58">
        <v>1150</v>
      </c>
      <c r="L52" s="58">
        <v>8198000</v>
      </c>
      <c r="M52" s="63">
        <v>90551</v>
      </c>
    </row>
    <row r="53" spans="1:13" ht="24">
      <c r="A53" s="65">
        <v>46</v>
      </c>
      <c r="B53" s="159" t="s">
        <v>2255</v>
      </c>
      <c r="C53" s="54" t="s">
        <v>2256</v>
      </c>
      <c r="D53" s="55" t="s">
        <v>1894</v>
      </c>
      <c r="E53" s="55" t="s">
        <v>117</v>
      </c>
      <c r="F53" s="54" t="s">
        <v>124</v>
      </c>
      <c r="G53" s="156">
        <v>2</v>
      </c>
      <c r="H53" s="157">
        <v>35985</v>
      </c>
      <c r="I53" s="58">
        <v>35985</v>
      </c>
      <c r="J53" s="145">
        <f t="shared" si="2"/>
        <v>1</v>
      </c>
      <c r="K53" s="58" t="s">
        <v>2257</v>
      </c>
      <c r="L53" s="58">
        <v>3131100</v>
      </c>
      <c r="M53" s="63">
        <v>35985</v>
      </c>
    </row>
    <row r="54" spans="1:13" ht="27">
      <c r="A54" s="65">
        <v>47</v>
      </c>
      <c r="B54" s="159" t="s">
        <v>2258</v>
      </c>
      <c r="C54" s="64" t="s">
        <v>2259</v>
      </c>
      <c r="D54" s="179" t="s">
        <v>806</v>
      </c>
      <c r="E54" s="179" t="s">
        <v>128</v>
      </c>
      <c r="F54" s="64" t="s">
        <v>124</v>
      </c>
      <c r="G54" s="747">
        <v>6</v>
      </c>
      <c r="H54" s="748">
        <v>185078</v>
      </c>
      <c r="I54" s="58">
        <v>202850</v>
      </c>
      <c r="J54" s="158">
        <f t="shared" si="2"/>
        <v>0.91238846438254873</v>
      </c>
      <c r="K54" s="749">
        <v>6054</v>
      </c>
      <c r="L54" s="91">
        <v>11632300</v>
      </c>
      <c r="M54" s="60">
        <f>H54</f>
        <v>185078</v>
      </c>
    </row>
    <row r="55" spans="1:13" ht="24">
      <c r="A55" s="24">
        <v>48</v>
      </c>
      <c r="B55" s="159" t="s">
        <v>2260</v>
      </c>
      <c r="C55" s="54" t="s">
        <v>2259</v>
      </c>
      <c r="D55" s="55" t="s">
        <v>2261</v>
      </c>
      <c r="E55" s="55" t="s">
        <v>128</v>
      </c>
      <c r="F55" s="54" t="s">
        <v>124</v>
      </c>
      <c r="G55" s="156">
        <v>3</v>
      </c>
      <c r="H55" s="157">
        <v>787</v>
      </c>
      <c r="I55" s="58" t="s">
        <v>2262</v>
      </c>
      <c r="J55" s="145" t="e">
        <f>H55/I55</f>
        <v>#VALUE!</v>
      </c>
      <c r="K55" s="58">
        <v>40</v>
      </c>
      <c r="L55" s="58">
        <v>35300</v>
      </c>
      <c r="M55" s="63"/>
    </row>
    <row r="56" spans="1:13" ht="24">
      <c r="A56" s="24">
        <v>49</v>
      </c>
      <c r="B56" s="159" t="s">
        <v>2263</v>
      </c>
      <c r="C56" s="54" t="s">
        <v>420</v>
      </c>
      <c r="D56" s="55" t="s">
        <v>876</v>
      </c>
      <c r="E56" s="55" t="s">
        <v>128</v>
      </c>
      <c r="F56" s="54" t="s">
        <v>124</v>
      </c>
      <c r="G56" s="156">
        <v>3</v>
      </c>
      <c r="H56" s="157">
        <v>8871</v>
      </c>
      <c r="I56" s="58"/>
      <c r="J56" s="158" t="e">
        <v>#DIV/0!</v>
      </c>
      <c r="K56" s="58">
        <v>187</v>
      </c>
      <c r="L56" s="58">
        <v>533023</v>
      </c>
      <c r="M56" s="60"/>
    </row>
    <row r="57" spans="1:13" ht="36">
      <c r="A57" s="24">
        <v>50</v>
      </c>
      <c r="B57" s="159" t="s">
        <v>2264</v>
      </c>
      <c r="C57" s="54" t="s">
        <v>420</v>
      </c>
      <c r="D57" s="62" t="s">
        <v>1091</v>
      </c>
      <c r="E57" s="55" t="s">
        <v>128</v>
      </c>
      <c r="F57" s="54" t="s">
        <v>124</v>
      </c>
      <c r="G57" s="156">
        <v>4</v>
      </c>
      <c r="H57" s="157">
        <v>7896</v>
      </c>
      <c r="I57" s="58"/>
      <c r="J57" s="145" t="e">
        <v>#DIV/0!</v>
      </c>
      <c r="K57" s="58">
        <v>262</v>
      </c>
      <c r="L57" s="58">
        <v>444440</v>
      </c>
      <c r="M57" s="63"/>
    </row>
    <row r="58" spans="1:13" ht="24">
      <c r="A58" s="24">
        <v>51</v>
      </c>
      <c r="B58" s="159" t="s">
        <v>2265</v>
      </c>
      <c r="C58" s="64" t="s">
        <v>420</v>
      </c>
      <c r="D58" s="55" t="s">
        <v>458</v>
      </c>
      <c r="E58" s="55" t="s">
        <v>128</v>
      </c>
      <c r="F58" s="54" t="s">
        <v>124</v>
      </c>
      <c r="G58" s="156">
        <v>2</v>
      </c>
      <c r="H58" s="157">
        <v>1240</v>
      </c>
      <c r="I58" s="58"/>
      <c r="J58" s="145" t="e">
        <v>#DIV/0!</v>
      </c>
      <c r="K58" s="58">
        <v>62</v>
      </c>
      <c r="L58" s="58">
        <v>47520</v>
      </c>
      <c r="M58" s="63"/>
    </row>
    <row r="59" spans="1:13" ht="24">
      <c r="A59" s="24">
        <v>52</v>
      </c>
      <c r="B59" s="159" t="s">
        <v>2266</v>
      </c>
      <c r="C59" s="64" t="s">
        <v>420</v>
      </c>
      <c r="D59" s="55" t="s">
        <v>778</v>
      </c>
      <c r="E59" s="55" t="s">
        <v>128</v>
      </c>
      <c r="F59" s="54" t="s">
        <v>124</v>
      </c>
      <c r="G59" s="156">
        <v>3</v>
      </c>
      <c r="H59" s="157">
        <v>9734</v>
      </c>
      <c r="I59" s="58"/>
      <c r="J59" s="145" t="e">
        <f t="shared" ref="J59:J122" si="3">H59/I59</f>
        <v>#DIV/0!</v>
      </c>
      <c r="K59" s="58">
        <v>165</v>
      </c>
      <c r="L59" s="58">
        <v>603315</v>
      </c>
      <c r="M59" s="63"/>
    </row>
    <row r="60" spans="1:13" ht="24">
      <c r="A60" s="24">
        <v>53</v>
      </c>
      <c r="B60" s="159" t="s">
        <v>2267</v>
      </c>
      <c r="C60" s="64" t="s">
        <v>420</v>
      </c>
      <c r="D60" s="55" t="s">
        <v>458</v>
      </c>
      <c r="E60" s="55" t="s">
        <v>128</v>
      </c>
      <c r="F60" s="54" t="s">
        <v>124</v>
      </c>
      <c r="G60" s="156">
        <v>2</v>
      </c>
      <c r="H60" s="157">
        <v>3899</v>
      </c>
      <c r="I60" s="58"/>
      <c r="J60" s="145" t="e">
        <f t="shared" si="3"/>
        <v>#DIV/0!</v>
      </c>
      <c r="K60" s="58">
        <v>55</v>
      </c>
      <c r="L60" s="58">
        <v>233478</v>
      </c>
      <c r="M60" s="63"/>
    </row>
    <row r="61" spans="1:13" ht="24">
      <c r="A61" s="24">
        <v>54</v>
      </c>
      <c r="B61" s="159" t="s">
        <v>2268</v>
      </c>
      <c r="C61" s="64" t="s">
        <v>420</v>
      </c>
      <c r="D61" s="55" t="s">
        <v>778</v>
      </c>
      <c r="E61" s="55" t="s">
        <v>128</v>
      </c>
      <c r="F61" s="54" t="s">
        <v>124</v>
      </c>
      <c r="G61" s="156">
        <v>2</v>
      </c>
      <c r="H61" s="157">
        <v>3263</v>
      </c>
      <c r="I61" s="58"/>
      <c r="J61" s="158" t="e">
        <f t="shared" si="3"/>
        <v>#DIV/0!</v>
      </c>
      <c r="K61" s="58">
        <v>67</v>
      </c>
      <c r="L61" s="58">
        <v>191138</v>
      </c>
      <c r="M61" s="63"/>
    </row>
    <row r="62" spans="1:13" ht="24">
      <c r="A62" s="24">
        <v>55</v>
      </c>
      <c r="B62" s="159" t="s">
        <v>2269</v>
      </c>
      <c r="C62" s="64" t="s">
        <v>420</v>
      </c>
      <c r="D62" s="55" t="s">
        <v>778</v>
      </c>
      <c r="E62" s="55" t="s">
        <v>128</v>
      </c>
      <c r="F62" s="54" t="s">
        <v>124</v>
      </c>
      <c r="G62" s="156">
        <v>2</v>
      </c>
      <c r="H62" s="157">
        <v>3662</v>
      </c>
      <c r="I62" s="58"/>
      <c r="J62" s="158" t="e">
        <f t="shared" si="3"/>
        <v>#DIV/0!</v>
      </c>
      <c r="K62" s="58">
        <v>66</v>
      </c>
      <c r="L62" s="58">
        <v>217870</v>
      </c>
      <c r="M62" s="63"/>
    </row>
    <row r="63" spans="1:13" ht="24">
      <c r="A63" s="65">
        <v>56</v>
      </c>
      <c r="B63" s="159" t="s">
        <v>2270</v>
      </c>
      <c r="C63" s="64" t="s">
        <v>420</v>
      </c>
      <c r="D63" s="55" t="s">
        <v>778</v>
      </c>
      <c r="E63" s="55" t="s">
        <v>128</v>
      </c>
      <c r="F63" s="54" t="s">
        <v>124</v>
      </c>
      <c r="G63" s="156">
        <v>2</v>
      </c>
      <c r="H63" s="157">
        <v>3644</v>
      </c>
      <c r="I63" s="58"/>
      <c r="J63" s="145" t="e">
        <f t="shared" si="3"/>
        <v>#DIV/0!</v>
      </c>
      <c r="K63" s="58">
        <v>69</v>
      </c>
      <c r="L63" s="58">
        <v>215825</v>
      </c>
      <c r="M63" s="63"/>
    </row>
    <row r="64" spans="1:13" ht="24">
      <c r="A64" s="65">
        <v>57</v>
      </c>
      <c r="B64" s="159" t="s">
        <v>2271</v>
      </c>
      <c r="C64" s="64" t="s">
        <v>420</v>
      </c>
      <c r="D64" s="55" t="s">
        <v>778</v>
      </c>
      <c r="E64" s="55" t="s">
        <v>128</v>
      </c>
      <c r="F64" s="54" t="s">
        <v>124</v>
      </c>
      <c r="G64" s="67">
        <v>3</v>
      </c>
      <c r="H64" s="68">
        <v>5284</v>
      </c>
      <c r="I64" s="69"/>
      <c r="J64" s="158" t="e">
        <f t="shared" si="3"/>
        <v>#DIV/0!</v>
      </c>
      <c r="K64" s="58">
        <v>87</v>
      </c>
      <c r="L64" s="58">
        <v>316550</v>
      </c>
      <c r="M64" s="63"/>
    </row>
    <row r="65" spans="1:13" ht="24">
      <c r="A65" s="24">
        <v>58</v>
      </c>
      <c r="B65" s="159" t="s">
        <v>2272</v>
      </c>
      <c r="C65" s="64" t="s">
        <v>420</v>
      </c>
      <c r="D65" s="55" t="s">
        <v>778</v>
      </c>
      <c r="E65" s="55" t="s">
        <v>128</v>
      </c>
      <c r="F65" s="54" t="s">
        <v>124</v>
      </c>
      <c r="G65" s="67">
        <v>2</v>
      </c>
      <c r="H65" s="68">
        <v>2012</v>
      </c>
      <c r="I65" s="69"/>
      <c r="J65" s="158" t="e">
        <f t="shared" si="3"/>
        <v>#DIV/0!</v>
      </c>
      <c r="K65" s="58">
        <v>54</v>
      </c>
      <c r="L65" s="58">
        <v>113544</v>
      </c>
      <c r="M65" s="63"/>
    </row>
    <row r="66" spans="1:13" ht="24">
      <c r="A66" s="24">
        <v>59</v>
      </c>
      <c r="B66" s="159" t="s">
        <v>2273</v>
      </c>
      <c r="C66" s="64" t="s">
        <v>420</v>
      </c>
      <c r="D66" s="55" t="s">
        <v>778</v>
      </c>
      <c r="E66" s="55" t="s">
        <v>128</v>
      </c>
      <c r="F66" s="54" t="s">
        <v>124</v>
      </c>
      <c r="G66" s="67">
        <v>2</v>
      </c>
      <c r="H66" s="68">
        <v>3444</v>
      </c>
      <c r="I66" s="69"/>
      <c r="J66" s="145" t="e">
        <f t="shared" si="3"/>
        <v>#DIV/0!</v>
      </c>
      <c r="K66" s="58">
        <v>58</v>
      </c>
      <c r="L66" s="58">
        <v>205855</v>
      </c>
      <c r="M66" s="63"/>
    </row>
    <row r="67" spans="1:13" ht="24">
      <c r="A67" s="24">
        <v>60</v>
      </c>
      <c r="B67" s="159" t="s">
        <v>2274</v>
      </c>
      <c r="C67" s="64" t="s">
        <v>420</v>
      </c>
      <c r="D67" s="55" t="s">
        <v>778</v>
      </c>
      <c r="E67" s="55" t="s">
        <v>128</v>
      </c>
      <c r="F67" s="54" t="s">
        <v>124</v>
      </c>
      <c r="G67" s="67">
        <v>2</v>
      </c>
      <c r="H67" s="68">
        <v>1594</v>
      </c>
      <c r="I67" s="69"/>
      <c r="J67" s="145" t="e">
        <f t="shared" si="3"/>
        <v>#DIV/0!</v>
      </c>
      <c r="K67" s="58">
        <v>51</v>
      </c>
      <c r="L67" s="58">
        <v>87377</v>
      </c>
      <c r="M67" s="63"/>
    </row>
    <row r="68" spans="1:13" ht="24">
      <c r="A68" s="24">
        <v>61</v>
      </c>
      <c r="B68" s="159" t="s">
        <v>2275</v>
      </c>
      <c r="C68" s="64" t="s">
        <v>420</v>
      </c>
      <c r="D68" s="55" t="s">
        <v>778</v>
      </c>
      <c r="E68" s="55" t="s">
        <v>128</v>
      </c>
      <c r="F68" s="54" t="s">
        <v>124</v>
      </c>
      <c r="G68" s="67">
        <v>3</v>
      </c>
      <c r="H68" s="68">
        <v>5065</v>
      </c>
      <c r="I68" s="69"/>
      <c r="J68" s="145" t="e">
        <f t="shared" si="3"/>
        <v>#DIV/0!</v>
      </c>
      <c r="K68" s="58">
        <v>89</v>
      </c>
      <c r="L68" s="58">
        <v>301642</v>
      </c>
      <c r="M68" s="63"/>
    </row>
    <row r="69" spans="1:13" ht="24">
      <c r="A69" s="24">
        <v>62</v>
      </c>
      <c r="B69" s="159" t="s">
        <v>2276</v>
      </c>
      <c r="C69" s="64" t="s">
        <v>420</v>
      </c>
      <c r="D69" s="55" t="s">
        <v>778</v>
      </c>
      <c r="E69" s="55" t="s">
        <v>128</v>
      </c>
      <c r="F69" s="54" t="s">
        <v>124</v>
      </c>
      <c r="G69" s="67">
        <v>4</v>
      </c>
      <c r="H69" s="68">
        <v>5474</v>
      </c>
      <c r="I69" s="69"/>
      <c r="J69" s="145" t="e">
        <f t="shared" si="3"/>
        <v>#DIV/0!</v>
      </c>
      <c r="K69" s="58">
        <v>103</v>
      </c>
      <c r="L69" s="58">
        <v>335608</v>
      </c>
      <c r="M69" s="63"/>
    </row>
    <row r="70" spans="1:13" ht="24">
      <c r="A70" s="24">
        <v>63</v>
      </c>
      <c r="B70" s="159" t="s">
        <v>2277</v>
      </c>
      <c r="C70" s="64" t="s">
        <v>420</v>
      </c>
      <c r="D70" s="55" t="s">
        <v>778</v>
      </c>
      <c r="E70" s="55" t="s">
        <v>128</v>
      </c>
      <c r="F70" s="54" t="s">
        <v>124</v>
      </c>
      <c r="G70" s="67">
        <v>2</v>
      </c>
      <c r="H70" s="68">
        <v>4713</v>
      </c>
      <c r="I70" s="69"/>
      <c r="J70" s="158" t="e">
        <f t="shared" si="3"/>
        <v>#DIV/0!</v>
      </c>
      <c r="K70" s="58">
        <v>80</v>
      </c>
      <c r="L70" s="58">
        <v>282595</v>
      </c>
      <c r="M70" s="63"/>
    </row>
    <row r="71" spans="1:13" ht="24">
      <c r="A71" s="24">
        <v>64</v>
      </c>
      <c r="B71" s="159" t="s">
        <v>2278</v>
      </c>
      <c r="C71" s="64" t="s">
        <v>420</v>
      </c>
      <c r="D71" s="55" t="s">
        <v>778</v>
      </c>
      <c r="E71" s="55" t="s">
        <v>128</v>
      </c>
      <c r="F71" s="54" t="s">
        <v>124</v>
      </c>
      <c r="G71" s="67">
        <v>2</v>
      </c>
      <c r="H71" s="68">
        <v>2690</v>
      </c>
      <c r="I71" s="69"/>
      <c r="J71" s="158" t="e">
        <f t="shared" si="3"/>
        <v>#DIV/0!</v>
      </c>
      <c r="K71" s="58">
        <v>42</v>
      </c>
      <c r="L71" s="58">
        <v>162245</v>
      </c>
      <c r="M71" s="63"/>
    </row>
    <row r="72" spans="1:13" ht="24">
      <c r="A72" s="24">
        <v>65</v>
      </c>
      <c r="B72" s="159" t="s">
        <v>2279</v>
      </c>
      <c r="C72" s="64" t="s">
        <v>420</v>
      </c>
      <c r="D72" s="55" t="s">
        <v>778</v>
      </c>
      <c r="E72" s="55" t="s">
        <v>128</v>
      </c>
      <c r="F72" s="54" t="s">
        <v>124</v>
      </c>
      <c r="G72" s="67">
        <v>2</v>
      </c>
      <c r="H72" s="68">
        <v>691</v>
      </c>
      <c r="I72" s="69"/>
      <c r="J72" s="145" t="e">
        <f t="shared" si="3"/>
        <v>#DIV/0!</v>
      </c>
      <c r="K72" s="58">
        <v>38</v>
      </c>
      <c r="L72" s="58">
        <v>32290</v>
      </c>
      <c r="M72" s="63"/>
    </row>
    <row r="73" spans="1:13" ht="24">
      <c r="A73" s="65">
        <v>66</v>
      </c>
      <c r="B73" s="159" t="s">
        <v>2280</v>
      </c>
      <c r="C73" s="64" t="s">
        <v>420</v>
      </c>
      <c r="D73" s="55" t="s">
        <v>778</v>
      </c>
      <c r="E73" s="55" t="s">
        <v>128</v>
      </c>
      <c r="F73" s="54" t="s">
        <v>124</v>
      </c>
      <c r="G73" s="67">
        <v>2</v>
      </c>
      <c r="H73" s="68">
        <v>2790</v>
      </c>
      <c r="I73" s="69"/>
      <c r="J73" s="158" t="e">
        <f t="shared" si="3"/>
        <v>#DIV/0!</v>
      </c>
      <c r="K73" s="58">
        <v>47</v>
      </c>
      <c r="L73" s="58">
        <v>167489</v>
      </c>
      <c r="M73" s="63"/>
    </row>
    <row r="74" spans="1:13" ht="24">
      <c r="A74" s="65">
        <v>67</v>
      </c>
      <c r="B74" s="159" t="s">
        <v>2281</v>
      </c>
      <c r="C74" s="64" t="s">
        <v>420</v>
      </c>
      <c r="D74" s="55" t="s">
        <v>778</v>
      </c>
      <c r="E74" s="55" t="s">
        <v>128</v>
      </c>
      <c r="F74" s="54" t="s">
        <v>124</v>
      </c>
      <c r="G74" s="67">
        <v>2</v>
      </c>
      <c r="H74" s="68">
        <v>1936</v>
      </c>
      <c r="I74" s="69"/>
      <c r="J74" s="158" t="e">
        <f t="shared" si="3"/>
        <v>#DIV/0!</v>
      </c>
      <c r="K74" s="58">
        <v>32</v>
      </c>
      <c r="L74" s="58">
        <v>116836</v>
      </c>
      <c r="M74" s="63"/>
    </row>
    <row r="75" spans="1:13">
      <c r="A75" s="24">
        <v>68</v>
      </c>
      <c r="B75" s="41"/>
      <c r="C75" s="41"/>
      <c r="D75" s="41"/>
      <c r="E75" s="70"/>
      <c r="F75" s="70"/>
      <c r="G75" s="43"/>
      <c r="H75" s="71"/>
      <c r="I75" s="72"/>
      <c r="J75" s="145" t="e">
        <f t="shared" si="3"/>
        <v>#DIV/0!</v>
      </c>
      <c r="K75" s="42"/>
      <c r="L75" s="42"/>
      <c r="M75" s="41"/>
    </row>
    <row r="76" spans="1:13">
      <c r="A76" s="24">
        <v>69</v>
      </c>
      <c r="B76" s="41"/>
      <c r="C76" s="41"/>
      <c r="D76" s="41"/>
      <c r="E76" s="70"/>
      <c r="F76" s="70"/>
      <c r="G76" s="43"/>
      <c r="H76" s="71"/>
      <c r="I76" s="72"/>
      <c r="J76" s="158" t="e">
        <f t="shared" si="3"/>
        <v>#DIV/0!</v>
      </c>
      <c r="K76" s="42"/>
      <c r="L76" s="42"/>
      <c r="M76" s="41"/>
    </row>
    <row r="77" spans="1:13">
      <c r="A77" s="24">
        <v>70</v>
      </c>
      <c r="B77" s="41"/>
      <c r="C77" s="41"/>
      <c r="D77" s="41"/>
      <c r="E77" s="70"/>
      <c r="F77" s="70"/>
      <c r="G77" s="43"/>
      <c r="H77" s="71"/>
      <c r="I77" s="72"/>
      <c r="J77" s="158" t="e">
        <f t="shared" si="3"/>
        <v>#DIV/0!</v>
      </c>
      <c r="K77" s="42"/>
      <c r="L77" s="42"/>
      <c r="M77" s="41"/>
    </row>
    <row r="78" spans="1:13">
      <c r="A78" s="24">
        <v>71</v>
      </c>
      <c r="B78" s="41"/>
      <c r="C78" s="41"/>
      <c r="D78" s="41"/>
      <c r="E78" s="70"/>
      <c r="F78" s="70"/>
      <c r="G78" s="43"/>
      <c r="H78" s="71"/>
      <c r="I78" s="72"/>
      <c r="J78" s="145" t="e">
        <f t="shared" si="3"/>
        <v>#DIV/0!</v>
      </c>
      <c r="K78" s="42"/>
      <c r="L78" s="42"/>
      <c r="M78" s="41"/>
    </row>
    <row r="79" spans="1:13">
      <c r="A79" s="24">
        <v>72</v>
      </c>
      <c r="B79" s="41"/>
      <c r="C79" s="41"/>
      <c r="D79" s="41"/>
      <c r="E79" s="70"/>
      <c r="F79" s="70"/>
      <c r="G79" s="43"/>
      <c r="H79" s="71"/>
      <c r="I79" s="72"/>
      <c r="J79" s="158" t="e">
        <f t="shared" si="3"/>
        <v>#DIV/0!</v>
      </c>
      <c r="K79" s="42"/>
      <c r="L79" s="42"/>
      <c r="M79" s="41"/>
    </row>
    <row r="80" spans="1:13">
      <c r="A80" s="24">
        <v>73</v>
      </c>
      <c r="B80" s="41"/>
      <c r="C80" s="41"/>
      <c r="D80" s="41"/>
      <c r="E80" s="70"/>
      <c r="F80" s="70"/>
      <c r="G80" s="43"/>
      <c r="H80" s="71"/>
      <c r="I80" s="72"/>
      <c r="J80" s="158" t="e">
        <f t="shared" si="3"/>
        <v>#DIV/0!</v>
      </c>
      <c r="K80" s="42"/>
      <c r="L80" s="42"/>
      <c r="M80" s="41"/>
    </row>
    <row r="81" spans="1:13">
      <c r="A81" s="24">
        <v>74</v>
      </c>
      <c r="B81" s="41"/>
      <c r="C81" s="41"/>
      <c r="D81" s="41"/>
      <c r="E81" s="70"/>
      <c r="F81" s="70"/>
      <c r="G81" s="43"/>
      <c r="H81" s="71"/>
      <c r="I81" s="72"/>
      <c r="J81" s="145" t="e">
        <f t="shared" si="3"/>
        <v>#DIV/0!</v>
      </c>
      <c r="K81" s="42"/>
      <c r="L81" s="42"/>
      <c r="M81" s="41"/>
    </row>
    <row r="82" spans="1:13">
      <c r="A82" s="24">
        <v>75</v>
      </c>
      <c r="B82" s="41"/>
      <c r="C82" s="41"/>
      <c r="D82" s="41"/>
      <c r="E82" s="70"/>
      <c r="F82" s="70"/>
      <c r="G82" s="43"/>
      <c r="H82" s="71"/>
      <c r="I82" s="72"/>
      <c r="J82" s="145" t="e">
        <f t="shared" si="3"/>
        <v>#DIV/0!</v>
      </c>
      <c r="K82" s="42"/>
      <c r="L82" s="42"/>
      <c r="M82" s="41"/>
    </row>
    <row r="83" spans="1:13">
      <c r="A83" s="65">
        <v>76</v>
      </c>
      <c r="B83" s="41"/>
      <c r="C83" s="41"/>
      <c r="D83" s="41"/>
      <c r="E83" s="70"/>
      <c r="F83" s="70"/>
      <c r="G83" s="43"/>
      <c r="H83" s="71"/>
      <c r="I83" s="72"/>
      <c r="J83" s="145" t="e">
        <f t="shared" si="3"/>
        <v>#DIV/0!</v>
      </c>
      <c r="K83" s="42"/>
      <c r="L83" s="42"/>
      <c r="M83" s="41"/>
    </row>
    <row r="84" spans="1:13">
      <c r="A84" s="65">
        <v>77</v>
      </c>
      <c r="B84" s="41"/>
      <c r="C84" s="41"/>
      <c r="D84" s="41"/>
      <c r="E84" s="70"/>
      <c r="F84" s="70"/>
      <c r="G84" s="43"/>
      <c r="H84" s="71"/>
      <c r="I84" s="72"/>
      <c r="J84" s="145" t="e">
        <f t="shared" si="3"/>
        <v>#DIV/0!</v>
      </c>
      <c r="K84" s="42"/>
      <c r="L84" s="42"/>
      <c r="M84" s="41"/>
    </row>
    <row r="85" spans="1:13">
      <c r="A85" s="24">
        <v>78</v>
      </c>
      <c r="B85" s="41"/>
      <c r="C85" s="41"/>
      <c r="D85" s="41"/>
      <c r="E85" s="70"/>
      <c r="F85" s="70"/>
      <c r="G85" s="43"/>
      <c r="H85" s="71"/>
      <c r="I85" s="72"/>
      <c r="J85" s="158" t="e">
        <f t="shared" si="3"/>
        <v>#DIV/0!</v>
      </c>
      <c r="K85" s="42"/>
      <c r="L85" s="42"/>
      <c r="M85" s="41"/>
    </row>
    <row r="86" spans="1:13">
      <c r="A86" s="24">
        <v>79</v>
      </c>
      <c r="B86" s="41"/>
      <c r="C86" s="41"/>
      <c r="D86" s="41"/>
      <c r="E86" s="70"/>
      <c r="F86" s="70"/>
      <c r="G86" s="43"/>
      <c r="H86" s="71"/>
      <c r="I86" s="72"/>
      <c r="J86" s="158" t="e">
        <f t="shared" si="3"/>
        <v>#DIV/0!</v>
      </c>
      <c r="K86" s="42"/>
      <c r="L86" s="42"/>
      <c r="M86" s="41"/>
    </row>
    <row r="87" spans="1:13">
      <c r="A87" s="24">
        <v>80</v>
      </c>
      <c r="B87" s="41"/>
      <c r="C87" s="41"/>
      <c r="D87" s="41"/>
      <c r="E87" s="70"/>
      <c r="F87" s="70"/>
      <c r="G87" s="43"/>
      <c r="H87" s="71"/>
      <c r="I87" s="72"/>
      <c r="J87" s="145" t="e">
        <f t="shared" si="3"/>
        <v>#DIV/0!</v>
      </c>
      <c r="K87" s="42"/>
      <c r="L87" s="42"/>
      <c r="M87" s="41"/>
    </row>
    <row r="88" spans="1:13">
      <c r="A88" s="24">
        <v>81</v>
      </c>
      <c r="B88" s="41"/>
      <c r="C88" s="41"/>
      <c r="D88" s="41"/>
      <c r="E88" s="70"/>
      <c r="F88" s="70"/>
      <c r="G88" s="43"/>
      <c r="H88" s="71"/>
      <c r="I88" s="72"/>
      <c r="J88" s="158" t="e">
        <f t="shared" si="3"/>
        <v>#DIV/0!</v>
      </c>
      <c r="K88" s="42"/>
      <c r="L88" s="42"/>
      <c r="M88" s="41"/>
    </row>
    <row r="89" spans="1:13">
      <c r="A89" s="24">
        <v>82</v>
      </c>
      <c r="B89" s="41"/>
      <c r="C89" s="41"/>
      <c r="D89" s="41"/>
      <c r="E89" s="70"/>
      <c r="F89" s="70"/>
      <c r="G89" s="43"/>
      <c r="H89" s="71"/>
      <c r="I89" s="72"/>
      <c r="J89" s="158" t="e">
        <f t="shared" si="3"/>
        <v>#DIV/0!</v>
      </c>
      <c r="K89" s="42"/>
      <c r="L89" s="42"/>
      <c r="M89" s="41"/>
    </row>
    <row r="90" spans="1:13">
      <c r="A90" s="24">
        <v>83</v>
      </c>
      <c r="B90" s="41"/>
      <c r="C90" s="41"/>
      <c r="D90" s="41"/>
      <c r="E90" s="70"/>
      <c r="F90" s="70"/>
      <c r="G90" s="43"/>
      <c r="H90" s="71"/>
      <c r="I90" s="72"/>
      <c r="J90" s="145" t="e">
        <f t="shared" si="3"/>
        <v>#DIV/0!</v>
      </c>
      <c r="K90" s="42"/>
      <c r="L90" s="42"/>
      <c r="M90" s="41"/>
    </row>
    <row r="91" spans="1:13">
      <c r="A91" s="24">
        <v>84</v>
      </c>
      <c r="B91" s="41"/>
      <c r="C91" s="41"/>
      <c r="D91" s="41"/>
      <c r="E91" s="70"/>
      <c r="F91" s="70"/>
      <c r="G91" s="43"/>
      <c r="H91" s="71"/>
      <c r="I91" s="72"/>
      <c r="J91" s="145" t="e">
        <f t="shared" si="3"/>
        <v>#DIV/0!</v>
      </c>
      <c r="K91" s="42"/>
      <c r="L91" s="42"/>
      <c r="M91" s="41"/>
    </row>
    <row r="92" spans="1:13">
      <c r="A92" s="24">
        <v>85</v>
      </c>
      <c r="B92" s="41"/>
      <c r="C92" s="41"/>
      <c r="D92" s="41"/>
      <c r="E92" s="70"/>
      <c r="F92" s="70"/>
      <c r="G92" s="43"/>
      <c r="H92" s="71"/>
      <c r="I92" s="72"/>
      <c r="J92" s="145" t="e">
        <f t="shared" si="3"/>
        <v>#DIV/0!</v>
      </c>
      <c r="K92" s="42"/>
      <c r="L92" s="42"/>
      <c r="M92" s="41"/>
    </row>
    <row r="93" spans="1:13">
      <c r="A93" s="65">
        <v>86</v>
      </c>
      <c r="B93" s="41"/>
      <c r="C93" s="41"/>
      <c r="D93" s="41"/>
      <c r="E93" s="70"/>
      <c r="F93" s="70"/>
      <c r="G93" s="43"/>
      <c r="H93" s="71"/>
      <c r="I93" s="72"/>
      <c r="J93" s="145" t="e">
        <f t="shared" si="3"/>
        <v>#DIV/0!</v>
      </c>
      <c r="K93" s="42"/>
      <c r="L93" s="42"/>
      <c r="M93" s="41"/>
    </row>
    <row r="94" spans="1:13">
      <c r="A94" s="65">
        <v>87</v>
      </c>
      <c r="B94" s="41"/>
      <c r="C94" s="41"/>
      <c r="D94" s="41"/>
      <c r="E94" s="70"/>
      <c r="F94" s="70"/>
      <c r="G94" s="43"/>
      <c r="H94" s="71"/>
      <c r="I94" s="72"/>
      <c r="J94" s="158" t="e">
        <f t="shared" si="3"/>
        <v>#DIV/0!</v>
      </c>
      <c r="K94" s="42"/>
      <c r="L94" s="42"/>
      <c r="M94" s="41"/>
    </row>
    <row r="95" spans="1:13">
      <c r="A95" s="24">
        <v>88</v>
      </c>
      <c r="B95" s="41"/>
      <c r="C95" s="41"/>
      <c r="D95" s="41"/>
      <c r="E95" s="70"/>
      <c r="F95" s="70"/>
      <c r="G95" s="43"/>
      <c r="H95" s="71"/>
      <c r="I95" s="72"/>
      <c r="J95" s="158" t="e">
        <f t="shared" si="3"/>
        <v>#DIV/0!</v>
      </c>
      <c r="K95" s="42"/>
      <c r="L95" s="42"/>
      <c r="M95" s="41"/>
    </row>
    <row r="96" spans="1:13">
      <c r="A96" s="24">
        <v>89</v>
      </c>
      <c r="B96" s="41"/>
      <c r="C96" s="41"/>
      <c r="D96" s="41"/>
      <c r="E96" s="70"/>
      <c r="F96" s="70"/>
      <c r="G96" s="43"/>
      <c r="H96" s="71"/>
      <c r="I96" s="72"/>
      <c r="J96" s="145" t="e">
        <f t="shared" si="3"/>
        <v>#DIV/0!</v>
      </c>
      <c r="K96" s="42"/>
      <c r="L96" s="42"/>
      <c r="M96" s="41"/>
    </row>
    <row r="97" spans="1:13">
      <c r="A97" s="24">
        <v>90</v>
      </c>
      <c r="B97" s="41"/>
      <c r="C97" s="41"/>
      <c r="D97" s="41"/>
      <c r="E97" s="70"/>
      <c r="F97" s="70"/>
      <c r="G97" s="43"/>
      <c r="H97" s="71"/>
      <c r="I97" s="72"/>
      <c r="J97" s="158" t="e">
        <f t="shared" si="3"/>
        <v>#DIV/0!</v>
      </c>
      <c r="K97" s="42"/>
      <c r="L97" s="42"/>
      <c r="M97" s="41"/>
    </row>
    <row r="98" spans="1:13">
      <c r="A98" s="24">
        <v>91</v>
      </c>
      <c r="B98" s="41"/>
      <c r="C98" s="41"/>
      <c r="D98" s="41"/>
      <c r="E98" s="70"/>
      <c r="F98" s="70"/>
      <c r="G98" s="43"/>
      <c r="H98" s="71"/>
      <c r="I98" s="72"/>
      <c r="J98" s="158" t="e">
        <f t="shared" si="3"/>
        <v>#DIV/0!</v>
      </c>
      <c r="K98" s="42"/>
      <c r="L98" s="42"/>
      <c r="M98" s="41"/>
    </row>
    <row r="99" spans="1:13">
      <c r="A99" s="24">
        <v>92</v>
      </c>
      <c r="B99" s="41"/>
      <c r="C99" s="41"/>
      <c r="D99" s="41"/>
      <c r="E99" s="70"/>
      <c r="F99" s="70"/>
      <c r="G99" s="43"/>
      <c r="H99" s="71"/>
      <c r="I99" s="72"/>
      <c r="J99" s="145" t="e">
        <f t="shared" si="3"/>
        <v>#DIV/0!</v>
      </c>
      <c r="K99" s="42"/>
      <c r="L99" s="42"/>
      <c r="M99" s="41"/>
    </row>
    <row r="100" spans="1:13">
      <c r="A100" s="24">
        <v>93</v>
      </c>
      <c r="B100" s="41"/>
      <c r="C100" s="41"/>
      <c r="D100" s="41"/>
      <c r="E100" s="70"/>
      <c r="F100" s="70"/>
      <c r="G100" s="43"/>
      <c r="H100" s="71"/>
      <c r="I100" s="72"/>
      <c r="J100" s="145" t="e">
        <f t="shared" si="3"/>
        <v>#DIV/0!</v>
      </c>
      <c r="K100" s="42"/>
      <c r="L100" s="42"/>
      <c r="M100" s="41"/>
    </row>
    <row r="101" spans="1:13">
      <c r="A101" s="24">
        <v>94</v>
      </c>
      <c r="B101" s="41"/>
      <c r="C101" s="41"/>
      <c r="D101" s="41"/>
      <c r="E101" s="70"/>
      <c r="F101" s="70"/>
      <c r="G101" s="43"/>
      <c r="H101" s="71"/>
      <c r="I101" s="72"/>
      <c r="J101" s="145" t="e">
        <f t="shared" si="3"/>
        <v>#DIV/0!</v>
      </c>
      <c r="K101" s="42"/>
      <c r="L101" s="42"/>
      <c r="M101" s="41"/>
    </row>
    <row r="102" spans="1:13">
      <c r="A102" s="24">
        <v>95</v>
      </c>
      <c r="B102" s="41"/>
      <c r="C102" s="41"/>
      <c r="D102" s="41"/>
      <c r="E102" s="70"/>
      <c r="F102" s="70"/>
      <c r="G102" s="43"/>
      <c r="H102" s="71"/>
      <c r="I102" s="72"/>
      <c r="J102" s="145" t="e">
        <f t="shared" si="3"/>
        <v>#DIV/0!</v>
      </c>
      <c r="K102" s="42"/>
      <c r="L102" s="42"/>
      <c r="M102" s="41"/>
    </row>
    <row r="103" spans="1:13">
      <c r="A103" s="65">
        <v>96</v>
      </c>
      <c r="B103" s="41"/>
      <c r="C103" s="41"/>
      <c r="D103" s="41"/>
      <c r="E103" s="70"/>
      <c r="F103" s="70"/>
      <c r="G103" s="43"/>
      <c r="H103" s="71"/>
      <c r="I103" s="72"/>
      <c r="J103" s="158" t="e">
        <f t="shared" si="3"/>
        <v>#DIV/0!</v>
      </c>
      <c r="K103" s="42"/>
      <c r="L103" s="42"/>
      <c r="M103" s="41"/>
    </row>
    <row r="104" spans="1:13">
      <c r="A104" s="65">
        <v>97</v>
      </c>
      <c r="B104" s="41"/>
      <c r="C104" s="41"/>
      <c r="D104" s="41"/>
      <c r="E104" s="70"/>
      <c r="F104" s="70"/>
      <c r="G104" s="43"/>
      <c r="H104" s="71"/>
      <c r="I104" s="72"/>
      <c r="J104" s="158" t="e">
        <f t="shared" si="3"/>
        <v>#DIV/0!</v>
      </c>
      <c r="K104" s="42"/>
      <c r="L104" s="42"/>
      <c r="M104" s="41"/>
    </row>
    <row r="105" spans="1:13">
      <c r="A105" s="24">
        <v>98</v>
      </c>
      <c r="B105" s="41"/>
      <c r="C105" s="41"/>
      <c r="D105" s="41"/>
      <c r="E105" s="70"/>
      <c r="F105" s="70"/>
      <c r="G105" s="43"/>
      <c r="H105" s="71"/>
      <c r="I105" s="72"/>
      <c r="J105" s="145" t="e">
        <f t="shared" si="3"/>
        <v>#DIV/0!</v>
      </c>
      <c r="K105" s="42"/>
      <c r="L105" s="42"/>
      <c r="M105" s="41"/>
    </row>
    <row r="106" spans="1:13">
      <c r="A106" s="24">
        <v>99</v>
      </c>
      <c r="B106" s="41"/>
      <c r="C106" s="41"/>
      <c r="D106" s="41"/>
      <c r="E106" s="70"/>
      <c r="F106" s="70"/>
      <c r="G106" s="43"/>
      <c r="H106" s="71"/>
      <c r="I106" s="72"/>
      <c r="J106" s="158" t="e">
        <f t="shared" si="3"/>
        <v>#DIV/0!</v>
      </c>
      <c r="K106" s="42"/>
      <c r="L106" s="42"/>
      <c r="M106" s="41"/>
    </row>
    <row r="107" spans="1:13">
      <c r="A107" s="24">
        <v>100</v>
      </c>
      <c r="B107" s="41"/>
      <c r="C107" s="41"/>
      <c r="D107" s="41"/>
      <c r="E107" s="70"/>
      <c r="F107" s="70"/>
      <c r="G107" s="43"/>
      <c r="H107" s="71"/>
      <c r="I107" s="72"/>
      <c r="J107" s="158" t="e">
        <f t="shared" si="3"/>
        <v>#DIV/0!</v>
      </c>
      <c r="K107" s="42"/>
      <c r="L107" s="42"/>
      <c r="M107" s="41"/>
    </row>
    <row r="108" spans="1:13">
      <c r="A108" s="24">
        <v>101</v>
      </c>
      <c r="B108" s="41"/>
      <c r="C108" s="41"/>
      <c r="D108" s="41"/>
      <c r="E108" s="70"/>
      <c r="F108" s="70"/>
      <c r="G108" s="43"/>
      <c r="H108" s="71"/>
      <c r="I108" s="72"/>
      <c r="J108" s="145" t="e">
        <f t="shared" si="3"/>
        <v>#DIV/0!</v>
      </c>
      <c r="K108" s="42"/>
      <c r="L108" s="42"/>
      <c r="M108" s="41"/>
    </row>
    <row r="109" spans="1:13">
      <c r="A109" s="24">
        <v>102</v>
      </c>
      <c r="B109" s="41"/>
      <c r="C109" s="41"/>
      <c r="D109" s="41"/>
      <c r="E109" s="70"/>
      <c r="F109" s="70"/>
      <c r="G109" s="43"/>
      <c r="H109" s="71"/>
      <c r="I109" s="72"/>
      <c r="J109" s="145" t="e">
        <f t="shared" si="3"/>
        <v>#DIV/0!</v>
      </c>
      <c r="K109" s="42"/>
      <c r="L109" s="42"/>
      <c r="M109" s="41"/>
    </row>
    <row r="110" spans="1:13">
      <c r="A110" s="24">
        <v>103</v>
      </c>
      <c r="B110" s="41"/>
      <c r="C110" s="41"/>
      <c r="D110" s="41"/>
      <c r="E110" s="70"/>
      <c r="F110" s="70"/>
      <c r="G110" s="43"/>
      <c r="H110" s="71"/>
      <c r="I110" s="72"/>
      <c r="J110" s="145" t="e">
        <f t="shared" si="3"/>
        <v>#DIV/0!</v>
      </c>
      <c r="K110" s="42"/>
      <c r="L110" s="42"/>
      <c r="M110" s="41"/>
    </row>
    <row r="111" spans="1:13">
      <c r="A111" s="24">
        <v>104</v>
      </c>
      <c r="B111" s="41"/>
      <c r="C111" s="41"/>
      <c r="D111" s="41"/>
      <c r="E111" s="70"/>
      <c r="F111" s="70"/>
      <c r="G111" s="43"/>
      <c r="H111" s="71"/>
      <c r="I111" s="72"/>
      <c r="J111" s="145" t="e">
        <f t="shared" si="3"/>
        <v>#DIV/0!</v>
      </c>
      <c r="K111" s="42"/>
      <c r="L111" s="42"/>
      <c r="M111" s="41"/>
    </row>
    <row r="112" spans="1:13">
      <c r="A112" s="24">
        <v>105</v>
      </c>
      <c r="B112" s="41"/>
      <c r="C112" s="41"/>
      <c r="D112" s="41"/>
      <c r="E112" s="70"/>
      <c r="F112" s="70"/>
      <c r="G112" s="43"/>
      <c r="H112" s="71"/>
      <c r="I112" s="72"/>
      <c r="J112" s="158" t="e">
        <f t="shared" si="3"/>
        <v>#DIV/0!</v>
      </c>
      <c r="K112" s="42"/>
      <c r="L112" s="42"/>
      <c r="M112" s="41"/>
    </row>
    <row r="113" spans="1:13">
      <c r="A113" s="65">
        <v>106</v>
      </c>
      <c r="B113" s="41"/>
      <c r="C113" s="41"/>
      <c r="D113" s="41"/>
      <c r="E113" s="70"/>
      <c r="F113" s="70"/>
      <c r="G113" s="43"/>
      <c r="H113" s="71"/>
      <c r="I113" s="72"/>
      <c r="J113" s="158" t="e">
        <f t="shared" si="3"/>
        <v>#DIV/0!</v>
      </c>
      <c r="K113" s="42"/>
      <c r="L113" s="42"/>
      <c r="M113" s="41"/>
    </row>
    <row r="114" spans="1:13">
      <c r="A114" s="65">
        <v>107</v>
      </c>
      <c r="B114" s="41"/>
      <c r="C114" s="41"/>
      <c r="D114" s="41"/>
      <c r="E114" s="70"/>
      <c r="F114" s="70"/>
      <c r="G114" s="43"/>
      <c r="H114" s="71"/>
      <c r="I114" s="72"/>
      <c r="J114" s="145" t="e">
        <f t="shared" si="3"/>
        <v>#DIV/0!</v>
      </c>
      <c r="K114" s="42"/>
      <c r="L114" s="42"/>
      <c r="M114" s="41"/>
    </row>
    <row r="115" spans="1:13">
      <c r="A115" s="24">
        <v>108</v>
      </c>
      <c r="B115" s="41"/>
      <c r="C115" s="41"/>
      <c r="D115" s="41"/>
      <c r="E115" s="70"/>
      <c r="F115" s="70"/>
      <c r="G115" s="43"/>
      <c r="H115" s="71"/>
      <c r="I115" s="72"/>
      <c r="J115" s="158" t="e">
        <f t="shared" si="3"/>
        <v>#DIV/0!</v>
      </c>
      <c r="K115" s="42"/>
      <c r="L115" s="42"/>
      <c r="M115" s="41"/>
    </row>
    <row r="116" spans="1:13">
      <c r="A116" s="24">
        <v>109</v>
      </c>
      <c r="B116" s="41"/>
      <c r="C116" s="41"/>
      <c r="D116" s="41"/>
      <c r="E116" s="70"/>
      <c r="F116" s="70"/>
      <c r="G116" s="43"/>
      <c r="H116" s="71"/>
      <c r="I116" s="72"/>
      <c r="J116" s="158" t="e">
        <f t="shared" si="3"/>
        <v>#DIV/0!</v>
      </c>
      <c r="K116" s="42"/>
      <c r="L116" s="42"/>
      <c r="M116" s="41"/>
    </row>
    <row r="117" spans="1:13">
      <c r="A117" s="24">
        <v>110</v>
      </c>
      <c r="B117" s="41"/>
      <c r="C117" s="41"/>
      <c r="D117" s="41"/>
      <c r="E117" s="70"/>
      <c r="F117" s="70"/>
      <c r="G117" s="43"/>
      <c r="H117" s="71"/>
      <c r="I117" s="72"/>
      <c r="J117" s="145" t="e">
        <f t="shared" si="3"/>
        <v>#DIV/0!</v>
      </c>
      <c r="K117" s="42"/>
      <c r="L117" s="42"/>
      <c r="M117" s="41"/>
    </row>
    <row r="118" spans="1:13">
      <c r="A118" s="24">
        <v>111</v>
      </c>
      <c r="B118" s="41"/>
      <c r="C118" s="41"/>
      <c r="D118" s="41"/>
      <c r="E118" s="70"/>
      <c r="F118" s="70"/>
      <c r="G118" s="43"/>
      <c r="H118" s="71"/>
      <c r="I118" s="72"/>
      <c r="J118" s="145" t="e">
        <f t="shared" si="3"/>
        <v>#DIV/0!</v>
      </c>
      <c r="K118" s="42"/>
      <c r="L118" s="42"/>
      <c r="M118" s="41"/>
    </row>
    <row r="119" spans="1:13">
      <c r="A119" s="24">
        <v>112</v>
      </c>
      <c r="B119" s="41"/>
      <c r="C119" s="41"/>
      <c r="D119" s="41"/>
      <c r="E119" s="70"/>
      <c r="F119" s="70"/>
      <c r="G119" s="43"/>
      <c r="H119" s="71"/>
      <c r="I119" s="72"/>
      <c r="J119" s="145" t="e">
        <f t="shared" si="3"/>
        <v>#DIV/0!</v>
      </c>
      <c r="K119" s="42"/>
      <c r="L119" s="42"/>
      <c r="M119" s="41"/>
    </row>
    <row r="120" spans="1:13">
      <c r="A120" s="24">
        <v>113</v>
      </c>
      <c r="B120" s="41"/>
      <c r="C120" s="41"/>
      <c r="D120" s="41"/>
      <c r="E120" s="70"/>
      <c r="F120" s="70"/>
      <c r="G120" s="43"/>
      <c r="H120" s="71"/>
      <c r="I120" s="72"/>
      <c r="J120" s="145" t="e">
        <f t="shared" si="3"/>
        <v>#DIV/0!</v>
      </c>
      <c r="K120" s="42"/>
      <c r="L120" s="42"/>
      <c r="M120" s="41"/>
    </row>
    <row r="121" spans="1:13">
      <c r="A121" s="24">
        <v>114</v>
      </c>
      <c r="B121" s="41"/>
      <c r="C121" s="41"/>
      <c r="D121" s="41"/>
      <c r="E121" s="70"/>
      <c r="F121" s="70"/>
      <c r="G121" s="43"/>
      <c r="H121" s="71"/>
      <c r="I121" s="72"/>
      <c r="J121" s="158" t="e">
        <f t="shared" si="3"/>
        <v>#DIV/0!</v>
      </c>
      <c r="K121" s="42"/>
      <c r="L121" s="42"/>
      <c r="M121" s="41"/>
    </row>
    <row r="122" spans="1:13">
      <c r="A122" s="24">
        <v>115</v>
      </c>
      <c r="B122" s="41"/>
      <c r="C122" s="41"/>
      <c r="D122" s="41"/>
      <c r="E122" s="70"/>
      <c r="F122" s="70"/>
      <c r="G122" s="43"/>
      <c r="H122" s="71"/>
      <c r="I122" s="72"/>
      <c r="J122" s="158" t="e">
        <f t="shared" si="3"/>
        <v>#DIV/0!</v>
      </c>
      <c r="K122" s="42"/>
      <c r="L122" s="42"/>
      <c r="M122" s="41"/>
    </row>
    <row r="123" spans="1:13">
      <c r="A123" s="65">
        <v>116</v>
      </c>
      <c r="B123" s="41"/>
      <c r="C123" s="41"/>
      <c r="D123" s="41"/>
      <c r="E123" s="70"/>
      <c r="F123" s="70"/>
      <c r="G123" s="43"/>
      <c r="H123" s="71"/>
      <c r="I123" s="72"/>
      <c r="J123" s="145" t="e">
        <f t="shared" ref="J123:J186" si="4">H123/I123</f>
        <v>#DIV/0!</v>
      </c>
      <c r="K123" s="42"/>
      <c r="L123" s="42"/>
      <c r="M123" s="41"/>
    </row>
    <row r="124" spans="1:13">
      <c r="A124" s="65">
        <v>117</v>
      </c>
      <c r="B124" s="41"/>
      <c r="C124" s="41"/>
      <c r="D124" s="41"/>
      <c r="E124" s="70"/>
      <c r="F124" s="70"/>
      <c r="G124" s="43"/>
      <c r="H124" s="71"/>
      <c r="I124" s="72"/>
      <c r="J124" s="158" t="e">
        <f t="shared" si="4"/>
        <v>#DIV/0!</v>
      </c>
      <c r="K124" s="42"/>
      <c r="L124" s="42"/>
      <c r="M124" s="41"/>
    </row>
    <row r="125" spans="1:13">
      <c r="A125" s="24">
        <v>118</v>
      </c>
      <c r="B125" s="41"/>
      <c r="C125" s="41"/>
      <c r="D125" s="41"/>
      <c r="E125" s="70"/>
      <c r="F125" s="70"/>
      <c r="G125" s="43"/>
      <c r="H125" s="71"/>
      <c r="I125" s="72"/>
      <c r="J125" s="158" t="e">
        <f t="shared" si="4"/>
        <v>#DIV/0!</v>
      </c>
      <c r="K125" s="42"/>
      <c r="L125" s="42"/>
      <c r="M125" s="41"/>
    </row>
    <row r="126" spans="1:13">
      <c r="A126" s="24">
        <v>119</v>
      </c>
      <c r="B126" s="41"/>
      <c r="C126" s="41"/>
      <c r="D126" s="41"/>
      <c r="E126" s="70"/>
      <c r="F126" s="70"/>
      <c r="G126" s="43"/>
      <c r="H126" s="71"/>
      <c r="I126" s="72"/>
      <c r="J126" s="145" t="e">
        <f t="shared" si="4"/>
        <v>#DIV/0!</v>
      </c>
      <c r="K126" s="42"/>
      <c r="L126" s="42"/>
      <c r="M126" s="41"/>
    </row>
    <row r="127" spans="1:13">
      <c r="A127" s="24">
        <v>120</v>
      </c>
      <c r="B127" s="41"/>
      <c r="C127" s="41"/>
      <c r="D127" s="41"/>
      <c r="E127" s="70"/>
      <c r="F127" s="70"/>
      <c r="G127" s="43"/>
      <c r="H127" s="71"/>
      <c r="I127" s="72"/>
      <c r="J127" s="145" t="e">
        <f t="shared" si="4"/>
        <v>#DIV/0!</v>
      </c>
      <c r="K127" s="42"/>
      <c r="L127" s="42"/>
      <c r="M127" s="41"/>
    </row>
    <row r="128" spans="1:13">
      <c r="A128" s="24">
        <v>121</v>
      </c>
      <c r="B128" s="41"/>
      <c r="C128" s="41"/>
      <c r="D128" s="41"/>
      <c r="E128" s="70"/>
      <c r="F128" s="70"/>
      <c r="G128" s="43"/>
      <c r="H128" s="71"/>
      <c r="I128" s="72"/>
      <c r="J128" s="145" t="e">
        <f t="shared" si="4"/>
        <v>#DIV/0!</v>
      </c>
      <c r="K128" s="42"/>
      <c r="L128" s="42"/>
      <c r="M128" s="41"/>
    </row>
    <row r="129" spans="1:13">
      <c r="A129" s="24">
        <v>122</v>
      </c>
      <c r="B129" s="41"/>
      <c r="C129" s="41"/>
      <c r="D129" s="41"/>
      <c r="E129" s="70"/>
      <c r="F129" s="70"/>
      <c r="G129" s="43"/>
      <c r="H129" s="71"/>
      <c r="I129" s="72"/>
      <c r="J129" s="145" t="e">
        <f t="shared" si="4"/>
        <v>#DIV/0!</v>
      </c>
      <c r="K129" s="42"/>
      <c r="L129" s="42"/>
      <c r="M129" s="41"/>
    </row>
    <row r="130" spans="1:13">
      <c r="A130" s="24">
        <v>123</v>
      </c>
      <c r="B130" s="41"/>
      <c r="C130" s="41"/>
      <c r="D130" s="41"/>
      <c r="E130" s="70"/>
      <c r="F130" s="70"/>
      <c r="G130" s="43"/>
      <c r="H130" s="71"/>
      <c r="I130" s="72"/>
      <c r="J130" s="158" t="e">
        <f t="shared" si="4"/>
        <v>#DIV/0!</v>
      </c>
      <c r="K130" s="42"/>
      <c r="L130" s="42"/>
      <c r="M130" s="41"/>
    </row>
    <row r="131" spans="1:13">
      <c r="A131" s="24">
        <v>124</v>
      </c>
      <c r="B131" s="41"/>
      <c r="C131" s="41"/>
      <c r="D131" s="41"/>
      <c r="E131" s="70"/>
      <c r="F131" s="70"/>
      <c r="G131" s="43"/>
      <c r="H131" s="71"/>
      <c r="I131" s="72"/>
      <c r="J131" s="158" t="e">
        <f t="shared" si="4"/>
        <v>#DIV/0!</v>
      </c>
      <c r="K131" s="42"/>
      <c r="L131" s="42"/>
      <c r="M131" s="41"/>
    </row>
    <row r="132" spans="1:13">
      <c r="A132" s="24">
        <v>125</v>
      </c>
      <c r="B132" s="41"/>
      <c r="C132" s="41"/>
      <c r="D132" s="41"/>
      <c r="E132" s="70"/>
      <c r="F132" s="70"/>
      <c r="G132" s="43"/>
      <c r="H132" s="71"/>
      <c r="I132" s="72"/>
      <c r="J132" s="145" t="e">
        <f t="shared" si="4"/>
        <v>#DIV/0!</v>
      </c>
      <c r="K132" s="42"/>
      <c r="L132" s="42"/>
      <c r="M132" s="41"/>
    </row>
    <row r="133" spans="1:13">
      <c r="A133" s="65">
        <v>126</v>
      </c>
      <c r="B133" s="41"/>
      <c r="C133" s="41"/>
      <c r="D133" s="41"/>
      <c r="E133" s="70"/>
      <c r="F133" s="70"/>
      <c r="G133" s="43"/>
      <c r="H133" s="71"/>
      <c r="I133" s="72"/>
      <c r="J133" s="158" t="e">
        <f t="shared" si="4"/>
        <v>#DIV/0!</v>
      </c>
      <c r="K133" s="42"/>
      <c r="L133" s="42"/>
      <c r="M133" s="41"/>
    </row>
    <row r="134" spans="1:13">
      <c r="A134" s="65">
        <v>127</v>
      </c>
      <c r="B134" s="41"/>
      <c r="C134" s="41"/>
      <c r="D134" s="41"/>
      <c r="E134" s="70"/>
      <c r="F134" s="70"/>
      <c r="G134" s="43"/>
      <c r="H134" s="71"/>
      <c r="I134" s="72"/>
      <c r="J134" s="158" t="e">
        <f t="shared" si="4"/>
        <v>#DIV/0!</v>
      </c>
      <c r="K134" s="42"/>
      <c r="L134" s="42"/>
      <c r="M134" s="41"/>
    </row>
    <row r="135" spans="1:13">
      <c r="A135" s="24">
        <v>128</v>
      </c>
      <c r="B135" s="41"/>
      <c r="C135" s="41"/>
      <c r="D135" s="41"/>
      <c r="E135" s="70"/>
      <c r="F135" s="70"/>
      <c r="G135" s="43"/>
      <c r="H135" s="71"/>
      <c r="I135" s="72"/>
      <c r="J135" s="145" t="e">
        <f t="shared" si="4"/>
        <v>#DIV/0!</v>
      </c>
      <c r="K135" s="42"/>
      <c r="L135" s="42"/>
      <c r="M135" s="41"/>
    </row>
    <row r="136" spans="1:13">
      <c r="A136" s="24">
        <v>129</v>
      </c>
      <c r="B136" s="41"/>
      <c r="C136" s="41"/>
      <c r="D136" s="41"/>
      <c r="E136" s="70"/>
      <c r="F136" s="70"/>
      <c r="G136" s="43"/>
      <c r="H136" s="71"/>
      <c r="I136" s="72"/>
      <c r="J136" s="145" t="e">
        <f t="shared" si="4"/>
        <v>#DIV/0!</v>
      </c>
      <c r="K136" s="42"/>
      <c r="L136" s="42"/>
      <c r="M136" s="41"/>
    </row>
    <row r="137" spans="1:13">
      <c r="A137" s="24">
        <v>130</v>
      </c>
      <c r="B137" s="41"/>
      <c r="C137" s="41"/>
      <c r="D137" s="41"/>
      <c r="E137" s="70"/>
      <c r="F137" s="70"/>
      <c r="G137" s="43"/>
      <c r="H137" s="71"/>
      <c r="I137" s="72"/>
      <c r="J137" s="145" t="e">
        <f t="shared" si="4"/>
        <v>#DIV/0!</v>
      </c>
      <c r="K137" s="42"/>
      <c r="L137" s="42"/>
      <c r="M137" s="41"/>
    </row>
    <row r="138" spans="1:13">
      <c r="A138" s="24">
        <v>131</v>
      </c>
      <c r="B138" s="41"/>
      <c r="C138" s="41"/>
      <c r="D138" s="41"/>
      <c r="E138" s="70"/>
      <c r="F138" s="70"/>
      <c r="G138" s="43"/>
      <c r="H138" s="71"/>
      <c r="I138" s="72"/>
      <c r="J138" s="145" t="e">
        <f t="shared" si="4"/>
        <v>#DIV/0!</v>
      </c>
      <c r="K138" s="42"/>
      <c r="L138" s="42"/>
      <c r="M138" s="41"/>
    </row>
    <row r="139" spans="1:13">
      <c r="A139" s="24">
        <v>132</v>
      </c>
      <c r="B139" s="41"/>
      <c r="C139" s="41"/>
      <c r="D139" s="41"/>
      <c r="E139" s="70"/>
      <c r="F139" s="70"/>
      <c r="G139" s="43"/>
      <c r="H139" s="71"/>
      <c r="I139" s="72"/>
      <c r="J139" s="158" t="e">
        <f t="shared" si="4"/>
        <v>#DIV/0!</v>
      </c>
      <c r="K139" s="42"/>
      <c r="L139" s="42"/>
      <c r="M139" s="41"/>
    </row>
    <row r="140" spans="1:13">
      <c r="A140" s="24">
        <v>133</v>
      </c>
      <c r="B140" s="41"/>
      <c r="C140" s="41"/>
      <c r="D140" s="41"/>
      <c r="E140" s="70"/>
      <c r="F140" s="70"/>
      <c r="G140" s="43"/>
      <c r="H140" s="71"/>
      <c r="I140" s="72"/>
      <c r="J140" s="158" t="e">
        <f t="shared" si="4"/>
        <v>#DIV/0!</v>
      </c>
      <c r="K140" s="42"/>
      <c r="L140" s="42"/>
      <c r="M140" s="41"/>
    </row>
    <row r="141" spans="1:13">
      <c r="A141" s="24">
        <v>134</v>
      </c>
      <c r="B141" s="41"/>
      <c r="C141" s="41"/>
      <c r="D141" s="41"/>
      <c r="E141" s="70"/>
      <c r="F141" s="70"/>
      <c r="G141" s="43"/>
      <c r="H141" s="71"/>
      <c r="I141" s="72"/>
      <c r="J141" s="145" t="e">
        <f t="shared" si="4"/>
        <v>#DIV/0!</v>
      </c>
      <c r="K141" s="42"/>
      <c r="L141" s="42"/>
      <c r="M141" s="41"/>
    </row>
    <row r="142" spans="1:13">
      <c r="A142" s="24">
        <v>135</v>
      </c>
      <c r="B142" s="41"/>
      <c r="C142" s="41"/>
      <c r="D142" s="41"/>
      <c r="E142" s="70"/>
      <c r="F142" s="70"/>
      <c r="G142" s="43"/>
      <c r="H142" s="71"/>
      <c r="I142" s="72"/>
      <c r="J142" s="158" t="e">
        <f t="shared" si="4"/>
        <v>#DIV/0!</v>
      </c>
      <c r="K142" s="42"/>
      <c r="L142" s="42"/>
      <c r="M142" s="41"/>
    </row>
    <row r="143" spans="1:13">
      <c r="A143" s="65">
        <v>136</v>
      </c>
      <c r="B143" s="41"/>
      <c r="C143" s="41"/>
      <c r="D143" s="41"/>
      <c r="E143" s="70"/>
      <c r="F143" s="70"/>
      <c r="G143" s="43"/>
      <c r="H143" s="71"/>
      <c r="I143" s="72"/>
      <c r="J143" s="158" t="e">
        <f t="shared" si="4"/>
        <v>#DIV/0!</v>
      </c>
      <c r="K143" s="42"/>
      <c r="L143" s="42"/>
      <c r="M143" s="41"/>
    </row>
    <row r="144" spans="1:13">
      <c r="A144" s="65">
        <v>137</v>
      </c>
      <c r="B144" s="41"/>
      <c r="C144" s="41"/>
      <c r="D144" s="41"/>
      <c r="E144" s="70"/>
      <c r="F144" s="70"/>
      <c r="G144" s="43"/>
      <c r="H144" s="71"/>
      <c r="I144" s="72"/>
      <c r="J144" s="145" t="e">
        <f t="shared" si="4"/>
        <v>#DIV/0!</v>
      </c>
      <c r="K144" s="42"/>
      <c r="L144" s="42"/>
      <c r="M144" s="41"/>
    </row>
    <row r="145" spans="1:13">
      <c r="A145" s="24">
        <v>138</v>
      </c>
      <c r="B145" s="41"/>
      <c r="C145" s="41"/>
      <c r="D145" s="41"/>
      <c r="E145" s="70"/>
      <c r="F145" s="70"/>
      <c r="G145" s="43"/>
      <c r="H145" s="71"/>
      <c r="I145" s="72"/>
      <c r="J145" s="145" t="e">
        <f t="shared" si="4"/>
        <v>#DIV/0!</v>
      </c>
      <c r="K145" s="42"/>
      <c r="L145" s="42"/>
      <c r="M145" s="41"/>
    </row>
    <row r="146" spans="1:13">
      <c r="A146" s="24">
        <v>139</v>
      </c>
      <c r="B146" s="41"/>
      <c r="C146" s="41"/>
      <c r="D146" s="41"/>
      <c r="E146" s="70"/>
      <c r="F146" s="70"/>
      <c r="G146" s="43"/>
      <c r="H146" s="71"/>
      <c r="I146" s="72"/>
      <c r="J146" s="145" t="e">
        <f t="shared" si="4"/>
        <v>#DIV/0!</v>
      </c>
      <c r="K146" s="42"/>
      <c r="L146" s="42"/>
      <c r="M146" s="41"/>
    </row>
    <row r="147" spans="1:13">
      <c r="A147" s="24">
        <v>140</v>
      </c>
      <c r="B147" s="41"/>
      <c r="C147" s="41"/>
      <c r="D147" s="41"/>
      <c r="E147" s="70"/>
      <c r="F147" s="70"/>
      <c r="G147" s="43"/>
      <c r="H147" s="71"/>
      <c r="I147" s="72"/>
      <c r="J147" s="145" t="e">
        <f t="shared" si="4"/>
        <v>#DIV/0!</v>
      </c>
      <c r="K147" s="42"/>
      <c r="L147" s="42"/>
      <c r="M147" s="41"/>
    </row>
    <row r="148" spans="1:13">
      <c r="A148" s="24">
        <v>141</v>
      </c>
      <c r="B148" s="41"/>
      <c r="C148" s="41"/>
      <c r="D148" s="41"/>
      <c r="E148" s="70"/>
      <c r="F148" s="70"/>
      <c r="G148" s="43"/>
      <c r="H148" s="71"/>
      <c r="I148" s="72"/>
      <c r="J148" s="158" t="e">
        <f t="shared" si="4"/>
        <v>#DIV/0!</v>
      </c>
      <c r="K148" s="42"/>
      <c r="L148" s="42"/>
      <c r="M148" s="41"/>
    </row>
    <row r="149" spans="1:13">
      <c r="A149" s="24">
        <v>142</v>
      </c>
      <c r="B149" s="41"/>
      <c r="C149" s="41"/>
      <c r="D149" s="41"/>
      <c r="E149" s="70"/>
      <c r="F149" s="70"/>
      <c r="G149" s="43"/>
      <c r="H149" s="71"/>
      <c r="I149" s="72"/>
      <c r="J149" s="158" t="e">
        <f t="shared" si="4"/>
        <v>#DIV/0!</v>
      </c>
      <c r="K149" s="42"/>
      <c r="L149" s="42"/>
      <c r="M149" s="41"/>
    </row>
    <row r="150" spans="1:13">
      <c r="A150" s="24">
        <v>143</v>
      </c>
      <c r="B150" s="41"/>
      <c r="C150" s="41"/>
      <c r="D150" s="41"/>
      <c r="E150" s="70"/>
      <c r="F150" s="70"/>
      <c r="G150" s="43"/>
      <c r="H150" s="71"/>
      <c r="I150" s="72"/>
      <c r="J150" s="145" t="e">
        <f t="shared" si="4"/>
        <v>#DIV/0!</v>
      </c>
      <c r="K150" s="42"/>
      <c r="L150" s="42"/>
      <c r="M150" s="41"/>
    </row>
    <row r="151" spans="1:13">
      <c r="A151" s="24">
        <v>144</v>
      </c>
      <c r="B151" s="41"/>
      <c r="C151" s="41"/>
      <c r="D151" s="41"/>
      <c r="E151" s="70"/>
      <c r="F151" s="70"/>
      <c r="G151" s="43"/>
      <c r="H151" s="71"/>
      <c r="I151" s="72"/>
      <c r="J151" s="158" t="e">
        <f t="shared" si="4"/>
        <v>#DIV/0!</v>
      </c>
      <c r="K151" s="42"/>
      <c r="L151" s="42"/>
      <c r="M151" s="41"/>
    </row>
    <row r="152" spans="1:13">
      <c r="A152" s="24">
        <v>145</v>
      </c>
      <c r="B152" s="41"/>
      <c r="C152" s="41"/>
      <c r="D152" s="41"/>
      <c r="E152" s="70"/>
      <c r="F152" s="70"/>
      <c r="G152" s="43"/>
      <c r="H152" s="71"/>
      <c r="I152" s="72"/>
      <c r="J152" s="158" t="e">
        <f t="shared" si="4"/>
        <v>#DIV/0!</v>
      </c>
      <c r="K152" s="42"/>
      <c r="L152" s="42"/>
      <c r="M152" s="41"/>
    </row>
    <row r="153" spans="1:13">
      <c r="A153" s="65">
        <v>146</v>
      </c>
      <c r="B153" s="41"/>
      <c r="C153" s="41"/>
      <c r="D153" s="41"/>
      <c r="E153" s="70"/>
      <c r="F153" s="70"/>
      <c r="G153" s="43"/>
      <c r="H153" s="71"/>
      <c r="I153" s="72"/>
      <c r="J153" s="145" t="e">
        <f t="shared" si="4"/>
        <v>#DIV/0!</v>
      </c>
      <c r="K153" s="42"/>
      <c r="L153" s="42"/>
      <c r="M153" s="41"/>
    </row>
    <row r="154" spans="1:13">
      <c r="A154" s="65">
        <v>147</v>
      </c>
      <c r="B154" s="41"/>
      <c r="C154" s="41"/>
      <c r="D154" s="41"/>
      <c r="E154" s="70"/>
      <c r="F154" s="70"/>
      <c r="G154" s="43"/>
      <c r="H154" s="71"/>
      <c r="I154" s="72"/>
      <c r="J154" s="145" t="e">
        <f t="shared" si="4"/>
        <v>#DIV/0!</v>
      </c>
      <c r="K154" s="42"/>
      <c r="L154" s="42"/>
      <c r="M154" s="41"/>
    </row>
    <row r="155" spans="1:13">
      <c r="A155" s="24">
        <v>148</v>
      </c>
      <c r="B155" s="41"/>
      <c r="C155" s="41"/>
      <c r="D155" s="41"/>
      <c r="E155" s="70"/>
      <c r="F155" s="70"/>
      <c r="G155" s="43"/>
      <c r="H155" s="71"/>
      <c r="I155" s="72"/>
      <c r="J155" s="145" t="e">
        <f t="shared" si="4"/>
        <v>#DIV/0!</v>
      </c>
      <c r="K155" s="42"/>
      <c r="L155" s="42"/>
      <c r="M155" s="41"/>
    </row>
    <row r="156" spans="1:13">
      <c r="A156" s="24">
        <v>149</v>
      </c>
      <c r="B156" s="41"/>
      <c r="C156" s="41"/>
      <c r="D156" s="41"/>
      <c r="E156" s="70"/>
      <c r="F156" s="70"/>
      <c r="G156" s="43"/>
      <c r="H156" s="71"/>
      <c r="I156" s="72"/>
      <c r="J156" s="145" t="e">
        <f t="shared" si="4"/>
        <v>#DIV/0!</v>
      </c>
      <c r="K156" s="42"/>
      <c r="L156" s="42"/>
      <c r="M156" s="41"/>
    </row>
    <row r="157" spans="1:13">
      <c r="A157" s="24">
        <v>150</v>
      </c>
      <c r="B157" s="41"/>
      <c r="C157" s="41"/>
      <c r="D157" s="41"/>
      <c r="E157" s="70"/>
      <c r="F157" s="70"/>
      <c r="G157" s="43"/>
      <c r="H157" s="71"/>
      <c r="I157" s="72"/>
      <c r="J157" s="158" t="e">
        <f t="shared" si="4"/>
        <v>#DIV/0!</v>
      </c>
      <c r="K157" s="42"/>
      <c r="L157" s="42"/>
      <c r="M157" s="41"/>
    </row>
    <row r="158" spans="1:13">
      <c r="A158" s="24">
        <v>151</v>
      </c>
      <c r="B158" s="41"/>
      <c r="C158" s="41"/>
      <c r="D158" s="41"/>
      <c r="E158" s="70"/>
      <c r="F158" s="70"/>
      <c r="G158" s="43"/>
      <c r="H158" s="71"/>
      <c r="I158" s="72"/>
      <c r="J158" s="158" t="e">
        <f t="shared" si="4"/>
        <v>#DIV/0!</v>
      </c>
      <c r="K158" s="42"/>
      <c r="L158" s="42"/>
      <c r="M158" s="41"/>
    </row>
    <row r="159" spans="1:13">
      <c r="A159" s="24">
        <v>152</v>
      </c>
      <c r="B159" s="41"/>
      <c r="C159" s="41"/>
      <c r="D159" s="41"/>
      <c r="E159" s="70"/>
      <c r="F159" s="70"/>
      <c r="G159" s="43"/>
      <c r="H159" s="71"/>
      <c r="I159" s="72"/>
      <c r="J159" s="145" t="e">
        <f t="shared" si="4"/>
        <v>#DIV/0!</v>
      </c>
      <c r="K159" s="42"/>
      <c r="L159" s="42"/>
      <c r="M159" s="41"/>
    </row>
    <row r="160" spans="1:13">
      <c r="A160" s="24">
        <v>153</v>
      </c>
      <c r="B160" s="41"/>
      <c r="C160" s="41"/>
      <c r="D160" s="41"/>
      <c r="E160" s="70"/>
      <c r="F160" s="70"/>
      <c r="G160" s="43"/>
      <c r="H160" s="71"/>
      <c r="I160" s="72"/>
      <c r="J160" s="158" t="e">
        <f t="shared" si="4"/>
        <v>#DIV/0!</v>
      </c>
      <c r="K160" s="42"/>
      <c r="L160" s="42"/>
      <c r="M160" s="41"/>
    </row>
    <row r="161" spans="1:13">
      <c r="A161" s="24">
        <v>154</v>
      </c>
      <c r="B161" s="41"/>
      <c r="C161" s="41"/>
      <c r="D161" s="41"/>
      <c r="E161" s="70"/>
      <c r="F161" s="70"/>
      <c r="G161" s="43"/>
      <c r="H161" s="71"/>
      <c r="I161" s="72"/>
      <c r="J161" s="158" t="e">
        <f t="shared" si="4"/>
        <v>#DIV/0!</v>
      </c>
      <c r="K161" s="42"/>
      <c r="L161" s="42"/>
      <c r="M161" s="41"/>
    </row>
    <row r="162" spans="1:13">
      <c r="A162" s="24">
        <v>155</v>
      </c>
      <c r="B162" s="41"/>
      <c r="C162" s="41"/>
      <c r="D162" s="41"/>
      <c r="E162" s="70"/>
      <c r="F162" s="70"/>
      <c r="G162" s="43"/>
      <c r="H162" s="71"/>
      <c r="I162" s="72"/>
      <c r="J162" s="145" t="e">
        <f t="shared" si="4"/>
        <v>#DIV/0!</v>
      </c>
      <c r="K162" s="42"/>
      <c r="L162" s="42"/>
      <c r="M162" s="41"/>
    </row>
    <row r="163" spans="1:13">
      <c r="A163" s="65">
        <v>156</v>
      </c>
      <c r="B163" s="41"/>
      <c r="C163" s="41"/>
      <c r="D163" s="41"/>
      <c r="E163" s="70"/>
      <c r="F163" s="70"/>
      <c r="G163" s="43"/>
      <c r="H163" s="71"/>
      <c r="I163" s="72"/>
      <c r="J163" s="145" t="e">
        <f t="shared" si="4"/>
        <v>#DIV/0!</v>
      </c>
      <c r="K163" s="42"/>
      <c r="L163" s="42"/>
      <c r="M163" s="41"/>
    </row>
    <row r="164" spans="1:13">
      <c r="A164" s="65">
        <v>157</v>
      </c>
      <c r="B164" s="41"/>
      <c r="C164" s="41"/>
      <c r="D164" s="41"/>
      <c r="E164" s="70"/>
      <c r="F164" s="70"/>
      <c r="G164" s="43"/>
      <c r="H164" s="71"/>
      <c r="I164" s="72"/>
      <c r="J164" s="145" t="e">
        <f t="shared" si="4"/>
        <v>#DIV/0!</v>
      </c>
      <c r="K164" s="42"/>
      <c r="L164" s="42"/>
      <c r="M164" s="41"/>
    </row>
    <row r="165" spans="1:13">
      <c r="A165" s="24">
        <v>158</v>
      </c>
      <c r="B165" s="41"/>
      <c r="C165" s="41"/>
      <c r="D165" s="41"/>
      <c r="E165" s="70"/>
      <c r="F165" s="70"/>
      <c r="G165" s="43"/>
      <c r="H165" s="71"/>
      <c r="I165" s="72"/>
      <c r="J165" s="145" t="e">
        <f t="shared" si="4"/>
        <v>#DIV/0!</v>
      </c>
      <c r="K165" s="42"/>
      <c r="L165" s="42"/>
      <c r="M165" s="41"/>
    </row>
    <row r="166" spans="1:13">
      <c r="A166" s="24">
        <v>159</v>
      </c>
      <c r="B166" s="41"/>
      <c r="C166" s="41"/>
      <c r="D166" s="41"/>
      <c r="E166" s="70"/>
      <c r="F166" s="70"/>
      <c r="G166" s="43"/>
      <c r="H166" s="71"/>
      <c r="I166" s="72"/>
      <c r="J166" s="158" t="e">
        <f t="shared" si="4"/>
        <v>#DIV/0!</v>
      </c>
      <c r="K166" s="42"/>
      <c r="L166" s="42"/>
      <c r="M166" s="41"/>
    </row>
    <row r="167" spans="1:13">
      <c r="A167" s="24">
        <v>160</v>
      </c>
      <c r="B167" s="41"/>
      <c r="C167" s="41"/>
      <c r="D167" s="41"/>
      <c r="E167" s="70"/>
      <c r="F167" s="70"/>
      <c r="G167" s="43"/>
      <c r="H167" s="71"/>
      <c r="I167" s="72"/>
      <c r="J167" s="158" t="e">
        <f t="shared" si="4"/>
        <v>#DIV/0!</v>
      </c>
      <c r="K167" s="42"/>
      <c r="L167" s="42"/>
      <c r="M167" s="41"/>
    </row>
    <row r="168" spans="1:13">
      <c r="A168" s="24">
        <v>161</v>
      </c>
      <c r="B168" s="41"/>
      <c r="C168" s="41"/>
      <c r="D168" s="41"/>
      <c r="E168" s="70"/>
      <c r="F168" s="70"/>
      <c r="G168" s="43"/>
      <c r="H168" s="71"/>
      <c r="I168" s="72"/>
      <c r="J168" s="145" t="e">
        <f t="shared" si="4"/>
        <v>#DIV/0!</v>
      </c>
      <c r="K168" s="42"/>
      <c r="L168" s="42"/>
      <c r="M168" s="41"/>
    </row>
    <row r="169" spans="1:13">
      <c r="A169" s="24">
        <v>162</v>
      </c>
      <c r="B169" s="41"/>
      <c r="C169" s="41"/>
      <c r="D169" s="41"/>
      <c r="E169" s="70"/>
      <c r="F169" s="70"/>
      <c r="G169" s="43"/>
      <c r="H169" s="71"/>
      <c r="I169" s="72"/>
      <c r="J169" s="158" t="e">
        <f t="shared" si="4"/>
        <v>#DIV/0!</v>
      </c>
      <c r="K169" s="42"/>
      <c r="L169" s="42"/>
      <c r="M169" s="41"/>
    </row>
    <row r="170" spans="1:13">
      <c r="A170" s="24">
        <v>163</v>
      </c>
      <c r="B170" s="41"/>
      <c r="C170" s="41"/>
      <c r="D170" s="41"/>
      <c r="E170" s="70"/>
      <c r="F170" s="70"/>
      <c r="G170" s="43"/>
      <c r="H170" s="71"/>
      <c r="I170" s="72"/>
      <c r="J170" s="158" t="e">
        <f t="shared" si="4"/>
        <v>#DIV/0!</v>
      </c>
      <c r="K170" s="42"/>
      <c r="L170" s="42"/>
      <c r="M170" s="41"/>
    </row>
    <row r="171" spans="1:13">
      <c r="A171" s="24">
        <v>164</v>
      </c>
      <c r="B171" s="41"/>
      <c r="C171" s="41"/>
      <c r="D171" s="41"/>
      <c r="E171" s="70"/>
      <c r="F171" s="70"/>
      <c r="G171" s="43"/>
      <c r="H171" s="71"/>
      <c r="I171" s="72"/>
      <c r="J171" s="145" t="e">
        <f t="shared" si="4"/>
        <v>#DIV/0!</v>
      </c>
      <c r="K171" s="42"/>
      <c r="L171" s="42"/>
      <c r="M171" s="41"/>
    </row>
    <row r="172" spans="1:13">
      <c r="A172" s="24">
        <v>165</v>
      </c>
      <c r="B172" s="41"/>
      <c r="C172" s="41"/>
      <c r="D172" s="41"/>
      <c r="E172" s="70"/>
      <c r="F172" s="70"/>
      <c r="G172" s="43"/>
      <c r="H172" s="71"/>
      <c r="I172" s="72"/>
      <c r="J172" s="145" t="e">
        <f t="shared" si="4"/>
        <v>#DIV/0!</v>
      </c>
      <c r="K172" s="42"/>
      <c r="L172" s="42"/>
      <c r="M172" s="41"/>
    </row>
    <row r="173" spans="1:13">
      <c r="A173" s="65">
        <v>166</v>
      </c>
      <c r="B173" s="41"/>
      <c r="C173" s="41"/>
      <c r="D173" s="41"/>
      <c r="E173" s="70"/>
      <c r="F173" s="70"/>
      <c r="G173" s="43"/>
      <c r="H173" s="71"/>
      <c r="I173" s="72"/>
      <c r="J173" s="145" t="e">
        <f t="shared" si="4"/>
        <v>#DIV/0!</v>
      </c>
      <c r="K173" s="42"/>
      <c r="L173" s="42"/>
      <c r="M173" s="41"/>
    </row>
    <row r="174" spans="1:13">
      <c r="A174" s="65">
        <v>167</v>
      </c>
      <c r="B174" s="41"/>
      <c r="C174" s="41"/>
      <c r="D174" s="41"/>
      <c r="E174" s="70"/>
      <c r="F174" s="70"/>
      <c r="G174" s="43"/>
      <c r="H174" s="71"/>
      <c r="I174" s="72"/>
      <c r="J174" s="145" t="e">
        <f t="shared" si="4"/>
        <v>#DIV/0!</v>
      </c>
      <c r="K174" s="42"/>
      <c r="L174" s="42"/>
      <c r="M174" s="41"/>
    </row>
    <row r="175" spans="1:13">
      <c r="A175" s="24">
        <v>168</v>
      </c>
      <c r="B175" s="41"/>
      <c r="C175" s="41"/>
      <c r="D175" s="41"/>
      <c r="E175" s="70"/>
      <c r="F175" s="70"/>
      <c r="G175" s="43"/>
      <c r="H175" s="71"/>
      <c r="I175" s="72"/>
      <c r="J175" s="158" t="e">
        <f t="shared" si="4"/>
        <v>#DIV/0!</v>
      </c>
      <c r="K175" s="42"/>
      <c r="L175" s="42"/>
      <c r="M175" s="41"/>
    </row>
    <row r="176" spans="1:13">
      <c r="A176" s="24">
        <v>169</v>
      </c>
      <c r="B176" s="41"/>
      <c r="C176" s="41"/>
      <c r="D176" s="41"/>
      <c r="E176" s="70"/>
      <c r="F176" s="70"/>
      <c r="G176" s="43"/>
      <c r="H176" s="71"/>
      <c r="I176" s="72"/>
      <c r="J176" s="158" t="e">
        <f t="shared" si="4"/>
        <v>#DIV/0!</v>
      </c>
      <c r="K176" s="42"/>
      <c r="L176" s="42"/>
      <c r="M176" s="41"/>
    </row>
    <row r="177" spans="1:13">
      <c r="A177" s="24">
        <v>170</v>
      </c>
      <c r="B177" s="41"/>
      <c r="C177" s="41"/>
      <c r="D177" s="41"/>
      <c r="E177" s="70"/>
      <c r="F177" s="70"/>
      <c r="G177" s="43"/>
      <c r="H177" s="71"/>
      <c r="I177" s="72"/>
      <c r="J177" s="145" t="e">
        <f t="shared" si="4"/>
        <v>#DIV/0!</v>
      </c>
      <c r="K177" s="42"/>
      <c r="L177" s="42"/>
      <c r="M177" s="41"/>
    </row>
    <row r="178" spans="1:13">
      <c r="A178" s="24">
        <v>171</v>
      </c>
      <c r="B178" s="41"/>
      <c r="C178" s="41"/>
      <c r="D178" s="41"/>
      <c r="E178" s="70"/>
      <c r="F178" s="70"/>
      <c r="G178" s="43"/>
      <c r="H178" s="71"/>
      <c r="I178" s="72"/>
      <c r="J178" s="158" t="e">
        <f t="shared" si="4"/>
        <v>#DIV/0!</v>
      </c>
      <c r="K178" s="42"/>
      <c r="L178" s="42"/>
      <c r="M178" s="41"/>
    </row>
    <row r="179" spans="1:13">
      <c r="A179" s="24">
        <v>172</v>
      </c>
      <c r="B179" s="41"/>
      <c r="C179" s="41"/>
      <c r="D179" s="41"/>
      <c r="E179" s="70"/>
      <c r="F179" s="70"/>
      <c r="G179" s="43"/>
      <c r="H179" s="71"/>
      <c r="I179" s="72"/>
      <c r="J179" s="158" t="e">
        <f t="shared" si="4"/>
        <v>#DIV/0!</v>
      </c>
      <c r="K179" s="42"/>
      <c r="L179" s="42"/>
      <c r="M179" s="41"/>
    </row>
    <row r="180" spans="1:13">
      <c r="A180" s="24">
        <v>173</v>
      </c>
      <c r="B180" s="41"/>
      <c r="C180" s="41"/>
      <c r="D180" s="41"/>
      <c r="E180" s="70"/>
      <c r="F180" s="70"/>
      <c r="G180" s="43"/>
      <c r="H180" s="71"/>
      <c r="I180" s="72"/>
      <c r="J180" s="145" t="e">
        <f t="shared" si="4"/>
        <v>#DIV/0!</v>
      </c>
      <c r="K180" s="42"/>
      <c r="L180" s="42"/>
      <c r="M180" s="41"/>
    </row>
    <row r="181" spans="1:13">
      <c r="A181" s="24">
        <v>174</v>
      </c>
      <c r="B181" s="41"/>
      <c r="C181" s="41"/>
      <c r="D181" s="41"/>
      <c r="E181" s="70"/>
      <c r="F181" s="70"/>
      <c r="G181" s="43"/>
      <c r="H181" s="71"/>
      <c r="I181" s="72"/>
      <c r="J181" s="145" t="e">
        <f t="shared" si="4"/>
        <v>#DIV/0!</v>
      </c>
      <c r="K181" s="42"/>
      <c r="L181" s="42"/>
      <c r="M181" s="41"/>
    </row>
    <row r="182" spans="1:13">
      <c r="A182" s="24">
        <v>175</v>
      </c>
      <c r="B182" s="41"/>
      <c r="C182" s="41"/>
      <c r="D182" s="41"/>
      <c r="E182" s="70"/>
      <c r="F182" s="70"/>
      <c r="G182" s="43"/>
      <c r="H182" s="71"/>
      <c r="I182" s="72"/>
      <c r="J182" s="145" t="e">
        <f t="shared" si="4"/>
        <v>#DIV/0!</v>
      </c>
      <c r="K182" s="42"/>
      <c r="L182" s="42"/>
      <c r="M182" s="41"/>
    </row>
    <row r="183" spans="1:13">
      <c r="A183" s="65">
        <v>176</v>
      </c>
      <c r="B183" s="41"/>
      <c r="C183" s="41"/>
      <c r="D183" s="41"/>
      <c r="E183" s="70"/>
      <c r="F183" s="70"/>
      <c r="G183" s="43"/>
      <c r="H183" s="71"/>
      <c r="I183" s="72"/>
      <c r="J183" s="145" t="e">
        <f t="shared" si="4"/>
        <v>#DIV/0!</v>
      </c>
      <c r="K183" s="42"/>
      <c r="L183" s="42"/>
      <c r="M183" s="41"/>
    </row>
    <row r="184" spans="1:13">
      <c r="A184" s="65">
        <v>177</v>
      </c>
      <c r="B184" s="41"/>
      <c r="C184" s="41"/>
      <c r="D184" s="41"/>
      <c r="E184" s="70"/>
      <c r="F184" s="70"/>
      <c r="G184" s="43"/>
      <c r="H184" s="71"/>
      <c r="I184" s="72"/>
      <c r="J184" s="158" t="e">
        <f t="shared" si="4"/>
        <v>#DIV/0!</v>
      </c>
      <c r="K184" s="42"/>
      <c r="L184" s="42"/>
      <c r="M184" s="41"/>
    </row>
    <row r="185" spans="1:13">
      <c r="A185" s="24">
        <v>178</v>
      </c>
      <c r="B185" s="41"/>
      <c r="C185" s="41"/>
      <c r="D185" s="41"/>
      <c r="E185" s="70"/>
      <c r="F185" s="70"/>
      <c r="G185" s="43"/>
      <c r="H185" s="71"/>
      <c r="I185" s="72"/>
      <c r="J185" s="158" t="e">
        <f t="shared" si="4"/>
        <v>#DIV/0!</v>
      </c>
      <c r="K185" s="42"/>
      <c r="L185" s="42"/>
      <c r="M185" s="41"/>
    </row>
    <row r="186" spans="1:13">
      <c r="A186" s="24">
        <v>179</v>
      </c>
      <c r="B186" s="41"/>
      <c r="C186" s="41"/>
      <c r="D186" s="41"/>
      <c r="E186" s="70"/>
      <c r="F186" s="70"/>
      <c r="G186" s="43"/>
      <c r="H186" s="71"/>
      <c r="I186" s="72"/>
      <c r="J186" s="145" t="e">
        <f t="shared" si="4"/>
        <v>#DIV/0!</v>
      </c>
      <c r="K186" s="42"/>
      <c r="L186" s="42"/>
      <c r="M186" s="41"/>
    </row>
    <row r="187" spans="1:13">
      <c r="A187" s="24">
        <v>180</v>
      </c>
      <c r="B187" s="41"/>
      <c r="C187" s="41"/>
      <c r="D187" s="41"/>
      <c r="E187" s="70"/>
      <c r="F187" s="70"/>
      <c r="G187" s="43"/>
      <c r="H187" s="71"/>
      <c r="I187" s="72"/>
      <c r="J187" s="158" t="e">
        <f t="shared" ref="J187:J250" si="5">H187/I187</f>
        <v>#DIV/0!</v>
      </c>
      <c r="K187" s="42"/>
      <c r="L187" s="42"/>
      <c r="M187" s="41"/>
    </row>
    <row r="188" spans="1:13">
      <c r="A188" s="24">
        <v>181</v>
      </c>
      <c r="B188" s="41"/>
      <c r="C188" s="41"/>
      <c r="D188" s="41"/>
      <c r="E188" s="70"/>
      <c r="F188" s="70"/>
      <c r="G188" s="43"/>
      <c r="H188" s="71"/>
      <c r="I188" s="72"/>
      <c r="J188" s="158" t="e">
        <f t="shared" si="5"/>
        <v>#DIV/0!</v>
      </c>
      <c r="K188" s="42"/>
      <c r="L188" s="42"/>
      <c r="M188" s="41"/>
    </row>
    <row r="189" spans="1:13">
      <c r="A189" s="24">
        <v>182</v>
      </c>
      <c r="B189" s="41"/>
      <c r="C189" s="41"/>
      <c r="D189" s="41"/>
      <c r="E189" s="70"/>
      <c r="F189" s="70"/>
      <c r="G189" s="43"/>
      <c r="H189" s="71"/>
      <c r="I189" s="72"/>
      <c r="J189" s="145" t="e">
        <f t="shared" si="5"/>
        <v>#DIV/0!</v>
      </c>
      <c r="K189" s="42"/>
      <c r="L189" s="42"/>
      <c r="M189" s="41"/>
    </row>
    <row r="190" spans="1:13">
      <c r="A190" s="24">
        <v>183</v>
      </c>
      <c r="B190" s="41"/>
      <c r="C190" s="41"/>
      <c r="D190" s="41"/>
      <c r="E190" s="70"/>
      <c r="F190" s="70"/>
      <c r="G190" s="43"/>
      <c r="H190" s="71"/>
      <c r="I190" s="72"/>
      <c r="J190" s="145" t="e">
        <f t="shared" si="5"/>
        <v>#DIV/0!</v>
      </c>
      <c r="K190" s="42"/>
      <c r="L190" s="42"/>
      <c r="M190" s="41"/>
    </row>
    <row r="191" spans="1:13">
      <c r="A191" s="24">
        <v>184</v>
      </c>
      <c r="B191" s="41"/>
      <c r="C191" s="41"/>
      <c r="D191" s="41"/>
      <c r="E191" s="70"/>
      <c r="F191" s="70"/>
      <c r="G191" s="43"/>
      <c r="H191" s="71"/>
      <c r="I191" s="72"/>
      <c r="J191" s="145" t="e">
        <f t="shared" si="5"/>
        <v>#DIV/0!</v>
      </c>
      <c r="K191" s="42"/>
      <c r="L191" s="42"/>
      <c r="M191" s="41"/>
    </row>
    <row r="192" spans="1:13">
      <c r="A192" s="24">
        <v>185</v>
      </c>
      <c r="B192" s="41"/>
      <c r="C192" s="41"/>
      <c r="D192" s="41"/>
      <c r="E192" s="70"/>
      <c r="F192" s="70"/>
      <c r="G192" s="43"/>
      <c r="H192" s="71"/>
      <c r="I192" s="72"/>
      <c r="J192" s="145" t="e">
        <f t="shared" si="5"/>
        <v>#DIV/0!</v>
      </c>
      <c r="K192" s="42"/>
      <c r="L192" s="42"/>
      <c r="M192" s="41"/>
    </row>
    <row r="193" spans="1:13">
      <c r="A193" s="65">
        <v>186</v>
      </c>
      <c r="B193" s="41"/>
      <c r="C193" s="41"/>
      <c r="D193" s="41"/>
      <c r="E193" s="70"/>
      <c r="F193" s="70"/>
      <c r="G193" s="43"/>
      <c r="H193" s="71"/>
      <c r="I193" s="72"/>
      <c r="J193" s="158" t="e">
        <f t="shared" si="5"/>
        <v>#DIV/0!</v>
      </c>
      <c r="K193" s="42"/>
      <c r="L193" s="42"/>
      <c r="M193" s="41"/>
    </row>
    <row r="194" spans="1:13">
      <c r="A194" s="65">
        <v>187</v>
      </c>
      <c r="B194" s="41"/>
      <c r="C194" s="41"/>
      <c r="D194" s="41"/>
      <c r="E194" s="70"/>
      <c r="F194" s="70"/>
      <c r="G194" s="43"/>
      <c r="H194" s="71"/>
      <c r="I194" s="72"/>
      <c r="J194" s="158" t="e">
        <f t="shared" si="5"/>
        <v>#DIV/0!</v>
      </c>
      <c r="K194" s="42"/>
      <c r="L194" s="42"/>
      <c r="M194" s="41"/>
    </row>
    <row r="195" spans="1:13">
      <c r="A195" s="24">
        <v>188</v>
      </c>
      <c r="B195" s="41"/>
      <c r="C195" s="41"/>
      <c r="D195" s="41"/>
      <c r="E195" s="70"/>
      <c r="F195" s="70"/>
      <c r="G195" s="43"/>
      <c r="H195" s="71"/>
      <c r="I195" s="72"/>
      <c r="J195" s="145" t="e">
        <f t="shared" si="5"/>
        <v>#DIV/0!</v>
      </c>
      <c r="K195" s="42"/>
      <c r="L195" s="42"/>
      <c r="M195" s="41"/>
    </row>
    <row r="196" spans="1:13">
      <c r="A196" s="24">
        <v>189</v>
      </c>
      <c r="B196" s="41"/>
      <c r="C196" s="41"/>
      <c r="D196" s="41"/>
      <c r="E196" s="70"/>
      <c r="F196" s="70"/>
      <c r="G196" s="43"/>
      <c r="H196" s="71"/>
      <c r="I196" s="72"/>
      <c r="J196" s="158" t="e">
        <f t="shared" si="5"/>
        <v>#DIV/0!</v>
      </c>
      <c r="K196" s="42"/>
      <c r="L196" s="42"/>
      <c r="M196" s="41"/>
    </row>
    <row r="197" spans="1:13">
      <c r="A197" s="24">
        <v>190</v>
      </c>
      <c r="B197" s="41"/>
      <c r="C197" s="41"/>
      <c r="D197" s="41"/>
      <c r="E197" s="70"/>
      <c r="F197" s="70"/>
      <c r="G197" s="43"/>
      <c r="H197" s="71"/>
      <c r="I197" s="72"/>
      <c r="J197" s="158" t="e">
        <f t="shared" si="5"/>
        <v>#DIV/0!</v>
      </c>
      <c r="K197" s="42"/>
      <c r="L197" s="42"/>
      <c r="M197" s="41"/>
    </row>
    <row r="198" spans="1:13">
      <c r="A198" s="24">
        <v>191</v>
      </c>
      <c r="B198" s="41"/>
      <c r="C198" s="41"/>
      <c r="D198" s="41"/>
      <c r="E198" s="70"/>
      <c r="F198" s="70"/>
      <c r="G198" s="43"/>
      <c r="H198" s="71"/>
      <c r="I198" s="72"/>
      <c r="J198" s="145" t="e">
        <f t="shared" si="5"/>
        <v>#DIV/0!</v>
      </c>
      <c r="K198" s="42"/>
      <c r="L198" s="42"/>
      <c r="M198" s="41"/>
    </row>
    <row r="199" spans="1:13">
      <c r="A199" s="24">
        <v>192</v>
      </c>
      <c r="B199" s="41"/>
      <c r="C199" s="41"/>
      <c r="D199" s="41"/>
      <c r="E199" s="70"/>
      <c r="F199" s="70"/>
      <c r="G199" s="43"/>
      <c r="H199" s="71"/>
      <c r="I199" s="72"/>
      <c r="J199" s="145" t="e">
        <f t="shared" si="5"/>
        <v>#DIV/0!</v>
      </c>
      <c r="K199" s="42"/>
      <c r="L199" s="42"/>
      <c r="M199" s="41"/>
    </row>
    <row r="200" spans="1:13">
      <c r="A200" s="24">
        <v>193</v>
      </c>
      <c r="B200" s="41"/>
      <c r="C200" s="41"/>
      <c r="D200" s="41"/>
      <c r="E200" s="70"/>
      <c r="F200" s="70"/>
      <c r="G200" s="43"/>
      <c r="H200" s="71"/>
      <c r="I200" s="72"/>
      <c r="J200" s="145" t="e">
        <f t="shared" si="5"/>
        <v>#DIV/0!</v>
      </c>
      <c r="K200" s="42"/>
      <c r="L200" s="42"/>
      <c r="M200" s="41"/>
    </row>
    <row r="201" spans="1:13">
      <c r="A201" s="24">
        <v>194</v>
      </c>
      <c r="B201" s="41"/>
      <c r="C201" s="41"/>
      <c r="D201" s="41"/>
      <c r="E201" s="70"/>
      <c r="F201" s="70"/>
      <c r="G201" s="43"/>
      <c r="H201" s="71"/>
      <c r="I201" s="72"/>
      <c r="J201" s="145" t="e">
        <f t="shared" si="5"/>
        <v>#DIV/0!</v>
      </c>
      <c r="K201" s="42"/>
      <c r="L201" s="42"/>
      <c r="M201" s="41"/>
    </row>
    <row r="202" spans="1:13">
      <c r="A202" s="24">
        <v>195</v>
      </c>
      <c r="B202" s="41"/>
      <c r="C202" s="41"/>
      <c r="D202" s="41"/>
      <c r="E202" s="70"/>
      <c r="F202" s="70"/>
      <c r="G202" s="43"/>
      <c r="H202" s="71"/>
      <c r="I202" s="72"/>
      <c r="J202" s="158" t="e">
        <f t="shared" si="5"/>
        <v>#DIV/0!</v>
      </c>
      <c r="K202" s="42"/>
      <c r="L202" s="42"/>
      <c r="M202" s="41"/>
    </row>
    <row r="203" spans="1:13">
      <c r="A203" s="65">
        <v>196</v>
      </c>
      <c r="B203" s="41"/>
      <c r="C203" s="41"/>
      <c r="D203" s="41"/>
      <c r="E203" s="70"/>
      <c r="F203" s="70"/>
      <c r="G203" s="43"/>
      <c r="H203" s="71"/>
      <c r="I203" s="72"/>
      <c r="J203" s="158" t="e">
        <f t="shared" si="5"/>
        <v>#DIV/0!</v>
      </c>
      <c r="K203" s="42"/>
      <c r="L203" s="42"/>
      <c r="M203" s="41"/>
    </row>
    <row r="204" spans="1:13">
      <c r="A204" s="65">
        <v>197</v>
      </c>
      <c r="B204" s="41"/>
      <c r="C204" s="41"/>
      <c r="D204" s="41"/>
      <c r="E204" s="70"/>
      <c r="F204" s="70"/>
      <c r="G204" s="43"/>
      <c r="H204" s="71"/>
      <c r="I204" s="72"/>
      <c r="J204" s="145" t="e">
        <f t="shared" si="5"/>
        <v>#DIV/0!</v>
      </c>
      <c r="K204" s="42"/>
      <c r="L204" s="42"/>
      <c r="M204" s="41"/>
    </row>
    <row r="205" spans="1:13">
      <c r="A205" s="24">
        <v>198</v>
      </c>
      <c r="B205" s="41"/>
      <c r="C205" s="41"/>
      <c r="D205" s="41"/>
      <c r="E205" s="70"/>
      <c r="F205" s="70"/>
      <c r="G205" s="43"/>
      <c r="H205" s="71"/>
      <c r="I205" s="72"/>
      <c r="J205" s="158" t="e">
        <f t="shared" si="5"/>
        <v>#DIV/0!</v>
      </c>
      <c r="K205" s="42"/>
      <c r="L205" s="42"/>
      <c r="M205" s="41"/>
    </row>
    <row r="206" spans="1:13">
      <c r="A206" s="24">
        <v>199</v>
      </c>
      <c r="B206" s="41"/>
      <c r="C206" s="41"/>
      <c r="D206" s="41"/>
      <c r="E206" s="70"/>
      <c r="F206" s="70"/>
      <c r="G206" s="43"/>
      <c r="H206" s="71"/>
      <c r="I206" s="72"/>
      <c r="J206" s="158" t="e">
        <f t="shared" si="5"/>
        <v>#DIV/0!</v>
      </c>
      <c r="K206" s="42"/>
      <c r="L206" s="42"/>
      <c r="M206" s="41"/>
    </row>
    <row r="207" spans="1:13">
      <c r="A207" s="24">
        <v>200</v>
      </c>
      <c r="B207" s="41"/>
      <c r="C207" s="41"/>
      <c r="D207" s="41"/>
      <c r="E207" s="70"/>
      <c r="F207" s="70"/>
      <c r="G207" s="43"/>
      <c r="H207" s="71"/>
      <c r="I207" s="72"/>
      <c r="J207" s="145" t="e">
        <f t="shared" si="5"/>
        <v>#DIV/0!</v>
      </c>
      <c r="K207" s="42"/>
      <c r="L207" s="42"/>
      <c r="M207" s="41"/>
    </row>
    <row r="208" spans="1:13">
      <c r="A208" s="24">
        <v>201</v>
      </c>
      <c r="B208" s="41"/>
      <c r="C208" s="41"/>
      <c r="D208" s="41"/>
      <c r="E208" s="70"/>
      <c r="F208" s="70"/>
      <c r="G208" s="43"/>
      <c r="H208" s="71"/>
      <c r="I208" s="72"/>
      <c r="J208" s="145" t="e">
        <f t="shared" si="5"/>
        <v>#DIV/0!</v>
      </c>
      <c r="K208" s="42"/>
      <c r="L208" s="42"/>
      <c r="M208" s="41"/>
    </row>
    <row r="209" spans="1:13">
      <c r="A209" s="24">
        <v>202</v>
      </c>
      <c r="B209" s="41"/>
      <c r="C209" s="41"/>
      <c r="D209" s="41"/>
      <c r="E209" s="70"/>
      <c r="F209" s="70"/>
      <c r="G209" s="43"/>
      <c r="H209" s="71"/>
      <c r="I209" s="72"/>
      <c r="J209" s="145" t="e">
        <f t="shared" si="5"/>
        <v>#DIV/0!</v>
      </c>
      <c r="K209" s="42"/>
      <c r="L209" s="42"/>
      <c r="M209" s="41"/>
    </row>
    <row r="210" spans="1:13">
      <c r="A210" s="24">
        <v>203</v>
      </c>
      <c r="B210" s="41"/>
      <c r="C210" s="41"/>
      <c r="D210" s="41"/>
      <c r="E210" s="70"/>
      <c r="F210" s="70"/>
      <c r="G210" s="43"/>
      <c r="H210" s="71"/>
      <c r="I210" s="72"/>
      <c r="J210" s="145" t="e">
        <f t="shared" si="5"/>
        <v>#DIV/0!</v>
      </c>
      <c r="K210" s="42"/>
      <c r="L210" s="42"/>
      <c r="M210" s="41"/>
    </row>
    <row r="211" spans="1:13">
      <c r="A211" s="24">
        <v>204</v>
      </c>
      <c r="B211" s="41"/>
      <c r="C211" s="41"/>
      <c r="D211" s="41"/>
      <c r="E211" s="70"/>
      <c r="F211" s="70"/>
      <c r="G211" s="43"/>
      <c r="H211" s="71"/>
      <c r="I211" s="72"/>
      <c r="J211" s="158" t="e">
        <f t="shared" si="5"/>
        <v>#DIV/0!</v>
      </c>
      <c r="K211" s="42"/>
      <c r="L211" s="42"/>
      <c r="M211" s="41"/>
    </row>
    <row r="212" spans="1:13">
      <c r="A212" s="24">
        <v>205</v>
      </c>
      <c r="B212" s="41"/>
      <c r="C212" s="41"/>
      <c r="D212" s="41"/>
      <c r="E212" s="70"/>
      <c r="F212" s="70"/>
      <c r="G212" s="43"/>
      <c r="H212" s="71"/>
      <c r="I212" s="72"/>
      <c r="J212" s="158" t="e">
        <f t="shared" si="5"/>
        <v>#DIV/0!</v>
      </c>
      <c r="K212" s="42"/>
      <c r="L212" s="42"/>
      <c r="M212" s="41"/>
    </row>
    <row r="213" spans="1:13">
      <c r="A213" s="65">
        <v>206</v>
      </c>
      <c r="B213" s="41"/>
      <c r="C213" s="41"/>
      <c r="D213" s="41"/>
      <c r="E213" s="70"/>
      <c r="F213" s="70"/>
      <c r="G213" s="43"/>
      <c r="H213" s="71"/>
      <c r="I213" s="72"/>
      <c r="J213" s="145" t="e">
        <f t="shared" si="5"/>
        <v>#DIV/0!</v>
      </c>
      <c r="K213" s="42"/>
      <c r="L213" s="42"/>
      <c r="M213" s="41"/>
    </row>
    <row r="214" spans="1:13">
      <c r="A214" s="65">
        <v>207</v>
      </c>
      <c r="B214" s="41"/>
      <c r="C214" s="41"/>
      <c r="D214" s="41"/>
      <c r="E214" s="70"/>
      <c r="F214" s="70"/>
      <c r="G214" s="43"/>
      <c r="H214" s="71"/>
      <c r="I214" s="72"/>
      <c r="J214" s="158" t="e">
        <f t="shared" si="5"/>
        <v>#DIV/0!</v>
      </c>
      <c r="K214" s="42"/>
      <c r="L214" s="42"/>
      <c r="M214" s="41"/>
    </row>
    <row r="215" spans="1:13">
      <c r="A215" s="24">
        <v>208</v>
      </c>
      <c r="B215" s="41"/>
      <c r="C215" s="41"/>
      <c r="D215" s="41"/>
      <c r="E215" s="70"/>
      <c r="F215" s="70"/>
      <c r="G215" s="43"/>
      <c r="H215" s="71"/>
      <c r="I215" s="72"/>
      <c r="J215" s="158" t="e">
        <f t="shared" si="5"/>
        <v>#DIV/0!</v>
      </c>
      <c r="K215" s="42"/>
      <c r="L215" s="42"/>
      <c r="M215" s="41"/>
    </row>
    <row r="216" spans="1:13">
      <c r="A216" s="24">
        <v>209</v>
      </c>
      <c r="B216" s="41"/>
      <c r="C216" s="41"/>
      <c r="D216" s="41"/>
      <c r="E216" s="70"/>
      <c r="F216" s="70"/>
      <c r="G216" s="43"/>
      <c r="H216" s="71"/>
      <c r="I216" s="72"/>
      <c r="J216" s="145" t="e">
        <f t="shared" si="5"/>
        <v>#DIV/0!</v>
      </c>
      <c r="K216" s="42"/>
      <c r="L216" s="42"/>
      <c r="M216" s="41"/>
    </row>
    <row r="217" spans="1:13">
      <c r="A217" s="24">
        <v>210</v>
      </c>
      <c r="B217" s="41"/>
      <c r="C217" s="41"/>
      <c r="D217" s="41"/>
      <c r="E217" s="70"/>
      <c r="F217" s="70"/>
      <c r="G217" s="43"/>
      <c r="H217" s="71"/>
      <c r="I217" s="72"/>
      <c r="J217" s="145" t="e">
        <f t="shared" si="5"/>
        <v>#DIV/0!</v>
      </c>
      <c r="K217" s="42"/>
      <c r="L217" s="42"/>
      <c r="M217" s="41"/>
    </row>
    <row r="218" spans="1:13">
      <c r="A218" s="24">
        <v>211</v>
      </c>
      <c r="B218" s="41"/>
      <c r="C218" s="41"/>
      <c r="D218" s="41"/>
      <c r="E218" s="70"/>
      <c r="F218" s="70"/>
      <c r="G218" s="43"/>
      <c r="H218" s="71"/>
      <c r="I218" s="72"/>
      <c r="J218" s="145" t="e">
        <f t="shared" si="5"/>
        <v>#DIV/0!</v>
      </c>
      <c r="K218" s="42"/>
      <c r="L218" s="42"/>
      <c r="M218" s="41"/>
    </row>
    <row r="219" spans="1:13">
      <c r="A219" s="24">
        <v>212</v>
      </c>
      <c r="B219" s="41"/>
      <c r="C219" s="41"/>
      <c r="D219" s="41"/>
      <c r="E219" s="70"/>
      <c r="F219" s="70"/>
      <c r="G219" s="43"/>
      <c r="H219" s="71"/>
      <c r="I219" s="72"/>
      <c r="J219" s="145" t="e">
        <f t="shared" si="5"/>
        <v>#DIV/0!</v>
      </c>
      <c r="K219" s="42"/>
      <c r="L219" s="42"/>
      <c r="M219" s="41"/>
    </row>
    <row r="220" spans="1:13">
      <c r="A220" s="24">
        <v>213</v>
      </c>
      <c r="B220" s="41"/>
      <c r="C220" s="41"/>
      <c r="D220" s="41"/>
      <c r="E220" s="70"/>
      <c r="F220" s="70"/>
      <c r="G220" s="43"/>
      <c r="H220" s="71"/>
      <c r="I220" s="72"/>
      <c r="J220" s="158" t="e">
        <f t="shared" si="5"/>
        <v>#DIV/0!</v>
      </c>
      <c r="K220" s="42"/>
      <c r="L220" s="42"/>
      <c r="M220" s="41"/>
    </row>
    <row r="221" spans="1:13">
      <c r="A221" s="24">
        <v>214</v>
      </c>
      <c r="B221" s="41"/>
      <c r="C221" s="41"/>
      <c r="D221" s="41"/>
      <c r="E221" s="70"/>
      <c r="F221" s="70"/>
      <c r="G221" s="43"/>
      <c r="H221" s="71"/>
      <c r="I221" s="72"/>
      <c r="J221" s="158" t="e">
        <f t="shared" si="5"/>
        <v>#DIV/0!</v>
      </c>
      <c r="K221" s="42"/>
      <c r="L221" s="42"/>
      <c r="M221" s="41"/>
    </row>
    <row r="222" spans="1:13">
      <c r="A222" s="24">
        <v>215</v>
      </c>
      <c r="B222" s="41"/>
      <c r="C222" s="41"/>
      <c r="D222" s="41"/>
      <c r="E222" s="70"/>
      <c r="F222" s="70"/>
      <c r="G222" s="43"/>
      <c r="H222" s="71"/>
      <c r="I222" s="72"/>
      <c r="J222" s="145" t="e">
        <f t="shared" si="5"/>
        <v>#DIV/0!</v>
      </c>
      <c r="K222" s="42"/>
      <c r="L222" s="42"/>
      <c r="M222" s="41"/>
    </row>
    <row r="223" spans="1:13">
      <c r="A223" s="65">
        <v>216</v>
      </c>
      <c r="B223" s="41"/>
      <c r="C223" s="41"/>
      <c r="D223" s="41"/>
      <c r="E223" s="70"/>
      <c r="F223" s="70"/>
      <c r="G223" s="43"/>
      <c r="H223" s="71"/>
      <c r="I223" s="72"/>
      <c r="J223" s="158" t="e">
        <f t="shared" si="5"/>
        <v>#DIV/0!</v>
      </c>
      <c r="K223" s="42"/>
      <c r="L223" s="42"/>
      <c r="M223" s="41"/>
    </row>
    <row r="224" spans="1:13">
      <c r="A224" s="65">
        <v>217</v>
      </c>
      <c r="B224" s="41"/>
      <c r="C224" s="41"/>
      <c r="D224" s="41"/>
      <c r="E224" s="70"/>
      <c r="F224" s="70"/>
      <c r="G224" s="43"/>
      <c r="H224" s="71"/>
      <c r="I224" s="72"/>
      <c r="J224" s="158" t="e">
        <f t="shared" si="5"/>
        <v>#DIV/0!</v>
      </c>
      <c r="K224" s="42"/>
      <c r="L224" s="42"/>
      <c r="M224" s="41"/>
    </row>
    <row r="225" spans="1:13">
      <c r="A225" s="24">
        <v>218</v>
      </c>
      <c r="B225" s="41"/>
      <c r="C225" s="41"/>
      <c r="D225" s="41"/>
      <c r="E225" s="70"/>
      <c r="F225" s="70"/>
      <c r="G225" s="43"/>
      <c r="H225" s="71"/>
      <c r="I225" s="72"/>
      <c r="J225" s="145" t="e">
        <f t="shared" si="5"/>
        <v>#DIV/0!</v>
      </c>
      <c r="K225" s="42"/>
      <c r="L225" s="42"/>
      <c r="M225" s="41"/>
    </row>
    <row r="226" spans="1:13">
      <c r="A226" s="24">
        <v>219</v>
      </c>
      <c r="B226" s="41"/>
      <c r="C226" s="41"/>
      <c r="D226" s="41"/>
      <c r="E226" s="70"/>
      <c r="F226" s="70"/>
      <c r="G226" s="43"/>
      <c r="H226" s="71"/>
      <c r="I226" s="72"/>
      <c r="J226" s="145" t="e">
        <f t="shared" si="5"/>
        <v>#DIV/0!</v>
      </c>
      <c r="K226" s="42"/>
      <c r="L226" s="42"/>
      <c r="M226" s="41"/>
    </row>
    <row r="227" spans="1:13">
      <c r="A227" s="24">
        <v>220</v>
      </c>
      <c r="B227" s="41"/>
      <c r="C227" s="41"/>
      <c r="D227" s="41"/>
      <c r="E227" s="70"/>
      <c r="F227" s="70"/>
      <c r="G227" s="43"/>
      <c r="H227" s="71"/>
      <c r="I227" s="72"/>
      <c r="J227" s="145" t="e">
        <f t="shared" si="5"/>
        <v>#DIV/0!</v>
      </c>
      <c r="K227" s="42"/>
      <c r="L227" s="42"/>
      <c r="M227" s="41"/>
    </row>
    <row r="228" spans="1:13">
      <c r="A228" s="24">
        <v>221</v>
      </c>
      <c r="B228" s="41"/>
      <c r="C228" s="41"/>
      <c r="D228" s="41"/>
      <c r="E228" s="70"/>
      <c r="F228" s="70"/>
      <c r="G228" s="43"/>
      <c r="H228" s="71"/>
      <c r="I228" s="72"/>
      <c r="J228" s="145" t="e">
        <f t="shared" si="5"/>
        <v>#DIV/0!</v>
      </c>
      <c r="K228" s="42"/>
      <c r="L228" s="42"/>
      <c r="M228" s="41"/>
    </row>
    <row r="229" spans="1:13">
      <c r="A229" s="24">
        <v>222</v>
      </c>
      <c r="B229" s="41"/>
      <c r="C229" s="41"/>
      <c r="D229" s="41"/>
      <c r="E229" s="70"/>
      <c r="F229" s="70"/>
      <c r="G229" s="43"/>
      <c r="H229" s="71"/>
      <c r="I229" s="72"/>
      <c r="J229" s="158" t="e">
        <f t="shared" si="5"/>
        <v>#DIV/0!</v>
      </c>
      <c r="K229" s="42"/>
      <c r="L229" s="42"/>
      <c r="M229" s="41"/>
    </row>
    <row r="230" spans="1:13">
      <c r="A230" s="24">
        <v>223</v>
      </c>
      <c r="B230" s="41"/>
      <c r="C230" s="41"/>
      <c r="D230" s="41"/>
      <c r="E230" s="70"/>
      <c r="F230" s="70"/>
      <c r="G230" s="43"/>
      <c r="H230" s="71"/>
      <c r="I230" s="72"/>
      <c r="J230" s="158" t="e">
        <f t="shared" si="5"/>
        <v>#DIV/0!</v>
      </c>
      <c r="K230" s="42"/>
      <c r="L230" s="42"/>
      <c r="M230" s="41"/>
    </row>
    <row r="231" spans="1:13">
      <c r="A231" s="24">
        <v>224</v>
      </c>
      <c r="B231" s="41"/>
      <c r="C231" s="41"/>
      <c r="D231" s="41"/>
      <c r="E231" s="70"/>
      <c r="F231" s="70"/>
      <c r="G231" s="43"/>
      <c r="H231" s="71"/>
      <c r="I231" s="72"/>
      <c r="J231" s="145" t="e">
        <f t="shared" si="5"/>
        <v>#DIV/0!</v>
      </c>
      <c r="K231" s="42"/>
      <c r="L231" s="42"/>
      <c r="M231" s="41"/>
    </row>
    <row r="232" spans="1:13">
      <c r="A232" s="24">
        <v>225</v>
      </c>
      <c r="B232" s="41"/>
      <c r="C232" s="41"/>
      <c r="D232" s="41"/>
      <c r="E232" s="70"/>
      <c r="F232" s="70"/>
      <c r="G232" s="43"/>
      <c r="H232" s="71"/>
      <c r="I232" s="72"/>
      <c r="J232" s="158" t="e">
        <f t="shared" si="5"/>
        <v>#DIV/0!</v>
      </c>
      <c r="K232" s="42"/>
      <c r="L232" s="42"/>
      <c r="M232" s="41"/>
    </row>
    <row r="233" spans="1:13">
      <c r="A233" s="65">
        <v>226</v>
      </c>
      <c r="B233" s="41"/>
      <c r="C233" s="41"/>
      <c r="D233" s="41"/>
      <c r="E233" s="70"/>
      <c r="F233" s="70"/>
      <c r="G233" s="43"/>
      <c r="H233" s="71"/>
      <c r="I233" s="72"/>
      <c r="J233" s="158" t="e">
        <f t="shared" si="5"/>
        <v>#DIV/0!</v>
      </c>
      <c r="K233" s="42"/>
      <c r="L233" s="42"/>
      <c r="M233" s="41"/>
    </row>
    <row r="234" spans="1:13">
      <c r="A234" s="65">
        <v>227</v>
      </c>
      <c r="B234" s="41"/>
      <c r="C234" s="41"/>
      <c r="D234" s="41"/>
      <c r="E234" s="70"/>
      <c r="F234" s="70"/>
      <c r="G234" s="43"/>
      <c r="H234" s="71"/>
      <c r="I234" s="72"/>
      <c r="J234" s="145" t="e">
        <f t="shared" si="5"/>
        <v>#DIV/0!</v>
      </c>
      <c r="K234" s="42"/>
      <c r="L234" s="42"/>
      <c r="M234" s="41"/>
    </row>
    <row r="235" spans="1:13">
      <c r="A235" s="24">
        <v>228</v>
      </c>
      <c r="B235" s="41"/>
      <c r="C235" s="41"/>
      <c r="D235" s="41"/>
      <c r="E235" s="70"/>
      <c r="F235" s="70"/>
      <c r="G235" s="43"/>
      <c r="H235" s="71"/>
      <c r="I235" s="72"/>
      <c r="J235" s="145" t="e">
        <f t="shared" si="5"/>
        <v>#DIV/0!</v>
      </c>
      <c r="K235" s="42"/>
      <c r="L235" s="42"/>
      <c r="M235" s="41"/>
    </row>
    <row r="236" spans="1:13">
      <c r="A236" s="24">
        <v>229</v>
      </c>
      <c r="B236" s="41"/>
      <c r="C236" s="41"/>
      <c r="D236" s="41"/>
      <c r="E236" s="70"/>
      <c r="F236" s="70"/>
      <c r="G236" s="43"/>
      <c r="H236" s="71"/>
      <c r="I236" s="72"/>
      <c r="J236" s="145" t="e">
        <f t="shared" si="5"/>
        <v>#DIV/0!</v>
      </c>
      <c r="K236" s="42"/>
      <c r="L236" s="42"/>
      <c r="M236" s="41"/>
    </row>
    <row r="237" spans="1:13">
      <c r="A237" s="24">
        <v>230</v>
      </c>
      <c r="B237" s="41"/>
      <c r="C237" s="41"/>
      <c r="D237" s="41"/>
      <c r="E237" s="70"/>
      <c r="F237" s="70"/>
      <c r="G237" s="43"/>
      <c r="H237" s="71"/>
      <c r="I237" s="72"/>
      <c r="J237" s="145" t="e">
        <f t="shared" si="5"/>
        <v>#DIV/0!</v>
      </c>
      <c r="K237" s="42"/>
      <c r="L237" s="42"/>
      <c r="M237" s="41"/>
    </row>
    <row r="238" spans="1:13">
      <c r="A238" s="24">
        <v>231</v>
      </c>
      <c r="B238" s="41"/>
      <c r="C238" s="41"/>
      <c r="D238" s="41"/>
      <c r="E238" s="70"/>
      <c r="F238" s="70"/>
      <c r="G238" s="43"/>
      <c r="H238" s="71"/>
      <c r="I238" s="72"/>
      <c r="J238" s="158" t="e">
        <f t="shared" si="5"/>
        <v>#DIV/0!</v>
      </c>
      <c r="K238" s="42"/>
      <c r="L238" s="42"/>
      <c r="M238" s="41"/>
    </row>
    <row r="239" spans="1:13">
      <c r="A239" s="24">
        <v>232</v>
      </c>
      <c r="B239" s="41"/>
      <c r="C239" s="41"/>
      <c r="D239" s="41"/>
      <c r="E239" s="70"/>
      <c r="F239" s="70"/>
      <c r="G239" s="43"/>
      <c r="H239" s="71"/>
      <c r="I239" s="72"/>
      <c r="J239" s="158" t="e">
        <f t="shared" si="5"/>
        <v>#DIV/0!</v>
      </c>
      <c r="K239" s="42"/>
      <c r="L239" s="42"/>
      <c r="M239" s="41"/>
    </row>
    <row r="240" spans="1:13">
      <c r="A240" s="24">
        <v>233</v>
      </c>
      <c r="B240" s="41"/>
      <c r="C240" s="41"/>
      <c r="D240" s="41"/>
      <c r="E240" s="70"/>
      <c r="F240" s="70"/>
      <c r="G240" s="43"/>
      <c r="H240" s="71"/>
      <c r="I240" s="72"/>
      <c r="J240" s="145" t="e">
        <f t="shared" si="5"/>
        <v>#DIV/0!</v>
      </c>
      <c r="K240" s="42"/>
      <c r="L240" s="42"/>
      <c r="M240" s="41"/>
    </row>
    <row r="241" spans="1:13">
      <c r="A241" s="24">
        <v>234</v>
      </c>
      <c r="B241" s="41"/>
      <c r="C241" s="41"/>
      <c r="D241" s="41"/>
      <c r="E241" s="70"/>
      <c r="F241" s="70"/>
      <c r="G241" s="43"/>
      <c r="H241" s="71"/>
      <c r="I241" s="72"/>
      <c r="J241" s="158" t="e">
        <f t="shared" si="5"/>
        <v>#DIV/0!</v>
      </c>
      <c r="K241" s="42"/>
      <c r="L241" s="42"/>
      <c r="M241" s="41"/>
    </row>
    <row r="242" spans="1:13">
      <c r="A242" s="24">
        <v>235</v>
      </c>
      <c r="B242" s="41"/>
      <c r="C242" s="41"/>
      <c r="D242" s="41"/>
      <c r="E242" s="70"/>
      <c r="F242" s="70"/>
      <c r="G242" s="43"/>
      <c r="H242" s="71"/>
      <c r="I242" s="72"/>
      <c r="J242" s="158" t="e">
        <f t="shared" si="5"/>
        <v>#DIV/0!</v>
      </c>
      <c r="K242" s="42"/>
      <c r="L242" s="42"/>
      <c r="M242" s="41"/>
    </row>
    <row r="243" spans="1:13">
      <c r="A243" s="65">
        <v>236</v>
      </c>
      <c r="B243" s="41"/>
      <c r="C243" s="41"/>
      <c r="D243" s="41"/>
      <c r="E243" s="70"/>
      <c r="F243" s="70"/>
      <c r="G243" s="43"/>
      <c r="H243" s="71"/>
      <c r="I243" s="72"/>
      <c r="J243" s="145" t="e">
        <f t="shared" si="5"/>
        <v>#DIV/0!</v>
      </c>
      <c r="K243" s="42"/>
      <c r="L243" s="42"/>
      <c r="M243" s="41"/>
    </row>
    <row r="244" spans="1:13">
      <c r="A244" s="65">
        <v>237</v>
      </c>
      <c r="B244" s="41"/>
      <c r="C244" s="41"/>
      <c r="D244" s="41"/>
      <c r="E244" s="70"/>
      <c r="F244" s="70"/>
      <c r="G244" s="43"/>
      <c r="H244" s="71"/>
      <c r="I244" s="72"/>
      <c r="J244" s="145" t="e">
        <f t="shared" si="5"/>
        <v>#DIV/0!</v>
      </c>
      <c r="K244" s="42"/>
      <c r="L244" s="42"/>
      <c r="M244" s="41"/>
    </row>
    <row r="245" spans="1:13">
      <c r="A245" s="24">
        <v>238</v>
      </c>
      <c r="B245" s="41"/>
      <c r="C245" s="41"/>
      <c r="D245" s="41"/>
      <c r="E245" s="70"/>
      <c r="F245" s="70"/>
      <c r="G245" s="43"/>
      <c r="H245" s="71"/>
      <c r="I245" s="72"/>
      <c r="J245" s="145" t="e">
        <f t="shared" si="5"/>
        <v>#DIV/0!</v>
      </c>
      <c r="K245" s="42"/>
      <c r="L245" s="42"/>
      <c r="M245" s="41"/>
    </row>
    <row r="246" spans="1:13">
      <c r="A246" s="24">
        <v>239</v>
      </c>
      <c r="B246" s="41"/>
      <c r="C246" s="41"/>
      <c r="D246" s="41"/>
      <c r="E246" s="70"/>
      <c r="F246" s="70"/>
      <c r="G246" s="43"/>
      <c r="H246" s="71"/>
      <c r="I246" s="72"/>
      <c r="J246" s="145" t="e">
        <f t="shared" si="5"/>
        <v>#DIV/0!</v>
      </c>
      <c r="K246" s="42"/>
      <c r="L246" s="42"/>
      <c r="M246" s="41"/>
    </row>
    <row r="247" spans="1:13">
      <c r="A247" s="24">
        <v>240</v>
      </c>
      <c r="B247" s="41"/>
      <c r="C247" s="41"/>
      <c r="D247" s="41"/>
      <c r="E247" s="70"/>
      <c r="F247" s="70"/>
      <c r="G247" s="43"/>
      <c r="H247" s="71"/>
      <c r="I247" s="72"/>
      <c r="J247" s="158" t="e">
        <f t="shared" si="5"/>
        <v>#DIV/0!</v>
      </c>
      <c r="K247" s="42"/>
      <c r="L247" s="42"/>
      <c r="M247" s="41"/>
    </row>
    <row r="248" spans="1:13">
      <c r="A248" s="24">
        <v>241</v>
      </c>
      <c r="B248" s="41"/>
      <c r="C248" s="41"/>
      <c r="D248" s="41"/>
      <c r="E248" s="70"/>
      <c r="F248" s="70"/>
      <c r="G248" s="43"/>
      <c r="H248" s="71"/>
      <c r="I248" s="72"/>
      <c r="J248" s="158" t="e">
        <f t="shared" si="5"/>
        <v>#DIV/0!</v>
      </c>
      <c r="K248" s="42"/>
      <c r="L248" s="42"/>
      <c r="M248" s="41"/>
    </row>
    <row r="249" spans="1:13">
      <c r="A249" s="24">
        <v>242</v>
      </c>
      <c r="B249" s="41"/>
      <c r="C249" s="41"/>
      <c r="D249" s="41"/>
      <c r="E249" s="70"/>
      <c r="F249" s="70"/>
      <c r="G249" s="43"/>
      <c r="H249" s="71"/>
      <c r="I249" s="72"/>
      <c r="J249" s="145" t="e">
        <f t="shared" si="5"/>
        <v>#DIV/0!</v>
      </c>
      <c r="K249" s="42"/>
      <c r="L249" s="42"/>
      <c r="M249" s="41"/>
    </row>
    <row r="250" spans="1:13">
      <c r="A250" s="24">
        <v>243</v>
      </c>
      <c r="B250" s="41"/>
      <c r="C250" s="41"/>
      <c r="D250" s="41"/>
      <c r="E250" s="70"/>
      <c r="F250" s="70"/>
      <c r="G250" s="43"/>
      <c r="H250" s="71"/>
      <c r="I250" s="72"/>
      <c r="J250" s="158" t="e">
        <f t="shared" si="5"/>
        <v>#DIV/0!</v>
      </c>
      <c r="K250" s="42"/>
      <c r="L250" s="42"/>
      <c r="M250" s="41"/>
    </row>
    <row r="251" spans="1:13">
      <c r="A251" s="24">
        <v>244</v>
      </c>
      <c r="B251" s="41"/>
      <c r="C251" s="41"/>
      <c r="D251" s="41"/>
      <c r="E251" s="70"/>
      <c r="F251" s="70"/>
      <c r="G251" s="43"/>
      <c r="H251" s="71"/>
      <c r="I251" s="72"/>
      <c r="J251" s="158" t="e">
        <f t="shared" ref="J251:J314" si="6">H251/I251</f>
        <v>#DIV/0!</v>
      </c>
      <c r="K251" s="42"/>
      <c r="L251" s="42"/>
      <c r="M251" s="41"/>
    </row>
    <row r="252" spans="1:13">
      <c r="A252" s="24">
        <v>245</v>
      </c>
      <c r="B252" s="41"/>
      <c r="C252" s="41"/>
      <c r="D252" s="41"/>
      <c r="E252" s="70"/>
      <c r="F252" s="70"/>
      <c r="G252" s="43"/>
      <c r="H252" s="71"/>
      <c r="I252" s="72"/>
      <c r="J252" s="145" t="e">
        <f t="shared" si="6"/>
        <v>#DIV/0!</v>
      </c>
      <c r="K252" s="42"/>
      <c r="L252" s="42"/>
      <c r="M252" s="41"/>
    </row>
    <row r="253" spans="1:13">
      <c r="A253" s="65">
        <v>246</v>
      </c>
      <c r="B253" s="41"/>
      <c r="C253" s="41"/>
      <c r="D253" s="41"/>
      <c r="E253" s="70"/>
      <c r="F253" s="70"/>
      <c r="G253" s="43"/>
      <c r="H253" s="71"/>
      <c r="I253" s="72"/>
      <c r="J253" s="145" t="e">
        <f t="shared" si="6"/>
        <v>#DIV/0!</v>
      </c>
      <c r="K253" s="42"/>
      <c r="L253" s="42"/>
      <c r="M253" s="41"/>
    </row>
    <row r="254" spans="1:13">
      <c r="A254" s="65">
        <v>247</v>
      </c>
      <c r="B254" s="41"/>
      <c r="C254" s="41"/>
      <c r="D254" s="41"/>
      <c r="E254" s="70"/>
      <c r="F254" s="70"/>
      <c r="G254" s="43"/>
      <c r="H254" s="71"/>
      <c r="I254" s="72"/>
      <c r="J254" s="145" t="e">
        <f t="shared" si="6"/>
        <v>#DIV/0!</v>
      </c>
      <c r="K254" s="42"/>
      <c r="L254" s="42"/>
      <c r="M254" s="41"/>
    </row>
    <row r="255" spans="1:13">
      <c r="A255" s="24">
        <v>248</v>
      </c>
      <c r="B255" s="41"/>
      <c r="C255" s="41"/>
      <c r="D255" s="41"/>
      <c r="E255" s="70"/>
      <c r="F255" s="70"/>
      <c r="G255" s="43"/>
      <c r="H255" s="71"/>
      <c r="I255" s="72"/>
      <c r="J255" s="145" t="e">
        <f t="shared" si="6"/>
        <v>#DIV/0!</v>
      </c>
      <c r="K255" s="42"/>
      <c r="L255" s="42"/>
      <c r="M255" s="41"/>
    </row>
    <row r="256" spans="1:13">
      <c r="A256" s="24">
        <v>249</v>
      </c>
      <c r="B256" s="41"/>
      <c r="C256" s="41"/>
      <c r="D256" s="41"/>
      <c r="E256" s="70"/>
      <c r="F256" s="70"/>
      <c r="G256" s="43"/>
      <c r="H256" s="71"/>
      <c r="I256" s="72"/>
      <c r="J256" s="158" t="e">
        <f t="shared" si="6"/>
        <v>#DIV/0!</v>
      </c>
      <c r="K256" s="42"/>
      <c r="L256" s="42"/>
      <c r="M256" s="41"/>
    </row>
    <row r="257" spans="1:13">
      <c r="A257" s="24">
        <v>250</v>
      </c>
      <c r="B257" s="41"/>
      <c r="C257" s="41"/>
      <c r="D257" s="41"/>
      <c r="E257" s="70"/>
      <c r="F257" s="70"/>
      <c r="G257" s="43"/>
      <c r="H257" s="71"/>
      <c r="I257" s="72"/>
      <c r="J257" s="158" t="e">
        <f t="shared" si="6"/>
        <v>#DIV/0!</v>
      </c>
      <c r="K257" s="42"/>
      <c r="L257" s="42"/>
      <c r="M257" s="41"/>
    </row>
    <row r="258" spans="1:13">
      <c r="A258" s="24">
        <v>251</v>
      </c>
      <c r="B258" s="41"/>
      <c r="C258" s="41"/>
      <c r="D258" s="41"/>
      <c r="E258" s="70"/>
      <c r="F258" s="70"/>
      <c r="G258" s="43"/>
      <c r="H258" s="71"/>
      <c r="I258" s="72"/>
      <c r="J258" s="145" t="e">
        <f t="shared" si="6"/>
        <v>#DIV/0!</v>
      </c>
      <c r="K258" s="42"/>
      <c r="L258" s="42"/>
      <c r="M258" s="41"/>
    </row>
    <row r="259" spans="1:13">
      <c r="A259" s="24">
        <v>252</v>
      </c>
      <c r="B259" s="41"/>
      <c r="C259" s="41"/>
      <c r="D259" s="41"/>
      <c r="E259" s="70"/>
      <c r="F259" s="70"/>
      <c r="G259" s="43"/>
      <c r="H259" s="71"/>
      <c r="I259" s="72"/>
      <c r="J259" s="158" t="e">
        <f t="shared" si="6"/>
        <v>#DIV/0!</v>
      </c>
      <c r="K259" s="42"/>
      <c r="L259" s="42"/>
      <c r="M259" s="41"/>
    </row>
    <row r="260" spans="1:13">
      <c r="A260" s="24">
        <v>253</v>
      </c>
      <c r="B260" s="41"/>
      <c r="C260" s="41"/>
      <c r="D260" s="41"/>
      <c r="E260" s="70"/>
      <c r="F260" s="70"/>
      <c r="G260" s="43"/>
      <c r="H260" s="71"/>
      <c r="I260" s="72"/>
      <c r="J260" s="158" t="e">
        <f t="shared" si="6"/>
        <v>#DIV/0!</v>
      </c>
      <c r="K260" s="42"/>
      <c r="L260" s="42"/>
      <c r="M260" s="41"/>
    </row>
    <row r="261" spans="1:13">
      <c r="A261" s="24">
        <v>254</v>
      </c>
      <c r="B261" s="41"/>
      <c r="C261" s="41"/>
      <c r="D261" s="41"/>
      <c r="E261" s="70"/>
      <c r="F261" s="70"/>
      <c r="G261" s="43"/>
      <c r="H261" s="71"/>
      <c r="I261" s="72"/>
      <c r="J261" s="145" t="e">
        <f t="shared" si="6"/>
        <v>#DIV/0!</v>
      </c>
      <c r="K261" s="42"/>
      <c r="L261" s="42"/>
      <c r="M261" s="41"/>
    </row>
    <row r="262" spans="1:13">
      <c r="A262" s="24">
        <v>255</v>
      </c>
      <c r="B262" s="41"/>
      <c r="C262" s="41"/>
      <c r="D262" s="41"/>
      <c r="E262" s="70"/>
      <c r="F262" s="70"/>
      <c r="G262" s="43"/>
      <c r="H262" s="71"/>
      <c r="I262" s="72"/>
      <c r="J262" s="145" t="e">
        <f t="shared" si="6"/>
        <v>#DIV/0!</v>
      </c>
      <c r="K262" s="42"/>
      <c r="L262" s="42"/>
      <c r="M262" s="41"/>
    </row>
    <row r="263" spans="1:13">
      <c r="A263" s="65">
        <v>256</v>
      </c>
      <c r="B263" s="41"/>
      <c r="C263" s="41"/>
      <c r="D263" s="41"/>
      <c r="E263" s="70"/>
      <c r="F263" s="70"/>
      <c r="G263" s="43"/>
      <c r="H263" s="71"/>
      <c r="I263" s="72"/>
      <c r="J263" s="145" t="e">
        <f t="shared" si="6"/>
        <v>#DIV/0!</v>
      </c>
      <c r="K263" s="42"/>
      <c r="L263" s="42"/>
      <c r="M263" s="41"/>
    </row>
    <row r="264" spans="1:13">
      <c r="A264" s="65">
        <v>257</v>
      </c>
      <c r="B264" s="41"/>
      <c r="C264" s="41"/>
      <c r="D264" s="41"/>
      <c r="E264" s="70"/>
      <c r="F264" s="70"/>
      <c r="G264" s="43"/>
      <c r="H264" s="71"/>
      <c r="I264" s="72"/>
      <c r="J264" s="145" t="e">
        <f t="shared" si="6"/>
        <v>#DIV/0!</v>
      </c>
      <c r="K264" s="42"/>
      <c r="L264" s="42"/>
      <c r="M264" s="41"/>
    </row>
    <row r="265" spans="1:13">
      <c r="A265" s="24">
        <v>258</v>
      </c>
      <c r="B265" s="41"/>
      <c r="C265" s="41"/>
      <c r="D265" s="41"/>
      <c r="E265" s="70"/>
      <c r="F265" s="70"/>
      <c r="G265" s="43"/>
      <c r="H265" s="71"/>
      <c r="I265" s="72"/>
      <c r="J265" s="158" t="e">
        <f t="shared" si="6"/>
        <v>#DIV/0!</v>
      </c>
      <c r="K265" s="42"/>
      <c r="L265" s="42"/>
      <c r="M265" s="41"/>
    </row>
    <row r="266" spans="1:13">
      <c r="A266" s="24">
        <v>259</v>
      </c>
      <c r="B266" s="41"/>
      <c r="C266" s="41"/>
      <c r="D266" s="41"/>
      <c r="E266" s="70"/>
      <c r="F266" s="70"/>
      <c r="G266" s="43"/>
      <c r="H266" s="71"/>
      <c r="I266" s="72"/>
      <c r="J266" s="158" t="e">
        <f t="shared" si="6"/>
        <v>#DIV/0!</v>
      </c>
      <c r="K266" s="42"/>
      <c r="L266" s="42"/>
      <c r="M266" s="41"/>
    </row>
    <row r="267" spans="1:13">
      <c r="A267" s="24">
        <v>260</v>
      </c>
      <c r="B267" s="41"/>
      <c r="C267" s="41"/>
      <c r="D267" s="41"/>
      <c r="E267" s="70"/>
      <c r="F267" s="70"/>
      <c r="G267" s="43"/>
      <c r="H267" s="71"/>
      <c r="I267" s="72"/>
      <c r="J267" s="145" t="e">
        <f t="shared" si="6"/>
        <v>#DIV/0!</v>
      </c>
      <c r="K267" s="42"/>
      <c r="L267" s="42"/>
      <c r="M267" s="41"/>
    </row>
    <row r="268" spans="1:13">
      <c r="A268" s="24">
        <v>261</v>
      </c>
      <c r="B268" s="41"/>
      <c r="C268" s="41"/>
      <c r="D268" s="41"/>
      <c r="E268" s="70"/>
      <c r="F268" s="70"/>
      <c r="G268" s="43"/>
      <c r="H268" s="71"/>
      <c r="I268" s="72"/>
      <c r="J268" s="158" t="e">
        <f t="shared" si="6"/>
        <v>#DIV/0!</v>
      </c>
      <c r="K268" s="42"/>
      <c r="L268" s="42"/>
      <c r="M268" s="41"/>
    </row>
    <row r="269" spans="1:13">
      <c r="A269" s="24">
        <v>262</v>
      </c>
      <c r="B269" s="41"/>
      <c r="C269" s="41"/>
      <c r="D269" s="41"/>
      <c r="E269" s="70"/>
      <c r="F269" s="70"/>
      <c r="G269" s="43"/>
      <c r="H269" s="71"/>
      <c r="I269" s="72"/>
      <c r="J269" s="158" t="e">
        <f t="shared" si="6"/>
        <v>#DIV/0!</v>
      </c>
      <c r="K269" s="42"/>
      <c r="L269" s="42"/>
      <c r="M269" s="41"/>
    </row>
    <row r="270" spans="1:13">
      <c r="A270" s="24">
        <v>263</v>
      </c>
      <c r="B270" s="41"/>
      <c r="C270" s="41"/>
      <c r="D270" s="41"/>
      <c r="E270" s="70"/>
      <c r="F270" s="70"/>
      <c r="G270" s="43"/>
      <c r="H270" s="71"/>
      <c r="I270" s="72"/>
      <c r="J270" s="145" t="e">
        <f t="shared" si="6"/>
        <v>#DIV/0!</v>
      </c>
      <c r="K270" s="42"/>
      <c r="L270" s="42"/>
      <c r="M270" s="41"/>
    </row>
    <row r="271" spans="1:13">
      <c r="A271" s="24">
        <v>264</v>
      </c>
      <c r="B271" s="41"/>
      <c r="C271" s="41"/>
      <c r="D271" s="41"/>
      <c r="E271" s="70"/>
      <c r="F271" s="70"/>
      <c r="G271" s="43"/>
      <c r="H271" s="71"/>
      <c r="I271" s="72"/>
      <c r="J271" s="145" t="e">
        <f t="shared" si="6"/>
        <v>#DIV/0!</v>
      </c>
      <c r="K271" s="42"/>
      <c r="L271" s="42"/>
      <c r="M271" s="41"/>
    </row>
    <row r="272" spans="1:13">
      <c r="A272" s="24">
        <v>265</v>
      </c>
      <c r="B272" s="41"/>
      <c r="C272" s="41"/>
      <c r="D272" s="41"/>
      <c r="E272" s="70"/>
      <c r="F272" s="70"/>
      <c r="G272" s="43"/>
      <c r="H272" s="71"/>
      <c r="I272" s="72"/>
      <c r="J272" s="145" t="e">
        <f t="shared" si="6"/>
        <v>#DIV/0!</v>
      </c>
      <c r="K272" s="42"/>
      <c r="L272" s="42"/>
      <c r="M272" s="41"/>
    </row>
    <row r="273" spans="1:13">
      <c r="A273" s="65">
        <v>266</v>
      </c>
      <c r="B273" s="41"/>
      <c r="C273" s="41"/>
      <c r="D273" s="41"/>
      <c r="E273" s="70"/>
      <c r="F273" s="70"/>
      <c r="G273" s="43"/>
      <c r="H273" s="71"/>
      <c r="I273" s="72"/>
      <c r="J273" s="145" t="e">
        <f t="shared" si="6"/>
        <v>#DIV/0!</v>
      </c>
      <c r="K273" s="42"/>
      <c r="L273" s="42"/>
      <c r="M273" s="41"/>
    </row>
    <row r="274" spans="1:13">
      <c r="A274" s="65">
        <v>267</v>
      </c>
      <c r="B274" s="41"/>
      <c r="C274" s="41"/>
      <c r="D274" s="41"/>
      <c r="E274" s="70"/>
      <c r="F274" s="70"/>
      <c r="G274" s="43"/>
      <c r="H274" s="71"/>
      <c r="I274" s="72"/>
      <c r="J274" s="158" t="e">
        <f t="shared" si="6"/>
        <v>#DIV/0!</v>
      </c>
      <c r="K274" s="42"/>
      <c r="L274" s="42"/>
      <c r="M274" s="41"/>
    </row>
    <row r="275" spans="1:13">
      <c r="A275" s="24">
        <v>268</v>
      </c>
      <c r="B275" s="41"/>
      <c r="C275" s="41"/>
      <c r="D275" s="41"/>
      <c r="E275" s="70"/>
      <c r="F275" s="70"/>
      <c r="G275" s="43"/>
      <c r="H275" s="71"/>
      <c r="I275" s="72"/>
      <c r="J275" s="158" t="e">
        <f t="shared" si="6"/>
        <v>#DIV/0!</v>
      </c>
      <c r="K275" s="42"/>
      <c r="L275" s="42"/>
      <c r="M275" s="41"/>
    </row>
    <row r="276" spans="1:13">
      <c r="A276" s="24">
        <v>269</v>
      </c>
      <c r="B276" s="41"/>
      <c r="C276" s="41"/>
      <c r="D276" s="41"/>
      <c r="E276" s="70"/>
      <c r="F276" s="70"/>
      <c r="G276" s="43"/>
      <c r="H276" s="71"/>
      <c r="I276" s="72"/>
      <c r="J276" s="145" t="e">
        <f t="shared" si="6"/>
        <v>#DIV/0!</v>
      </c>
      <c r="K276" s="42"/>
      <c r="L276" s="42"/>
      <c r="M276" s="41"/>
    </row>
    <row r="277" spans="1:13">
      <c r="A277" s="24">
        <v>270</v>
      </c>
      <c r="B277" s="41"/>
      <c r="C277" s="41"/>
      <c r="D277" s="41"/>
      <c r="E277" s="70"/>
      <c r="F277" s="70"/>
      <c r="G277" s="43"/>
      <c r="H277" s="71"/>
      <c r="I277" s="72"/>
      <c r="J277" s="158" t="e">
        <f t="shared" si="6"/>
        <v>#DIV/0!</v>
      </c>
      <c r="K277" s="42"/>
      <c r="L277" s="42"/>
      <c r="M277" s="41"/>
    </row>
    <row r="278" spans="1:13">
      <c r="A278" s="24">
        <v>271</v>
      </c>
      <c r="B278" s="41"/>
      <c r="C278" s="41"/>
      <c r="D278" s="41"/>
      <c r="E278" s="70"/>
      <c r="F278" s="70"/>
      <c r="G278" s="43"/>
      <c r="H278" s="71"/>
      <c r="I278" s="72"/>
      <c r="J278" s="158" t="e">
        <f t="shared" si="6"/>
        <v>#DIV/0!</v>
      </c>
      <c r="K278" s="42"/>
      <c r="L278" s="42"/>
      <c r="M278" s="41"/>
    </row>
    <row r="279" spans="1:13">
      <c r="A279" s="24">
        <v>272</v>
      </c>
      <c r="B279" s="41"/>
      <c r="C279" s="41"/>
      <c r="D279" s="41"/>
      <c r="E279" s="70"/>
      <c r="F279" s="70"/>
      <c r="G279" s="43"/>
      <c r="H279" s="71"/>
      <c r="I279" s="72"/>
      <c r="J279" s="145" t="e">
        <f t="shared" si="6"/>
        <v>#DIV/0!</v>
      </c>
      <c r="K279" s="42"/>
      <c r="L279" s="42"/>
      <c r="M279" s="41"/>
    </row>
    <row r="280" spans="1:13">
      <c r="A280" s="24">
        <v>273</v>
      </c>
      <c r="B280" s="41"/>
      <c r="C280" s="41"/>
      <c r="D280" s="41"/>
      <c r="E280" s="70"/>
      <c r="F280" s="70"/>
      <c r="G280" s="43"/>
      <c r="H280" s="71"/>
      <c r="I280" s="72"/>
      <c r="J280" s="145" t="e">
        <f t="shared" si="6"/>
        <v>#DIV/0!</v>
      </c>
      <c r="K280" s="42"/>
      <c r="L280" s="42"/>
      <c r="M280" s="41"/>
    </row>
    <row r="281" spans="1:13">
      <c r="A281" s="24">
        <v>274</v>
      </c>
      <c r="B281" s="41"/>
      <c r="C281" s="41"/>
      <c r="D281" s="41"/>
      <c r="E281" s="70"/>
      <c r="F281" s="70"/>
      <c r="G281" s="43"/>
      <c r="H281" s="71"/>
      <c r="I281" s="72"/>
      <c r="J281" s="145" t="e">
        <f t="shared" si="6"/>
        <v>#DIV/0!</v>
      </c>
      <c r="K281" s="42"/>
      <c r="L281" s="42"/>
      <c r="M281" s="41"/>
    </row>
    <row r="282" spans="1:13">
      <c r="A282" s="24">
        <v>275</v>
      </c>
      <c r="B282" s="41"/>
      <c r="C282" s="41"/>
      <c r="D282" s="41"/>
      <c r="E282" s="70"/>
      <c r="F282" s="70"/>
      <c r="G282" s="43"/>
      <c r="H282" s="71"/>
      <c r="I282" s="72"/>
      <c r="J282" s="145" t="e">
        <f t="shared" si="6"/>
        <v>#DIV/0!</v>
      </c>
      <c r="K282" s="42"/>
      <c r="L282" s="42"/>
      <c r="M282" s="41"/>
    </row>
    <row r="283" spans="1:13">
      <c r="A283" s="65">
        <v>276</v>
      </c>
      <c r="B283" s="41"/>
      <c r="C283" s="41"/>
      <c r="D283" s="41"/>
      <c r="E283" s="70"/>
      <c r="F283" s="70"/>
      <c r="G283" s="43"/>
      <c r="H283" s="71"/>
      <c r="I283" s="72"/>
      <c r="J283" s="158" t="e">
        <f t="shared" si="6"/>
        <v>#DIV/0!</v>
      </c>
      <c r="K283" s="42"/>
      <c r="L283" s="42"/>
      <c r="M283" s="41"/>
    </row>
    <row r="284" spans="1:13">
      <c r="A284" s="65">
        <v>277</v>
      </c>
      <c r="B284" s="41"/>
      <c r="C284" s="41"/>
      <c r="D284" s="41"/>
      <c r="E284" s="70"/>
      <c r="F284" s="70"/>
      <c r="G284" s="43"/>
      <c r="H284" s="71"/>
      <c r="I284" s="72"/>
      <c r="J284" s="158" t="e">
        <f t="shared" si="6"/>
        <v>#DIV/0!</v>
      </c>
      <c r="K284" s="42"/>
      <c r="L284" s="42"/>
      <c r="M284" s="41"/>
    </row>
    <row r="285" spans="1:13">
      <c r="A285" s="24">
        <v>278</v>
      </c>
      <c r="B285" s="41"/>
      <c r="C285" s="41"/>
      <c r="D285" s="41"/>
      <c r="E285" s="70"/>
      <c r="F285" s="70"/>
      <c r="G285" s="43"/>
      <c r="H285" s="71"/>
      <c r="I285" s="72"/>
      <c r="J285" s="145" t="e">
        <f t="shared" si="6"/>
        <v>#DIV/0!</v>
      </c>
      <c r="K285" s="42"/>
      <c r="L285" s="42"/>
      <c r="M285" s="41"/>
    </row>
    <row r="286" spans="1:13">
      <c r="A286" s="24">
        <v>279</v>
      </c>
      <c r="B286" s="41"/>
      <c r="C286" s="41"/>
      <c r="D286" s="41"/>
      <c r="E286" s="70"/>
      <c r="F286" s="70"/>
      <c r="G286" s="43"/>
      <c r="H286" s="71"/>
      <c r="I286" s="72"/>
      <c r="J286" s="158" t="e">
        <f t="shared" si="6"/>
        <v>#DIV/0!</v>
      </c>
      <c r="K286" s="42"/>
      <c r="L286" s="42"/>
      <c r="M286" s="41"/>
    </row>
    <row r="287" spans="1:13">
      <c r="A287" s="24">
        <v>280</v>
      </c>
      <c r="B287" s="41"/>
      <c r="C287" s="41"/>
      <c r="D287" s="41"/>
      <c r="E287" s="70"/>
      <c r="F287" s="70"/>
      <c r="G287" s="43"/>
      <c r="H287" s="71"/>
      <c r="I287" s="72"/>
      <c r="J287" s="158" t="e">
        <f t="shared" si="6"/>
        <v>#DIV/0!</v>
      </c>
      <c r="K287" s="42"/>
      <c r="L287" s="42"/>
      <c r="M287" s="41"/>
    </row>
    <row r="288" spans="1:13">
      <c r="A288" s="24">
        <v>281</v>
      </c>
      <c r="B288" s="41"/>
      <c r="C288" s="41"/>
      <c r="D288" s="41"/>
      <c r="E288" s="70"/>
      <c r="F288" s="70"/>
      <c r="G288" s="43"/>
      <c r="H288" s="71"/>
      <c r="I288" s="72"/>
      <c r="J288" s="145" t="e">
        <f t="shared" si="6"/>
        <v>#DIV/0!</v>
      </c>
      <c r="K288" s="42"/>
      <c r="L288" s="42"/>
      <c r="M288" s="41"/>
    </row>
    <row r="289" spans="1:13">
      <c r="A289" s="24">
        <v>282</v>
      </c>
      <c r="B289" s="41"/>
      <c r="C289" s="41"/>
      <c r="D289" s="41"/>
      <c r="E289" s="70"/>
      <c r="F289" s="70"/>
      <c r="G289" s="43"/>
      <c r="H289" s="71"/>
      <c r="I289" s="72"/>
      <c r="J289" s="145" t="e">
        <f t="shared" si="6"/>
        <v>#DIV/0!</v>
      </c>
      <c r="K289" s="42"/>
      <c r="L289" s="42"/>
      <c r="M289" s="41"/>
    </row>
    <row r="290" spans="1:13">
      <c r="A290" s="24">
        <v>283</v>
      </c>
      <c r="B290" s="41"/>
      <c r="C290" s="41"/>
      <c r="D290" s="41"/>
      <c r="E290" s="70"/>
      <c r="F290" s="70"/>
      <c r="G290" s="43"/>
      <c r="H290" s="71"/>
      <c r="I290" s="72"/>
      <c r="J290" s="145" t="e">
        <f t="shared" si="6"/>
        <v>#DIV/0!</v>
      </c>
      <c r="K290" s="42"/>
      <c r="L290" s="42"/>
      <c r="M290" s="41"/>
    </row>
    <row r="291" spans="1:13">
      <c r="A291" s="24">
        <v>284</v>
      </c>
      <c r="B291" s="41"/>
      <c r="C291" s="41"/>
      <c r="D291" s="41"/>
      <c r="E291" s="70"/>
      <c r="F291" s="70"/>
      <c r="G291" s="43"/>
      <c r="H291" s="71"/>
      <c r="I291" s="72"/>
      <c r="J291" s="145" t="e">
        <f t="shared" si="6"/>
        <v>#DIV/0!</v>
      </c>
      <c r="K291" s="42"/>
      <c r="L291" s="42"/>
      <c r="M291" s="41"/>
    </row>
    <row r="292" spans="1:13">
      <c r="A292" s="24">
        <v>285</v>
      </c>
      <c r="B292" s="41"/>
      <c r="C292" s="41"/>
      <c r="D292" s="41"/>
      <c r="E292" s="70"/>
      <c r="F292" s="70"/>
      <c r="G292" s="43"/>
      <c r="H292" s="71"/>
      <c r="I292" s="72"/>
      <c r="J292" s="158" t="e">
        <f t="shared" si="6"/>
        <v>#DIV/0!</v>
      </c>
      <c r="K292" s="42"/>
      <c r="L292" s="42"/>
      <c r="M292" s="41"/>
    </row>
    <row r="293" spans="1:13">
      <c r="A293" s="65">
        <v>286</v>
      </c>
      <c r="B293" s="41"/>
      <c r="C293" s="41"/>
      <c r="D293" s="41"/>
      <c r="E293" s="70"/>
      <c r="F293" s="70"/>
      <c r="G293" s="43"/>
      <c r="H293" s="71"/>
      <c r="I293" s="72"/>
      <c r="J293" s="158" t="e">
        <f t="shared" si="6"/>
        <v>#DIV/0!</v>
      </c>
      <c r="K293" s="42"/>
      <c r="L293" s="42"/>
      <c r="M293" s="41"/>
    </row>
    <row r="294" spans="1:13">
      <c r="A294" s="65">
        <v>287</v>
      </c>
      <c r="B294" s="41"/>
      <c r="C294" s="41"/>
      <c r="D294" s="41"/>
      <c r="E294" s="70"/>
      <c r="F294" s="70"/>
      <c r="G294" s="43"/>
      <c r="H294" s="71"/>
      <c r="I294" s="72"/>
      <c r="J294" s="145" t="e">
        <f t="shared" si="6"/>
        <v>#DIV/0!</v>
      </c>
      <c r="K294" s="42"/>
      <c r="L294" s="42"/>
      <c r="M294" s="41"/>
    </row>
    <row r="295" spans="1:13">
      <c r="A295" s="24">
        <v>288</v>
      </c>
      <c r="B295" s="41"/>
      <c r="C295" s="41"/>
      <c r="D295" s="41"/>
      <c r="E295" s="70"/>
      <c r="F295" s="70"/>
      <c r="G295" s="43"/>
      <c r="H295" s="71"/>
      <c r="I295" s="72"/>
      <c r="J295" s="158" t="e">
        <f t="shared" si="6"/>
        <v>#DIV/0!</v>
      </c>
      <c r="K295" s="42"/>
      <c r="L295" s="42"/>
      <c r="M295" s="41"/>
    </row>
    <row r="296" spans="1:13">
      <c r="A296" s="24">
        <v>289</v>
      </c>
      <c r="B296" s="41"/>
      <c r="C296" s="41"/>
      <c r="D296" s="41"/>
      <c r="E296" s="70"/>
      <c r="F296" s="70"/>
      <c r="G296" s="43"/>
      <c r="H296" s="71"/>
      <c r="I296" s="72"/>
      <c r="J296" s="158" t="e">
        <f t="shared" si="6"/>
        <v>#DIV/0!</v>
      </c>
      <c r="K296" s="42"/>
      <c r="L296" s="42"/>
      <c r="M296" s="41"/>
    </row>
    <row r="297" spans="1:13">
      <c r="A297" s="24">
        <v>290</v>
      </c>
      <c r="B297" s="41"/>
      <c r="C297" s="41"/>
      <c r="D297" s="41"/>
      <c r="E297" s="70"/>
      <c r="F297" s="70"/>
      <c r="G297" s="43"/>
      <c r="H297" s="71"/>
      <c r="I297" s="72"/>
      <c r="J297" s="145" t="e">
        <f t="shared" si="6"/>
        <v>#DIV/0!</v>
      </c>
      <c r="K297" s="42"/>
      <c r="L297" s="42"/>
      <c r="M297" s="41"/>
    </row>
    <row r="298" spans="1:13">
      <c r="A298" s="24">
        <v>291</v>
      </c>
      <c r="B298" s="41"/>
      <c r="C298" s="41"/>
      <c r="D298" s="41"/>
      <c r="E298" s="70"/>
      <c r="F298" s="70"/>
      <c r="G298" s="43"/>
      <c r="H298" s="71"/>
      <c r="I298" s="72"/>
      <c r="J298" s="145" t="e">
        <f t="shared" si="6"/>
        <v>#DIV/0!</v>
      </c>
      <c r="K298" s="42"/>
      <c r="L298" s="42"/>
      <c r="M298" s="41"/>
    </row>
    <row r="299" spans="1:13">
      <c r="A299" s="24">
        <v>292</v>
      </c>
      <c r="B299" s="41"/>
      <c r="C299" s="41"/>
      <c r="D299" s="41"/>
      <c r="E299" s="70"/>
      <c r="F299" s="70"/>
      <c r="G299" s="43"/>
      <c r="H299" s="71"/>
      <c r="I299" s="72"/>
      <c r="J299" s="145" t="e">
        <f t="shared" si="6"/>
        <v>#DIV/0!</v>
      </c>
      <c r="K299" s="42"/>
      <c r="L299" s="42"/>
      <c r="M299" s="41"/>
    </row>
    <row r="300" spans="1:13">
      <c r="A300" s="24">
        <v>293</v>
      </c>
      <c r="B300" s="41"/>
      <c r="C300" s="41"/>
      <c r="D300" s="41"/>
      <c r="E300" s="70"/>
      <c r="F300" s="70"/>
      <c r="G300" s="43"/>
      <c r="H300" s="71"/>
      <c r="I300" s="72"/>
      <c r="J300" s="145" t="e">
        <f t="shared" si="6"/>
        <v>#DIV/0!</v>
      </c>
      <c r="K300" s="42"/>
      <c r="L300" s="42"/>
      <c r="M300" s="41"/>
    </row>
    <row r="301" spans="1:13">
      <c r="A301" s="24">
        <v>294</v>
      </c>
      <c r="B301" s="41"/>
      <c r="C301" s="41"/>
      <c r="D301" s="41"/>
      <c r="E301" s="70"/>
      <c r="F301" s="70"/>
      <c r="G301" s="43"/>
      <c r="H301" s="71"/>
      <c r="I301" s="72"/>
      <c r="J301" s="158" t="e">
        <f t="shared" si="6"/>
        <v>#DIV/0!</v>
      </c>
      <c r="K301" s="42"/>
      <c r="L301" s="42"/>
      <c r="M301" s="41"/>
    </row>
    <row r="302" spans="1:13">
      <c r="A302" s="24">
        <v>295</v>
      </c>
      <c r="B302" s="41"/>
      <c r="C302" s="41"/>
      <c r="D302" s="41"/>
      <c r="E302" s="70"/>
      <c r="F302" s="70"/>
      <c r="G302" s="43"/>
      <c r="H302" s="71"/>
      <c r="I302" s="72"/>
      <c r="J302" s="158" t="e">
        <f t="shared" si="6"/>
        <v>#DIV/0!</v>
      </c>
      <c r="K302" s="42"/>
      <c r="L302" s="42"/>
      <c r="M302" s="41"/>
    </row>
    <row r="303" spans="1:13">
      <c r="A303" s="65">
        <v>296</v>
      </c>
      <c r="B303" s="41"/>
      <c r="C303" s="41"/>
      <c r="D303" s="41"/>
      <c r="E303" s="70"/>
      <c r="F303" s="70"/>
      <c r="G303" s="43"/>
      <c r="H303" s="71"/>
      <c r="I303" s="72"/>
      <c r="J303" s="145" t="e">
        <f t="shared" si="6"/>
        <v>#DIV/0!</v>
      </c>
      <c r="K303" s="42"/>
      <c r="L303" s="42"/>
      <c r="M303" s="41"/>
    </row>
    <row r="304" spans="1:13">
      <c r="A304" s="65">
        <v>297</v>
      </c>
      <c r="B304" s="41"/>
      <c r="C304" s="41"/>
      <c r="D304" s="41"/>
      <c r="E304" s="70"/>
      <c r="F304" s="70"/>
      <c r="G304" s="43"/>
      <c r="H304" s="71"/>
      <c r="I304" s="72"/>
      <c r="J304" s="158" t="e">
        <f t="shared" si="6"/>
        <v>#DIV/0!</v>
      </c>
      <c r="K304" s="42"/>
      <c r="L304" s="42"/>
      <c r="M304" s="41"/>
    </row>
    <row r="305" spans="1:13">
      <c r="A305" s="24">
        <v>298</v>
      </c>
      <c r="B305" s="41"/>
      <c r="C305" s="41"/>
      <c r="D305" s="41"/>
      <c r="E305" s="70"/>
      <c r="F305" s="70"/>
      <c r="G305" s="43"/>
      <c r="H305" s="71"/>
      <c r="I305" s="72"/>
      <c r="J305" s="158" t="e">
        <f t="shared" si="6"/>
        <v>#DIV/0!</v>
      </c>
      <c r="K305" s="42"/>
      <c r="L305" s="42"/>
      <c r="M305" s="41"/>
    </row>
    <row r="306" spans="1:13">
      <c r="A306" s="24">
        <v>299</v>
      </c>
      <c r="B306" s="41"/>
      <c r="C306" s="41"/>
      <c r="D306" s="41"/>
      <c r="E306" s="70"/>
      <c r="F306" s="70"/>
      <c r="G306" s="43"/>
      <c r="H306" s="71"/>
      <c r="I306" s="72"/>
      <c r="J306" s="145" t="e">
        <f t="shared" si="6"/>
        <v>#DIV/0!</v>
      </c>
      <c r="K306" s="42"/>
      <c r="L306" s="42"/>
      <c r="M306" s="41"/>
    </row>
    <row r="307" spans="1:13">
      <c r="A307" s="24">
        <v>300</v>
      </c>
      <c r="B307" s="41"/>
      <c r="C307" s="41"/>
      <c r="D307" s="41"/>
      <c r="E307" s="70"/>
      <c r="F307" s="70"/>
      <c r="G307" s="43"/>
      <c r="H307" s="71"/>
      <c r="I307" s="72"/>
      <c r="J307" s="145" t="e">
        <f t="shared" si="6"/>
        <v>#DIV/0!</v>
      </c>
      <c r="K307" s="42"/>
      <c r="L307" s="42"/>
      <c r="M307" s="41"/>
    </row>
    <row r="308" spans="1:13">
      <c r="A308" s="24">
        <v>301</v>
      </c>
      <c r="B308" s="41"/>
      <c r="C308" s="41"/>
      <c r="D308" s="41"/>
      <c r="E308" s="70"/>
      <c r="F308" s="70"/>
      <c r="G308" s="43"/>
      <c r="H308" s="71"/>
      <c r="I308" s="72"/>
      <c r="J308" s="145" t="e">
        <f t="shared" si="6"/>
        <v>#DIV/0!</v>
      </c>
      <c r="K308" s="42"/>
      <c r="L308" s="42"/>
      <c r="M308" s="41"/>
    </row>
    <row r="309" spans="1:13">
      <c r="A309" s="24">
        <v>302</v>
      </c>
      <c r="B309" s="41"/>
      <c r="C309" s="41"/>
      <c r="D309" s="41"/>
      <c r="E309" s="70"/>
      <c r="F309" s="70"/>
      <c r="G309" s="43"/>
      <c r="H309" s="71"/>
      <c r="I309" s="72"/>
      <c r="J309" s="145" t="e">
        <f t="shared" si="6"/>
        <v>#DIV/0!</v>
      </c>
      <c r="K309" s="42"/>
      <c r="L309" s="42"/>
      <c r="M309" s="41"/>
    </row>
    <row r="310" spans="1:13">
      <c r="A310" s="24">
        <v>303</v>
      </c>
      <c r="B310" s="41"/>
      <c r="C310" s="41"/>
      <c r="D310" s="41"/>
      <c r="E310" s="70"/>
      <c r="F310" s="70"/>
      <c r="G310" s="43"/>
      <c r="H310" s="71"/>
      <c r="I310" s="72"/>
      <c r="J310" s="158" t="e">
        <f t="shared" si="6"/>
        <v>#DIV/0!</v>
      </c>
      <c r="K310" s="42"/>
      <c r="L310" s="42"/>
      <c r="M310" s="41"/>
    </row>
    <row r="311" spans="1:13">
      <c r="A311" s="24">
        <v>304</v>
      </c>
      <c r="B311" s="41"/>
      <c r="C311" s="41"/>
      <c r="D311" s="41"/>
      <c r="E311" s="70"/>
      <c r="F311" s="70"/>
      <c r="G311" s="43"/>
      <c r="H311" s="71"/>
      <c r="I311" s="72"/>
      <c r="J311" s="158" t="e">
        <f t="shared" si="6"/>
        <v>#DIV/0!</v>
      </c>
      <c r="K311" s="42"/>
      <c r="L311" s="42"/>
      <c r="M311" s="41"/>
    </row>
    <row r="312" spans="1:13">
      <c r="A312" s="24">
        <v>305</v>
      </c>
      <c r="B312" s="41"/>
      <c r="C312" s="41"/>
      <c r="D312" s="41"/>
      <c r="E312" s="70"/>
      <c r="F312" s="70"/>
      <c r="G312" s="43"/>
      <c r="H312" s="71"/>
      <c r="I312" s="72"/>
      <c r="J312" s="145" t="e">
        <f t="shared" si="6"/>
        <v>#DIV/0!</v>
      </c>
      <c r="K312" s="42"/>
      <c r="L312" s="42"/>
      <c r="M312" s="41"/>
    </row>
    <row r="313" spans="1:13">
      <c r="A313" s="65">
        <v>306</v>
      </c>
      <c r="B313" s="41"/>
      <c r="C313" s="41"/>
      <c r="D313" s="41"/>
      <c r="E313" s="70"/>
      <c r="F313" s="70"/>
      <c r="G313" s="43"/>
      <c r="H313" s="71"/>
      <c r="I313" s="72"/>
      <c r="J313" s="158" t="e">
        <f t="shared" si="6"/>
        <v>#DIV/0!</v>
      </c>
      <c r="K313" s="42"/>
      <c r="L313" s="42"/>
      <c r="M313" s="41"/>
    </row>
    <row r="314" spans="1:13">
      <c r="A314" s="65">
        <v>307</v>
      </c>
      <c r="B314" s="41"/>
      <c r="C314" s="41"/>
      <c r="D314" s="41"/>
      <c r="E314" s="70"/>
      <c r="F314" s="70"/>
      <c r="G314" s="43"/>
      <c r="H314" s="71"/>
      <c r="I314" s="72"/>
      <c r="J314" s="158" t="e">
        <f t="shared" si="6"/>
        <v>#DIV/0!</v>
      </c>
      <c r="K314" s="42"/>
      <c r="L314" s="42"/>
      <c r="M314" s="41"/>
    </row>
    <row r="315" spans="1:13">
      <c r="A315" s="24">
        <v>308</v>
      </c>
      <c r="B315" s="41"/>
      <c r="C315" s="41"/>
      <c r="D315" s="41"/>
      <c r="E315" s="70"/>
      <c r="F315" s="70"/>
      <c r="G315" s="43"/>
      <c r="H315" s="71"/>
      <c r="I315" s="72"/>
      <c r="J315" s="145" t="e">
        <f t="shared" ref="J315:J357" si="7">H315/I315</f>
        <v>#DIV/0!</v>
      </c>
      <c r="K315" s="42"/>
      <c r="L315" s="42"/>
      <c r="M315" s="41"/>
    </row>
    <row r="316" spans="1:13">
      <c r="A316" s="24">
        <v>309</v>
      </c>
      <c r="B316" s="41"/>
      <c r="C316" s="41"/>
      <c r="D316" s="41"/>
      <c r="E316" s="70"/>
      <c r="F316" s="70"/>
      <c r="G316" s="43"/>
      <c r="H316" s="71"/>
      <c r="I316" s="72"/>
      <c r="J316" s="145" t="e">
        <f t="shared" si="7"/>
        <v>#DIV/0!</v>
      </c>
      <c r="K316" s="42"/>
      <c r="L316" s="42"/>
      <c r="M316" s="41"/>
    </row>
    <row r="317" spans="1:13">
      <c r="A317" s="24">
        <v>310</v>
      </c>
      <c r="B317" s="41"/>
      <c r="C317" s="41"/>
      <c r="D317" s="41"/>
      <c r="E317" s="70"/>
      <c r="F317" s="70"/>
      <c r="G317" s="43"/>
      <c r="H317" s="71"/>
      <c r="I317" s="72"/>
      <c r="J317" s="145" t="e">
        <f t="shared" si="7"/>
        <v>#DIV/0!</v>
      </c>
      <c r="K317" s="42"/>
      <c r="L317" s="42"/>
      <c r="M317" s="41"/>
    </row>
    <row r="318" spans="1:13">
      <c r="A318" s="24">
        <v>311</v>
      </c>
      <c r="B318" s="41"/>
      <c r="C318" s="41"/>
      <c r="D318" s="41"/>
      <c r="E318" s="70"/>
      <c r="F318" s="70"/>
      <c r="G318" s="43"/>
      <c r="H318" s="71"/>
      <c r="I318" s="72"/>
      <c r="J318" s="145" t="e">
        <f t="shared" si="7"/>
        <v>#DIV/0!</v>
      </c>
      <c r="K318" s="42"/>
      <c r="L318" s="42"/>
      <c r="M318" s="41"/>
    </row>
    <row r="319" spans="1:13">
      <c r="A319" s="24">
        <v>312</v>
      </c>
      <c r="B319" s="41"/>
      <c r="C319" s="41"/>
      <c r="D319" s="41"/>
      <c r="E319" s="70"/>
      <c r="F319" s="70"/>
      <c r="G319" s="43"/>
      <c r="H319" s="71"/>
      <c r="I319" s="72"/>
      <c r="J319" s="158" t="e">
        <f t="shared" si="7"/>
        <v>#DIV/0!</v>
      </c>
      <c r="K319" s="42"/>
      <c r="L319" s="42"/>
      <c r="M319" s="41"/>
    </row>
    <row r="320" spans="1:13">
      <c r="A320" s="24">
        <v>313</v>
      </c>
      <c r="B320" s="41"/>
      <c r="C320" s="41"/>
      <c r="D320" s="41"/>
      <c r="E320" s="70"/>
      <c r="F320" s="70"/>
      <c r="G320" s="43"/>
      <c r="H320" s="71"/>
      <c r="I320" s="72"/>
      <c r="J320" s="158" t="e">
        <f t="shared" si="7"/>
        <v>#DIV/0!</v>
      </c>
      <c r="K320" s="42"/>
      <c r="L320" s="42"/>
      <c r="M320" s="41"/>
    </row>
    <row r="321" spans="1:13">
      <c r="A321" s="24">
        <v>314</v>
      </c>
      <c r="B321" s="41"/>
      <c r="C321" s="41"/>
      <c r="D321" s="41"/>
      <c r="E321" s="70"/>
      <c r="F321" s="70"/>
      <c r="G321" s="43"/>
      <c r="H321" s="71"/>
      <c r="I321" s="72"/>
      <c r="J321" s="145" t="e">
        <f t="shared" si="7"/>
        <v>#DIV/0!</v>
      </c>
      <c r="K321" s="42"/>
      <c r="L321" s="42"/>
      <c r="M321" s="41"/>
    </row>
    <row r="322" spans="1:13">
      <c r="A322" s="24">
        <v>315</v>
      </c>
      <c r="B322" s="41"/>
      <c r="C322" s="41"/>
      <c r="D322" s="41"/>
      <c r="E322" s="70"/>
      <c r="F322" s="70"/>
      <c r="G322" s="43"/>
      <c r="H322" s="71"/>
      <c r="I322" s="72"/>
      <c r="J322" s="158" t="e">
        <f t="shared" si="7"/>
        <v>#DIV/0!</v>
      </c>
      <c r="K322" s="42"/>
      <c r="L322" s="42"/>
      <c r="M322" s="41"/>
    </row>
    <row r="323" spans="1:13">
      <c r="A323" s="65">
        <v>316</v>
      </c>
      <c r="B323" s="41"/>
      <c r="C323" s="41"/>
      <c r="D323" s="41"/>
      <c r="E323" s="70"/>
      <c r="F323" s="70"/>
      <c r="G323" s="43"/>
      <c r="H323" s="71"/>
      <c r="I323" s="72"/>
      <c r="J323" s="158" t="e">
        <f t="shared" si="7"/>
        <v>#DIV/0!</v>
      </c>
      <c r="K323" s="42"/>
      <c r="L323" s="42"/>
      <c r="M323" s="41"/>
    </row>
    <row r="324" spans="1:13">
      <c r="A324" s="65">
        <v>317</v>
      </c>
      <c r="B324" s="41"/>
      <c r="C324" s="41"/>
      <c r="D324" s="41"/>
      <c r="E324" s="70"/>
      <c r="F324" s="70"/>
      <c r="G324" s="43"/>
      <c r="H324" s="71"/>
      <c r="I324" s="72"/>
      <c r="J324" s="145" t="e">
        <f t="shared" si="7"/>
        <v>#DIV/0!</v>
      </c>
      <c r="K324" s="42"/>
      <c r="L324" s="42"/>
      <c r="M324" s="41"/>
    </row>
    <row r="325" spans="1:13">
      <c r="A325" s="24">
        <v>318</v>
      </c>
      <c r="B325" s="41"/>
      <c r="C325" s="41"/>
      <c r="D325" s="41"/>
      <c r="E325" s="70"/>
      <c r="F325" s="70"/>
      <c r="G325" s="43"/>
      <c r="H325" s="71"/>
      <c r="I325" s="72"/>
      <c r="J325" s="145" t="e">
        <f t="shared" si="7"/>
        <v>#DIV/0!</v>
      </c>
      <c r="K325" s="42"/>
      <c r="L325" s="42"/>
      <c r="M325" s="41"/>
    </row>
    <row r="326" spans="1:13">
      <c r="A326" s="24">
        <v>319</v>
      </c>
      <c r="B326" s="41"/>
      <c r="C326" s="41"/>
      <c r="D326" s="41"/>
      <c r="E326" s="70"/>
      <c r="F326" s="70"/>
      <c r="G326" s="43"/>
      <c r="H326" s="71"/>
      <c r="I326" s="72"/>
      <c r="J326" s="145" t="e">
        <f t="shared" si="7"/>
        <v>#DIV/0!</v>
      </c>
      <c r="K326" s="42"/>
      <c r="L326" s="42"/>
      <c r="M326" s="41"/>
    </row>
    <row r="327" spans="1:13">
      <c r="A327" s="24">
        <v>320</v>
      </c>
      <c r="B327" s="41"/>
      <c r="C327" s="41"/>
      <c r="D327" s="41"/>
      <c r="E327" s="70"/>
      <c r="F327" s="70"/>
      <c r="G327" s="43"/>
      <c r="H327" s="71"/>
      <c r="I327" s="72"/>
      <c r="J327" s="145" t="e">
        <f t="shared" si="7"/>
        <v>#DIV/0!</v>
      </c>
      <c r="K327" s="42"/>
      <c r="L327" s="42"/>
      <c r="M327" s="41"/>
    </row>
    <row r="328" spans="1:13">
      <c r="A328" s="24">
        <v>321</v>
      </c>
      <c r="B328" s="41"/>
      <c r="C328" s="41"/>
      <c r="D328" s="41"/>
      <c r="E328" s="70"/>
      <c r="F328" s="70"/>
      <c r="G328" s="43"/>
      <c r="H328" s="71"/>
      <c r="I328" s="72"/>
      <c r="J328" s="158" t="e">
        <f t="shared" si="7"/>
        <v>#DIV/0!</v>
      </c>
      <c r="K328" s="42"/>
      <c r="L328" s="42"/>
      <c r="M328" s="41"/>
    </row>
    <row r="329" spans="1:13">
      <c r="A329" s="24">
        <v>322</v>
      </c>
      <c r="B329" s="41"/>
      <c r="C329" s="41"/>
      <c r="D329" s="41"/>
      <c r="E329" s="70"/>
      <c r="F329" s="70"/>
      <c r="G329" s="43"/>
      <c r="H329" s="71"/>
      <c r="I329" s="72"/>
      <c r="J329" s="158" t="e">
        <f t="shared" si="7"/>
        <v>#DIV/0!</v>
      </c>
      <c r="K329" s="42"/>
      <c r="L329" s="42"/>
      <c r="M329" s="41"/>
    </row>
    <row r="330" spans="1:13">
      <c r="A330" s="24">
        <v>323</v>
      </c>
      <c r="B330" s="41"/>
      <c r="C330" s="41"/>
      <c r="D330" s="41"/>
      <c r="E330" s="70"/>
      <c r="F330" s="70"/>
      <c r="G330" s="43"/>
      <c r="H330" s="71"/>
      <c r="I330" s="72"/>
      <c r="J330" s="145" t="e">
        <f t="shared" si="7"/>
        <v>#DIV/0!</v>
      </c>
      <c r="K330" s="42"/>
      <c r="L330" s="42"/>
      <c r="M330" s="41"/>
    </row>
    <row r="331" spans="1:13">
      <c r="A331" s="24">
        <v>324</v>
      </c>
      <c r="B331" s="41"/>
      <c r="C331" s="41"/>
      <c r="D331" s="41"/>
      <c r="E331" s="70"/>
      <c r="F331" s="70"/>
      <c r="G331" s="43"/>
      <c r="H331" s="71"/>
      <c r="I331" s="72"/>
      <c r="J331" s="158" t="e">
        <f t="shared" si="7"/>
        <v>#DIV/0!</v>
      </c>
      <c r="K331" s="42"/>
      <c r="L331" s="42"/>
      <c r="M331" s="41"/>
    </row>
    <row r="332" spans="1:13">
      <c r="A332" s="24">
        <v>325</v>
      </c>
      <c r="B332" s="41"/>
      <c r="C332" s="41"/>
      <c r="D332" s="41"/>
      <c r="E332" s="70"/>
      <c r="F332" s="70"/>
      <c r="G332" s="43"/>
      <c r="H332" s="71"/>
      <c r="I332" s="72"/>
      <c r="J332" s="158" t="e">
        <f t="shared" si="7"/>
        <v>#DIV/0!</v>
      </c>
      <c r="K332" s="42"/>
      <c r="L332" s="42"/>
      <c r="M332" s="41"/>
    </row>
    <row r="333" spans="1:13">
      <c r="A333" s="65">
        <v>326</v>
      </c>
      <c r="B333" s="41"/>
      <c r="C333" s="41"/>
      <c r="D333" s="41"/>
      <c r="E333" s="70"/>
      <c r="F333" s="70"/>
      <c r="G333" s="43"/>
      <c r="H333" s="71"/>
      <c r="I333" s="72"/>
      <c r="J333" s="145" t="e">
        <f t="shared" si="7"/>
        <v>#DIV/0!</v>
      </c>
      <c r="K333" s="42"/>
      <c r="L333" s="42"/>
      <c r="M333" s="41"/>
    </row>
    <row r="334" spans="1:13">
      <c r="A334" s="65">
        <v>327</v>
      </c>
      <c r="B334" s="41"/>
      <c r="C334" s="41"/>
      <c r="D334" s="41"/>
      <c r="E334" s="70"/>
      <c r="F334" s="70"/>
      <c r="G334" s="43"/>
      <c r="H334" s="71"/>
      <c r="I334" s="72"/>
      <c r="J334" s="145" t="e">
        <f t="shared" si="7"/>
        <v>#DIV/0!</v>
      </c>
      <c r="K334" s="42"/>
      <c r="L334" s="42"/>
      <c r="M334" s="41"/>
    </row>
    <row r="335" spans="1:13">
      <c r="A335" s="24">
        <v>328</v>
      </c>
      <c r="B335" s="41"/>
      <c r="C335" s="41"/>
      <c r="D335" s="41"/>
      <c r="E335" s="70"/>
      <c r="F335" s="70"/>
      <c r="G335" s="43"/>
      <c r="H335" s="71"/>
      <c r="I335" s="72"/>
      <c r="J335" s="145" t="e">
        <f t="shared" si="7"/>
        <v>#DIV/0!</v>
      </c>
      <c r="K335" s="42"/>
      <c r="L335" s="42"/>
      <c r="M335" s="41"/>
    </row>
    <row r="336" spans="1:13">
      <c r="A336" s="24">
        <v>329</v>
      </c>
      <c r="B336" s="41"/>
      <c r="C336" s="41"/>
      <c r="D336" s="41"/>
      <c r="E336" s="70"/>
      <c r="F336" s="70"/>
      <c r="G336" s="43"/>
      <c r="H336" s="71"/>
      <c r="I336" s="72"/>
      <c r="J336" s="145" t="e">
        <f t="shared" si="7"/>
        <v>#DIV/0!</v>
      </c>
      <c r="K336" s="42"/>
      <c r="L336" s="42"/>
      <c r="M336" s="41"/>
    </row>
    <row r="337" spans="1:13">
      <c r="A337" s="24">
        <v>330</v>
      </c>
      <c r="B337" s="41"/>
      <c r="C337" s="41"/>
      <c r="D337" s="41"/>
      <c r="E337" s="70"/>
      <c r="F337" s="70"/>
      <c r="G337" s="43"/>
      <c r="H337" s="71"/>
      <c r="I337" s="72"/>
      <c r="J337" s="158" t="e">
        <f t="shared" si="7"/>
        <v>#DIV/0!</v>
      </c>
      <c r="K337" s="42"/>
      <c r="L337" s="42"/>
      <c r="M337" s="41"/>
    </row>
    <row r="338" spans="1:13">
      <c r="A338" s="24">
        <v>331</v>
      </c>
      <c r="B338" s="41"/>
      <c r="C338" s="41"/>
      <c r="D338" s="41"/>
      <c r="E338" s="70"/>
      <c r="F338" s="70"/>
      <c r="G338" s="43"/>
      <c r="H338" s="71"/>
      <c r="I338" s="72"/>
      <c r="J338" s="158" t="e">
        <f t="shared" si="7"/>
        <v>#DIV/0!</v>
      </c>
      <c r="K338" s="42"/>
      <c r="L338" s="42"/>
      <c r="M338" s="41"/>
    </row>
    <row r="339" spans="1:13">
      <c r="A339" s="24">
        <v>332</v>
      </c>
      <c r="B339" s="41"/>
      <c r="C339" s="41"/>
      <c r="D339" s="41"/>
      <c r="E339" s="70"/>
      <c r="F339" s="70"/>
      <c r="G339" s="43"/>
      <c r="H339" s="71"/>
      <c r="I339" s="72"/>
      <c r="J339" s="145" t="e">
        <f t="shared" si="7"/>
        <v>#DIV/0!</v>
      </c>
      <c r="K339" s="42"/>
      <c r="L339" s="42"/>
      <c r="M339" s="41"/>
    </row>
    <row r="340" spans="1:13">
      <c r="A340" s="24">
        <v>333</v>
      </c>
      <c r="B340" s="41"/>
      <c r="C340" s="41"/>
      <c r="D340" s="41"/>
      <c r="E340" s="70"/>
      <c r="F340" s="70"/>
      <c r="G340" s="43"/>
      <c r="H340" s="71"/>
      <c r="I340" s="72"/>
      <c r="J340" s="158" t="e">
        <f t="shared" si="7"/>
        <v>#DIV/0!</v>
      </c>
      <c r="K340" s="42"/>
      <c r="L340" s="42"/>
      <c r="M340" s="41"/>
    </row>
    <row r="341" spans="1:13">
      <c r="A341" s="24">
        <v>334</v>
      </c>
      <c r="B341" s="41"/>
      <c r="C341" s="41"/>
      <c r="D341" s="41"/>
      <c r="E341" s="70"/>
      <c r="F341" s="70"/>
      <c r="G341" s="43"/>
      <c r="H341" s="71"/>
      <c r="I341" s="72"/>
      <c r="J341" s="158" t="e">
        <f t="shared" si="7"/>
        <v>#DIV/0!</v>
      </c>
      <c r="K341" s="42"/>
      <c r="L341" s="42"/>
      <c r="M341" s="41"/>
    </row>
    <row r="342" spans="1:13">
      <c r="A342" s="24">
        <v>335</v>
      </c>
      <c r="B342" s="41"/>
      <c r="C342" s="41"/>
      <c r="D342" s="41"/>
      <c r="E342" s="70"/>
      <c r="F342" s="70"/>
      <c r="G342" s="43"/>
      <c r="H342" s="71"/>
      <c r="I342" s="72"/>
      <c r="J342" s="145" t="e">
        <f t="shared" si="7"/>
        <v>#DIV/0!</v>
      </c>
      <c r="K342" s="42"/>
      <c r="L342" s="42"/>
      <c r="M342" s="41"/>
    </row>
    <row r="343" spans="1:13">
      <c r="A343" s="65">
        <v>336</v>
      </c>
      <c r="B343" s="41"/>
      <c r="C343" s="41"/>
      <c r="D343" s="41"/>
      <c r="E343" s="70"/>
      <c r="F343" s="70"/>
      <c r="G343" s="43"/>
      <c r="H343" s="71"/>
      <c r="I343" s="72"/>
      <c r="J343" s="145" t="e">
        <f t="shared" si="7"/>
        <v>#DIV/0!</v>
      </c>
      <c r="K343" s="42"/>
      <c r="L343" s="42"/>
      <c r="M343" s="41"/>
    </row>
    <row r="344" spans="1:13">
      <c r="A344" s="65">
        <v>337</v>
      </c>
      <c r="B344" s="41"/>
      <c r="C344" s="41"/>
      <c r="D344" s="41"/>
      <c r="E344" s="70"/>
      <c r="F344" s="70"/>
      <c r="G344" s="43"/>
      <c r="H344" s="71"/>
      <c r="I344" s="72"/>
      <c r="J344" s="145" t="e">
        <f t="shared" si="7"/>
        <v>#DIV/0!</v>
      </c>
      <c r="K344" s="42"/>
      <c r="L344" s="42"/>
      <c r="M344" s="41"/>
    </row>
    <row r="345" spans="1:13">
      <c r="A345" s="24">
        <v>338</v>
      </c>
      <c r="B345" s="41"/>
      <c r="C345" s="41"/>
      <c r="D345" s="41"/>
      <c r="E345" s="70"/>
      <c r="F345" s="70"/>
      <c r="G345" s="43"/>
      <c r="H345" s="71"/>
      <c r="I345" s="72"/>
      <c r="J345" s="145" t="e">
        <f t="shared" si="7"/>
        <v>#DIV/0!</v>
      </c>
      <c r="K345" s="42"/>
      <c r="L345" s="42"/>
      <c r="M345" s="41"/>
    </row>
    <row r="346" spans="1:13">
      <c r="A346" s="24">
        <v>339</v>
      </c>
      <c r="B346" s="41"/>
      <c r="C346" s="41"/>
      <c r="D346" s="41"/>
      <c r="E346" s="70"/>
      <c r="F346" s="70"/>
      <c r="G346" s="43"/>
      <c r="H346" s="71"/>
      <c r="I346" s="72"/>
      <c r="J346" s="158" t="e">
        <f t="shared" si="7"/>
        <v>#DIV/0!</v>
      </c>
      <c r="K346" s="42"/>
      <c r="L346" s="42"/>
      <c r="M346" s="41"/>
    </row>
    <row r="347" spans="1:13">
      <c r="A347" s="24">
        <v>340</v>
      </c>
      <c r="B347" s="41"/>
      <c r="C347" s="41"/>
      <c r="D347" s="41"/>
      <c r="E347" s="70"/>
      <c r="F347" s="70"/>
      <c r="G347" s="43"/>
      <c r="H347" s="71"/>
      <c r="I347" s="72"/>
      <c r="J347" s="158" t="e">
        <f t="shared" si="7"/>
        <v>#DIV/0!</v>
      </c>
      <c r="K347" s="42"/>
      <c r="L347" s="42"/>
      <c r="M347" s="41"/>
    </row>
    <row r="348" spans="1:13">
      <c r="A348" s="24">
        <v>341</v>
      </c>
      <c r="B348" s="41"/>
      <c r="C348" s="41"/>
      <c r="D348" s="41"/>
      <c r="E348" s="70"/>
      <c r="F348" s="70"/>
      <c r="G348" s="43"/>
      <c r="H348" s="71"/>
      <c r="I348" s="72"/>
      <c r="J348" s="145" t="e">
        <f t="shared" si="7"/>
        <v>#DIV/0!</v>
      </c>
      <c r="K348" s="42"/>
      <c r="L348" s="42"/>
      <c r="M348" s="41"/>
    </row>
    <row r="349" spans="1:13">
      <c r="A349" s="24">
        <v>342</v>
      </c>
      <c r="B349" s="41"/>
      <c r="C349" s="41"/>
      <c r="D349" s="41"/>
      <c r="E349" s="70"/>
      <c r="F349" s="70"/>
      <c r="G349" s="43"/>
      <c r="H349" s="71"/>
      <c r="I349" s="72"/>
      <c r="J349" s="158" t="e">
        <f t="shared" si="7"/>
        <v>#DIV/0!</v>
      </c>
      <c r="K349" s="42"/>
      <c r="L349" s="42"/>
      <c r="M349" s="41"/>
    </row>
    <row r="350" spans="1:13">
      <c r="A350" s="24">
        <v>343</v>
      </c>
      <c r="B350" s="41"/>
      <c r="C350" s="41"/>
      <c r="D350" s="41"/>
      <c r="E350" s="70"/>
      <c r="F350" s="70"/>
      <c r="G350" s="43"/>
      <c r="H350" s="71"/>
      <c r="I350" s="72"/>
      <c r="J350" s="158" t="e">
        <f t="shared" si="7"/>
        <v>#DIV/0!</v>
      </c>
      <c r="K350" s="42"/>
      <c r="L350" s="42"/>
      <c r="M350" s="41"/>
    </row>
    <row r="351" spans="1:13">
      <c r="A351" s="24">
        <v>344</v>
      </c>
      <c r="B351" s="41"/>
      <c r="C351" s="41"/>
      <c r="D351" s="41"/>
      <c r="E351" s="70"/>
      <c r="F351" s="70"/>
      <c r="G351" s="43"/>
      <c r="H351" s="71"/>
      <c r="I351" s="72"/>
      <c r="J351" s="145" t="e">
        <f t="shared" si="7"/>
        <v>#DIV/0!</v>
      </c>
      <c r="K351" s="42"/>
      <c r="L351" s="42"/>
      <c r="M351" s="41"/>
    </row>
    <row r="352" spans="1:13">
      <c r="A352" s="24">
        <v>345</v>
      </c>
      <c r="B352" s="41"/>
      <c r="C352" s="41"/>
      <c r="D352" s="41"/>
      <c r="E352" s="70"/>
      <c r="F352" s="70"/>
      <c r="G352" s="43"/>
      <c r="H352" s="71"/>
      <c r="I352" s="72"/>
      <c r="J352" s="145" t="e">
        <f t="shared" si="7"/>
        <v>#DIV/0!</v>
      </c>
      <c r="K352" s="42"/>
      <c r="L352" s="42"/>
      <c r="M352" s="41"/>
    </row>
    <row r="353" spans="1:13">
      <c r="A353" s="65">
        <v>346</v>
      </c>
      <c r="B353" s="41"/>
      <c r="C353" s="41"/>
      <c r="D353" s="41"/>
      <c r="E353" s="70"/>
      <c r="F353" s="70"/>
      <c r="G353" s="43"/>
      <c r="H353" s="71"/>
      <c r="I353" s="72"/>
      <c r="J353" s="145" t="e">
        <f t="shared" si="7"/>
        <v>#DIV/0!</v>
      </c>
      <c r="K353" s="42"/>
      <c r="L353" s="42"/>
      <c r="M353" s="41"/>
    </row>
    <row r="354" spans="1:13">
      <c r="A354" s="65">
        <v>347</v>
      </c>
      <c r="B354" s="41"/>
      <c r="C354" s="41"/>
      <c r="D354" s="41"/>
      <c r="E354" s="70"/>
      <c r="F354" s="70"/>
      <c r="G354" s="43"/>
      <c r="H354" s="71"/>
      <c r="I354" s="72"/>
      <c r="J354" s="145" t="e">
        <f t="shared" si="7"/>
        <v>#DIV/0!</v>
      </c>
      <c r="K354" s="42"/>
      <c r="L354" s="42"/>
      <c r="M354" s="41"/>
    </row>
    <row r="355" spans="1:13">
      <c r="A355" s="24">
        <v>348</v>
      </c>
      <c r="B355" s="41"/>
      <c r="C355" s="41"/>
      <c r="D355" s="41"/>
      <c r="E355" s="70"/>
      <c r="F355" s="70"/>
      <c r="G355" s="43"/>
      <c r="H355" s="71"/>
      <c r="I355" s="72"/>
      <c r="J355" s="158" t="e">
        <f t="shared" si="7"/>
        <v>#DIV/0!</v>
      </c>
      <c r="K355" s="42"/>
      <c r="L355" s="42"/>
      <c r="M355" s="41"/>
    </row>
    <row r="356" spans="1:13">
      <c r="A356" s="24">
        <v>349</v>
      </c>
      <c r="B356" s="41"/>
      <c r="C356" s="41"/>
      <c r="D356" s="41"/>
      <c r="E356" s="70"/>
      <c r="F356" s="70"/>
      <c r="G356" s="43"/>
      <c r="H356" s="71"/>
      <c r="I356" s="72"/>
      <c r="J356" s="158" t="e">
        <f t="shared" si="7"/>
        <v>#DIV/0!</v>
      </c>
      <c r="K356" s="42"/>
      <c r="L356" s="42"/>
      <c r="M356" s="41"/>
    </row>
    <row r="357" spans="1:13">
      <c r="A357" s="24">
        <v>350</v>
      </c>
      <c r="B357" s="41"/>
      <c r="C357" s="41"/>
      <c r="D357" s="41"/>
      <c r="E357" s="70"/>
      <c r="F357" s="70"/>
      <c r="G357" s="43"/>
      <c r="H357" s="71"/>
      <c r="I357" s="72"/>
      <c r="J357" s="145" t="e">
        <f t="shared" si="7"/>
        <v>#DIV/0!</v>
      </c>
      <c r="K357" s="42"/>
      <c r="L357" s="42"/>
      <c r="M357" s="41"/>
    </row>
    <row r="358" spans="1:13">
      <c r="B358" s="26"/>
      <c r="H358" s="73"/>
      <c r="I358" s="73"/>
      <c r="J358" s="160"/>
    </row>
    <row r="359" spans="1:13">
      <c r="B359" s="26"/>
      <c r="H359" s="73"/>
      <c r="I359" s="73"/>
      <c r="J359" s="160"/>
    </row>
  </sheetData>
  <autoFilter ref="B6:M357"/>
  <mergeCells count="5">
    <mergeCell ref="E2:G2"/>
    <mergeCell ref="E3:G3"/>
    <mergeCell ref="E4:G4"/>
    <mergeCell ref="B17:B18"/>
    <mergeCell ref="D17:D18"/>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45"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Normal="100" zoomScaleSheetLayoutView="100" workbookViewId="0">
      <selection activeCell="H7" sqref="H7"/>
    </sheetView>
  </sheetViews>
  <sheetFormatPr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[22]合計!C3</f>
        <v>奈良県</v>
      </c>
      <c r="C1" s="65"/>
      <c r="D1" s="65"/>
      <c r="E1" s="65"/>
      <c r="F1" s="65"/>
      <c r="I1" s="24" t="s">
        <v>70</v>
      </c>
      <c r="K1" s="27" t="s">
        <v>89</v>
      </c>
    </row>
    <row r="2" spans="1:15" s="65" customFormat="1" ht="51" customHeight="1">
      <c r="B2" s="76"/>
      <c r="E2" s="856" t="s">
        <v>90</v>
      </c>
      <c r="F2" s="856"/>
      <c r="G2" s="856"/>
      <c r="H2" s="142">
        <f>SUMIF(E8:E357,"PPS",H8:H357)</f>
        <v>2332</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2163</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14.25" thickBot="1">
      <c r="B7" s="149" t="s">
        <v>88</v>
      </c>
      <c r="C7" s="149"/>
      <c r="D7" s="149"/>
      <c r="E7" s="149"/>
      <c r="F7" s="149"/>
      <c r="G7" s="149"/>
      <c r="H7" s="150">
        <f>SUM(H8:H357)</f>
        <v>2332</v>
      </c>
      <c r="I7" s="150">
        <f>SUM(I8:I357)</f>
        <v>0</v>
      </c>
      <c r="J7" s="151" t="e">
        <f>H7/I7</f>
        <v>#DIV/0!</v>
      </c>
      <c r="K7" s="163"/>
      <c r="L7" s="163"/>
      <c r="M7" s="149"/>
      <c r="N7" s="149"/>
      <c r="O7" s="164">
        <f>SUM(O8:O357)</f>
        <v>0</v>
      </c>
    </row>
    <row r="8" spans="1:15" ht="109.5" thickTop="1" thickBot="1">
      <c r="A8" s="24">
        <v>1</v>
      </c>
      <c r="B8" s="64" t="s">
        <v>2282</v>
      </c>
      <c r="C8" s="54" t="s">
        <v>680</v>
      </c>
      <c r="D8" s="54" t="s">
        <v>643</v>
      </c>
      <c r="E8" s="267" t="s">
        <v>128</v>
      </c>
      <c r="F8" s="216" t="s">
        <v>887</v>
      </c>
      <c r="G8" s="82">
        <v>1</v>
      </c>
      <c r="H8" s="83">
        <v>2332</v>
      </c>
      <c r="I8" s="84"/>
      <c r="J8" s="158" t="e">
        <f t="shared" ref="J8:J253" si="0">H8/I8</f>
        <v>#DIV/0!</v>
      </c>
      <c r="K8" s="58">
        <v>74</v>
      </c>
      <c r="L8" s="58">
        <v>79100</v>
      </c>
      <c r="M8" s="290" t="s">
        <v>2283</v>
      </c>
      <c r="N8" s="750" t="s">
        <v>2284</v>
      </c>
      <c r="O8" s="751"/>
    </row>
    <row r="9" spans="1:15" ht="14.25" thickTop="1">
      <c r="A9" s="24">
        <v>2</v>
      </c>
      <c r="B9" s="64"/>
      <c r="C9" s="64"/>
      <c r="D9" s="54"/>
      <c r="E9" s="66"/>
      <c r="F9" s="81"/>
      <c r="G9" s="82"/>
      <c r="H9" s="83"/>
      <c r="I9" s="84"/>
      <c r="J9" s="158" t="e">
        <f t="shared" si="0"/>
        <v>#DIV/0!</v>
      </c>
      <c r="K9" s="85"/>
      <c r="L9" s="85"/>
      <c r="M9" s="752"/>
      <c r="N9" s="752"/>
      <c r="O9" s="87"/>
    </row>
    <row r="10" spans="1:15">
      <c r="A10" s="24">
        <v>3</v>
      </c>
      <c r="B10" s="55"/>
      <c r="C10" s="64"/>
      <c r="D10" s="55"/>
      <c r="E10" s="66"/>
      <c r="F10" s="81"/>
      <c r="G10" s="82"/>
      <c r="H10" s="83"/>
      <c r="I10" s="84"/>
      <c r="J10" s="158" t="e">
        <f t="shared" si="0"/>
        <v>#DIV/0!</v>
      </c>
      <c r="K10" s="85"/>
      <c r="L10" s="85"/>
      <c r="M10" s="752"/>
      <c r="N10" s="752"/>
      <c r="O10" s="63"/>
    </row>
    <row r="11" spans="1:15">
      <c r="A11" s="24">
        <v>4</v>
      </c>
      <c r="B11" s="159"/>
      <c r="C11" s="64"/>
      <c r="D11" s="55"/>
      <c r="E11" s="66"/>
      <c r="F11" s="81"/>
      <c r="G11" s="82"/>
      <c r="H11" s="83"/>
      <c r="I11" s="84"/>
      <c r="J11" s="145" t="e">
        <f t="shared" si="0"/>
        <v>#DIV/0!</v>
      </c>
      <c r="K11" s="85"/>
      <c r="L11" s="85"/>
      <c r="M11" s="752"/>
      <c r="N11" s="752"/>
      <c r="O11" s="63"/>
    </row>
    <row r="12" spans="1:15">
      <c r="A12" s="24">
        <v>5</v>
      </c>
      <c r="B12" s="64"/>
      <c r="C12" s="64"/>
      <c r="D12" s="54"/>
      <c r="E12" s="66"/>
      <c r="F12" s="81"/>
      <c r="G12" s="82"/>
      <c r="H12" s="83"/>
      <c r="I12" s="84"/>
      <c r="J12" s="158" t="e">
        <f t="shared" si="0"/>
        <v>#DIV/0!</v>
      </c>
      <c r="K12" s="85"/>
      <c r="L12" s="88"/>
      <c r="M12" s="753"/>
      <c r="N12" s="392"/>
      <c r="O12" s="63"/>
    </row>
    <row r="13" spans="1:15">
      <c r="A13" s="65">
        <v>6</v>
      </c>
      <c r="B13" s="64"/>
      <c r="C13" s="64"/>
      <c r="D13" s="54"/>
      <c r="E13" s="66"/>
      <c r="F13" s="81"/>
      <c r="G13" s="82"/>
      <c r="H13" s="83"/>
      <c r="I13" s="84"/>
      <c r="J13" s="158" t="e">
        <f t="shared" si="0"/>
        <v>#DIV/0!</v>
      </c>
      <c r="K13" s="85"/>
      <c r="L13" s="85"/>
      <c r="M13" s="752"/>
      <c r="N13" s="752"/>
      <c r="O13" s="60"/>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H7" sqref="H7"/>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[22]合計!C3</f>
        <v>奈良県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62"/>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T56" sqref="T56"/>
    </sheetView>
  </sheetViews>
  <sheetFormatPr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[22]合計!C3</f>
        <v>奈良県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14.25" thickBot="1">
      <c r="B5" s="149" t="s">
        <v>88</v>
      </c>
      <c r="C5" s="149"/>
      <c r="D5" s="149"/>
      <c r="E5" s="149"/>
      <c r="F5" s="149"/>
      <c r="G5" s="149"/>
      <c r="H5" s="170">
        <f>SUM(H6:H65)</f>
        <v>0</v>
      </c>
      <c r="I5" s="170">
        <f>SUM(I6:I65)</f>
        <v>0</v>
      </c>
      <c r="J5" s="149" t="e">
        <f>H5/I5</f>
        <v>#DIV/0!</v>
      </c>
    </row>
    <row r="6" spans="1:10" ht="14.25" thickTop="1">
      <c r="A6" s="24">
        <v>1</v>
      </c>
      <c r="B6" s="107"/>
      <c r="C6" s="107"/>
      <c r="D6" s="107"/>
      <c r="E6" s="381"/>
      <c r="F6" s="107"/>
      <c r="G6" s="382"/>
      <c r="H6" s="754"/>
      <c r="I6" s="754"/>
      <c r="J6" s="41" t="e">
        <f>H6/I6</f>
        <v>#DIV/0!</v>
      </c>
    </row>
    <row r="7" spans="1:10">
      <c r="A7" s="24">
        <v>2</v>
      </c>
      <c r="B7" s="107"/>
      <c r="C7" s="107"/>
      <c r="D7" s="107"/>
      <c r="E7" s="381"/>
      <c r="F7" s="107"/>
      <c r="G7" s="382"/>
      <c r="H7" s="754"/>
      <c r="I7" s="754"/>
      <c r="J7" s="41" t="e">
        <f>H7/I7</f>
        <v>#DIV/0!</v>
      </c>
    </row>
    <row r="8" spans="1:10">
      <c r="A8" s="24">
        <v>3</v>
      </c>
      <c r="B8" s="8"/>
      <c r="C8" s="8"/>
      <c r="D8" s="8"/>
      <c r="E8" s="305"/>
      <c r="F8" s="8"/>
      <c r="G8" s="81"/>
      <c r="H8" s="97"/>
      <c r="I8" s="97"/>
      <c r="J8" s="41" t="e">
        <f>H8/I8</f>
        <v>#DIV/0!</v>
      </c>
    </row>
    <row r="9" spans="1:10">
      <c r="A9" s="24">
        <v>4</v>
      </c>
      <c r="B9" s="62"/>
      <c r="C9" s="62"/>
      <c r="D9" s="62"/>
      <c r="E9" s="62"/>
      <c r="F9" s="62"/>
      <c r="G9" s="66"/>
      <c r="H9" s="122"/>
      <c r="I9" s="122"/>
      <c r="J9" s="41" t="e">
        <f t="shared" ref="J9:J65" si="0">H9/I9</f>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M359"/>
  <sheetViews>
    <sheetView topLeftCell="C11" workbookViewId="0">
      <selection sqref="A1:M16"/>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1" width="9" style="27"/>
    <col min="12" max="12" width="10.875" style="27" customWidth="1"/>
    <col min="13" max="13" width="14.5" style="24" customWidth="1"/>
    <col min="14" max="14" width="7.25" style="24" bestFit="1" customWidth="1"/>
    <col min="15"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67" width="9" style="24"/>
    <col min="268" max="268" width="10.875" style="24" customWidth="1"/>
    <col min="269" max="269" width="14.5" style="24" customWidth="1"/>
    <col min="270" max="270" width="7.25" style="24" bestFit="1" customWidth="1"/>
    <col min="271"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3" width="9" style="24"/>
    <col min="524" max="524" width="10.875" style="24" customWidth="1"/>
    <col min="525" max="525" width="14.5" style="24" customWidth="1"/>
    <col min="526" max="526" width="7.25" style="24" bestFit="1" customWidth="1"/>
    <col min="527"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79" width="9" style="24"/>
    <col min="780" max="780" width="10.875" style="24" customWidth="1"/>
    <col min="781" max="781" width="14.5" style="24" customWidth="1"/>
    <col min="782" max="782" width="7.25" style="24" bestFit="1" customWidth="1"/>
    <col min="783"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5" width="9" style="24"/>
    <col min="1036" max="1036" width="10.875" style="24" customWidth="1"/>
    <col min="1037" max="1037" width="14.5" style="24" customWidth="1"/>
    <col min="1038" max="1038" width="7.25" style="24" bestFit="1" customWidth="1"/>
    <col min="1039"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1" width="9" style="24"/>
    <col min="1292" max="1292" width="10.875" style="24" customWidth="1"/>
    <col min="1293" max="1293" width="14.5" style="24" customWidth="1"/>
    <col min="1294" max="1294" width="7.25" style="24" bestFit="1" customWidth="1"/>
    <col min="1295"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47" width="9" style="24"/>
    <col min="1548" max="1548" width="10.875" style="24" customWidth="1"/>
    <col min="1549" max="1549" width="14.5" style="24" customWidth="1"/>
    <col min="1550" max="1550" width="7.25" style="24" bestFit="1" customWidth="1"/>
    <col min="1551"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3" width="9" style="24"/>
    <col min="1804" max="1804" width="10.875" style="24" customWidth="1"/>
    <col min="1805" max="1805" width="14.5" style="24" customWidth="1"/>
    <col min="1806" max="1806" width="7.25" style="24" bestFit="1" customWidth="1"/>
    <col min="1807"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59" width="9" style="24"/>
    <col min="2060" max="2060" width="10.875" style="24" customWidth="1"/>
    <col min="2061" max="2061" width="14.5" style="24" customWidth="1"/>
    <col min="2062" max="2062" width="7.25" style="24" bestFit="1" customWidth="1"/>
    <col min="2063"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5" width="9" style="24"/>
    <col min="2316" max="2316" width="10.875" style="24" customWidth="1"/>
    <col min="2317" max="2317" width="14.5" style="24" customWidth="1"/>
    <col min="2318" max="2318" width="7.25" style="24" bestFit="1" customWidth="1"/>
    <col min="2319"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1" width="9" style="24"/>
    <col min="2572" max="2572" width="10.875" style="24" customWidth="1"/>
    <col min="2573" max="2573" width="14.5" style="24" customWidth="1"/>
    <col min="2574" max="2574" width="7.25" style="24" bestFit="1" customWidth="1"/>
    <col min="2575"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27" width="9" style="24"/>
    <col min="2828" max="2828" width="10.875" style="24" customWidth="1"/>
    <col min="2829" max="2829" width="14.5" style="24" customWidth="1"/>
    <col min="2830" max="2830" width="7.25" style="24" bestFit="1" customWidth="1"/>
    <col min="2831"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3" width="9" style="24"/>
    <col min="3084" max="3084" width="10.875" style="24" customWidth="1"/>
    <col min="3085" max="3085" width="14.5" style="24" customWidth="1"/>
    <col min="3086" max="3086" width="7.25" style="24" bestFit="1" customWidth="1"/>
    <col min="3087"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39" width="9" style="24"/>
    <col min="3340" max="3340" width="10.875" style="24" customWidth="1"/>
    <col min="3341" max="3341" width="14.5" style="24" customWidth="1"/>
    <col min="3342" max="3342" width="7.25" style="24" bestFit="1" customWidth="1"/>
    <col min="3343"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5" width="9" style="24"/>
    <col min="3596" max="3596" width="10.875" style="24" customWidth="1"/>
    <col min="3597" max="3597" width="14.5" style="24" customWidth="1"/>
    <col min="3598" max="3598" width="7.25" style="24" bestFit="1" customWidth="1"/>
    <col min="3599"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1" width="9" style="24"/>
    <col min="3852" max="3852" width="10.875" style="24" customWidth="1"/>
    <col min="3853" max="3853" width="14.5" style="24" customWidth="1"/>
    <col min="3854" max="3854" width="7.25" style="24" bestFit="1" customWidth="1"/>
    <col min="3855"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07" width="9" style="24"/>
    <col min="4108" max="4108" width="10.875" style="24" customWidth="1"/>
    <col min="4109" max="4109" width="14.5" style="24" customWidth="1"/>
    <col min="4110" max="4110" width="7.25" style="24" bestFit="1" customWidth="1"/>
    <col min="4111"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3" width="9" style="24"/>
    <col min="4364" max="4364" width="10.875" style="24" customWidth="1"/>
    <col min="4365" max="4365" width="14.5" style="24" customWidth="1"/>
    <col min="4366" max="4366" width="7.25" style="24" bestFit="1" customWidth="1"/>
    <col min="4367"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19" width="9" style="24"/>
    <col min="4620" max="4620" width="10.875" style="24" customWidth="1"/>
    <col min="4621" max="4621" width="14.5" style="24" customWidth="1"/>
    <col min="4622" max="4622" width="7.25" style="24" bestFit="1" customWidth="1"/>
    <col min="4623"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5" width="9" style="24"/>
    <col min="4876" max="4876" width="10.875" style="24" customWidth="1"/>
    <col min="4877" max="4877" width="14.5" style="24" customWidth="1"/>
    <col min="4878" max="4878" width="7.25" style="24" bestFit="1" customWidth="1"/>
    <col min="4879"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1" width="9" style="24"/>
    <col min="5132" max="5132" width="10.875" style="24" customWidth="1"/>
    <col min="5133" max="5133" width="14.5" style="24" customWidth="1"/>
    <col min="5134" max="5134" width="7.25" style="24" bestFit="1" customWidth="1"/>
    <col min="5135"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87" width="9" style="24"/>
    <col min="5388" max="5388" width="10.875" style="24" customWidth="1"/>
    <col min="5389" max="5389" width="14.5" style="24" customWidth="1"/>
    <col min="5390" max="5390" width="7.25" style="24" bestFit="1" customWidth="1"/>
    <col min="5391"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3" width="9" style="24"/>
    <col min="5644" max="5644" width="10.875" style="24" customWidth="1"/>
    <col min="5645" max="5645" width="14.5" style="24" customWidth="1"/>
    <col min="5646" max="5646" width="7.25" style="24" bestFit="1" customWidth="1"/>
    <col min="5647"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899" width="9" style="24"/>
    <col min="5900" max="5900" width="10.875" style="24" customWidth="1"/>
    <col min="5901" max="5901" width="14.5" style="24" customWidth="1"/>
    <col min="5902" max="5902" width="7.25" style="24" bestFit="1" customWidth="1"/>
    <col min="5903"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5" width="9" style="24"/>
    <col min="6156" max="6156" width="10.875" style="24" customWidth="1"/>
    <col min="6157" max="6157" width="14.5" style="24" customWidth="1"/>
    <col min="6158" max="6158" width="7.25" style="24" bestFit="1" customWidth="1"/>
    <col min="6159"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1" width="9" style="24"/>
    <col min="6412" max="6412" width="10.875" style="24" customWidth="1"/>
    <col min="6413" max="6413" width="14.5" style="24" customWidth="1"/>
    <col min="6414" max="6414" width="7.25" style="24" bestFit="1" customWidth="1"/>
    <col min="6415"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67" width="9" style="24"/>
    <col min="6668" max="6668" width="10.875" style="24" customWidth="1"/>
    <col min="6669" max="6669" width="14.5" style="24" customWidth="1"/>
    <col min="6670" max="6670" width="7.25" style="24" bestFit="1" customWidth="1"/>
    <col min="6671"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3" width="9" style="24"/>
    <col min="6924" max="6924" width="10.875" style="24" customWidth="1"/>
    <col min="6925" max="6925" width="14.5" style="24" customWidth="1"/>
    <col min="6926" max="6926" width="7.25" style="24" bestFit="1" customWidth="1"/>
    <col min="6927"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79" width="9" style="24"/>
    <col min="7180" max="7180" width="10.875" style="24" customWidth="1"/>
    <col min="7181" max="7181" width="14.5" style="24" customWidth="1"/>
    <col min="7182" max="7182" width="7.25" style="24" bestFit="1" customWidth="1"/>
    <col min="7183"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5" width="9" style="24"/>
    <col min="7436" max="7436" width="10.875" style="24" customWidth="1"/>
    <col min="7437" max="7437" width="14.5" style="24" customWidth="1"/>
    <col min="7438" max="7438" width="7.25" style="24" bestFit="1" customWidth="1"/>
    <col min="7439"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1" width="9" style="24"/>
    <col min="7692" max="7692" width="10.875" style="24" customWidth="1"/>
    <col min="7693" max="7693" width="14.5" style="24" customWidth="1"/>
    <col min="7694" max="7694" width="7.25" style="24" bestFit="1" customWidth="1"/>
    <col min="7695"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47" width="9" style="24"/>
    <col min="7948" max="7948" width="10.875" style="24" customWidth="1"/>
    <col min="7949" max="7949" width="14.5" style="24" customWidth="1"/>
    <col min="7950" max="7950" width="7.25" style="24" bestFit="1" customWidth="1"/>
    <col min="7951"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3" width="9" style="24"/>
    <col min="8204" max="8204" width="10.875" style="24" customWidth="1"/>
    <col min="8205" max="8205" width="14.5" style="24" customWidth="1"/>
    <col min="8206" max="8206" width="7.25" style="24" bestFit="1" customWidth="1"/>
    <col min="8207"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59" width="9" style="24"/>
    <col min="8460" max="8460" width="10.875" style="24" customWidth="1"/>
    <col min="8461" max="8461" width="14.5" style="24" customWidth="1"/>
    <col min="8462" max="8462" width="7.25" style="24" bestFit="1" customWidth="1"/>
    <col min="8463"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5" width="9" style="24"/>
    <col min="8716" max="8716" width="10.875" style="24" customWidth="1"/>
    <col min="8717" max="8717" width="14.5" style="24" customWidth="1"/>
    <col min="8718" max="8718" width="7.25" style="24" bestFit="1" customWidth="1"/>
    <col min="8719"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1" width="9" style="24"/>
    <col min="8972" max="8972" width="10.875" style="24" customWidth="1"/>
    <col min="8973" max="8973" width="14.5" style="24" customWidth="1"/>
    <col min="8974" max="8974" width="7.25" style="24" bestFit="1" customWidth="1"/>
    <col min="8975"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27" width="9" style="24"/>
    <col min="9228" max="9228" width="10.875" style="24" customWidth="1"/>
    <col min="9229" max="9229" width="14.5" style="24" customWidth="1"/>
    <col min="9230" max="9230" width="7.25" style="24" bestFit="1" customWidth="1"/>
    <col min="9231"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3" width="9" style="24"/>
    <col min="9484" max="9484" width="10.875" style="24" customWidth="1"/>
    <col min="9485" max="9485" width="14.5" style="24" customWidth="1"/>
    <col min="9486" max="9486" width="7.25" style="24" bestFit="1" customWidth="1"/>
    <col min="9487"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39" width="9" style="24"/>
    <col min="9740" max="9740" width="10.875" style="24" customWidth="1"/>
    <col min="9741" max="9741" width="14.5" style="24" customWidth="1"/>
    <col min="9742" max="9742" width="7.25" style="24" bestFit="1" customWidth="1"/>
    <col min="9743"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5" width="9" style="24"/>
    <col min="9996" max="9996" width="10.875" style="24" customWidth="1"/>
    <col min="9997" max="9997" width="14.5" style="24" customWidth="1"/>
    <col min="9998" max="9998" width="7.25" style="24" bestFit="1" customWidth="1"/>
    <col min="9999"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1" width="9" style="24"/>
    <col min="10252" max="10252" width="10.875" style="24" customWidth="1"/>
    <col min="10253" max="10253" width="14.5" style="24" customWidth="1"/>
    <col min="10254" max="10254" width="7.25" style="24" bestFit="1" customWidth="1"/>
    <col min="10255"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07" width="9" style="24"/>
    <col min="10508" max="10508" width="10.875" style="24" customWidth="1"/>
    <col min="10509" max="10509" width="14.5" style="24" customWidth="1"/>
    <col min="10510" max="10510" width="7.25" style="24" bestFit="1" customWidth="1"/>
    <col min="10511"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3" width="9" style="24"/>
    <col min="10764" max="10764" width="10.875" style="24" customWidth="1"/>
    <col min="10765" max="10765" width="14.5" style="24" customWidth="1"/>
    <col min="10766" max="10766" width="7.25" style="24" bestFit="1" customWidth="1"/>
    <col min="10767"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19" width="9" style="24"/>
    <col min="11020" max="11020" width="10.875" style="24" customWidth="1"/>
    <col min="11021" max="11021" width="14.5" style="24" customWidth="1"/>
    <col min="11022" max="11022" width="7.25" style="24" bestFit="1" customWidth="1"/>
    <col min="11023"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5" width="9" style="24"/>
    <col min="11276" max="11276" width="10.875" style="24" customWidth="1"/>
    <col min="11277" max="11277" width="14.5" style="24" customWidth="1"/>
    <col min="11278" max="11278" width="7.25" style="24" bestFit="1" customWidth="1"/>
    <col min="11279"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1" width="9" style="24"/>
    <col min="11532" max="11532" width="10.875" style="24" customWidth="1"/>
    <col min="11533" max="11533" width="14.5" style="24" customWidth="1"/>
    <col min="11534" max="11534" width="7.25" style="24" bestFit="1" customWidth="1"/>
    <col min="11535"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87" width="9" style="24"/>
    <col min="11788" max="11788" width="10.875" style="24" customWidth="1"/>
    <col min="11789" max="11789" width="14.5" style="24" customWidth="1"/>
    <col min="11790" max="11790" width="7.25" style="24" bestFit="1" customWidth="1"/>
    <col min="11791"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3" width="9" style="24"/>
    <col min="12044" max="12044" width="10.875" style="24" customWidth="1"/>
    <col min="12045" max="12045" width="14.5" style="24" customWidth="1"/>
    <col min="12046" max="12046" width="7.25" style="24" bestFit="1" customWidth="1"/>
    <col min="12047"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299" width="9" style="24"/>
    <col min="12300" max="12300" width="10.875" style="24" customWidth="1"/>
    <col min="12301" max="12301" width="14.5" style="24" customWidth="1"/>
    <col min="12302" max="12302" width="7.25" style="24" bestFit="1" customWidth="1"/>
    <col min="12303"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5" width="9" style="24"/>
    <col min="12556" max="12556" width="10.875" style="24" customWidth="1"/>
    <col min="12557" max="12557" width="14.5" style="24" customWidth="1"/>
    <col min="12558" max="12558" width="7.25" style="24" bestFit="1" customWidth="1"/>
    <col min="12559"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1" width="9" style="24"/>
    <col min="12812" max="12812" width="10.875" style="24" customWidth="1"/>
    <col min="12813" max="12813" width="14.5" style="24" customWidth="1"/>
    <col min="12814" max="12814" width="7.25" style="24" bestFit="1" customWidth="1"/>
    <col min="12815"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67" width="9" style="24"/>
    <col min="13068" max="13068" width="10.875" style="24" customWidth="1"/>
    <col min="13069" max="13069" width="14.5" style="24" customWidth="1"/>
    <col min="13070" max="13070" width="7.25" style="24" bestFit="1" customWidth="1"/>
    <col min="13071"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3" width="9" style="24"/>
    <col min="13324" max="13324" width="10.875" style="24" customWidth="1"/>
    <col min="13325" max="13325" width="14.5" style="24" customWidth="1"/>
    <col min="13326" max="13326" width="7.25" style="24" bestFit="1" customWidth="1"/>
    <col min="13327"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79" width="9" style="24"/>
    <col min="13580" max="13580" width="10.875" style="24" customWidth="1"/>
    <col min="13581" max="13581" width="14.5" style="24" customWidth="1"/>
    <col min="13582" max="13582" width="7.25" style="24" bestFit="1" customWidth="1"/>
    <col min="13583"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5" width="9" style="24"/>
    <col min="13836" max="13836" width="10.875" style="24" customWidth="1"/>
    <col min="13837" max="13837" width="14.5" style="24" customWidth="1"/>
    <col min="13838" max="13838" width="7.25" style="24" bestFit="1" customWidth="1"/>
    <col min="13839"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1" width="9" style="24"/>
    <col min="14092" max="14092" width="10.875" style="24" customWidth="1"/>
    <col min="14093" max="14093" width="14.5" style="24" customWidth="1"/>
    <col min="14094" max="14094" width="7.25" style="24" bestFit="1" customWidth="1"/>
    <col min="14095"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47" width="9" style="24"/>
    <col min="14348" max="14348" width="10.875" style="24" customWidth="1"/>
    <col min="14349" max="14349" width="14.5" style="24" customWidth="1"/>
    <col min="14350" max="14350" width="7.25" style="24" bestFit="1" customWidth="1"/>
    <col min="14351"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3" width="9" style="24"/>
    <col min="14604" max="14604" width="10.875" style="24" customWidth="1"/>
    <col min="14605" max="14605" width="14.5" style="24" customWidth="1"/>
    <col min="14606" max="14606" width="7.25" style="24" bestFit="1" customWidth="1"/>
    <col min="14607"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59" width="9" style="24"/>
    <col min="14860" max="14860" width="10.875" style="24" customWidth="1"/>
    <col min="14861" max="14861" width="14.5" style="24" customWidth="1"/>
    <col min="14862" max="14862" width="7.25" style="24" bestFit="1" customWidth="1"/>
    <col min="14863"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5" width="9" style="24"/>
    <col min="15116" max="15116" width="10.875" style="24" customWidth="1"/>
    <col min="15117" max="15117" width="14.5" style="24" customWidth="1"/>
    <col min="15118" max="15118" width="7.25" style="24" bestFit="1" customWidth="1"/>
    <col min="15119"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1" width="9" style="24"/>
    <col min="15372" max="15372" width="10.875" style="24" customWidth="1"/>
    <col min="15373" max="15373" width="14.5" style="24" customWidth="1"/>
    <col min="15374" max="15374" width="7.25" style="24" bestFit="1" customWidth="1"/>
    <col min="15375"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27" width="9" style="24"/>
    <col min="15628" max="15628" width="10.875" style="24" customWidth="1"/>
    <col min="15629" max="15629" width="14.5" style="24" customWidth="1"/>
    <col min="15630" max="15630" width="7.25" style="24" bestFit="1" customWidth="1"/>
    <col min="15631"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3" width="9" style="24"/>
    <col min="15884" max="15884" width="10.875" style="24" customWidth="1"/>
    <col min="15885" max="15885" width="14.5" style="24" customWidth="1"/>
    <col min="15886" max="15886" width="7.25" style="24" bestFit="1" customWidth="1"/>
    <col min="15887"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39" width="9" style="24"/>
    <col min="16140" max="16140" width="10.875" style="24" customWidth="1"/>
    <col min="16141" max="16141" width="14.5" style="24" customWidth="1"/>
    <col min="16142" max="16142" width="7.25" style="24" bestFit="1" customWidth="1"/>
    <col min="16143" max="16384" width="9" style="24"/>
  </cols>
  <sheetData>
    <row r="1" spans="1:13">
      <c r="A1" s="24" t="s">
        <v>0</v>
      </c>
      <c r="B1" s="25" t="str">
        <f>[23]合計!C3</f>
        <v>和歌山県</v>
      </c>
      <c r="I1" s="24" t="s">
        <v>70</v>
      </c>
      <c r="K1" s="27" t="s">
        <v>71</v>
      </c>
    </row>
    <row r="2" spans="1:13" ht="54" customHeight="1">
      <c r="B2" s="141"/>
      <c r="E2" s="856" t="s">
        <v>72</v>
      </c>
      <c r="F2" s="856"/>
      <c r="G2" s="856"/>
      <c r="H2" s="142">
        <f>SUMIF(E8:E357,"PPS",H8:H357)</f>
        <v>133554</v>
      </c>
      <c r="I2" s="143"/>
      <c r="J2" s="27"/>
    </row>
    <row r="3" spans="1:13" ht="57" customHeight="1">
      <c r="B3" s="26"/>
      <c r="E3" s="856" t="s">
        <v>73</v>
      </c>
      <c r="F3" s="856"/>
      <c r="G3" s="856"/>
      <c r="H3" s="142">
        <f>M7</f>
        <v>20888</v>
      </c>
      <c r="I3" s="143"/>
      <c r="J3" s="31"/>
    </row>
    <row r="4" spans="1:13" s="31" customFormat="1" ht="55.5" customHeight="1">
      <c r="B4" s="144"/>
      <c r="E4" s="856" t="s">
        <v>74</v>
      </c>
      <c r="F4" s="856"/>
      <c r="G4" s="856"/>
      <c r="H4" s="145">
        <f>H3/I7</f>
        <v>0.10634246672979605</v>
      </c>
      <c r="I4" s="143"/>
      <c r="K4" s="34"/>
      <c r="L4" s="34"/>
    </row>
    <row r="5" spans="1:13" s="26" customFormat="1" ht="17.25" customHeight="1">
      <c r="B5" s="35"/>
      <c r="E5" s="36"/>
      <c r="F5" s="36"/>
      <c r="G5" s="36"/>
      <c r="H5" s="146"/>
      <c r="I5" s="147"/>
      <c r="J5" s="35"/>
      <c r="K5" s="39"/>
      <c r="L5" s="39"/>
    </row>
    <row r="6" spans="1:13" ht="54">
      <c r="A6" s="40" t="s">
        <v>75</v>
      </c>
      <c r="B6" s="41" t="s">
        <v>76</v>
      </c>
      <c r="C6" s="41" t="s">
        <v>77</v>
      </c>
      <c r="D6" s="41" t="s">
        <v>78</v>
      </c>
      <c r="E6" s="42" t="s">
        <v>79</v>
      </c>
      <c r="F6" s="41" t="s">
        <v>80</v>
      </c>
      <c r="G6" s="43" t="s">
        <v>81</v>
      </c>
      <c r="H6" s="44" t="s">
        <v>82</v>
      </c>
      <c r="I6" s="44" t="s">
        <v>83</v>
      </c>
      <c r="J6" s="42" t="s">
        <v>84</v>
      </c>
      <c r="K6" s="42" t="s">
        <v>85</v>
      </c>
      <c r="L6" s="42" t="s">
        <v>86</v>
      </c>
      <c r="M6" s="45" t="s">
        <v>87</v>
      </c>
    </row>
    <row r="7" spans="1:13" s="148" customFormat="1" ht="40.5" customHeight="1" thickBot="1">
      <c r="B7" s="149" t="s">
        <v>88</v>
      </c>
      <c r="C7" s="149"/>
      <c r="D7" s="149"/>
      <c r="E7" s="149"/>
      <c r="F7" s="149"/>
      <c r="G7" s="149"/>
      <c r="H7" s="150">
        <f>SUM(H8:H357)</f>
        <v>154442</v>
      </c>
      <c r="I7" s="150">
        <f>SUM(I8:I357)</f>
        <v>196422</v>
      </c>
      <c r="J7" s="151">
        <f>H7/I7</f>
        <v>0.78627648634063396</v>
      </c>
      <c r="K7" s="152">
        <f>SUM(K8:K357)</f>
        <v>3248</v>
      </c>
      <c r="L7" s="153">
        <f>SUM(L8:L357)</f>
        <v>9142198</v>
      </c>
      <c r="M7" s="154">
        <f>SUM(M8:M357)</f>
        <v>20888</v>
      </c>
    </row>
    <row r="8" spans="1:13" ht="39.950000000000003" customHeight="1" thickTop="1">
      <c r="A8" s="24">
        <v>1</v>
      </c>
      <c r="B8" s="199" t="s">
        <v>179</v>
      </c>
      <c r="C8" s="200" t="s">
        <v>148</v>
      </c>
      <c r="D8" s="201" t="s">
        <v>180</v>
      </c>
      <c r="E8" s="55" t="s">
        <v>128</v>
      </c>
      <c r="F8" s="200" t="s">
        <v>124</v>
      </c>
      <c r="G8" s="202">
        <v>4</v>
      </c>
      <c r="H8" s="202">
        <v>30502</v>
      </c>
      <c r="I8" s="203">
        <v>42214</v>
      </c>
      <c r="J8" s="158">
        <f t="shared" ref="J8:J71" si="0">H8/I8</f>
        <v>0.72255649784431708</v>
      </c>
      <c r="K8" s="203">
        <v>800</v>
      </c>
      <c r="L8" s="203">
        <v>1704349</v>
      </c>
      <c r="M8" s="60"/>
    </row>
    <row r="9" spans="1:13" ht="39.950000000000003" customHeight="1">
      <c r="A9" s="24">
        <v>2</v>
      </c>
      <c r="B9" s="199" t="s">
        <v>181</v>
      </c>
      <c r="C9" s="200" t="s">
        <v>148</v>
      </c>
      <c r="D9" s="201" t="s">
        <v>182</v>
      </c>
      <c r="E9" s="55" t="s">
        <v>128</v>
      </c>
      <c r="F9" s="200" t="s">
        <v>124</v>
      </c>
      <c r="G9" s="202">
        <v>3</v>
      </c>
      <c r="H9" s="202">
        <v>49102</v>
      </c>
      <c r="I9" s="202">
        <v>59525</v>
      </c>
      <c r="J9" s="145">
        <f t="shared" si="0"/>
        <v>0.82489710205795885</v>
      </c>
      <c r="K9" s="203">
        <v>700</v>
      </c>
      <c r="L9" s="203">
        <v>2931634</v>
      </c>
      <c r="M9" s="63"/>
    </row>
    <row r="10" spans="1:13" ht="39.950000000000003" customHeight="1">
      <c r="A10" s="24">
        <v>3</v>
      </c>
      <c r="B10" s="159" t="s">
        <v>183</v>
      </c>
      <c r="C10" s="54" t="s">
        <v>184</v>
      </c>
      <c r="D10" s="62" t="s">
        <v>185</v>
      </c>
      <c r="E10" s="55" t="s">
        <v>117</v>
      </c>
      <c r="F10" s="54" t="s">
        <v>186</v>
      </c>
      <c r="G10" s="156">
        <v>3</v>
      </c>
      <c r="H10" s="156">
        <v>20888</v>
      </c>
      <c r="I10" s="91">
        <v>24009</v>
      </c>
      <c r="J10" s="145">
        <f t="shared" si="0"/>
        <v>0.87000708067807908</v>
      </c>
      <c r="K10" s="91">
        <v>243</v>
      </c>
      <c r="L10" s="91">
        <v>1385216</v>
      </c>
      <c r="M10" s="156">
        <v>20888</v>
      </c>
    </row>
    <row r="11" spans="1:13" ht="39.950000000000003" customHeight="1">
      <c r="A11" s="24">
        <v>4</v>
      </c>
      <c r="B11" s="159" t="s">
        <v>187</v>
      </c>
      <c r="C11" s="54" t="s">
        <v>188</v>
      </c>
      <c r="D11" s="55" t="s">
        <v>189</v>
      </c>
      <c r="E11" s="55" t="s">
        <v>128</v>
      </c>
      <c r="F11" s="54" t="s">
        <v>186</v>
      </c>
      <c r="G11" s="54">
        <v>1</v>
      </c>
      <c r="H11" s="156">
        <v>2110</v>
      </c>
      <c r="I11" s="91">
        <v>2340</v>
      </c>
      <c r="J11" s="145">
        <f t="shared" si="0"/>
        <v>0.90170940170940173</v>
      </c>
      <c r="K11" s="8">
        <v>57</v>
      </c>
      <c r="L11" s="204">
        <v>81629</v>
      </c>
      <c r="M11" s="63"/>
    </row>
    <row r="12" spans="1:13" ht="39.950000000000003" customHeight="1">
      <c r="A12" s="24">
        <v>5</v>
      </c>
      <c r="B12" s="159" t="s">
        <v>190</v>
      </c>
      <c r="C12" s="54" t="s">
        <v>191</v>
      </c>
      <c r="D12" s="201" t="s">
        <v>182</v>
      </c>
      <c r="E12" s="55" t="s">
        <v>128</v>
      </c>
      <c r="F12" s="54" t="s">
        <v>186</v>
      </c>
      <c r="G12" s="54">
        <v>4</v>
      </c>
      <c r="H12" s="156">
        <v>8439</v>
      </c>
      <c r="I12" s="91">
        <v>11828</v>
      </c>
      <c r="J12" s="145">
        <f t="shared" si="0"/>
        <v>0.71347649644910383</v>
      </c>
      <c r="K12" s="8">
        <v>250</v>
      </c>
      <c r="L12" s="204">
        <v>458592</v>
      </c>
      <c r="M12" s="63"/>
    </row>
    <row r="13" spans="1:13" s="65" customFormat="1" ht="39.950000000000003" customHeight="1">
      <c r="A13" s="65">
        <v>6</v>
      </c>
      <c r="B13" s="159" t="s">
        <v>192</v>
      </c>
      <c r="C13" s="54" t="s">
        <v>188</v>
      </c>
      <c r="D13" s="55" t="s">
        <v>193</v>
      </c>
      <c r="E13" s="55" t="s">
        <v>128</v>
      </c>
      <c r="F13" s="54" t="s">
        <v>186</v>
      </c>
      <c r="G13" s="54">
        <v>3</v>
      </c>
      <c r="H13" s="156">
        <v>5026</v>
      </c>
      <c r="I13" s="91">
        <v>6870</v>
      </c>
      <c r="J13" s="158">
        <f t="shared" si="0"/>
        <v>0.73158660844250367</v>
      </c>
      <c r="K13" s="7">
        <v>151</v>
      </c>
      <c r="L13" s="205">
        <v>260930</v>
      </c>
      <c r="M13" s="63"/>
    </row>
    <row r="14" spans="1:13" s="65" customFormat="1" ht="39.950000000000003" customHeight="1">
      <c r="A14" s="65">
        <v>7</v>
      </c>
      <c r="B14" s="159" t="s">
        <v>194</v>
      </c>
      <c r="C14" s="54" t="s">
        <v>195</v>
      </c>
      <c r="D14" s="55" t="s">
        <v>193</v>
      </c>
      <c r="E14" s="55" t="s">
        <v>128</v>
      </c>
      <c r="F14" s="54" t="s">
        <v>186</v>
      </c>
      <c r="G14" s="54">
        <v>4</v>
      </c>
      <c r="H14" s="156">
        <v>9957</v>
      </c>
      <c r="I14" s="156">
        <v>14085</v>
      </c>
      <c r="J14" s="158">
        <f t="shared" si="0"/>
        <v>0.70692225772097972</v>
      </c>
      <c r="K14" s="7">
        <v>334</v>
      </c>
      <c r="L14" s="205">
        <v>499349</v>
      </c>
      <c r="M14" s="63"/>
    </row>
    <row r="15" spans="1:13" ht="39.950000000000003" customHeight="1">
      <c r="A15" s="24">
        <v>8</v>
      </c>
      <c r="B15" s="159" t="s">
        <v>196</v>
      </c>
      <c r="C15" s="54" t="s">
        <v>197</v>
      </c>
      <c r="D15" s="201" t="s">
        <v>180</v>
      </c>
      <c r="E15" s="55" t="s">
        <v>128</v>
      </c>
      <c r="F15" s="54" t="s">
        <v>186</v>
      </c>
      <c r="G15" s="54">
        <v>4</v>
      </c>
      <c r="H15" s="156">
        <v>21541</v>
      </c>
      <c r="I15" s="91">
        <v>27929</v>
      </c>
      <c r="J15" s="145">
        <f t="shared" si="0"/>
        <v>0.7712771671022951</v>
      </c>
      <c r="K15" s="7">
        <v>529</v>
      </c>
      <c r="L15" s="205">
        <v>1492749</v>
      </c>
      <c r="M15" s="63"/>
    </row>
    <row r="16" spans="1:13" ht="39.950000000000003" customHeight="1">
      <c r="A16" s="24">
        <v>9</v>
      </c>
      <c r="B16" s="159" t="s">
        <v>198</v>
      </c>
      <c r="C16" s="62" t="s">
        <v>199</v>
      </c>
      <c r="D16" s="201" t="s">
        <v>200</v>
      </c>
      <c r="E16" s="66" t="s">
        <v>128</v>
      </c>
      <c r="F16" s="54" t="s">
        <v>186</v>
      </c>
      <c r="G16" s="67">
        <v>2</v>
      </c>
      <c r="H16" s="102">
        <v>6877</v>
      </c>
      <c r="I16" s="96">
        <v>7622</v>
      </c>
      <c r="J16" s="158">
        <f t="shared" si="0"/>
        <v>0.90225662555759645</v>
      </c>
      <c r="K16" s="7">
        <v>184</v>
      </c>
      <c r="L16" s="205">
        <v>327750</v>
      </c>
      <c r="M16" s="63"/>
    </row>
    <row r="17" spans="1:13">
      <c r="A17" s="24">
        <v>10</v>
      </c>
      <c r="B17" s="62"/>
      <c r="C17" s="62"/>
      <c r="D17" s="62"/>
      <c r="E17" s="66"/>
      <c r="F17" s="66"/>
      <c r="G17" s="67"/>
      <c r="H17" s="68"/>
      <c r="I17" s="69"/>
      <c r="J17" s="158" t="e">
        <f t="shared" si="0"/>
        <v>#DIV/0!</v>
      </c>
      <c r="K17" s="58"/>
      <c r="L17" s="58"/>
      <c r="M17" s="63"/>
    </row>
    <row r="18" spans="1:13">
      <c r="A18" s="24">
        <v>11</v>
      </c>
      <c r="B18" s="62"/>
      <c r="C18" s="62"/>
      <c r="D18" s="62"/>
      <c r="E18" s="66"/>
      <c r="F18" s="66"/>
      <c r="G18" s="67"/>
      <c r="H18" s="68"/>
      <c r="I18" s="69"/>
      <c r="J18" s="145" t="e">
        <f t="shared" si="0"/>
        <v>#DIV/0!</v>
      </c>
      <c r="K18" s="58"/>
      <c r="L18" s="58"/>
      <c r="M18" s="63"/>
    </row>
    <row r="19" spans="1:13">
      <c r="A19" s="24">
        <v>12</v>
      </c>
      <c r="B19" s="62"/>
      <c r="C19" s="62"/>
      <c r="D19" s="62"/>
      <c r="E19" s="66"/>
      <c r="F19" s="66"/>
      <c r="G19" s="67"/>
      <c r="H19" s="68"/>
      <c r="I19" s="69"/>
      <c r="J19" s="145" t="e">
        <f t="shared" si="0"/>
        <v>#DIV/0!</v>
      </c>
      <c r="K19" s="58"/>
      <c r="L19" s="58"/>
      <c r="M19" s="63"/>
    </row>
    <row r="20" spans="1:13">
      <c r="A20" s="24">
        <v>13</v>
      </c>
      <c r="B20" s="62"/>
      <c r="C20" s="62"/>
      <c r="D20" s="62"/>
      <c r="E20" s="66"/>
      <c r="F20" s="66"/>
      <c r="G20" s="67"/>
      <c r="H20" s="68"/>
      <c r="I20" s="69"/>
      <c r="J20" s="145" t="e">
        <f t="shared" si="0"/>
        <v>#DIV/0!</v>
      </c>
      <c r="K20" s="58"/>
      <c r="L20" s="58"/>
      <c r="M20" s="63"/>
    </row>
    <row r="21" spans="1:13">
      <c r="A21" s="24">
        <v>14</v>
      </c>
      <c r="B21" s="62"/>
      <c r="C21" s="62"/>
      <c r="D21" s="62"/>
      <c r="E21" s="66"/>
      <c r="F21" s="66"/>
      <c r="G21" s="67"/>
      <c r="H21" s="68"/>
      <c r="I21" s="69"/>
      <c r="J21" s="145" t="e">
        <f t="shared" si="0"/>
        <v>#DIV/0!</v>
      </c>
      <c r="K21" s="58"/>
      <c r="L21" s="58"/>
      <c r="M21" s="63"/>
    </row>
    <row r="22" spans="1:13">
      <c r="A22" s="24">
        <v>15</v>
      </c>
      <c r="B22" s="62"/>
      <c r="C22" s="62"/>
      <c r="D22" s="62"/>
      <c r="E22" s="66"/>
      <c r="F22" s="66"/>
      <c r="G22" s="67"/>
      <c r="H22" s="68"/>
      <c r="I22" s="69"/>
      <c r="J22" s="158" t="e">
        <f t="shared" si="0"/>
        <v>#DIV/0!</v>
      </c>
      <c r="K22" s="58"/>
      <c r="L22" s="58"/>
      <c r="M22" s="63"/>
    </row>
    <row r="23" spans="1:13">
      <c r="A23" s="65">
        <v>16</v>
      </c>
      <c r="B23" s="62"/>
      <c r="C23" s="62"/>
      <c r="D23" s="62"/>
      <c r="E23" s="66"/>
      <c r="F23" s="66"/>
      <c r="G23" s="67"/>
      <c r="H23" s="68"/>
      <c r="I23" s="69"/>
      <c r="J23" s="158" t="e">
        <f t="shared" si="0"/>
        <v>#DIV/0!</v>
      </c>
      <c r="K23" s="58"/>
      <c r="L23" s="58"/>
      <c r="M23" s="63"/>
    </row>
    <row r="24" spans="1:13">
      <c r="A24" s="65">
        <v>17</v>
      </c>
      <c r="B24" s="62"/>
      <c r="C24" s="62"/>
      <c r="D24" s="62"/>
      <c r="E24" s="66"/>
      <c r="F24" s="66"/>
      <c r="G24" s="67"/>
      <c r="H24" s="68"/>
      <c r="I24" s="69"/>
      <c r="J24" s="145" t="e">
        <f t="shared" si="0"/>
        <v>#DIV/0!</v>
      </c>
      <c r="K24" s="58"/>
      <c r="L24" s="58"/>
      <c r="M24" s="63"/>
    </row>
    <row r="25" spans="1:13">
      <c r="A25" s="24">
        <v>18</v>
      </c>
      <c r="B25" s="62"/>
      <c r="C25" s="62"/>
      <c r="D25" s="62"/>
      <c r="E25" s="66"/>
      <c r="F25" s="66"/>
      <c r="G25" s="67"/>
      <c r="H25" s="68"/>
      <c r="I25" s="69"/>
      <c r="J25" s="158" t="e">
        <f t="shared" si="0"/>
        <v>#DIV/0!</v>
      </c>
      <c r="K25" s="58"/>
      <c r="L25" s="58"/>
      <c r="M25" s="63"/>
    </row>
    <row r="26" spans="1:13">
      <c r="A26" s="24">
        <v>19</v>
      </c>
      <c r="B26" s="62"/>
      <c r="C26" s="62"/>
      <c r="D26" s="62"/>
      <c r="E26" s="66"/>
      <c r="F26" s="66"/>
      <c r="G26" s="67"/>
      <c r="H26" s="68"/>
      <c r="I26" s="69"/>
      <c r="J26" s="158" t="e">
        <f t="shared" si="0"/>
        <v>#DIV/0!</v>
      </c>
      <c r="K26" s="58"/>
      <c r="L26" s="58"/>
      <c r="M26" s="63"/>
    </row>
    <row r="27" spans="1:13">
      <c r="A27" s="24">
        <v>20</v>
      </c>
      <c r="B27" s="62"/>
      <c r="C27" s="62"/>
      <c r="D27" s="62"/>
      <c r="E27" s="66"/>
      <c r="F27" s="66"/>
      <c r="G27" s="67"/>
      <c r="H27" s="68"/>
      <c r="I27" s="69"/>
      <c r="J27" s="145" t="e">
        <f t="shared" si="0"/>
        <v>#DIV/0!</v>
      </c>
      <c r="K27" s="58"/>
      <c r="L27" s="58"/>
      <c r="M27" s="63"/>
    </row>
    <row r="28" spans="1:13">
      <c r="A28" s="24">
        <v>21</v>
      </c>
      <c r="B28" s="62"/>
      <c r="C28" s="62"/>
      <c r="D28" s="62"/>
      <c r="E28" s="66"/>
      <c r="F28" s="66"/>
      <c r="G28" s="67"/>
      <c r="H28" s="68"/>
      <c r="I28" s="69"/>
      <c r="J28" s="145" t="e">
        <f t="shared" si="0"/>
        <v>#DIV/0!</v>
      </c>
      <c r="K28" s="58"/>
      <c r="L28" s="58"/>
      <c r="M28" s="63"/>
    </row>
    <row r="29" spans="1:13">
      <c r="A29" s="24">
        <v>22</v>
      </c>
      <c r="B29" s="62"/>
      <c r="C29" s="62"/>
      <c r="D29" s="62"/>
      <c r="E29" s="66"/>
      <c r="F29" s="66"/>
      <c r="G29" s="67"/>
      <c r="H29" s="68"/>
      <c r="I29" s="69"/>
      <c r="J29" s="145" t="e">
        <f t="shared" si="0"/>
        <v>#DIV/0!</v>
      </c>
      <c r="K29" s="58"/>
      <c r="L29" s="58"/>
      <c r="M29" s="63"/>
    </row>
    <row r="30" spans="1:13">
      <c r="A30" s="24">
        <v>23</v>
      </c>
      <c r="B30" s="62"/>
      <c r="C30" s="62"/>
      <c r="D30" s="62"/>
      <c r="E30" s="66"/>
      <c r="F30" s="66"/>
      <c r="G30" s="67"/>
      <c r="H30" s="68"/>
      <c r="I30" s="69"/>
      <c r="J30" s="145" t="e">
        <f t="shared" si="0"/>
        <v>#DIV/0!</v>
      </c>
      <c r="K30" s="58"/>
      <c r="L30" s="58"/>
      <c r="M30" s="63"/>
    </row>
    <row r="31" spans="1:13">
      <c r="A31" s="24">
        <v>24</v>
      </c>
      <c r="B31" s="62"/>
      <c r="C31" s="62"/>
      <c r="D31" s="62"/>
      <c r="E31" s="66"/>
      <c r="F31" s="66"/>
      <c r="G31" s="67"/>
      <c r="H31" s="68"/>
      <c r="I31" s="69"/>
      <c r="J31" s="158" t="e">
        <f t="shared" si="0"/>
        <v>#DIV/0!</v>
      </c>
      <c r="K31" s="58"/>
      <c r="L31" s="58"/>
      <c r="M31" s="63"/>
    </row>
    <row r="32" spans="1:13">
      <c r="A32" s="24">
        <v>25</v>
      </c>
      <c r="B32" s="62"/>
      <c r="C32" s="62"/>
      <c r="D32" s="62"/>
      <c r="E32" s="66"/>
      <c r="F32" s="66"/>
      <c r="G32" s="67"/>
      <c r="H32" s="68"/>
      <c r="I32" s="69"/>
      <c r="J32" s="158" t="e">
        <f t="shared" si="0"/>
        <v>#DIV/0!</v>
      </c>
      <c r="K32" s="58"/>
      <c r="L32" s="58"/>
      <c r="M32" s="63"/>
    </row>
    <row r="33" spans="1:13">
      <c r="A33" s="65">
        <v>26</v>
      </c>
      <c r="B33" s="62"/>
      <c r="C33" s="62"/>
      <c r="D33" s="62"/>
      <c r="E33" s="66"/>
      <c r="F33" s="66"/>
      <c r="G33" s="67"/>
      <c r="H33" s="68"/>
      <c r="I33" s="69"/>
      <c r="J33" s="145" t="e">
        <f t="shared" si="0"/>
        <v>#DIV/0!</v>
      </c>
      <c r="K33" s="58"/>
      <c r="L33" s="58"/>
      <c r="M33" s="63"/>
    </row>
    <row r="34" spans="1:13">
      <c r="A34" s="65">
        <v>27</v>
      </c>
      <c r="B34" s="62"/>
      <c r="C34" s="62"/>
      <c r="D34" s="62"/>
      <c r="E34" s="66"/>
      <c r="F34" s="66"/>
      <c r="G34" s="67"/>
      <c r="H34" s="68"/>
      <c r="I34" s="69"/>
      <c r="J34" s="158" t="e">
        <f t="shared" si="0"/>
        <v>#DIV/0!</v>
      </c>
      <c r="K34" s="58"/>
      <c r="L34" s="58"/>
      <c r="M34" s="63"/>
    </row>
    <row r="35" spans="1:13">
      <c r="A35" s="24">
        <v>28</v>
      </c>
      <c r="B35" s="62"/>
      <c r="C35" s="62"/>
      <c r="D35" s="62"/>
      <c r="E35" s="66"/>
      <c r="F35" s="66"/>
      <c r="G35" s="67"/>
      <c r="H35" s="68"/>
      <c r="I35" s="69"/>
      <c r="J35" s="158" t="e">
        <f t="shared" si="0"/>
        <v>#DIV/0!</v>
      </c>
      <c r="K35" s="58"/>
      <c r="L35" s="58"/>
      <c r="M35" s="63"/>
    </row>
    <row r="36" spans="1:13">
      <c r="A36" s="24">
        <v>29</v>
      </c>
      <c r="B36" s="62"/>
      <c r="C36" s="62"/>
      <c r="D36" s="62"/>
      <c r="E36" s="66"/>
      <c r="F36" s="66"/>
      <c r="G36" s="67"/>
      <c r="H36" s="68"/>
      <c r="I36" s="69"/>
      <c r="J36" s="145" t="e">
        <f t="shared" si="0"/>
        <v>#DIV/0!</v>
      </c>
      <c r="K36" s="58"/>
      <c r="L36" s="58"/>
      <c r="M36" s="63"/>
    </row>
    <row r="37" spans="1:13">
      <c r="A37" s="24">
        <v>30</v>
      </c>
      <c r="B37" s="62"/>
      <c r="C37" s="62"/>
      <c r="D37" s="62"/>
      <c r="E37" s="66"/>
      <c r="F37" s="66"/>
      <c r="G37" s="67"/>
      <c r="H37" s="68"/>
      <c r="I37" s="69"/>
      <c r="J37" s="145" t="e">
        <f t="shared" si="0"/>
        <v>#DIV/0!</v>
      </c>
      <c r="K37" s="58"/>
      <c r="L37" s="58"/>
      <c r="M37" s="63"/>
    </row>
    <row r="38" spans="1:13">
      <c r="A38" s="24">
        <v>31</v>
      </c>
      <c r="B38" s="62"/>
      <c r="C38" s="62"/>
      <c r="D38" s="62"/>
      <c r="E38" s="66"/>
      <c r="F38" s="66"/>
      <c r="G38" s="67"/>
      <c r="H38" s="68"/>
      <c r="I38" s="69"/>
      <c r="J38" s="145" t="e">
        <f t="shared" si="0"/>
        <v>#DIV/0!</v>
      </c>
      <c r="K38" s="58"/>
      <c r="L38" s="58"/>
      <c r="M38" s="63"/>
    </row>
    <row r="39" spans="1:13">
      <c r="A39" s="24">
        <v>32</v>
      </c>
      <c r="B39" s="62"/>
      <c r="C39" s="62"/>
      <c r="D39" s="62"/>
      <c r="E39" s="66"/>
      <c r="F39" s="66"/>
      <c r="G39" s="67"/>
      <c r="H39" s="68"/>
      <c r="I39" s="69"/>
      <c r="J39" s="145" t="e">
        <f t="shared" si="0"/>
        <v>#DIV/0!</v>
      </c>
      <c r="K39" s="58"/>
      <c r="L39" s="58"/>
      <c r="M39" s="63"/>
    </row>
    <row r="40" spans="1:13">
      <c r="A40" s="24">
        <v>33</v>
      </c>
      <c r="B40" s="62"/>
      <c r="C40" s="62"/>
      <c r="D40" s="62"/>
      <c r="E40" s="66"/>
      <c r="F40" s="66"/>
      <c r="G40" s="67"/>
      <c r="H40" s="68"/>
      <c r="I40" s="69"/>
      <c r="J40" s="158" t="e">
        <f t="shared" si="0"/>
        <v>#DIV/0!</v>
      </c>
      <c r="K40" s="58"/>
      <c r="L40" s="58"/>
      <c r="M40" s="63"/>
    </row>
    <row r="41" spans="1:13">
      <c r="A41" s="24">
        <v>34</v>
      </c>
      <c r="B41" s="62"/>
      <c r="C41" s="62"/>
      <c r="D41" s="62"/>
      <c r="E41" s="66"/>
      <c r="F41" s="66"/>
      <c r="G41" s="67"/>
      <c r="H41" s="68"/>
      <c r="I41" s="69"/>
      <c r="J41" s="158" t="e">
        <f t="shared" si="0"/>
        <v>#DIV/0!</v>
      </c>
      <c r="K41" s="58"/>
      <c r="L41" s="58"/>
      <c r="M41" s="63"/>
    </row>
    <row r="42" spans="1:13">
      <c r="A42" s="24">
        <v>35</v>
      </c>
      <c r="B42" s="62"/>
      <c r="C42" s="62"/>
      <c r="D42" s="62"/>
      <c r="E42" s="66"/>
      <c r="F42" s="66"/>
      <c r="G42" s="67"/>
      <c r="H42" s="68"/>
      <c r="I42" s="69"/>
      <c r="J42" s="145" t="e">
        <f t="shared" si="0"/>
        <v>#DIV/0!</v>
      </c>
      <c r="K42" s="58"/>
      <c r="L42" s="58"/>
      <c r="M42" s="63"/>
    </row>
    <row r="43" spans="1:13">
      <c r="A43" s="65">
        <v>36</v>
      </c>
      <c r="B43" s="62"/>
      <c r="C43" s="62"/>
      <c r="D43" s="62"/>
      <c r="E43" s="66"/>
      <c r="F43" s="66"/>
      <c r="G43" s="67"/>
      <c r="H43" s="68"/>
      <c r="I43" s="69"/>
      <c r="J43" s="158" t="e">
        <f t="shared" si="0"/>
        <v>#DIV/0!</v>
      </c>
      <c r="K43" s="58"/>
      <c r="L43" s="58"/>
      <c r="M43" s="63"/>
    </row>
    <row r="44" spans="1:13">
      <c r="A44" s="65">
        <v>37</v>
      </c>
      <c r="B44" s="62"/>
      <c r="C44" s="62"/>
      <c r="D44" s="62"/>
      <c r="E44" s="66"/>
      <c r="F44" s="66"/>
      <c r="G44" s="67"/>
      <c r="H44" s="68"/>
      <c r="I44" s="69"/>
      <c r="J44" s="158" t="e">
        <f t="shared" si="0"/>
        <v>#DIV/0!</v>
      </c>
      <c r="K44" s="58"/>
      <c r="L44" s="58"/>
      <c r="M44" s="63"/>
    </row>
    <row r="45" spans="1:13">
      <c r="A45" s="24">
        <v>38</v>
      </c>
      <c r="B45" s="62"/>
      <c r="C45" s="62"/>
      <c r="D45" s="62"/>
      <c r="E45" s="66"/>
      <c r="F45" s="66"/>
      <c r="G45" s="67"/>
      <c r="H45" s="68"/>
      <c r="I45" s="69"/>
      <c r="J45" s="145" t="e">
        <f t="shared" si="0"/>
        <v>#DIV/0!</v>
      </c>
      <c r="K45" s="58"/>
      <c r="L45" s="58"/>
      <c r="M45" s="63"/>
    </row>
    <row r="46" spans="1:13">
      <c r="A46" s="24">
        <v>39</v>
      </c>
      <c r="B46" s="62"/>
      <c r="C46" s="62"/>
      <c r="D46" s="62"/>
      <c r="E46" s="66"/>
      <c r="F46" s="66"/>
      <c r="G46" s="67"/>
      <c r="H46" s="68"/>
      <c r="I46" s="69"/>
      <c r="J46" s="145" t="e">
        <f t="shared" si="0"/>
        <v>#DIV/0!</v>
      </c>
      <c r="K46" s="58"/>
      <c r="L46" s="58"/>
      <c r="M46" s="63"/>
    </row>
    <row r="47" spans="1:13">
      <c r="A47" s="24">
        <v>40</v>
      </c>
      <c r="B47" s="62"/>
      <c r="C47" s="62"/>
      <c r="D47" s="62"/>
      <c r="E47" s="66"/>
      <c r="F47" s="66"/>
      <c r="G47" s="67"/>
      <c r="H47" s="68"/>
      <c r="I47" s="69"/>
      <c r="J47" s="145" t="e">
        <f t="shared" si="0"/>
        <v>#DIV/0!</v>
      </c>
      <c r="K47" s="58"/>
      <c r="L47" s="58"/>
      <c r="M47" s="63"/>
    </row>
    <row r="48" spans="1:13">
      <c r="A48" s="24">
        <v>41</v>
      </c>
      <c r="B48" s="41"/>
      <c r="C48" s="41"/>
      <c r="D48" s="41"/>
      <c r="E48" s="70"/>
      <c r="F48" s="70"/>
      <c r="G48" s="43"/>
      <c r="H48" s="71"/>
      <c r="I48" s="72"/>
      <c r="J48" s="145" t="e">
        <f t="shared" si="0"/>
        <v>#DIV/0!</v>
      </c>
      <c r="K48" s="42"/>
      <c r="L48" s="42"/>
      <c r="M48" s="41"/>
    </row>
    <row r="49" spans="1:13">
      <c r="A49" s="24">
        <v>42</v>
      </c>
      <c r="B49" s="41"/>
      <c r="C49" s="41"/>
      <c r="D49" s="41"/>
      <c r="E49" s="70"/>
      <c r="F49" s="70"/>
      <c r="G49" s="43"/>
      <c r="H49" s="71"/>
      <c r="I49" s="72"/>
      <c r="J49" s="158" t="e">
        <f t="shared" si="0"/>
        <v>#DIV/0!</v>
      </c>
      <c r="K49" s="42"/>
      <c r="L49" s="42"/>
      <c r="M49" s="41"/>
    </row>
    <row r="50" spans="1:13">
      <c r="A50" s="24">
        <v>43</v>
      </c>
      <c r="B50" s="41"/>
      <c r="C50" s="41"/>
      <c r="D50" s="41"/>
      <c r="E50" s="70"/>
      <c r="F50" s="70"/>
      <c r="G50" s="43"/>
      <c r="H50" s="71"/>
      <c r="I50" s="72"/>
      <c r="J50" s="158" t="e">
        <f t="shared" si="0"/>
        <v>#DIV/0!</v>
      </c>
      <c r="K50" s="42"/>
      <c r="L50" s="42"/>
      <c r="M50" s="41"/>
    </row>
    <row r="51" spans="1:13">
      <c r="A51" s="24">
        <v>44</v>
      </c>
      <c r="B51" s="41"/>
      <c r="C51" s="41"/>
      <c r="D51" s="41"/>
      <c r="E51" s="70"/>
      <c r="F51" s="70"/>
      <c r="G51" s="43"/>
      <c r="H51" s="71"/>
      <c r="I51" s="72"/>
      <c r="J51" s="145" t="e">
        <f t="shared" si="0"/>
        <v>#DIV/0!</v>
      </c>
      <c r="K51" s="42"/>
      <c r="L51" s="42"/>
      <c r="M51" s="41"/>
    </row>
    <row r="52" spans="1:13">
      <c r="A52" s="24">
        <v>45</v>
      </c>
      <c r="B52" s="41"/>
      <c r="C52" s="41"/>
      <c r="D52" s="41"/>
      <c r="E52" s="70"/>
      <c r="F52" s="70"/>
      <c r="G52" s="43"/>
      <c r="H52" s="71"/>
      <c r="I52" s="72"/>
      <c r="J52" s="158" t="e">
        <f t="shared" si="0"/>
        <v>#DIV/0!</v>
      </c>
      <c r="K52" s="42"/>
      <c r="L52" s="42"/>
      <c r="M52" s="41"/>
    </row>
    <row r="53" spans="1:13">
      <c r="A53" s="65">
        <v>46</v>
      </c>
      <c r="B53" s="41"/>
      <c r="C53" s="41"/>
      <c r="D53" s="41"/>
      <c r="E53" s="70"/>
      <c r="F53" s="70"/>
      <c r="G53" s="43"/>
      <c r="H53" s="71"/>
      <c r="I53" s="72"/>
      <c r="J53" s="158" t="e">
        <f t="shared" si="0"/>
        <v>#DIV/0!</v>
      </c>
      <c r="K53" s="42"/>
      <c r="L53" s="42"/>
      <c r="M53" s="41"/>
    </row>
    <row r="54" spans="1:13">
      <c r="A54" s="65">
        <v>47</v>
      </c>
      <c r="B54" s="41"/>
      <c r="C54" s="41"/>
      <c r="D54" s="41"/>
      <c r="E54" s="70"/>
      <c r="F54" s="70"/>
      <c r="G54" s="43"/>
      <c r="H54" s="71"/>
      <c r="I54" s="72"/>
      <c r="J54" s="145" t="e">
        <f t="shared" si="0"/>
        <v>#DIV/0!</v>
      </c>
      <c r="K54" s="42"/>
      <c r="L54" s="42"/>
      <c r="M54" s="41"/>
    </row>
    <row r="55" spans="1:13">
      <c r="A55" s="24">
        <v>48</v>
      </c>
      <c r="B55" s="41"/>
      <c r="C55" s="41"/>
      <c r="D55" s="41"/>
      <c r="E55" s="70"/>
      <c r="F55" s="70"/>
      <c r="G55" s="43"/>
      <c r="H55" s="71"/>
      <c r="I55" s="72"/>
      <c r="J55" s="145" t="e">
        <f t="shared" si="0"/>
        <v>#DIV/0!</v>
      </c>
      <c r="K55" s="42"/>
      <c r="L55" s="42"/>
      <c r="M55" s="41"/>
    </row>
    <row r="56" spans="1:13">
      <c r="A56" s="24">
        <v>49</v>
      </c>
      <c r="B56" s="41"/>
      <c r="C56" s="41"/>
      <c r="D56" s="41"/>
      <c r="E56" s="70"/>
      <c r="F56" s="70"/>
      <c r="G56" s="43"/>
      <c r="H56" s="71"/>
      <c r="I56" s="72"/>
      <c r="J56" s="145" t="e">
        <f t="shared" si="0"/>
        <v>#DIV/0!</v>
      </c>
      <c r="K56" s="42"/>
      <c r="L56" s="42"/>
      <c r="M56" s="41"/>
    </row>
    <row r="57" spans="1:13">
      <c r="A57" s="24">
        <v>50</v>
      </c>
      <c r="B57" s="41"/>
      <c r="C57" s="41"/>
      <c r="D57" s="41"/>
      <c r="E57" s="70"/>
      <c r="F57" s="70"/>
      <c r="G57" s="43"/>
      <c r="H57" s="71"/>
      <c r="I57" s="72"/>
      <c r="J57" s="145" t="e">
        <f t="shared" si="0"/>
        <v>#DIV/0!</v>
      </c>
      <c r="K57" s="42"/>
      <c r="L57" s="42"/>
      <c r="M57" s="41"/>
    </row>
    <row r="58" spans="1:13">
      <c r="A58" s="24">
        <v>51</v>
      </c>
      <c r="B58" s="41"/>
      <c r="C58" s="41"/>
      <c r="D58" s="41"/>
      <c r="E58" s="70"/>
      <c r="F58" s="70"/>
      <c r="G58" s="43"/>
      <c r="H58" s="71"/>
      <c r="I58" s="72"/>
      <c r="J58" s="158" t="e">
        <f t="shared" si="0"/>
        <v>#DIV/0!</v>
      </c>
      <c r="K58" s="42"/>
      <c r="L58" s="42"/>
      <c r="M58" s="41"/>
    </row>
    <row r="59" spans="1:13">
      <c r="A59" s="24">
        <v>52</v>
      </c>
      <c r="B59" s="41"/>
      <c r="C59" s="41"/>
      <c r="D59" s="41"/>
      <c r="E59" s="70"/>
      <c r="F59" s="70"/>
      <c r="G59" s="43"/>
      <c r="H59" s="71"/>
      <c r="I59" s="72"/>
      <c r="J59" s="158" t="e">
        <f t="shared" si="0"/>
        <v>#DIV/0!</v>
      </c>
      <c r="K59" s="42"/>
      <c r="L59" s="42"/>
      <c r="M59" s="41"/>
    </row>
    <row r="60" spans="1:13">
      <c r="A60" s="24">
        <v>53</v>
      </c>
      <c r="B60" s="41"/>
      <c r="C60" s="41"/>
      <c r="D60" s="41"/>
      <c r="E60" s="70"/>
      <c r="F60" s="70"/>
      <c r="G60" s="43"/>
      <c r="H60" s="71"/>
      <c r="I60" s="72"/>
      <c r="J60" s="145" t="e">
        <f t="shared" si="0"/>
        <v>#DIV/0!</v>
      </c>
      <c r="K60" s="42"/>
      <c r="L60" s="42"/>
      <c r="M60" s="41"/>
    </row>
    <row r="61" spans="1:13">
      <c r="A61" s="24">
        <v>54</v>
      </c>
      <c r="B61" s="41"/>
      <c r="C61" s="41"/>
      <c r="D61" s="41"/>
      <c r="E61" s="70"/>
      <c r="F61" s="70"/>
      <c r="G61" s="43"/>
      <c r="H61" s="71"/>
      <c r="I61" s="72"/>
      <c r="J61" s="158" t="e">
        <f t="shared" si="0"/>
        <v>#DIV/0!</v>
      </c>
      <c r="K61" s="42"/>
      <c r="L61" s="42"/>
      <c r="M61" s="41"/>
    </row>
    <row r="62" spans="1:13">
      <c r="A62" s="24">
        <v>55</v>
      </c>
      <c r="B62" s="41"/>
      <c r="C62" s="41"/>
      <c r="D62" s="41"/>
      <c r="E62" s="70"/>
      <c r="F62" s="70"/>
      <c r="G62" s="43"/>
      <c r="H62" s="71"/>
      <c r="I62" s="72"/>
      <c r="J62" s="158" t="e">
        <f t="shared" si="0"/>
        <v>#DIV/0!</v>
      </c>
      <c r="K62" s="42"/>
      <c r="L62" s="42"/>
      <c r="M62" s="41"/>
    </row>
    <row r="63" spans="1:13">
      <c r="A63" s="65">
        <v>56</v>
      </c>
      <c r="B63" s="41"/>
      <c r="C63" s="41"/>
      <c r="D63" s="41"/>
      <c r="E63" s="70"/>
      <c r="F63" s="70"/>
      <c r="G63" s="43"/>
      <c r="H63" s="71"/>
      <c r="I63" s="72"/>
      <c r="J63" s="145" t="e">
        <f t="shared" si="0"/>
        <v>#DIV/0!</v>
      </c>
      <c r="K63" s="42"/>
      <c r="L63" s="42"/>
      <c r="M63" s="41"/>
    </row>
    <row r="64" spans="1:13">
      <c r="A64" s="65">
        <v>57</v>
      </c>
      <c r="B64" s="41"/>
      <c r="C64" s="41"/>
      <c r="D64" s="41"/>
      <c r="E64" s="70"/>
      <c r="F64" s="70"/>
      <c r="G64" s="43"/>
      <c r="H64" s="71"/>
      <c r="I64" s="72"/>
      <c r="J64" s="145" t="e">
        <f t="shared" si="0"/>
        <v>#DIV/0!</v>
      </c>
      <c r="K64" s="42"/>
      <c r="L64" s="42"/>
      <c r="M64" s="41"/>
    </row>
    <row r="65" spans="1:13">
      <c r="A65" s="24">
        <v>58</v>
      </c>
      <c r="B65" s="41"/>
      <c r="C65" s="41"/>
      <c r="D65" s="41"/>
      <c r="E65" s="70"/>
      <c r="F65" s="70"/>
      <c r="G65" s="43"/>
      <c r="H65" s="71"/>
      <c r="I65" s="72"/>
      <c r="J65" s="145" t="e">
        <f t="shared" si="0"/>
        <v>#DIV/0!</v>
      </c>
      <c r="K65" s="42"/>
      <c r="L65" s="42"/>
      <c r="M65" s="41"/>
    </row>
    <row r="66" spans="1:13">
      <c r="A66" s="24">
        <v>59</v>
      </c>
      <c r="B66" s="41"/>
      <c r="C66" s="41"/>
      <c r="D66" s="41"/>
      <c r="E66" s="70"/>
      <c r="F66" s="70"/>
      <c r="G66" s="43"/>
      <c r="H66" s="71"/>
      <c r="I66" s="72"/>
      <c r="J66" s="145" t="e">
        <f t="shared" si="0"/>
        <v>#DIV/0!</v>
      </c>
      <c r="K66" s="42"/>
      <c r="L66" s="42"/>
      <c r="M66" s="41"/>
    </row>
    <row r="67" spans="1:13">
      <c r="A67" s="24">
        <v>60</v>
      </c>
      <c r="B67" s="41"/>
      <c r="C67" s="41"/>
      <c r="D67" s="41"/>
      <c r="E67" s="70"/>
      <c r="F67" s="70"/>
      <c r="G67" s="43"/>
      <c r="H67" s="71"/>
      <c r="I67" s="72"/>
      <c r="J67" s="158" t="e">
        <f t="shared" si="0"/>
        <v>#DIV/0!</v>
      </c>
      <c r="K67" s="42"/>
      <c r="L67" s="42"/>
      <c r="M67" s="41"/>
    </row>
    <row r="68" spans="1:13">
      <c r="A68" s="24">
        <v>61</v>
      </c>
      <c r="B68" s="41"/>
      <c r="C68" s="41"/>
      <c r="D68" s="41"/>
      <c r="E68" s="70"/>
      <c r="F68" s="70"/>
      <c r="G68" s="43"/>
      <c r="H68" s="71"/>
      <c r="I68" s="72"/>
      <c r="J68" s="158" t="e">
        <f t="shared" si="0"/>
        <v>#DIV/0!</v>
      </c>
      <c r="K68" s="42"/>
      <c r="L68" s="42"/>
      <c r="M68" s="41"/>
    </row>
    <row r="69" spans="1:13">
      <c r="A69" s="24">
        <v>62</v>
      </c>
      <c r="B69" s="41"/>
      <c r="C69" s="41"/>
      <c r="D69" s="41"/>
      <c r="E69" s="70"/>
      <c r="F69" s="70"/>
      <c r="G69" s="43"/>
      <c r="H69" s="71"/>
      <c r="I69" s="72"/>
      <c r="J69" s="145" t="e">
        <f t="shared" si="0"/>
        <v>#DIV/0!</v>
      </c>
      <c r="K69" s="42"/>
      <c r="L69" s="42"/>
      <c r="M69" s="41"/>
    </row>
    <row r="70" spans="1:13">
      <c r="A70" s="24">
        <v>63</v>
      </c>
      <c r="B70" s="41"/>
      <c r="C70" s="41"/>
      <c r="D70" s="41"/>
      <c r="E70" s="70"/>
      <c r="F70" s="70"/>
      <c r="G70" s="43"/>
      <c r="H70" s="71"/>
      <c r="I70" s="72"/>
      <c r="J70" s="158" t="e">
        <f t="shared" si="0"/>
        <v>#DIV/0!</v>
      </c>
      <c r="K70" s="42"/>
      <c r="L70" s="42"/>
      <c r="M70" s="41"/>
    </row>
    <row r="71" spans="1:13">
      <c r="A71" s="24">
        <v>64</v>
      </c>
      <c r="B71" s="41"/>
      <c r="C71" s="41"/>
      <c r="D71" s="41"/>
      <c r="E71" s="70"/>
      <c r="F71" s="70"/>
      <c r="G71" s="43"/>
      <c r="H71" s="71"/>
      <c r="I71" s="72"/>
      <c r="J71" s="158" t="e">
        <f t="shared" si="0"/>
        <v>#DIV/0!</v>
      </c>
      <c r="K71" s="42"/>
      <c r="L71" s="42"/>
      <c r="M71" s="41"/>
    </row>
    <row r="72" spans="1:13">
      <c r="A72" s="24">
        <v>65</v>
      </c>
      <c r="B72" s="41"/>
      <c r="C72" s="41"/>
      <c r="D72" s="41"/>
      <c r="E72" s="70"/>
      <c r="F72" s="70"/>
      <c r="G72" s="43"/>
      <c r="H72" s="71"/>
      <c r="I72" s="72"/>
      <c r="J72" s="145" t="e">
        <f t="shared" ref="J72:J135" si="1">H72/I72</f>
        <v>#DIV/0!</v>
      </c>
      <c r="K72" s="42"/>
      <c r="L72" s="42"/>
      <c r="M72" s="41"/>
    </row>
    <row r="73" spans="1:13">
      <c r="A73" s="65">
        <v>66</v>
      </c>
      <c r="B73" s="41"/>
      <c r="C73" s="41"/>
      <c r="D73" s="41"/>
      <c r="E73" s="70"/>
      <c r="F73" s="70"/>
      <c r="G73" s="43"/>
      <c r="H73" s="71"/>
      <c r="I73" s="72"/>
      <c r="J73" s="145" t="e">
        <f t="shared" si="1"/>
        <v>#DIV/0!</v>
      </c>
      <c r="K73" s="42"/>
      <c r="L73" s="42"/>
      <c r="M73" s="41"/>
    </row>
    <row r="74" spans="1:13">
      <c r="A74" s="65">
        <v>67</v>
      </c>
      <c r="B74" s="41"/>
      <c r="C74" s="41"/>
      <c r="D74" s="41"/>
      <c r="E74" s="70"/>
      <c r="F74" s="70"/>
      <c r="G74" s="43"/>
      <c r="H74" s="71"/>
      <c r="I74" s="72"/>
      <c r="J74" s="145" t="e">
        <f t="shared" si="1"/>
        <v>#DIV/0!</v>
      </c>
      <c r="K74" s="42"/>
      <c r="L74" s="42"/>
      <c r="M74" s="41"/>
    </row>
    <row r="75" spans="1:13">
      <c r="A75" s="24">
        <v>68</v>
      </c>
      <c r="B75" s="41"/>
      <c r="C75" s="41"/>
      <c r="D75" s="41"/>
      <c r="E75" s="70"/>
      <c r="F75" s="70"/>
      <c r="G75" s="43"/>
      <c r="H75" s="71"/>
      <c r="I75" s="72"/>
      <c r="J75" s="145" t="e">
        <f t="shared" si="1"/>
        <v>#DIV/0!</v>
      </c>
      <c r="K75" s="42"/>
      <c r="L75" s="42"/>
      <c r="M75" s="41"/>
    </row>
    <row r="76" spans="1:13">
      <c r="A76" s="24">
        <v>69</v>
      </c>
      <c r="B76" s="41"/>
      <c r="C76" s="41"/>
      <c r="D76" s="41"/>
      <c r="E76" s="70"/>
      <c r="F76" s="70"/>
      <c r="G76" s="43"/>
      <c r="H76" s="71"/>
      <c r="I76" s="72"/>
      <c r="J76" s="158" t="e">
        <f t="shared" si="1"/>
        <v>#DIV/0!</v>
      </c>
      <c r="K76" s="42"/>
      <c r="L76" s="42"/>
      <c r="M76" s="41"/>
    </row>
    <row r="77" spans="1:13">
      <c r="A77" s="24">
        <v>70</v>
      </c>
      <c r="B77" s="41"/>
      <c r="C77" s="41"/>
      <c r="D77" s="41"/>
      <c r="E77" s="70"/>
      <c r="F77" s="70"/>
      <c r="G77" s="43"/>
      <c r="H77" s="71"/>
      <c r="I77" s="72"/>
      <c r="J77" s="158" t="e">
        <f t="shared" si="1"/>
        <v>#DIV/0!</v>
      </c>
      <c r="K77" s="42"/>
      <c r="L77" s="42"/>
      <c r="M77" s="41"/>
    </row>
    <row r="78" spans="1:13">
      <c r="A78" s="24">
        <v>71</v>
      </c>
      <c r="B78" s="41"/>
      <c r="C78" s="41"/>
      <c r="D78" s="41"/>
      <c r="E78" s="70"/>
      <c r="F78" s="70"/>
      <c r="G78" s="43"/>
      <c r="H78" s="71"/>
      <c r="I78" s="72"/>
      <c r="J78" s="145" t="e">
        <f t="shared" si="1"/>
        <v>#DIV/0!</v>
      </c>
      <c r="K78" s="42"/>
      <c r="L78" s="42"/>
      <c r="M78" s="41"/>
    </row>
    <row r="79" spans="1:13">
      <c r="A79" s="24">
        <v>72</v>
      </c>
      <c r="B79" s="41"/>
      <c r="C79" s="41"/>
      <c r="D79" s="41"/>
      <c r="E79" s="70"/>
      <c r="F79" s="70"/>
      <c r="G79" s="43"/>
      <c r="H79" s="71"/>
      <c r="I79" s="72"/>
      <c r="J79" s="158" t="e">
        <f t="shared" si="1"/>
        <v>#DIV/0!</v>
      </c>
      <c r="K79" s="42"/>
      <c r="L79" s="42"/>
      <c r="M79" s="41"/>
    </row>
    <row r="80" spans="1:13">
      <c r="A80" s="24">
        <v>73</v>
      </c>
      <c r="B80" s="41"/>
      <c r="C80" s="41"/>
      <c r="D80" s="41"/>
      <c r="E80" s="70"/>
      <c r="F80" s="70"/>
      <c r="G80" s="43"/>
      <c r="H80" s="71"/>
      <c r="I80" s="72"/>
      <c r="J80" s="158" t="e">
        <f t="shared" si="1"/>
        <v>#DIV/0!</v>
      </c>
      <c r="K80" s="42"/>
      <c r="L80" s="42"/>
      <c r="M80" s="41"/>
    </row>
    <row r="81" spans="1:13">
      <c r="A81" s="24">
        <v>74</v>
      </c>
      <c r="B81" s="41"/>
      <c r="C81" s="41"/>
      <c r="D81" s="41"/>
      <c r="E81" s="70"/>
      <c r="F81" s="70"/>
      <c r="G81" s="43"/>
      <c r="H81" s="71"/>
      <c r="I81" s="72"/>
      <c r="J81" s="145" t="e">
        <f t="shared" si="1"/>
        <v>#DIV/0!</v>
      </c>
      <c r="K81" s="42"/>
      <c r="L81" s="42"/>
      <c r="M81" s="41"/>
    </row>
    <row r="82" spans="1:13">
      <c r="A82" s="24">
        <v>75</v>
      </c>
      <c r="B82" s="41"/>
      <c r="C82" s="41"/>
      <c r="D82" s="41"/>
      <c r="E82" s="70"/>
      <c r="F82" s="70"/>
      <c r="G82" s="43"/>
      <c r="H82" s="71"/>
      <c r="I82" s="72"/>
      <c r="J82" s="145" t="e">
        <f t="shared" si="1"/>
        <v>#DIV/0!</v>
      </c>
      <c r="K82" s="42"/>
      <c r="L82" s="42"/>
      <c r="M82" s="41"/>
    </row>
    <row r="83" spans="1:13">
      <c r="A83" s="65">
        <v>76</v>
      </c>
      <c r="B83" s="41"/>
      <c r="C83" s="41"/>
      <c r="D83" s="41"/>
      <c r="E83" s="70"/>
      <c r="F83" s="70"/>
      <c r="G83" s="43"/>
      <c r="H83" s="71"/>
      <c r="I83" s="72"/>
      <c r="J83" s="145" t="e">
        <f t="shared" si="1"/>
        <v>#DIV/0!</v>
      </c>
      <c r="K83" s="42"/>
      <c r="L83" s="42"/>
      <c r="M83" s="41"/>
    </row>
    <row r="84" spans="1:13">
      <c r="A84" s="65">
        <v>77</v>
      </c>
      <c r="B84" s="41"/>
      <c r="C84" s="41"/>
      <c r="D84" s="41"/>
      <c r="E84" s="70"/>
      <c r="F84" s="70"/>
      <c r="G84" s="43"/>
      <c r="H84" s="71"/>
      <c r="I84" s="72"/>
      <c r="J84" s="145" t="e">
        <f t="shared" si="1"/>
        <v>#DIV/0!</v>
      </c>
      <c r="K84" s="42"/>
      <c r="L84" s="42"/>
      <c r="M84" s="41"/>
    </row>
    <row r="85" spans="1:13">
      <c r="A85" s="24">
        <v>78</v>
      </c>
      <c r="B85" s="41"/>
      <c r="C85" s="41"/>
      <c r="D85" s="41"/>
      <c r="E85" s="70"/>
      <c r="F85" s="70"/>
      <c r="G85" s="43"/>
      <c r="H85" s="71"/>
      <c r="I85" s="72"/>
      <c r="J85" s="158" t="e">
        <f t="shared" si="1"/>
        <v>#DIV/0!</v>
      </c>
      <c r="K85" s="42"/>
      <c r="L85" s="42"/>
      <c r="M85" s="41"/>
    </row>
    <row r="86" spans="1:13">
      <c r="A86" s="24">
        <v>79</v>
      </c>
      <c r="B86" s="41"/>
      <c r="C86" s="41"/>
      <c r="D86" s="41"/>
      <c r="E86" s="70"/>
      <c r="F86" s="70"/>
      <c r="G86" s="43"/>
      <c r="H86" s="71"/>
      <c r="I86" s="72"/>
      <c r="J86" s="158" t="e">
        <f t="shared" si="1"/>
        <v>#DIV/0!</v>
      </c>
      <c r="K86" s="42"/>
      <c r="L86" s="42"/>
      <c r="M86" s="41"/>
    </row>
    <row r="87" spans="1:13">
      <c r="A87" s="24">
        <v>80</v>
      </c>
      <c r="B87" s="41"/>
      <c r="C87" s="41"/>
      <c r="D87" s="41"/>
      <c r="E87" s="70"/>
      <c r="F87" s="70"/>
      <c r="G87" s="43"/>
      <c r="H87" s="71"/>
      <c r="I87" s="72"/>
      <c r="J87" s="145" t="e">
        <f t="shared" si="1"/>
        <v>#DIV/0!</v>
      </c>
      <c r="K87" s="42"/>
      <c r="L87" s="42"/>
      <c r="M87" s="41"/>
    </row>
    <row r="88" spans="1:13">
      <c r="A88" s="24">
        <v>81</v>
      </c>
      <c r="B88" s="41"/>
      <c r="C88" s="41"/>
      <c r="D88" s="41"/>
      <c r="E88" s="70"/>
      <c r="F88" s="70"/>
      <c r="G88" s="43"/>
      <c r="H88" s="71"/>
      <c r="I88" s="72"/>
      <c r="J88" s="158" t="e">
        <f t="shared" si="1"/>
        <v>#DIV/0!</v>
      </c>
      <c r="K88" s="42"/>
      <c r="L88" s="42"/>
      <c r="M88" s="41"/>
    </row>
    <row r="89" spans="1:13">
      <c r="A89" s="24">
        <v>82</v>
      </c>
      <c r="B89" s="41"/>
      <c r="C89" s="41"/>
      <c r="D89" s="41"/>
      <c r="E89" s="70"/>
      <c r="F89" s="70"/>
      <c r="G89" s="43"/>
      <c r="H89" s="71"/>
      <c r="I89" s="72"/>
      <c r="J89" s="158" t="e">
        <f t="shared" si="1"/>
        <v>#DIV/0!</v>
      </c>
      <c r="K89" s="42"/>
      <c r="L89" s="42"/>
      <c r="M89" s="41"/>
    </row>
    <row r="90" spans="1:13">
      <c r="A90" s="24">
        <v>83</v>
      </c>
      <c r="B90" s="41"/>
      <c r="C90" s="41"/>
      <c r="D90" s="41"/>
      <c r="E90" s="70"/>
      <c r="F90" s="70"/>
      <c r="G90" s="43"/>
      <c r="H90" s="71"/>
      <c r="I90" s="72"/>
      <c r="J90" s="145" t="e">
        <f t="shared" si="1"/>
        <v>#DIV/0!</v>
      </c>
      <c r="K90" s="42"/>
      <c r="L90" s="42"/>
      <c r="M90" s="41"/>
    </row>
    <row r="91" spans="1:13">
      <c r="A91" s="24">
        <v>84</v>
      </c>
      <c r="B91" s="41"/>
      <c r="C91" s="41"/>
      <c r="D91" s="41"/>
      <c r="E91" s="70"/>
      <c r="F91" s="70"/>
      <c r="G91" s="43"/>
      <c r="H91" s="71"/>
      <c r="I91" s="72"/>
      <c r="J91" s="145" t="e">
        <f t="shared" si="1"/>
        <v>#DIV/0!</v>
      </c>
      <c r="K91" s="42"/>
      <c r="L91" s="42"/>
      <c r="M91" s="41"/>
    </row>
    <row r="92" spans="1:13">
      <c r="A92" s="24">
        <v>85</v>
      </c>
      <c r="B92" s="41"/>
      <c r="C92" s="41"/>
      <c r="D92" s="41"/>
      <c r="E92" s="70"/>
      <c r="F92" s="70"/>
      <c r="G92" s="43"/>
      <c r="H92" s="71"/>
      <c r="I92" s="72"/>
      <c r="J92" s="145" t="e">
        <f t="shared" si="1"/>
        <v>#DIV/0!</v>
      </c>
      <c r="K92" s="42"/>
      <c r="L92" s="42"/>
      <c r="M92" s="41"/>
    </row>
    <row r="93" spans="1:13">
      <c r="A93" s="65">
        <v>86</v>
      </c>
      <c r="B93" s="41"/>
      <c r="C93" s="41"/>
      <c r="D93" s="41"/>
      <c r="E93" s="70"/>
      <c r="F93" s="70"/>
      <c r="G93" s="43"/>
      <c r="H93" s="71"/>
      <c r="I93" s="72"/>
      <c r="J93" s="145" t="e">
        <f t="shared" si="1"/>
        <v>#DIV/0!</v>
      </c>
      <c r="K93" s="42"/>
      <c r="L93" s="42"/>
      <c r="M93" s="41"/>
    </row>
    <row r="94" spans="1:13">
      <c r="A94" s="65">
        <v>87</v>
      </c>
      <c r="B94" s="41"/>
      <c r="C94" s="41"/>
      <c r="D94" s="41"/>
      <c r="E94" s="70"/>
      <c r="F94" s="70"/>
      <c r="G94" s="43"/>
      <c r="H94" s="71"/>
      <c r="I94" s="72"/>
      <c r="J94" s="158" t="e">
        <f t="shared" si="1"/>
        <v>#DIV/0!</v>
      </c>
      <c r="K94" s="42"/>
      <c r="L94" s="42"/>
      <c r="M94" s="41"/>
    </row>
    <row r="95" spans="1:13">
      <c r="A95" s="24">
        <v>88</v>
      </c>
      <c r="B95" s="41"/>
      <c r="C95" s="41"/>
      <c r="D95" s="41"/>
      <c r="E95" s="70"/>
      <c r="F95" s="70"/>
      <c r="G95" s="43"/>
      <c r="H95" s="71"/>
      <c r="I95" s="72"/>
      <c r="J95" s="158" t="e">
        <f t="shared" si="1"/>
        <v>#DIV/0!</v>
      </c>
      <c r="K95" s="42"/>
      <c r="L95" s="42"/>
      <c r="M95" s="41"/>
    </row>
    <row r="96" spans="1:13">
      <c r="A96" s="24">
        <v>89</v>
      </c>
      <c r="B96" s="41"/>
      <c r="C96" s="41"/>
      <c r="D96" s="41"/>
      <c r="E96" s="70"/>
      <c r="F96" s="70"/>
      <c r="G96" s="43"/>
      <c r="H96" s="71"/>
      <c r="I96" s="72"/>
      <c r="J96" s="145" t="e">
        <f t="shared" si="1"/>
        <v>#DIV/0!</v>
      </c>
      <c r="K96" s="42"/>
      <c r="L96" s="42"/>
      <c r="M96" s="41"/>
    </row>
    <row r="97" spans="1:13">
      <c r="A97" s="24">
        <v>90</v>
      </c>
      <c r="B97" s="41"/>
      <c r="C97" s="41"/>
      <c r="D97" s="41"/>
      <c r="E97" s="70"/>
      <c r="F97" s="70"/>
      <c r="G97" s="43"/>
      <c r="H97" s="71"/>
      <c r="I97" s="72"/>
      <c r="J97" s="158" t="e">
        <f t="shared" si="1"/>
        <v>#DIV/0!</v>
      </c>
      <c r="K97" s="42"/>
      <c r="L97" s="42"/>
      <c r="M97" s="41"/>
    </row>
    <row r="98" spans="1:13">
      <c r="A98" s="24">
        <v>91</v>
      </c>
      <c r="B98" s="41"/>
      <c r="C98" s="41"/>
      <c r="D98" s="41"/>
      <c r="E98" s="70"/>
      <c r="F98" s="70"/>
      <c r="G98" s="43"/>
      <c r="H98" s="71"/>
      <c r="I98" s="72"/>
      <c r="J98" s="158" t="e">
        <f t="shared" si="1"/>
        <v>#DIV/0!</v>
      </c>
      <c r="K98" s="42"/>
      <c r="L98" s="42"/>
      <c r="M98" s="41"/>
    </row>
    <row r="99" spans="1:13">
      <c r="A99" s="24">
        <v>92</v>
      </c>
      <c r="B99" s="41"/>
      <c r="C99" s="41"/>
      <c r="D99" s="41"/>
      <c r="E99" s="70"/>
      <c r="F99" s="70"/>
      <c r="G99" s="43"/>
      <c r="H99" s="71"/>
      <c r="I99" s="72"/>
      <c r="J99" s="145" t="e">
        <f t="shared" si="1"/>
        <v>#DIV/0!</v>
      </c>
      <c r="K99" s="42"/>
      <c r="L99" s="42"/>
      <c r="M99" s="41"/>
    </row>
    <row r="100" spans="1:13">
      <c r="A100" s="24">
        <v>93</v>
      </c>
      <c r="B100" s="41"/>
      <c r="C100" s="41"/>
      <c r="D100" s="41"/>
      <c r="E100" s="70"/>
      <c r="F100" s="70"/>
      <c r="G100" s="43"/>
      <c r="H100" s="71"/>
      <c r="I100" s="72"/>
      <c r="J100" s="145" t="e">
        <f t="shared" si="1"/>
        <v>#DIV/0!</v>
      </c>
      <c r="K100" s="42"/>
      <c r="L100" s="42"/>
      <c r="M100" s="41"/>
    </row>
    <row r="101" spans="1:13">
      <c r="A101" s="24">
        <v>94</v>
      </c>
      <c r="B101" s="41"/>
      <c r="C101" s="41"/>
      <c r="D101" s="41"/>
      <c r="E101" s="70"/>
      <c r="F101" s="70"/>
      <c r="G101" s="43"/>
      <c r="H101" s="71"/>
      <c r="I101" s="72"/>
      <c r="J101" s="145" t="e">
        <f t="shared" si="1"/>
        <v>#DIV/0!</v>
      </c>
      <c r="K101" s="42"/>
      <c r="L101" s="42"/>
      <c r="M101" s="41"/>
    </row>
    <row r="102" spans="1:13">
      <c r="A102" s="24">
        <v>95</v>
      </c>
      <c r="B102" s="41"/>
      <c r="C102" s="41"/>
      <c r="D102" s="41"/>
      <c r="E102" s="70"/>
      <c r="F102" s="70"/>
      <c r="G102" s="43"/>
      <c r="H102" s="71"/>
      <c r="I102" s="72"/>
      <c r="J102" s="145" t="e">
        <f t="shared" si="1"/>
        <v>#DIV/0!</v>
      </c>
      <c r="K102" s="42"/>
      <c r="L102" s="42"/>
      <c r="M102" s="41"/>
    </row>
    <row r="103" spans="1:13">
      <c r="A103" s="65">
        <v>96</v>
      </c>
      <c r="B103" s="41"/>
      <c r="C103" s="41"/>
      <c r="D103" s="41"/>
      <c r="E103" s="70"/>
      <c r="F103" s="70"/>
      <c r="G103" s="43"/>
      <c r="H103" s="71"/>
      <c r="I103" s="72"/>
      <c r="J103" s="158" t="e">
        <f t="shared" si="1"/>
        <v>#DIV/0!</v>
      </c>
      <c r="K103" s="42"/>
      <c r="L103" s="42"/>
      <c r="M103" s="41"/>
    </row>
    <row r="104" spans="1:13">
      <c r="A104" s="65">
        <v>97</v>
      </c>
      <c r="B104" s="41"/>
      <c r="C104" s="41"/>
      <c r="D104" s="41"/>
      <c r="E104" s="70"/>
      <c r="F104" s="70"/>
      <c r="G104" s="43"/>
      <c r="H104" s="71"/>
      <c r="I104" s="72"/>
      <c r="J104" s="158" t="e">
        <f t="shared" si="1"/>
        <v>#DIV/0!</v>
      </c>
      <c r="K104" s="42"/>
      <c r="L104" s="42"/>
      <c r="M104" s="41"/>
    </row>
    <row r="105" spans="1:13">
      <c r="A105" s="24">
        <v>98</v>
      </c>
      <c r="B105" s="41"/>
      <c r="C105" s="41"/>
      <c r="D105" s="41"/>
      <c r="E105" s="70"/>
      <c r="F105" s="70"/>
      <c r="G105" s="43"/>
      <c r="H105" s="71"/>
      <c r="I105" s="72"/>
      <c r="J105" s="145" t="e">
        <f t="shared" si="1"/>
        <v>#DIV/0!</v>
      </c>
      <c r="K105" s="42"/>
      <c r="L105" s="42"/>
      <c r="M105" s="41"/>
    </row>
    <row r="106" spans="1:13">
      <c r="A106" s="24">
        <v>99</v>
      </c>
      <c r="B106" s="41"/>
      <c r="C106" s="41"/>
      <c r="D106" s="41"/>
      <c r="E106" s="70"/>
      <c r="F106" s="70"/>
      <c r="G106" s="43"/>
      <c r="H106" s="71"/>
      <c r="I106" s="72"/>
      <c r="J106" s="158" t="e">
        <f t="shared" si="1"/>
        <v>#DIV/0!</v>
      </c>
      <c r="K106" s="42"/>
      <c r="L106" s="42"/>
      <c r="M106" s="41"/>
    </row>
    <row r="107" spans="1:13">
      <c r="A107" s="24">
        <v>100</v>
      </c>
      <c r="B107" s="41"/>
      <c r="C107" s="41"/>
      <c r="D107" s="41"/>
      <c r="E107" s="70"/>
      <c r="F107" s="70"/>
      <c r="G107" s="43"/>
      <c r="H107" s="71"/>
      <c r="I107" s="72"/>
      <c r="J107" s="158" t="e">
        <f t="shared" si="1"/>
        <v>#DIV/0!</v>
      </c>
      <c r="K107" s="42"/>
      <c r="L107" s="42"/>
      <c r="M107" s="41"/>
    </row>
    <row r="108" spans="1:13">
      <c r="A108" s="24">
        <v>101</v>
      </c>
      <c r="B108" s="41"/>
      <c r="C108" s="41"/>
      <c r="D108" s="41"/>
      <c r="E108" s="70"/>
      <c r="F108" s="70"/>
      <c r="G108" s="43"/>
      <c r="H108" s="71"/>
      <c r="I108" s="72"/>
      <c r="J108" s="145" t="e">
        <f t="shared" si="1"/>
        <v>#DIV/0!</v>
      </c>
      <c r="K108" s="42"/>
      <c r="L108" s="42"/>
      <c r="M108" s="41"/>
    </row>
    <row r="109" spans="1:13">
      <c r="A109" s="24">
        <v>102</v>
      </c>
      <c r="B109" s="41"/>
      <c r="C109" s="41"/>
      <c r="D109" s="41"/>
      <c r="E109" s="70"/>
      <c r="F109" s="70"/>
      <c r="G109" s="43"/>
      <c r="H109" s="71"/>
      <c r="I109" s="72"/>
      <c r="J109" s="145" t="e">
        <f t="shared" si="1"/>
        <v>#DIV/0!</v>
      </c>
      <c r="K109" s="42"/>
      <c r="L109" s="42"/>
      <c r="M109" s="41"/>
    </row>
    <row r="110" spans="1:13">
      <c r="A110" s="24">
        <v>103</v>
      </c>
      <c r="B110" s="41"/>
      <c r="C110" s="41"/>
      <c r="D110" s="41"/>
      <c r="E110" s="70"/>
      <c r="F110" s="70"/>
      <c r="G110" s="43"/>
      <c r="H110" s="71"/>
      <c r="I110" s="72"/>
      <c r="J110" s="145" t="e">
        <f t="shared" si="1"/>
        <v>#DIV/0!</v>
      </c>
      <c r="K110" s="42"/>
      <c r="L110" s="42"/>
      <c r="M110" s="41"/>
    </row>
    <row r="111" spans="1:13">
      <c r="A111" s="24">
        <v>104</v>
      </c>
      <c r="B111" s="41"/>
      <c r="C111" s="41"/>
      <c r="D111" s="41"/>
      <c r="E111" s="70"/>
      <c r="F111" s="70"/>
      <c r="G111" s="43"/>
      <c r="H111" s="71"/>
      <c r="I111" s="72"/>
      <c r="J111" s="145" t="e">
        <f t="shared" si="1"/>
        <v>#DIV/0!</v>
      </c>
      <c r="K111" s="42"/>
      <c r="L111" s="42"/>
      <c r="M111" s="41"/>
    </row>
    <row r="112" spans="1:13">
      <c r="A112" s="24">
        <v>105</v>
      </c>
      <c r="B112" s="41"/>
      <c r="C112" s="41"/>
      <c r="D112" s="41"/>
      <c r="E112" s="70"/>
      <c r="F112" s="70"/>
      <c r="G112" s="43"/>
      <c r="H112" s="71"/>
      <c r="I112" s="72"/>
      <c r="J112" s="158" t="e">
        <f t="shared" si="1"/>
        <v>#DIV/0!</v>
      </c>
      <c r="K112" s="42"/>
      <c r="L112" s="42"/>
      <c r="M112" s="41"/>
    </row>
    <row r="113" spans="1:13">
      <c r="A113" s="65">
        <v>106</v>
      </c>
      <c r="B113" s="41"/>
      <c r="C113" s="41"/>
      <c r="D113" s="41"/>
      <c r="E113" s="70"/>
      <c r="F113" s="70"/>
      <c r="G113" s="43"/>
      <c r="H113" s="71"/>
      <c r="I113" s="72"/>
      <c r="J113" s="158" t="e">
        <f t="shared" si="1"/>
        <v>#DIV/0!</v>
      </c>
      <c r="K113" s="42"/>
      <c r="L113" s="42"/>
      <c r="M113" s="41"/>
    </row>
    <row r="114" spans="1:13">
      <c r="A114" s="65">
        <v>107</v>
      </c>
      <c r="B114" s="41"/>
      <c r="C114" s="41"/>
      <c r="D114" s="41"/>
      <c r="E114" s="70"/>
      <c r="F114" s="70"/>
      <c r="G114" s="43"/>
      <c r="H114" s="71"/>
      <c r="I114" s="72"/>
      <c r="J114" s="145" t="e">
        <f t="shared" si="1"/>
        <v>#DIV/0!</v>
      </c>
      <c r="K114" s="42"/>
      <c r="L114" s="42"/>
      <c r="M114" s="41"/>
    </row>
    <row r="115" spans="1:13">
      <c r="A115" s="24">
        <v>108</v>
      </c>
      <c r="B115" s="41"/>
      <c r="C115" s="41"/>
      <c r="D115" s="41"/>
      <c r="E115" s="70"/>
      <c r="F115" s="70"/>
      <c r="G115" s="43"/>
      <c r="H115" s="71"/>
      <c r="I115" s="72"/>
      <c r="J115" s="158" t="e">
        <f t="shared" si="1"/>
        <v>#DIV/0!</v>
      </c>
      <c r="K115" s="42"/>
      <c r="L115" s="42"/>
      <c r="M115" s="41"/>
    </row>
    <row r="116" spans="1:13">
      <c r="A116" s="24">
        <v>109</v>
      </c>
      <c r="B116" s="41"/>
      <c r="C116" s="41"/>
      <c r="D116" s="41"/>
      <c r="E116" s="70"/>
      <c r="F116" s="70"/>
      <c r="G116" s="43"/>
      <c r="H116" s="71"/>
      <c r="I116" s="72"/>
      <c r="J116" s="158" t="e">
        <f t="shared" si="1"/>
        <v>#DIV/0!</v>
      </c>
      <c r="K116" s="42"/>
      <c r="L116" s="42"/>
      <c r="M116" s="41"/>
    </row>
    <row r="117" spans="1:13">
      <c r="A117" s="24">
        <v>110</v>
      </c>
      <c r="B117" s="41"/>
      <c r="C117" s="41"/>
      <c r="D117" s="41"/>
      <c r="E117" s="70"/>
      <c r="F117" s="70"/>
      <c r="G117" s="43"/>
      <c r="H117" s="71"/>
      <c r="I117" s="72"/>
      <c r="J117" s="145" t="e">
        <f t="shared" si="1"/>
        <v>#DIV/0!</v>
      </c>
      <c r="K117" s="42"/>
      <c r="L117" s="42"/>
      <c r="M117" s="41"/>
    </row>
    <row r="118" spans="1:13">
      <c r="A118" s="24">
        <v>111</v>
      </c>
      <c r="B118" s="41"/>
      <c r="C118" s="41"/>
      <c r="D118" s="41"/>
      <c r="E118" s="70"/>
      <c r="F118" s="70"/>
      <c r="G118" s="43"/>
      <c r="H118" s="71"/>
      <c r="I118" s="72"/>
      <c r="J118" s="145" t="e">
        <f t="shared" si="1"/>
        <v>#DIV/0!</v>
      </c>
      <c r="K118" s="42"/>
      <c r="L118" s="42"/>
      <c r="M118" s="41"/>
    </row>
    <row r="119" spans="1:13">
      <c r="A119" s="24">
        <v>112</v>
      </c>
      <c r="B119" s="41"/>
      <c r="C119" s="41"/>
      <c r="D119" s="41"/>
      <c r="E119" s="70"/>
      <c r="F119" s="70"/>
      <c r="G119" s="43"/>
      <c r="H119" s="71"/>
      <c r="I119" s="72"/>
      <c r="J119" s="145" t="e">
        <f t="shared" si="1"/>
        <v>#DIV/0!</v>
      </c>
      <c r="K119" s="42"/>
      <c r="L119" s="42"/>
      <c r="M119" s="41"/>
    </row>
    <row r="120" spans="1:13">
      <c r="A120" s="24">
        <v>113</v>
      </c>
      <c r="B120" s="41"/>
      <c r="C120" s="41"/>
      <c r="D120" s="41"/>
      <c r="E120" s="70"/>
      <c r="F120" s="70"/>
      <c r="G120" s="43"/>
      <c r="H120" s="71"/>
      <c r="I120" s="72"/>
      <c r="J120" s="145" t="e">
        <f t="shared" si="1"/>
        <v>#DIV/0!</v>
      </c>
      <c r="K120" s="42"/>
      <c r="L120" s="42"/>
      <c r="M120" s="41"/>
    </row>
    <row r="121" spans="1:13">
      <c r="A121" s="24">
        <v>114</v>
      </c>
      <c r="B121" s="41"/>
      <c r="C121" s="41"/>
      <c r="D121" s="41"/>
      <c r="E121" s="70"/>
      <c r="F121" s="70"/>
      <c r="G121" s="43"/>
      <c r="H121" s="71"/>
      <c r="I121" s="72"/>
      <c r="J121" s="158" t="e">
        <f t="shared" si="1"/>
        <v>#DIV/0!</v>
      </c>
      <c r="K121" s="42"/>
      <c r="L121" s="42"/>
      <c r="M121" s="41"/>
    </row>
    <row r="122" spans="1:13">
      <c r="A122" s="24">
        <v>115</v>
      </c>
      <c r="B122" s="41"/>
      <c r="C122" s="41"/>
      <c r="D122" s="41"/>
      <c r="E122" s="70"/>
      <c r="F122" s="70"/>
      <c r="G122" s="43"/>
      <c r="H122" s="71"/>
      <c r="I122" s="72"/>
      <c r="J122" s="158" t="e">
        <f t="shared" si="1"/>
        <v>#DIV/0!</v>
      </c>
      <c r="K122" s="42"/>
      <c r="L122" s="42"/>
      <c r="M122" s="41"/>
    </row>
    <row r="123" spans="1:13">
      <c r="A123" s="65">
        <v>116</v>
      </c>
      <c r="B123" s="41"/>
      <c r="C123" s="41"/>
      <c r="D123" s="41"/>
      <c r="E123" s="70"/>
      <c r="F123" s="70"/>
      <c r="G123" s="43"/>
      <c r="H123" s="71"/>
      <c r="I123" s="72"/>
      <c r="J123" s="145" t="e">
        <f t="shared" si="1"/>
        <v>#DIV/0!</v>
      </c>
      <c r="K123" s="42"/>
      <c r="L123" s="42"/>
      <c r="M123" s="41"/>
    </row>
    <row r="124" spans="1:13">
      <c r="A124" s="65">
        <v>117</v>
      </c>
      <c r="B124" s="41"/>
      <c r="C124" s="41"/>
      <c r="D124" s="41"/>
      <c r="E124" s="70"/>
      <c r="F124" s="70"/>
      <c r="G124" s="43"/>
      <c r="H124" s="71"/>
      <c r="I124" s="72"/>
      <c r="J124" s="158" t="e">
        <f t="shared" si="1"/>
        <v>#DIV/0!</v>
      </c>
      <c r="K124" s="42"/>
      <c r="L124" s="42"/>
      <c r="M124" s="41"/>
    </row>
    <row r="125" spans="1:13">
      <c r="A125" s="24">
        <v>118</v>
      </c>
      <c r="B125" s="41"/>
      <c r="C125" s="41"/>
      <c r="D125" s="41"/>
      <c r="E125" s="70"/>
      <c r="F125" s="70"/>
      <c r="G125" s="43"/>
      <c r="H125" s="71"/>
      <c r="I125" s="72"/>
      <c r="J125" s="158" t="e">
        <f t="shared" si="1"/>
        <v>#DIV/0!</v>
      </c>
      <c r="K125" s="42"/>
      <c r="L125" s="42"/>
      <c r="M125" s="41"/>
    </row>
    <row r="126" spans="1:13">
      <c r="A126" s="24">
        <v>119</v>
      </c>
      <c r="B126" s="41"/>
      <c r="C126" s="41"/>
      <c r="D126" s="41"/>
      <c r="E126" s="70"/>
      <c r="F126" s="70"/>
      <c r="G126" s="43"/>
      <c r="H126" s="71"/>
      <c r="I126" s="72"/>
      <c r="J126" s="145" t="e">
        <f t="shared" si="1"/>
        <v>#DIV/0!</v>
      </c>
      <c r="K126" s="42"/>
      <c r="L126" s="42"/>
      <c r="M126" s="41"/>
    </row>
    <row r="127" spans="1:13">
      <c r="A127" s="24">
        <v>120</v>
      </c>
      <c r="B127" s="41"/>
      <c r="C127" s="41"/>
      <c r="D127" s="41"/>
      <c r="E127" s="70"/>
      <c r="F127" s="70"/>
      <c r="G127" s="43"/>
      <c r="H127" s="71"/>
      <c r="I127" s="72"/>
      <c r="J127" s="145" t="e">
        <f t="shared" si="1"/>
        <v>#DIV/0!</v>
      </c>
      <c r="K127" s="42"/>
      <c r="L127" s="42"/>
      <c r="M127" s="41"/>
    </row>
    <row r="128" spans="1:13">
      <c r="A128" s="24">
        <v>121</v>
      </c>
      <c r="B128" s="41"/>
      <c r="C128" s="41"/>
      <c r="D128" s="41"/>
      <c r="E128" s="70"/>
      <c r="F128" s="70"/>
      <c r="G128" s="43"/>
      <c r="H128" s="71"/>
      <c r="I128" s="72"/>
      <c r="J128" s="145" t="e">
        <f t="shared" si="1"/>
        <v>#DIV/0!</v>
      </c>
      <c r="K128" s="42"/>
      <c r="L128" s="42"/>
      <c r="M128" s="41"/>
    </row>
    <row r="129" spans="1:13">
      <c r="A129" s="24">
        <v>122</v>
      </c>
      <c r="B129" s="41"/>
      <c r="C129" s="41"/>
      <c r="D129" s="41"/>
      <c r="E129" s="70"/>
      <c r="F129" s="70"/>
      <c r="G129" s="43"/>
      <c r="H129" s="71"/>
      <c r="I129" s="72"/>
      <c r="J129" s="145" t="e">
        <f t="shared" si="1"/>
        <v>#DIV/0!</v>
      </c>
      <c r="K129" s="42"/>
      <c r="L129" s="42"/>
      <c r="M129" s="41"/>
    </row>
    <row r="130" spans="1:13">
      <c r="A130" s="24">
        <v>123</v>
      </c>
      <c r="B130" s="41"/>
      <c r="C130" s="41"/>
      <c r="D130" s="41"/>
      <c r="E130" s="70"/>
      <c r="F130" s="70"/>
      <c r="G130" s="43"/>
      <c r="H130" s="71"/>
      <c r="I130" s="72"/>
      <c r="J130" s="158" t="e">
        <f t="shared" si="1"/>
        <v>#DIV/0!</v>
      </c>
      <c r="K130" s="42"/>
      <c r="L130" s="42"/>
      <c r="M130" s="41"/>
    </row>
    <row r="131" spans="1:13">
      <c r="A131" s="24">
        <v>124</v>
      </c>
      <c r="B131" s="41"/>
      <c r="C131" s="41"/>
      <c r="D131" s="41"/>
      <c r="E131" s="70"/>
      <c r="F131" s="70"/>
      <c r="G131" s="43"/>
      <c r="H131" s="71"/>
      <c r="I131" s="72"/>
      <c r="J131" s="158" t="e">
        <f t="shared" si="1"/>
        <v>#DIV/0!</v>
      </c>
      <c r="K131" s="42"/>
      <c r="L131" s="42"/>
      <c r="M131" s="41"/>
    </row>
    <row r="132" spans="1:13">
      <c r="A132" s="24">
        <v>125</v>
      </c>
      <c r="B132" s="41"/>
      <c r="C132" s="41"/>
      <c r="D132" s="41"/>
      <c r="E132" s="70"/>
      <c r="F132" s="70"/>
      <c r="G132" s="43"/>
      <c r="H132" s="71"/>
      <c r="I132" s="72"/>
      <c r="J132" s="145" t="e">
        <f t="shared" si="1"/>
        <v>#DIV/0!</v>
      </c>
      <c r="K132" s="42"/>
      <c r="L132" s="42"/>
      <c r="M132" s="41"/>
    </row>
    <row r="133" spans="1:13">
      <c r="A133" s="65">
        <v>126</v>
      </c>
      <c r="B133" s="41"/>
      <c r="C133" s="41"/>
      <c r="D133" s="41"/>
      <c r="E133" s="70"/>
      <c r="F133" s="70"/>
      <c r="G133" s="43"/>
      <c r="H133" s="71"/>
      <c r="I133" s="72"/>
      <c r="J133" s="158" t="e">
        <f t="shared" si="1"/>
        <v>#DIV/0!</v>
      </c>
      <c r="K133" s="42"/>
      <c r="L133" s="42"/>
      <c r="M133" s="41"/>
    </row>
    <row r="134" spans="1:13">
      <c r="A134" s="65">
        <v>127</v>
      </c>
      <c r="B134" s="41"/>
      <c r="C134" s="41"/>
      <c r="D134" s="41"/>
      <c r="E134" s="70"/>
      <c r="F134" s="70"/>
      <c r="G134" s="43"/>
      <c r="H134" s="71"/>
      <c r="I134" s="72"/>
      <c r="J134" s="158" t="e">
        <f t="shared" si="1"/>
        <v>#DIV/0!</v>
      </c>
      <c r="K134" s="42"/>
      <c r="L134" s="42"/>
      <c r="M134" s="41"/>
    </row>
    <row r="135" spans="1:13">
      <c r="A135" s="24">
        <v>128</v>
      </c>
      <c r="B135" s="41"/>
      <c r="C135" s="41"/>
      <c r="D135" s="41"/>
      <c r="E135" s="70"/>
      <c r="F135" s="70"/>
      <c r="G135" s="43"/>
      <c r="H135" s="71"/>
      <c r="I135" s="72"/>
      <c r="J135" s="145" t="e">
        <f t="shared" si="1"/>
        <v>#DIV/0!</v>
      </c>
      <c r="K135" s="42"/>
      <c r="L135" s="42"/>
      <c r="M135" s="41"/>
    </row>
    <row r="136" spans="1:13">
      <c r="A136" s="24">
        <v>129</v>
      </c>
      <c r="B136" s="41"/>
      <c r="C136" s="41"/>
      <c r="D136" s="41"/>
      <c r="E136" s="70"/>
      <c r="F136" s="70"/>
      <c r="G136" s="43"/>
      <c r="H136" s="71"/>
      <c r="I136" s="72"/>
      <c r="J136" s="145" t="e">
        <f t="shared" ref="J136:J199" si="2">H136/I136</f>
        <v>#DIV/0!</v>
      </c>
      <c r="K136" s="42"/>
      <c r="L136" s="42"/>
      <c r="M136" s="41"/>
    </row>
    <row r="137" spans="1:13">
      <c r="A137" s="24">
        <v>130</v>
      </c>
      <c r="B137" s="41"/>
      <c r="C137" s="41"/>
      <c r="D137" s="41"/>
      <c r="E137" s="70"/>
      <c r="F137" s="70"/>
      <c r="G137" s="43"/>
      <c r="H137" s="71"/>
      <c r="I137" s="72"/>
      <c r="J137" s="145" t="e">
        <f t="shared" si="2"/>
        <v>#DIV/0!</v>
      </c>
      <c r="K137" s="42"/>
      <c r="L137" s="42"/>
      <c r="M137" s="41"/>
    </row>
    <row r="138" spans="1:13">
      <c r="A138" s="24">
        <v>131</v>
      </c>
      <c r="B138" s="41"/>
      <c r="C138" s="41"/>
      <c r="D138" s="41"/>
      <c r="E138" s="70"/>
      <c r="F138" s="70"/>
      <c r="G138" s="43"/>
      <c r="H138" s="71"/>
      <c r="I138" s="72"/>
      <c r="J138" s="145" t="e">
        <f t="shared" si="2"/>
        <v>#DIV/0!</v>
      </c>
      <c r="K138" s="42"/>
      <c r="L138" s="42"/>
      <c r="M138" s="41"/>
    </row>
    <row r="139" spans="1:13">
      <c r="A139" s="24">
        <v>132</v>
      </c>
      <c r="B139" s="41"/>
      <c r="C139" s="41"/>
      <c r="D139" s="41"/>
      <c r="E139" s="70"/>
      <c r="F139" s="70"/>
      <c r="G139" s="43"/>
      <c r="H139" s="71"/>
      <c r="I139" s="72"/>
      <c r="J139" s="158" t="e">
        <f t="shared" si="2"/>
        <v>#DIV/0!</v>
      </c>
      <c r="K139" s="42"/>
      <c r="L139" s="42"/>
      <c r="M139" s="41"/>
    </row>
    <row r="140" spans="1:13">
      <c r="A140" s="24">
        <v>133</v>
      </c>
      <c r="B140" s="41"/>
      <c r="C140" s="41"/>
      <c r="D140" s="41"/>
      <c r="E140" s="70"/>
      <c r="F140" s="70"/>
      <c r="G140" s="43"/>
      <c r="H140" s="71"/>
      <c r="I140" s="72"/>
      <c r="J140" s="158" t="e">
        <f t="shared" si="2"/>
        <v>#DIV/0!</v>
      </c>
      <c r="K140" s="42"/>
      <c r="L140" s="42"/>
      <c r="M140" s="41"/>
    </row>
    <row r="141" spans="1:13">
      <c r="A141" s="24">
        <v>134</v>
      </c>
      <c r="B141" s="41"/>
      <c r="C141" s="41"/>
      <c r="D141" s="41"/>
      <c r="E141" s="70"/>
      <c r="F141" s="70"/>
      <c r="G141" s="43"/>
      <c r="H141" s="71"/>
      <c r="I141" s="72"/>
      <c r="J141" s="145" t="e">
        <f t="shared" si="2"/>
        <v>#DIV/0!</v>
      </c>
      <c r="K141" s="42"/>
      <c r="L141" s="42"/>
      <c r="M141" s="41"/>
    </row>
    <row r="142" spans="1:13">
      <c r="A142" s="24">
        <v>135</v>
      </c>
      <c r="B142" s="41"/>
      <c r="C142" s="41"/>
      <c r="D142" s="41"/>
      <c r="E142" s="70"/>
      <c r="F142" s="70"/>
      <c r="G142" s="43"/>
      <c r="H142" s="71"/>
      <c r="I142" s="72"/>
      <c r="J142" s="158" t="e">
        <f t="shared" si="2"/>
        <v>#DIV/0!</v>
      </c>
      <c r="K142" s="42"/>
      <c r="L142" s="42"/>
      <c r="M142" s="41"/>
    </row>
    <row r="143" spans="1:13">
      <c r="A143" s="65">
        <v>136</v>
      </c>
      <c r="B143" s="41"/>
      <c r="C143" s="41"/>
      <c r="D143" s="41"/>
      <c r="E143" s="70"/>
      <c r="F143" s="70"/>
      <c r="G143" s="43"/>
      <c r="H143" s="71"/>
      <c r="I143" s="72"/>
      <c r="J143" s="158" t="e">
        <f t="shared" si="2"/>
        <v>#DIV/0!</v>
      </c>
      <c r="K143" s="42"/>
      <c r="L143" s="42"/>
      <c r="M143" s="41"/>
    </row>
    <row r="144" spans="1:13">
      <c r="A144" s="65">
        <v>137</v>
      </c>
      <c r="B144" s="41"/>
      <c r="C144" s="41"/>
      <c r="D144" s="41"/>
      <c r="E144" s="70"/>
      <c r="F144" s="70"/>
      <c r="G144" s="43"/>
      <c r="H144" s="71"/>
      <c r="I144" s="72"/>
      <c r="J144" s="145" t="e">
        <f t="shared" si="2"/>
        <v>#DIV/0!</v>
      </c>
      <c r="K144" s="42"/>
      <c r="L144" s="42"/>
      <c r="M144" s="41"/>
    </row>
    <row r="145" spans="1:13">
      <c r="A145" s="24">
        <v>138</v>
      </c>
      <c r="B145" s="41"/>
      <c r="C145" s="41"/>
      <c r="D145" s="41"/>
      <c r="E145" s="70"/>
      <c r="F145" s="70"/>
      <c r="G145" s="43"/>
      <c r="H145" s="71"/>
      <c r="I145" s="72"/>
      <c r="J145" s="145" t="e">
        <f t="shared" si="2"/>
        <v>#DIV/0!</v>
      </c>
      <c r="K145" s="42"/>
      <c r="L145" s="42"/>
      <c r="M145" s="41"/>
    </row>
    <row r="146" spans="1:13">
      <c r="A146" s="24">
        <v>139</v>
      </c>
      <c r="B146" s="41"/>
      <c r="C146" s="41"/>
      <c r="D146" s="41"/>
      <c r="E146" s="70"/>
      <c r="F146" s="70"/>
      <c r="G146" s="43"/>
      <c r="H146" s="71"/>
      <c r="I146" s="72"/>
      <c r="J146" s="145" t="e">
        <f t="shared" si="2"/>
        <v>#DIV/0!</v>
      </c>
      <c r="K146" s="42"/>
      <c r="L146" s="42"/>
      <c r="M146" s="41"/>
    </row>
    <row r="147" spans="1:13">
      <c r="A147" s="24">
        <v>140</v>
      </c>
      <c r="B147" s="41"/>
      <c r="C147" s="41"/>
      <c r="D147" s="41"/>
      <c r="E147" s="70"/>
      <c r="F147" s="70"/>
      <c r="G147" s="43"/>
      <c r="H147" s="71"/>
      <c r="I147" s="72"/>
      <c r="J147" s="145" t="e">
        <f t="shared" si="2"/>
        <v>#DIV/0!</v>
      </c>
      <c r="K147" s="42"/>
      <c r="L147" s="42"/>
      <c r="M147" s="41"/>
    </row>
    <row r="148" spans="1:13">
      <c r="A148" s="24">
        <v>141</v>
      </c>
      <c r="B148" s="41"/>
      <c r="C148" s="41"/>
      <c r="D148" s="41"/>
      <c r="E148" s="70"/>
      <c r="F148" s="70"/>
      <c r="G148" s="43"/>
      <c r="H148" s="71"/>
      <c r="I148" s="72"/>
      <c r="J148" s="158" t="e">
        <f t="shared" si="2"/>
        <v>#DIV/0!</v>
      </c>
      <c r="K148" s="42"/>
      <c r="L148" s="42"/>
      <c r="M148" s="41"/>
    </row>
    <row r="149" spans="1:13">
      <c r="A149" s="24">
        <v>142</v>
      </c>
      <c r="B149" s="41"/>
      <c r="C149" s="41"/>
      <c r="D149" s="41"/>
      <c r="E149" s="70"/>
      <c r="F149" s="70"/>
      <c r="G149" s="43"/>
      <c r="H149" s="71"/>
      <c r="I149" s="72"/>
      <c r="J149" s="158" t="e">
        <f t="shared" si="2"/>
        <v>#DIV/0!</v>
      </c>
      <c r="K149" s="42"/>
      <c r="L149" s="42"/>
      <c r="M149" s="41"/>
    </row>
    <row r="150" spans="1:13">
      <c r="A150" s="24">
        <v>143</v>
      </c>
      <c r="B150" s="41"/>
      <c r="C150" s="41"/>
      <c r="D150" s="41"/>
      <c r="E150" s="70"/>
      <c r="F150" s="70"/>
      <c r="G150" s="43"/>
      <c r="H150" s="71"/>
      <c r="I150" s="72"/>
      <c r="J150" s="145" t="e">
        <f t="shared" si="2"/>
        <v>#DIV/0!</v>
      </c>
      <c r="K150" s="42"/>
      <c r="L150" s="42"/>
      <c r="M150" s="41"/>
    </row>
    <row r="151" spans="1:13">
      <c r="A151" s="24">
        <v>144</v>
      </c>
      <c r="B151" s="41"/>
      <c r="C151" s="41"/>
      <c r="D151" s="41"/>
      <c r="E151" s="70"/>
      <c r="F151" s="70"/>
      <c r="G151" s="43"/>
      <c r="H151" s="71"/>
      <c r="I151" s="72"/>
      <c r="J151" s="158" t="e">
        <f t="shared" si="2"/>
        <v>#DIV/0!</v>
      </c>
      <c r="K151" s="42"/>
      <c r="L151" s="42"/>
      <c r="M151" s="41"/>
    </row>
    <row r="152" spans="1:13">
      <c r="A152" s="24">
        <v>145</v>
      </c>
      <c r="B152" s="41"/>
      <c r="C152" s="41"/>
      <c r="D152" s="41"/>
      <c r="E152" s="70"/>
      <c r="F152" s="70"/>
      <c r="G152" s="43"/>
      <c r="H152" s="71"/>
      <c r="I152" s="72"/>
      <c r="J152" s="158" t="e">
        <f t="shared" si="2"/>
        <v>#DIV/0!</v>
      </c>
      <c r="K152" s="42"/>
      <c r="L152" s="42"/>
      <c r="M152" s="41"/>
    </row>
    <row r="153" spans="1:13">
      <c r="A153" s="65">
        <v>146</v>
      </c>
      <c r="B153" s="41"/>
      <c r="C153" s="41"/>
      <c r="D153" s="41"/>
      <c r="E153" s="70"/>
      <c r="F153" s="70"/>
      <c r="G153" s="43"/>
      <c r="H153" s="71"/>
      <c r="I153" s="72"/>
      <c r="J153" s="145" t="e">
        <f t="shared" si="2"/>
        <v>#DIV/0!</v>
      </c>
      <c r="K153" s="42"/>
      <c r="L153" s="42"/>
      <c r="M153" s="41"/>
    </row>
    <row r="154" spans="1:13">
      <c r="A154" s="65">
        <v>147</v>
      </c>
      <c r="B154" s="41"/>
      <c r="C154" s="41"/>
      <c r="D154" s="41"/>
      <c r="E154" s="70"/>
      <c r="F154" s="70"/>
      <c r="G154" s="43"/>
      <c r="H154" s="71"/>
      <c r="I154" s="72"/>
      <c r="J154" s="145" t="e">
        <f t="shared" si="2"/>
        <v>#DIV/0!</v>
      </c>
      <c r="K154" s="42"/>
      <c r="L154" s="42"/>
      <c r="M154" s="41"/>
    </row>
    <row r="155" spans="1:13">
      <c r="A155" s="24">
        <v>148</v>
      </c>
      <c r="B155" s="41"/>
      <c r="C155" s="41"/>
      <c r="D155" s="41"/>
      <c r="E155" s="70"/>
      <c r="F155" s="70"/>
      <c r="G155" s="43"/>
      <c r="H155" s="71"/>
      <c r="I155" s="72"/>
      <c r="J155" s="145" t="e">
        <f t="shared" si="2"/>
        <v>#DIV/0!</v>
      </c>
      <c r="K155" s="42"/>
      <c r="L155" s="42"/>
      <c r="M155" s="41"/>
    </row>
    <row r="156" spans="1:13">
      <c r="A156" s="24">
        <v>149</v>
      </c>
      <c r="B156" s="41"/>
      <c r="C156" s="41"/>
      <c r="D156" s="41"/>
      <c r="E156" s="70"/>
      <c r="F156" s="70"/>
      <c r="G156" s="43"/>
      <c r="H156" s="71"/>
      <c r="I156" s="72"/>
      <c r="J156" s="145" t="e">
        <f t="shared" si="2"/>
        <v>#DIV/0!</v>
      </c>
      <c r="K156" s="42"/>
      <c r="L156" s="42"/>
      <c r="M156" s="41"/>
    </row>
    <row r="157" spans="1:13">
      <c r="A157" s="24">
        <v>150</v>
      </c>
      <c r="B157" s="41"/>
      <c r="C157" s="41"/>
      <c r="D157" s="41"/>
      <c r="E157" s="70"/>
      <c r="F157" s="70"/>
      <c r="G157" s="43"/>
      <c r="H157" s="71"/>
      <c r="I157" s="72"/>
      <c r="J157" s="158" t="e">
        <f t="shared" si="2"/>
        <v>#DIV/0!</v>
      </c>
      <c r="K157" s="42"/>
      <c r="L157" s="42"/>
      <c r="M157" s="41"/>
    </row>
    <row r="158" spans="1:13">
      <c r="A158" s="24">
        <v>151</v>
      </c>
      <c r="B158" s="41"/>
      <c r="C158" s="41"/>
      <c r="D158" s="41"/>
      <c r="E158" s="70"/>
      <c r="F158" s="70"/>
      <c r="G158" s="43"/>
      <c r="H158" s="71"/>
      <c r="I158" s="72"/>
      <c r="J158" s="158" t="e">
        <f t="shared" si="2"/>
        <v>#DIV/0!</v>
      </c>
      <c r="K158" s="42"/>
      <c r="L158" s="42"/>
      <c r="M158" s="41"/>
    </row>
    <row r="159" spans="1:13">
      <c r="A159" s="24">
        <v>152</v>
      </c>
      <c r="B159" s="41"/>
      <c r="C159" s="41"/>
      <c r="D159" s="41"/>
      <c r="E159" s="70"/>
      <c r="F159" s="70"/>
      <c r="G159" s="43"/>
      <c r="H159" s="71"/>
      <c r="I159" s="72"/>
      <c r="J159" s="145" t="e">
        <f t="shared" si="2"/>
        <v>#DIV/0!</v>
      </c>
      <c r="K159" s="42"/>
      <c r="L159" s="42"/>
      <c r="M159" s="41"/>
    </row>
    <row r="160" spans="1:13">
      <c r="A160" s="24">
        <v>153</v>
      </c>
      <c r="B160" s="41"/>
      <c r="C160" s="41"/>
      <c r="D160" s="41"/>
      <c r="E160" s="70"/>
      <c r="F160" s="70"/>
      <c r="G160" s="43"/>
      <c r="H160" s="71"/>
      <c r="I160" s="72"/>
      <c r="J160" s="158" t="e">
        <f t="shared" si="2"/>
        <v>#DIV/0!</v>
      </c>
      <c r="K160" s="42"/>
      <c r="L160" s="42"/>
      <c r="M160" s="41"/>
    </row>
    <row r="161" spans="1:13">
      <c r="A161" s="24">
        <v>154</v>
      </c>
      <c r="B161" s="41"/>
      <c r="C161" s="41"/>
      <c r="D161" s="41"/>
      <c r="E161" s="70"/>
      <c r="F161" s="70"/>
      <c r="G161" s="43"/>
      <c r="H161" s="71"/>
      <c r="I161" s="72"/>
      <c r="J161" s="158" t="e">
        <f t="shared" si="2"/>
        <v>#DIV/0!</v>
      </c>
      <c r="K161" s="42"/>
      <c r="L161" s="42"/>
      <c r="M161" s="41"/>
    </row>
    <row r="162" spans="1:13">
      <c r="A162" s="24">
        <v>155</v>
      </c>
      <c r="B162" s="41"/>
      <c r="C162" s="41"/>
      <c r="D162" s="41"/>
      <c r="E162" s="70"/>
      <c r="F162" s="70"/>
      <c r="G162" s="43"/>
      <c r="H162" s="71"/>
      <c r="I162" s="72"/>
      <c r="J162" s="145" t="e">
        <f t="shared" si="2"/>
        <v>#DIV/0!</v>
      </c>
      <c r="K162" s="42"/>
      <c r="L162" s="42"/>
      <c r="M162" s="41"/>
    </row>
    <row r="163" spans="1:13">
      <c r="A163" s="65">
        <v>156</v>
      </c>
      <c r="B163" s="41"/>
      <c r="C163" s="41"/>
      <c r="D163" s="41"/>
      <c r="E163" s="70"/>
      <c r="F163" s="70"/>
      <c r="G163" s="43"/>
      <c r="H163" s="71"/>
      <c r="I163" s="72"/>
      <c r="J163" s="145" t="e">
        <f t="shared" si="2"/>
        <v>#DIV/0!</v>
      </c>
      <c r="K163" s="42"/>
      <c r="L163" s="42"/>
      <c r="M163" s="41"/>
    </row>
    <row r="164" spans="1:13">
      <c r="A164" s="65">
        <v>157</v>
      </c>
      <c r="B164" s="41"/>
      <c r="C164" s="41"/>
      <c r="D164" s="41"/>
      <c r="E164" s="70"/>
      <c r="F164" s="70"/>
      <c r="G164" s="43"/>
      <c r="H164" s="71"/>
      <c r="I164" s="72"/>
      <c r="J164" s="145" t="e">
        <f t="shared" si="2"/>
        <v>#DIV/0!</v>
      </c>
      <c r="K164" s="42"/>
      <c r="L164" s="42"/>
      <c r="M164" s="41"/>
    </row>
    <row r="165" spans="1:13">
      <c r="A165" s="24">
        <v>158</v>
      </c>
      <c r="B165" s="41"/>
      <c r="C165" s="41"/>
      <c r="D165" s="41"/>
      <c r="E165" s="70"/>
      <c r="F165" s="70"/>
      <c r="G165" s="43"/>
      <c r="H165" s="71"/>
      <c r="I165" s="72"/>
      <c r="J165" s="145" t="e">
        <f t="shared" si="2"/>
        <v>#DIV/0!</v>
      </c>
      <c r="K165" s="42"/>
      <c r="L165" s="42"/>
      <c r="M165" s="41"/>
    </row>
    <row r="166" spans="1:13">
      <c r="A166" s="24">
        <v>159</v>
      </c>
      <c r="B166" s="41"/>
      <c r="C166" s="41"/>
      <c r="D166" s="41"/>
      <c r="E166" s="70"/>
      <c r="F166" s="70"/>
      <c r="G166" s="43"/>
      <c r="H166" s="71"/>
      <c r="I166" s="72"/>
      <c r="J166" s="158" t="e">
        <f t="shared" si="2"/>
        <v>#DIV/0!</v>
      </c>
      <c r="K166" s="42"/>
      <c r="L166" s="42"/>
      <c r="M166" s="41"/>
    </row>
    <row r="167" spans="1:13">
      <c r="A167" s="24">
        <v>160</v>
      </c>
      <c r="B167" s="41"/>
      <c r="C167" s="41"/>
      <c r="D167" s="41"/>
      <c r="E167" s="70"/>
      <c r="F167" s="70"/>
      <c r="G167" s="43"/>
      <c r="H167" s="71"/>
      <c r="I167" s="72"/>
      <c r="J167" s="158" t="e">
        <f t="shared" si="2"/>
        <v>#DIV/0!</v>
      </c>
      <c r="K167" s="42"/>
      <c r="L167" s="42"/>
      <c r="M167" s="41"/>
    </row>
    <row r="168" spans="1:13">
      <c r="A168" s="24">
        <v>161</v>
      </c>
      <c r="B168" s="41"/>
      <c r="C168" s="41"/>
      <c r="D168" s="41"/>
      <c r="E168" s="70"/>
      <c r="F168" s="70"/>
      <c r="G168" s="43"/>
      <c r="H168" s="71"/>
      <c r="I168" s="72"/>
      <c r="J168" s="145" t="e">
        <f t="shared" si="2"/>
        <v>#DIV/0!</v>
      </c>
      <c r="K168" s="42"/>
      <c r="L168" s="42"/>
      <c r="M168" s="41"/>
    </row>
    <row r="169" spans="1:13">
      <c r="A169" s="24">
        <v>162</v>
      </c>
      <c r="B169" s="41"/>
      <c r="C169" s="41"/>
      <c r="D169" s="41"/>
      <c r="E169" s="70"/>
      <c r="F169" s="70"/>
      <c r="G169" s="43"/>
      <c r="H169" s="71"/>
      <c r="I169" s="72"/>
      <c r="J169" s="158" t="e">
        <f t="shared" si="2"/>
        <v>#DIV/0!</v>
      </c>
      <c r="K169" s="42"/>
      <c r="L169" s="42"/>
      <c r="M169" s="41"/>
    </row>
    <row r="170" spans="1:13">
      <c r="A170" s="24">
        <v>163</v>
      </c>
      <c r="B170" s="41"/>
      <c r="C170" s="41"/>
      <c r="D170" s="41"/>
      <c r="E170" s="70"/>
      <c r="F170" s="70"/>
      <c r="G170" s="43"/>
      <c r="H170" s="71"/>
      <c r="I170" s="72"/>
      <c r="J170" s="158" t="e">
        <f t="shared" si="2"/>
        <v>#DIV/0!</v>
      </c>
      <c r="K170" s="42"/>
      <c r="L170" s="42"/>
      <c r="M170" s="41"/>
    </row>
    <row r="171" spans="1:13">
      <c r="A171" s="24">
        <v>164</v>
      </c>
      <c r="B171" s="41"/>
      <c r="C171" s="41"/>
      <c r="D171" s="41"/>
      <c r="E171" s="70"/>
      <c r="F171" s="70"/>
      <c r="G171" s="43"/>
      <c r="H171" s="71"/>
      <c r="I171" s="72"/>
      <c r="J171" s="145" t="e">
        <f t="shared" si="2"/>
        <v>#DIV/0!</v>
      </c>
      <c r="K171" s="42"/>
      <c r="L171" s="42"/>
      <c r="M171" s="41"/>
    </row>
    <row r="172" spans="1:13">
      <c r="A172" s="24">
        <v>165</v>
      </c>
      <c r="B172" s="41"/>
      <c r="C172" s="41"/>
      <c r="D172" s="41"/>
      <c r="E172" s="70"/>
      <c r="F172" s="70"/>
      <c r="G172" s="43"/>
      <c r="H172" s="71"/>
      <c r="I172" s="72"/>
      <c r="J172" s="145" t="e">
        <f t="shared" si="2"/>
        <v>#DIV/0!</v>
      </c>
      <c r="K172" s="42"/>
      <c r="L172" s="42"/>
      <c r="M172" s="41"/>
    </row>
    <row r="173" spans="1:13">
      <c r="A173" s="65">
        <v>166</v>
      </c>
      <c r="B173" s="41"/>
      <c r="C173" s="41"/>
      <c r="D173" s="41"/>
      <c r="E173" s="70"/>
      <c r="F173" s="70"/>
      <c r="G173" s="43"/>
      <c r="H173" s="71"/>
      <c r="I173" s="72"/>
      <c r="J173" s="145" t="e">
        <f t="shared" si="2"/>
        <v>#DIV/0!</v>
      </c>
      <c r="K173" s="42"/>
      <c r="L173" s="42"/>
      <c r="M173" s="41"/>
    </row>
    <row r="174" spans="1:13">
      <c r="A174" s="65">
        <v>167</v>
      </c>
      <c r="B174" s="41"/>
      <c r="C174" s="41"/>
      <c r="D174" s="41"/>
      <c r="E174" s="70"/>
      <c r="F174" s="70"/>
      <c r="G174" s="43"/>
      <c r="H174" s="71"/>
      <c r="I174" s="72"/>
      <c r="J174" s="145" t="e">
        <f t="shared" si="2"/>
        <v>#DIV/0!</v>
      </c>
      <c r="K174" s="42"/>
      <c r="L174" s="42"/>
      <c r="M174" s="41"/>
    </row>
    <row r="175" spans="1:13">
      <c r="A175" s="24">
        <v>168</v>
      </c>
      <c r="B175" s="41"/>
      <c r="C175" s="41"/>
      <c r="D175" s="41"/>
      <c r="E175" s="70"/>
      <c r="F175" s="70"/>
      <c r="G175" s="43"/>
      <c r="H175" s="71"/>
      <c r="I175" s="72"/>
      <c r="J175" s="158" t="e">
        <f t="shared" si="2"/>
        <v>#DIV/0!</v>
      </c>
      <c r="K175" s="42"/>
      <c r="L175" s="42"/>
      <c r="M175" s="41"/>
    </row>
    <row r="176" spans="1:13">
      <c r="A176" s="24">
        <v>169</v>
      </c>
      <c r="B176" s="41"/>
      <c r="C176" s="41"/>
      <c r="D176" s="41"/>
      <c r="E176" s="70"/>
      <c r="F176" s="70"/>
      <c r="G176" s="43"/>
      <c r="H176" s="71"/>
      <c r="I176" s="72"/>
      <c r="J176" s="158" t="e">
        <f t="shared" si="2"/>
        <v>#DIV/0!</v>
      </c>
      <c r="K176" s="42"/>
      <c r="L176" s="42"/>
      <c r="M176" s="41"/>
    </row>
    <row r="177" spans="1:13">
      <c r="A177" s="24">
        <v>170</v>
      </c>
      <c r="B177" s="41"/>
      <c r="C177" s="41"/>
      <c r="D177" s="41"/>
      <c r="E177" s="70"/>
      <c r="F177" s="70"/>
      <c r="G177" s="43"/>
      <c r="H177" s="71"/>
      <c r="I177" s="72"/>
      <c r="J177" s="145" t="e">
        <f t="shared" si="2"/>
        <v>#DIV/0!</v>
      </c>
      <c r="K177" s="42"/>
      <c r="L177" s="42"/>
      <c r="M177" s="41"/>
    </row>
    <row r="178" spans="1:13">
      <c r="A178" s="24">
        <v>171</v>
      </c>
      <c r="B178" s="41"/>
      <c r="C178" s="41"/>
      <c r="D178" s="41"/>
      <c r="E178" s="70"/>
      <c r="F178" s="70"/>
      <c r="G178" s="43"/>
      <c r="H178" s="71"/>
      <c r="I178" s="72"/>
      <c r="J178" s="158" t="e">
        <f t="shared" si="2"/>
        <v>#DIV/0!</v>
      </c>
      <c r="K178" s="42"/>
      <c r="L178" s="42"/>
      <c r="M178" s="41"/>
    </row>
    <row r="179" spans="1:13">
      <c r="A179" s="24">
        <v>172</v>
      </c>
      <c r="B179" s="41"/>
      <c r="C179" s="41"/>
      <c r="D179" s="41"/>
      <c r="E179" s="70"/>
      <c r="F179" s="70"/>
      <c r="G179" s="43"/>
      <c r="H179" s="71"/>
      <c r="I179" s="72"/>
      <c r="J179" s="158" t="e">
        <f t="shared" si="2"/>
        <v>#DIV/0!</v>
      </c>
      <c r="K179" s="42"/>
      <c r="L179" s="42"/>
      <c r="M179" s="41"/>
    </row>
    <row r="180" spans="1:13">
      <c r="A180" s="24">
        <v>173</v>
      </c>
      <c r="B180" s="41"/>
      <c r="C180" s="41"/>
      <c r="D180" s="41"/>
      <c r="E180" s="70"/>
      <c r="F180" s="70"/>
      <c r="G180" s="43"/>
      <c r="H180" s="71"/>
      <c r="I180" s="72"/>
      <c r="J180" s="145" t="e">
        <f t="shared" si="2"/>
        <v>#DIV/0!</v>
      </c>
      <c r="K180" s="42"/>
      <c r="L180" s="42"/>
      <c r="M180" s="41"/>
    </row>
    <row r="181" spans="1:13">
      <c r="A181" s="24">
        <v>174</v>
      </c>
      <c r="B181" s="41"/>
      <c r="C181" s="41"/>
      <c r="D181" s="41"/>
      <c r="E181" s="70"/>
      <c r="F181" s="70"/>
      <c r="G181" s="43"/>
      <c r="H181" s="71"/>
      <c r="I181" s="72"/>
      <c r="J181" s="145" t="e">
        <f t="shared" si="2"/>
        <v>#DIV/0!</v>
      </c>
      <c r="K181" s="42"/>
      <c r="L181" s="42"/>
      <c r="M181" s="41"/>
    </row>
    <row r="182" spans="1:13">
      <c r="A182" s="24">
        <v>175</v>
      </c>
      <c r="B182" s="41"/>
      <c r="C182" s="41"/>
      <c r="D182" s="41"/>
      <c r="E182" s="70"/>
      <c r="F182" s="70"/>
      <c r="G182" s="43"/>
      <c r="H182" s="71"/>
      <c r="I182" s="72"/>
      <c r="J182" s="145" t="e">
        <f t="shared" si="2"/>
        <v>#DIV/0!</v>
      </c>
      <c r="K182" s="42"/>
      <c r="L182" s="42"/>
      <c r="M182" s="41"/>
    </row>
    <row r="183" spans="1:13">
      <c r="A183" s="65">
        <v>176</v>
      </c>
      <c r="B183" s="41"/>
      <c r="C183" s="41"/>
      <c r="D183" s="41"/>
      <c r="E183" s="70"/>
      <c r="F183" s="70"/>
      <c r="G183" s="43"/>
      <c r="H183" s="71"/>
      <c r="I183" s="72"/>
      <c r="J183" s="145" t="e">
        <f t="shared" si="2"/>
        <v>#DIV/0!</v>
      </c>
      <c r="K183" s="42"/>
      <c r="L183" s="42"/>
      <c r="M183" s="41"/>
    </row>
    <row r="184" spans="1:13">
      <c r="A184" s="65">
        <v>177</v>
      </c>
      <c r="B184" s="41"/>
      <c r="C184" s="41"/>
      <c r="D184" s="41"/>
      <c r="E184" s="70"/>
      <c r="F184" s="70"/>
      <c r="G184" s="43"/>
      <c r="H184" s="71"/>
      <c r="I184" s="72"/>
      <c r="J184" s="158" t="e">
        <f t="shared" si="2"/>
        <v>#DIV/0!</v>
      </c>
      <c r="K184" s="42"/>
      <c r="L184" s="42"/>
      <c r="M184" s="41"/>
    </row>
    <row r="185" spans="1:13">
      <c r="A185" s="24">
        <v>178</v>
      </c>
      <c r="B185" s="41"/>
      <c r="C185" s="41"/>
      <c r="D185" s="41"/>
      <c r="E185" s="70"/>
      <c r="F185" s="70"/>
      <c r="G185" s="43"/>
      <c r="H185" s="71"/>
      <c r="I185" s="72"/>
      <c r="J185" s="158" t="e">
        <f t="shared" si="2"/>
        <v>#DIV/0!</v>
      </c>
      <c r="K185" s="42"/>
      <c r="L185" s="42"/>
      <c r="M185" s="41"/>
    </row>
    <row r="186" spans="1:13">
      <c r="A186" s="24">
        <v>179</v>
      </c>
      <c r="B186" s="41"/>
      <c r="C186" s="41"/>
      <c r="D186" s="41"/>
      <c r="E186" s="70"/>
      <c r="F186" s="70"/>
      <c r="G186" s="43"/>
      <c r="H186" s="71"/>
      <c r="I186" s="72"/>
      <c r="J186" s="145" t="e">
        <f t="shared" si="2"/>
        <v>#DIV/0!</v>
      </c>
      <c r="K186" s="42"/>
      <c r="L186" s="42"/>
      <c r="M186" s="41"/>
    </row>
    <row r="187" spans="1:13">
      <c r="A187" s="24">
        <v>180</v>
      </c>
      <c r="B187" s="41"/>
      <c r="C187" s="41"/>
      <c r="D187" s="41"/>
      <c r="E187" s="70"/>
      <c r="F187" s="70"/>
      <c r="G187" s="43"/>
      <c r="H187" s="71"/>
      <c r="I187" s="72"/>
      <c r="J187" s="158" t="e">
        <f t="shared" si="2"/>
        <v>#DIV/0!</v>
      </c>
      <c r="K187" s="42"/>
      <c r="L187" s="42"/>
      <c r="M187" s="41"/>
    </row>
    <row r="188" spans="1:13">
      <c r="A188" s="24">
        <v>181</v>
      </c>
      <c r="B188" s="41"/>
      <c r="C188" s="41"/>
      <c r="D188" s="41"/>
      <c r="E188" s="70"/>
      <c r="F188" s="70"/>
      <c r="G188" s="43"/>
      <c r="H188" s="71"/>
      <c r="I188" s="72"/>
      <c r="J188" s="158" t="e">
        <f t="shared" si="2"/>
        <v>#DIV/0!</v>
      </c>
      <c r="K188" s="42"/>
      <c r="L188" s="42"/>
      <c r="M188" s="41"/>
    </row>
    <row r="189" spans="1:13">
      <c r="A189" s="24">
        <v>182</v>
      </c>
      <c r="B189" s="41"/>
      <c r="C189" s="41"/>
      <c r="D189" s="41"/>
      <c r="E189" s="70"/>
      <c r="F189" s="70"/>
      <c r="G189" s="43"/>
      <c r="H189" s="71"/>
      <c r="I189" s="72"/>
      <c r="J189" s="145" t="e">
        <f t="shared" si="2"/>
        <v>#DIV/0!</v>
      </c>
      <c r="K189" s="42"/>
      <c r="L189" s="42"/>
      <c r="M189" s="41"/>
    </row>
    <row r="190" spans="1:13">
      <c r="A190" s="24">
        <v>183</v>
      </c>
      <c r="B190" s="41"/>
      <c r="C190" s="41"/>
      <c r="D190" s="41"/>
      <c r="E190" s="70"/>
      <c r="F190" s="70"/>
      <c r="G190" s="43"/>
      <c r="H190" s="71"/>
      <c r="I190" s="72"/>
      <c r="J190" s="145" t="e">
        <f t="shared" si="2"/>
        <v>#DIV/0!</v>
      </c>
      <c r="K190" s="42"/>
      <c r="L190" s="42"/>
      <c r="M190" s="41"/>
    </row>
    <row r="191" spans="1:13">
      <c r="A191" s="24">
        <v>184</v>
      </c>
      <c r="B191" s="41"/>
      <c r="C191" s="41"/>
      <c r="D191" s="41"/>
      <c r="E191" s="70"/>
      <c r="F191" s="70"/>
      <c r="G191" s="43"/>
      <c r="H191" s="71"/>
      <c r="I191" s="72"/>
      <c r="J191" s="145" t="e">
        <f t="shared" si="2"/>
        <v>#DIV/0!</v>
      </c>
      <c r="K191" s="42"/>
      <c r="L191" s="42"/>
      <c r="M191" s="41"/>
    </row>
    <row r="192" spans="1:13">
      <c r="A192" s="24">
        <v>185</v>
      </c>
      <c r="B192" s="41"/>
      <c r="C192" s="41"/>
      <c r="D192" s="41"/>
      <c r="E192" s="70"/>
      <c r="F192" s="70"/>
      <c r="G192" s="43"/>
      <c r="H192" s="71"/>
      <c r="I192" s="72"/>
      <c r="J192" s="145" t="e">
        <f t="shared" si="2"/>
        <v>#DIV/0!</v>
      </c>
      <c r="K192" s="42"/>
      <c r="L192" s="42"/>
      <c r="M192" s="41"/>
    </row>
    <row r="193" spans="1:13">
      <c r="A193" s="65">
        <v>186</v>
      </c>
      <c r="B193" s="41"/>
      <c r="C193" s="41"/>
      <c r="D193" s="41"/>
      <c r="E193" s="70"/>
      <c r="F193" s="70"/>
      <c r="G193" s="43"/>
      <c r="H193" s="71"/>
      <c r="I193" s="72"/>
      <c r="J193" s="158" t="e">
        <f t="shared" si="2"/>
        <v>#DIV/0!</v>
      </c>
      <c r="K193" s="42"/>
      <c r="L193" s="42"/>
      <c r="M193" s="41"/>
    </row>
    <row r="194" spans="1:13">
      <c r="A194" s="65">
        <v>187</v>
      </c>
      <c r="B194" s="41"/>
      <c r="C194" s="41"/>
      <c r="D194" s="41"/>
      <c r="E194" s="70"/>
      <c r="F194" s="70"/>
      <c r="G194" s="43"/>
      <c r="H194" s="71"/>
      <c r="I194" s="72"/>
      <c r="J194" s="158" t="e">
        <f t="shared" si="2"/>
        <v>#DIV/0!</v>
      </c>
      <c r="K194" s="42"/>
      <c r="L194" s="42"/>
      <c r="M194" s="41"/>
    </row>
    <row r="195" spans="1:13">
      <c r="A195" s="24">
        <v>188</v>
      </c>
      <c r="B195" s="41"/>
      <c r="C195" s="41"/>
      <c r="D195" s="41"/>
      <c r="E195" s="70"/>
      <c r="F195" s="70"/>
      <c r="G195" s="43"/>
      <c r="H195" s="71"/>
      <c r="I195" s="72"/>
      <c r="J195" s="145" t="e">
        <f t="shared" si="2"/>
        <v>#DIV/0!</v>
      </c>
      <c r="K195" s="42"/>
      <c r="L195" s="42"/>
      <c r="M195" s="41"/>
    </row>
    <row r="196" spans="1:13">
      <c r="A196" s="24">
        <v>189</v>
      </c>
      <c r="B196" s="41"/>
      <c r="C196" s="41"/>
      <c r="D196" s="41"/>
      <c r="E196" s="70"/>
      <c r="F196" s="70"/>
      <c r="G196" s="43"/>
      <c r="H196" s="71"/>
      <c r="I196" s="72"/>
      <c r="J196" s="158" t="e">
        <f t="shared" si="2"/>
        <v>#DIV/0!</v>
      </c>
      <c r="K196" s="42"/>
      <c r="L196" s="42"/>
      <c r="M196" s="41"/>
    </row>
    <row r="197" spans="1:13">
      <c r="A197" s="24">
        <v>190</v>
      </c>
      <c r="B197" s="41"/>
      <c r="C197" s="41"/>
      <c r="D197" s="41"/>
      <c r="E197" s="70"/>
      <c r="F197" s="70"/>
      <c r="G197" s="43"/>
      <c r="H197" s="71"/>
      <c r="I197" s="72"/>
      <c r="J197" s="158" t="e">
        <f t="shared" si="2"/>
        <v>#DIV/0!</v>
      </c>
      <c r="K197" s="42"/>
      <c r="L197" s="42"/>
      <c r="M197" s="41"/>
    </row>
    <row r="198" spans="1:13">
      <c r="A198" s="24">
        <v>191</v>
      </c>
      <c r="B198" s="41"/>
      <c r="C198" s="41"/>
      <c r="D198" s="41"/>
      <c r="E198" s="70"/>
      <c r="F198" s="70"/>
      <c r="G198" s="43"/>
      <c r="H198" s="71"/>
      <c r="I198" s="72"/>
      <c r="J198" s="145" t="e">
        <f t="shared" si="2"/>
        <v>#DIV/0!</v>
      </c>
      <c r="K198" s="42"/>
      <c r="L198" s="42"/>
      <c r="M198" s="41"/>
    </row>
    <row r="199" spans="1:13">
      <c r="A199" s="24">
        <v>192</v>
      </c>
      <c r="B199" s="41"/>
      <c r="C199" s="41"/>
      <c r="D199" s="41"/>
      <c r="E199" s="70"/>
      <c r="F199" s="70"/>
      <c r="G199" s="43"/>
      <c r="H199" s="71"/>
      <c r="I199" s="72"/>
      <c r="J199" s="145" t="e">
        <f t="shared" si="2"/>
        <v>#DIV/0!</v>
      </c>
      <c r="K199" s="42"/>
      <c r="L199" s="42"/>
      <c r="M199" s="41"/>
    </row>
    <row r="200" spans="1:13">
      <c r="A200" s="24">
        <v>193</v>
      </c>
      <c r="B200" s="41"/>
      <c r="C200" s="41"/>
      <c r="D200" s="41"/>
      <c r="E200" s="70"/>
      <c r="F200" s="70"/>
      <c r="G200" s="43"/>
      <c r="H200" s="71"/>
      <c r="I200" s="72"/>
      <c r="J200" s="145" t="e">
        <f t="shared" ref="J200:J263" si="3">H200/I200</f>
        <v>#DIV/0!</v>
      </c>
      <c r="K200" s="42"/>
      <c r="L200" s="42"/>
      <c r="M200" s="41"/>
    </row>
    <row r="201" spans="1:13">
      <c r="A201" s="24">
        <v>194</v>
      </c>
      <c r="B201" s="41"/>
      <c r="C201" s="41"/>
      <c r="D201" s="41"/>
      <c r="E201" s="70"/>
      <c r="F201" s="70"/>
      <c r="G201" s="43"/>
      <c r="H201" s="71"/>
      <c r="I201" s="72"/>
      <c r="J201" s="145" t="e">
        <f t="shared" si="3"/>
        <v>#DIV/0!</v>
      </c>
      <c r="K201" s="42"/>
      <c r="L201" s="42"/>
      <c r="M201" s="41"/>
    </row>
    <row r="202" spans="1:13">
      <c r="A202" s="24">
        <v>195</v>
      </c>
      <c r="B202" s="41"/>
      <c r="C202" s="41"/>
      <c r="D202" s="41"/>
      <c r="E202" s="70"/>
      <c r="F202" s="70"/>
      <c r="G202" s="43"/>
      <c r="H202" s="71"/>
      <c r="I202" s="72"/>
      <c r="J202" s="158" t="e">
        <f t="shared" si="3"/>
        <v>#DIV/0!</v>
      </c>
      <c r="K202" s="42"/>
      <c r="L202" s="42"/>
      <c r="M202" s="41"/>
    </row>
    <row r="203" spans="1:13">
      <c r="A203" s="65">
        <v>196</v>
      </c>
      <c r="B203" s="41"/>
      <c r="C203" s="41"/>
      <c r="D203" s="41"/>
      <c r="E203" s="70"/>
      <c r="F203" s="70"/>
      <c r="G203" s="43"/>
      <c r="H203" s="71"/>
      <c r="I203" s="72"/>
      <c r="J203" s="158" t="e">
        <f t="shared" si="3"/>
        <v>#DIV/0!</v>
      </c>
      <c r="K203" s="42"/>
      <c r="L203" s="42"/>
      <c r="M203" s="41"/>
    </row>
    <row r="204" spans="1:13">
      <c r="A204" s="65">
        <v>197</v>
      </c>
      <c r="B204" s="41"/>
      <c r="C204" s="41"/>
      <c r="D204" s="41"/>
      <c r="E204" s="70"/>
      <c r="F204" s="70"/>
      <c r="G204" s="43"/>
      <c r="H204" s="71"/>
      <c r="I204" s="72"/>
      <c r="J204" s="145" t="e">
        <f t="shared" si="3"/>
        <v>#DIV/0!</v>
      </c>
      <c r="K204" s="42"/>
      <c r="L204" s="42"/>
      <c r="M204" s="41"/>
    </row>
    <row r="205" spans="1:13">
      <c r="A205" s="24">
        <v>198</v>
      </c>
      <c r="B205" s="41"/>
      <c r="C205" s="41"/>
      <c r="D205" s="41"/>
      <c r="E205" s="70"/>
      <c r="F205" s="70"/>
      <c r="G205" s="43"/>
      <c r="H205" s="71"/>
      <c r="I205" s="72"/>
      <c r="J205" s="158" t="e">
        <f t="shared" si="3"/>
        <v>#DIV/0!</v>
      </c>
      <c r="K205" s="42"/>
      <c r="L205" s="42"/>
      <c r="M205" s="41"/>
    </row>
    <row r="206" spans="1:13">
      <c r="A206" s="24">
        <v>199</v>
      </c>
      <c r="B206" s="41"/>
      <c r="C206" s="41"/>
      <c r="D206" s="41"/>
      <c r="E206" s="70"/>
      <c r="F206" s="70"/>
      <c r="G206" s="43"/>
      <c r="H206" s="71"/>
      <c r="I206" s="72"/>
      <c r="J206" s="158" t="e">
        <f t="shared" si="3"/>
        <v>#DIV/0!</v>
      </c>
      <c r="K206" s="42"/>
      <c r="L206" s="42"/>
      <c r="M206" s="41"/>
    </row>
    <row r="207" spans="1:13">
      <c r="A207" s="24">
        <v>200</v>
      </c>
      <c r="B207" s="41"/>
      <c r="C207" s="41"/>
      <c r="D207" s="41"/>
      <c r="E207" s="70"/>
      <c r="F207" s="70"/>
      <c r="G207" s="43"/>
      <c r="H207" s="71"/>
      <c r="I207" s="72"/>
      <c r="J207" s="145" t="e">
        <f t="shared" si="3"/>
        <v>#DIV/0!</v>
      </c>
      <c r="K207" s="42"/>
      <c r="L207" s="42"/>
      <c r="M207" s="41"/>
    </row>
    <row r="208" spans="1:13">
      <c r="A208" s="24">
        <v>201</v>
      </c>
      <c r="B208" s="41"/>
      <c r="C208" s="41"/>
      <c r="D208" s="41"/>
      <c r="E208" s="70"/>
      <c r="F208" s="70"/>
      <c r="G208" s="43"/>
      <c r="H208" s="71"/>
      <c r="I208" s="72"/>
      <c r="J208" s="145" t="e">
        <f t="shared" si="3"/>
        <v>#DIV/0!</v>
      </c>
      <c r="K208" s="42"/>
      <c r="L208" s="42"/>
      <c r="M208" s="41"/>
    </row>
    <row r="209" spans="1:13">
      <c r="A209" s="24">
        <v>202</v>
      </c>
      <c r="B209" s="41"/>
      <c r="C209" s="41"/>
      <c r="D209" s="41"/>
      <c r="E209" s="70"/>
      <c r="F209" s="70"/>
      <c r="G209" s="43"/>
      <c r="H209" s="71"/>
      <c r="I209" s="72"/>
      <c r="J209" s="145" t="e">
        <f t="shared" si="3"/>
        <v>#DIV/0!</v>
      </c>
      <c r="K209" s="42"/>
      <c r="L209" s="42"/>
      <c r="M209" s="41"/>
    </row>
    <row r="210" spans="1:13">
      <c r="A210" s="24">
        <v>203</v>
      </c>
      <c r="B210" s="41"/>
      <c r="C210" s="41"/>
      <c r="D210" s="41"/>
      <c r="E210" s="70"/>
      <c r="F210" s="70"/>
      <c r="G210" s="43"/>
      <c r="H210" s="71"/>
      <c r="I210" s="72"/>
      <c r="J210" s="145" t="e">
        <f t="shared" si="3"/>
        <v>#DIV/0!</v>
      </c>
      <c r="K210" s="42"/>
      <c r="L210" s="42"/>
      <c r="M210" s="41"/>
    </row>
    <row r="211" spans="1:13">
      <c r="A211" s="24">
        <v>204</v>
      </c>
      <c r="B211" s="41"/>
      <c r="C211" s="41"/>
      <c r="D211" s="41"/>
      <c r="E211" s="70"/>
      <c r="F211" s="70"/>
      <c r="G211" s="43"/>
      <c r="H211" s="71"/>
      <c r="I211" s="72"/>
      <c r="J211" s="158" t="e">
        <f t="shared" si="3"/>
        <v>#DIV/0!</v>
      </c>
      <c r="K211" s="42"/>
      <c r="L211" s="42"/>
      <c r="M211" s="41"/>
    </row>
    <row r="212" spans="1:13">
      <c r="A212" s="24">
        <v>205</v>
      </c>
      <c r="B212" s="41"/>
      <c r="C212" s="41"/>
      <c r="D212" s="41"/>
      <c r="E212" s="70"/>
      <c r="F212" s="70"/>
      <c r="G212" s="43"/>
      <c r="H212" s="71"/>
      <c r="I212" s="72"/>
      <c r="J212" s="158" t="e">
        <f t="shared" si="3"/>
        <v>#DIV/0!</v>
      </c>
      <c r="K212" s="42"/>
      <c r="L212" s="42"/>
      <c r="M212" s="41"/>
    </row>
    <row r="213" spans="1:13">
      <c r="A213" s="65">
        <v>206</v>
      </c>
      <c r="B213" s="41"/>
      <c r="C213" s="41"/>
      <c r="D213" s="41"/>
      <c r="E213" s="70"/>
      <c r="F213" s="70"/>
      <c r="G213" s="43"/>
      <c r="H213" s="71"/>
      <c r="I213" s="72"/>
      <c r="J213" s="145" t="e">
        <f t="shared" si="3"/>
        <v>#DIV/0!</v>
      </c>
      <c r="K213" s="42"/>
      <c r="L213" s="42"/>
      <c r="M213" s="41"/>
    </row>
    <row r="214" spans="1:13">
      <c r="A214" s="65">
        <v>207</v>
      </c>
      <c r="B214" s="41"/>
      <c r="C214" s="41"/>
      <c r="D214" s="41"/>
      <c r="E214" s="70"/>
      <c r="F214" s="70"/>
      <c r="G214" s="43"/>
      <c r="H214" s="71"/>
      <c r="I214" s="72"/>
      <c r="J214" s="158" t="e">
        <f t="shared" si="3"/>
        <v>#DIV/0!</v>
      </c>
      <c r="K214" s="42"/>
      <c r="L214" s="42"/>
      <c r="M214" s="41"/>
    </row>
    <row r="215" spans="1:13">
      <c r="A215" s="24">
        <v>208</v>
      </c>
      <c r="B215" s="41"/>
      <c r="C215" s="41"/>
      <c r="D215" s="41"/>
      <c r="E215" s="70"/>
      <c r="F215" s="70"/>
      <c r="G215" s="43"/>
      <c r="H215" s="71"/>
      <c r="I215" s="72"/>
      <c r="J215" s="158" t="e">
        <f t="shared" si="3"/>
        <v>#DIV/0!</v>
      </c>
      <c r="K215" s="42"/>
      <c r="L215" s="42"/>
      <c r="M215" s="41"/>
    </row>
    <row r="216" spans="1:13">
      <c r="A216" s="24">
        <v>209</v>
      </c>
      <c r="B216" s="41"/>
      <c r="C216" s="41"/>
      <c r="D216" s="41"/>
      <c r="E216" s="70"/>
      <c r="F216" s="70"/>
      <c r="G216" s="43"/>
      <c r="H216" s="71"/>
      <c r="I216" s="72"/>
      <c r="J216" s="145" t="e">
        <f t="shared" si="3"/>
        <v>#DIV/0!</v>
      </c>
      <c r="K216" s="42"/>
      <c r="L216" s="42"/>
      <c r="M216" s="41"/>
    </row>
    <row r="217" spans="1:13">
      <c r="A217" s="24">
        <v>210</v>
      </c>
      <c r="B217" s="41"/>
      <c r="C217" s="41"/>
      <c r="D217" s="41"/>
      <c r="E217" s="70"/>
      <c r="F217" s="70"/>
      <c r="G217" s="43"/>
      <c r="H217" s="71"/>
      <c r="I217" s="72"/>
      <c r="J217" s="145" t="e">
        <f t="shared" si="3"/>
        <v>#DIV/0!</v>
      </c>
      <c r="K217" s="42"/>
      <c r="L217" s="42"/>
      <c r="M217" s="41"/>
    </row>
    <row r="218" spans="1:13">
      <c r="A218" s="24">
        <v>211</v>
      </c>
      <c r="B218" s="41"/>
      <c r="C218" s="41"/>
      <c r="D218" s="41"/>
      <c r="E218" s="70"/>
      <c r="F218" s="70"/>
      <c r="G218" s="43"/>
      <c r="H218" s="71"/>
      <c r="I218" s="72"/>
      <c r="J218" s="145" t="e">
        <f t="shared" si="3"/>
        <v>#DIV/0!</v>
      </c>
      <c r="K218" s="42"/>
      <c r="L218" s="42"/>
      <c r="M218" s="41"/>
    </row>
    <row r="219" spans="1:13">
      <c r="A219" s="24">
        <v>212</v>
      </c>
      <c r="B219" s="41"/>
      <c r="C219" s="41"/>
      <c r="D219" s="41"/>
      <c r="E219" s="70"/>
      <c r="F219" s="70"/>
      <c r="G219" s="43"/>
      <c r="H219" s="71"/>
      <c r="I219" s="72"/>
      <c r="J219" s="145" t="e">
        <f t="shared" si="3"/>
        <v>#DIV/0!</v>
      </c>
      <c r="K219" s="42"/>
      <c r="L219" s="42"/>
      <c r="M219" s="41"/>
    </row>
    <row r="220" spans="1:13">
      <c r="A220" s="24">
        <v>213</v>
      </c>
      <c r="B220" s="41"/>
      <c r="C220" s="41"/>
      <c r="D220" s="41"/>
      <c r="E220" s="70"/>
      <c r="F220" s="70"/>
      <c r="G220" s="43"/>
      <c r="H220" s="71"/>
      <c r="I220" s="72"/>
      <c r="J220" s="158" t="e">
        <f t="shared" si="3"/>
        <v>#DIV/0!</v>
      </c>
      <c r="K220" s="42"/>
      <c r="L220" s="42"/>
      <c r="M220" s="41"/>
    </row>
    <row r="221" spans="1:13">
      <c r="A221" s="24">
        <v>214</v>
      </c>
      <c r="B221" s="41"/>
      <c r="C221" s="41"/>
      <c r="D221" s="41"/>
      <c r="E221" s="70"/>
      <c r="F221" s="70"/>
      <c r="G221" s="43"/>
      <c r="H221" s="71"/>
      <c r="I221" s="72"/>
      <c r="J221" s="158" t="e">
        <f t="shared" si="3"/>
        <v>#DIV/0!</v>
      </c>
      <c r="K221" s="42"/>
      <c r="L221" s="42"/>
      <c r="M221" s="41"/>
    </row>
    <row r="222" spans="1:13">
      <c r="A222" s="24">
        <v>215</v>
      </c>
      <c r="B222" s="41"/>
      <c r="C222" s="41"/>
      <c r="D222" s="41"/>
      <c r="E222" s="70"/>
      <c r="F222" s="70"/>
      <c r="G222" s="43"/>
      <c r="H222" s="71"/>
      <c r="I222" s="72"/>
      <c r="J222" s="145" t="e">
        <f t="shared" si="3"/>
        <v>#DIV/0!</v>
      </c>
      <c r="K222" s="42"/>
      <c r="L222" s="42"/>
      <c r="M222" s="41"/>
    </row>
    <row r="223" spans="1:13">
      <c r="A223" s="65">
        <v>216</v>
      </c>
      <c r="B223" s="41"/>
      <c r="C223" s="41"/>
      <c r="D223" s="41"/>
      <c r="E223" s="70"/>
      <c r="F223" s="70"/>
      <c r="G223" s="43"/>
      <c r="H223" s="71"/>
      <c r="I223" s="72"/>
      <c r="J223" s="158" t="e">
        <f t="shared" si="3"/>
        <v>#DIV/0!</v>
      </c>
      <c r="K223" s="42"/>
      <c r="L223" s="42"/>
      <c r="M223" s="41"/>
    </row>
    <row r="224" spans="1:13">
      <c r="A224" s="65">
        <v>217</v>
      </c>
      <c r="B224" s="41"/>
      <c r="C224" s="41"/>
      <c r="D224" s="41"/>
      <c r="E224" s="70"/>
      <c r="F224" s="70"/>
      <c r="G224" s="43"/>
      <c r="H224" s="71"/>
      <c r="I224" s="72"/>
      <c r="J224" s="158" t="e">
        <f t="shared" si="3"/>
        <v>#DIV/0!</v>
      </c>
      <c r="K224" s="42"/>
      <c r="L224" s="42"/>
      <c r="M224" s="41"/>
    </row>
    <row r="225" spans="1:13">
      <c r="A225" s="24">
        <v>218</v>
      </c>
      <c r="B225" s="41"/>
      <c r="C225" s="41"/>
      <c r="D225" s="41"/>
      <c r="E225" s="70"/>
      <c r="F225" s="70"/>
      <c r="G225" s="43"/>
      <c r="H225" s="71"/>
      <c r="I225" s="72"/>
      <c r="J225" s="145" t="e">
        <f t="shared" si="3"/>
        <v>#DIV/0!</v>
      </c>
      <c r="K225" s="42"/>
      <c r="L225" s="42"/>
      <c r="M225" s="41"/>
    </row>
    <row r="226" spans="1:13">
      <c r="A226" s="24">
        <v>219</v>
      </c>
      <c r="B226" s="41"/>
      <c r="C226" s="41"/>
      <c r="D226" s="41"/>
      <c r="E226" s="70"/>
      <c r="F226" s="70"/>
      <c r="G226" s="43"/>
      <c r="H226" s="71"/>
      <c r="I226" s="72"/>
      <c r="J226" s="145" t="e">
        <f t="shared" si="3"/>
        <v>#DIV/0!</v>
      </c>
      <c r="K226" s="42"/>
      <c r="L226" s="42"/>
      <c r="M226" s="41"/>
    </row>
    <row r="227" spans="1:13">
      <c r="A227" s="24">
        <v>220</v>
      </c>
      <c r="B227" s="41"/>
      <c r="C227" s="41"/>
      <c r="D227" s="41"/>
      <c r="E227" s="70"/>
      <c r="F227" s="70"/>
      <c r="G227" s="43"/>
      <c r="H227" s="71"/>
      <c r="I227" s="72"/>
      <c r="J227" s="145" t="e">
        <f t="shared" si="3"/>
        <v>#DIV/0!</v>
      </c>
      <c r="K227" s="42"/>
      <c r="L227" s="42"/>
      <c r="M227" s="41"/>
    </row>
    <row r="228" spans="1:13">
      <c r="A228" s="24">
        <v>221</v>
      </c>
      <c r="B228" s="41"/>
      <c r="C228" s="41"/>
      <c r="D228" s="41"/>
      <c r="E228" s="70"/>
      <c r="F228" s="70"/>
      <c r="G228" s="43"/>
      <c r="H228" s="71"/>
      <c r="I228" s="72"/>
      <c r="J228" s="145" t="e">
        <f t="shared" si="3"/>
        <v>#DIV/0!</v>
      </c>
      <c r="K228" s="42"/>
      <c r="L228" s="42"/>
      <c r="M228" s="41"/>
    </row>
    <row r="229" spans="1:13">
      <c r="A229" s="24">
        <v>222</v>
      </c>
      <c r="B229" s="41"/>
      <c r="C229" s="41"/>
      <c r="D229" s="41"/>
      <c r="E229" s="70"/>
      <c r="F229" s="70"/>
      <c r="G229" s="43"/>
      <c r="H229" s="71"/>
      <c r="I229" s="72"/>
      <c r="J229" s="158" t="e">
        <f t="shared" si="3"/>
        <v>#DIV/0!</v>
      </c>
      <c r="K229" s="42"/>
      <c r="L229" s="42"/>
      <c r="M229" s="41"/>
    </row>
    <row r="230" spans="1:13">
      <c r="A230" s="24">
        <v>223</v>
      </c>
      <c r="B230" s="41"/>
      <c r="C230" s="41"/>
      <c r="D230" s="41"/>
      <c r="E230" s="70"/>
      <c r="F230" s="70"/>
      <c r="G230" s="43"/>
      <c r="H230" s="71"/>
      <c r="I230" s="72"/>
      <c r="J230" s="158" t="e">
        <f t="shared" si="3"/>
        <v>#DIV/0!</v>
      </c>
      <c r="K230" s="42"/>
      <c r="L230" s="42"/>
      <c r="M230" s="41"/>
    </row>
    <row r="231" spans="1:13">
      <c r="A231" s="24">
        <v>224</v>
      </c>
      <c r="B231" s="41"/>
      <c r="C231" s="41"/>
      <c r="D231" s="41"/>
      <c r="E231" s="70"/>
      <c r="F231" s="70"/>
      <c r="G231" s="43"/>
      <c r="H231" s="71"/>
      <c r="I231" s="72"/>
      <c r="J231" s="145" t="e">
        <f t="shared" si="3"/>
        <v>#DIV/0!</v>
      </c>
      <c r="K231" s="42"/>
      <c r="L231" s="42"/>
      <c r="M231" s="41"/>
    </row>
    <row r="232" spans="1:13">
      <c r="A232" s="24">
        <v>225</v>
      </c>
      <c r="B232" s="41"/>
      <c r="C232" s="41"/>
      <c r="D232" s="41"/>
      <c r="E232" s="70"/>
      <c r="F232" s="70"/>
      <c r="G232" s="43"/>
      <c r="H232" s="71"/>
      <c r="I232" s="72"/>
      <c r="J232" s="158" t="e">
        <f t="shared" si="3"/>
        <v>#DIV/0!</v>
      </c>
      <c r="K232" s="42"/>
      <c r="L232" s="42"/>
      <c r="M232" s="41"/>
    </row>
    <row r="233" spans="1:13">
      <c r="A233" s="65">
        <v>226</v>
      </c>
      <c r="B233" s="41"/>
      <c r="C233" s="41"/>
      <c r="D233" s="41"/>
      <c r="E233" s="70"/>
      <c r="F233" s="70"/>
      <c r="G233" s="43"/>
      <c r="H233" s="71"/>
      <c r="I233" s="72"/>
      <c r="J233" s="158" t="e">
        <f t="shared" si="3"/>
        <v>#DIV/0!</v>
      </c>
      <c r="K233" s="42"/>
      <c r="L233" s="42"/>
      <c r="M233" s="41"/>
    </row>
    <row r="234" spans="1:13">
      <c r="A234" s="65">
        <v>227</v>
      </c>
      <c r="B234" s="41"/>
      <c r="C234" s="41"/>
      <c r="D234" s="41"/>
      <c r="E234" s="70"/>
      <c r="F234" s="70"/>
      <c r="G234" s="43"/>
      <c r="H234" s="71"/>
      <c r="I234" s="72"/>
      <c r="J234" s="145" t="e">
        <f t="shared" si="3"/>
        <v>#DIV/0!</v>
      </c>
      <c r="K234" s="42"/>
      <c r="L234" s="42"/>
      <c r="M234" s="41"/>
    </row>
    <row r="235" spans="1:13">
      <c r="A235" s="24">
        <v>228</v>
      </c>
      <c r="B235" s="41"/>
      <c r="C235" s="41"/>
      <c r="D235" s="41"/>
      <c r="E235" s="70"/>
      <c r="F235" s="70"/>
      <c r="G235" s="43"/>
      <c r="H235" s="71"/>
      <c r="I235" s="72"/>
      <c r="J235" s="145" t="e">
        <f t="shared" si="3"/>
        <v>#DIV/0!</v>
      </c>
      <c r="K235" s="42"/>
      <c r="L235" s="42"/>
      <c r="M235" s="41"/>
    </row>
    <row r="236" spans="1:13">
      <c r="A236" s="24">
        <v>229</v>
      </c>
      <c r="B236" s="41"/>
      <c r="C236" s="41"/>
      <c r="D236" s="41"/>
      <c r="E236" s="70"/>
      <c r="F236" s="70"/>
      <c r="G236" s="43"/>
      <c r="H236" s="71"/>
      <c r="I236" s="72"/>
      <c r="J236" s="145" t="e">
        <f t="shared" si="3"/>
        <v>#DIV/0!</v>
      </c>
      <c r="K236" s="42"/>
      <c r="L236" s="42"/>
      <c r="M236" s="41"/>
    </row>
    <row r="237" spans="1:13">
      <c r="A237" s="24">
        <v>230</v>
      </c>
      <c r="B237" s="41"/>
      <c r="C237" s="41"/>
      <c r="D237" s="41"/>
      <c r="E237" s="70"/>
      <c r="F237" s="70"/>
      <c r="G237" s="43"/>
      <c r="H237" s="71"/>
      <c r="I237" s="72"/>
      <c r="J237" s="145" t="e">
        <f t="shared" si="3"/>
        <v>#DIV/0!</v>
      </c>
      <c r="K237" s="42"/>
      <c r="L237" s="42"/>
      <c r="M237" s="41"/>
    </row>
    <row r="238" spans="1:13">
      <c r="A238" s="24">
        <v>231</v>
      </c>
      <c r="B238" s="41"/>
      <c r="C238" s="41"/>
      <c r="D238" s="41"/>
      <c r="E238" s="70"/>
      <c r="F238" s="70"/>
      <c r="G238" s="43"/>
      <c r="H238" s="71"/>
      <c r="I238" s="72"/>
      <c r="J238" s="158" t="e">
        <f t="shared" si="3"/>
        <v>#DIV/0!</v>
      </c>
      <c r="K238" s="42"/>
      <c r="L238" s="42"/>
      <c r="M238" s="41"/>
    </row>
    <row r="239" spans="1:13">
      <c r="A239" s="24">
        <v>232</v>
      </c>
      <c r="B239" s="41"/>
      <c r="C239" s="41"/>
      <c r="D239" s="41"/>
      <c r="E239" s="70"/>
      <c r="F239" s="70"/>
      <c r="G239" s="43"/>
      <c r="H239" s="71"/>
      <c r="I239" s="72"/>
      <c r="J239" s="158" t="e">
        <f t="shared" si="3"/>
        <v>#DIV/0!</v>
      </c>
      <c r="K239" s="42"/>
      <c r="L239" s="42"/>
      <c r="M239" s="41"/>
    </row>
    <row r="240" spans="1:13">
      <c r="A240" s="24">
        <v>233</v>
      </c>
      <c r="B240" s="41"/>
      <c r="C240" s="41"/>
      <c r="D240" s="41"/>
      <c r="E240" s="70"/>
      <c r="F240" s="70"/>
      <c r="G240" s="43"/>
      <c r="H240" s="71"/>
      <c r="I240" s="72"/>
      <c r="J240" s="145" t="e">
        <f t="shared" si="3"/>
        <v>#DIV/0!</v>
      </c>
      <c r="K240" s="42"/>
      <c r="L240" s="42"/>
      <c r="M240" s="41"/>
    </row>
    <row r="241" spans="1:13">
      <c r="A241" s="24">
        <v>234</v>
      </c>
      <c r="B241" s="41"/>
      <c r="C241" s="41"/>
      <c r="D241" s="41"/>
      <c r="E241" s="70"/>
      <c r="F241" s="70"/>
      <c r="G241" s="43"/>
      <c r="H241" s="71"/>
      <c r="I241" s="72"/>
      <c r="J241" s="158" t="e">
        <f t="shared" si="3"/>
        <v>#DIV/0!</v>
      </c>
      <c r="K241" s="42"/>
      <c r="L241" s="42"/>
      <c r="M241" s="41"/>
    </row>
    <row r="242" spans="1:13">
      <c r="A242" s="24">
        <v>235</v>
      </c>
      <c r="B242" s="41"/>
      <c r="C242" s="41"/>
      <c r="D242" s="41"/>
      <c r="E242" s="70"/>
      <c r="F242" s="70"/>
      <c r="G242" s="43"/>
      <c r="H242" s="71"/>
      <c r="I242" s="72"/>
      <c r="J242" s="158" t="e">
        <f t="shared" si="3"/>
        <v>#DIV/0!</v>
      </c>
      <c r="K242" s="42"/>
      <c r="L242" s="42"/>
      <c r="M242" s="41"/>
    </row>
    <row r="243" spans="1:13">
      <c r="A243" s="65">
        <v>236</v>
      </c>
      <c r="B243" s="41"/>
      <c r="C243" s="41"/>
      <c r="D243" s="41"/>
      <c r="E243" s="70"/>
      <c r="F243" s="70"/>
      <c r="G243" s="43"/>
      <c r="H243" s="71"/>
      <c r="I243" s="72"/>
      <c r="J243" s="145" t="e">
        <f t="shared" si="3"/>
        <v>#DIV/0!</v>
      </c>
      <c r="K243" s="42"/>
      <c r="L243" s="42"/>
      <c r="M243" s="41"/>
    </row>
    <row r="244" spans="1:13">
      <c r="A244" s="65">
        <v>237</v>
      </c>
      <c r="B244" s="41"/>
      <c r="C244" s="41"/>
      <c r="D244" s="41"/>
      <c r="E244" s="70"/>
      <c r="F244" s="70"/>
      <c r="G244" s="43"/>
      <c r="H244" s="71"/>
      <c r="I244" s="72"/>
      <c r="J244" s="145" t="e">
        <f t="shared" si="3"/>
        <v>#DIV/0!</v>
      </c>
      <c r="K244" s="42"/>
      <c r="L244" s="42"/>
      <c r="M244" s="41"/>
    </row>
    <row r="245" spans="1:13">
      <c r="A245" s="24">
        <v>238</v>
      </c>
      <c r="B245" s="41"/>
      <c r="C245" s="41"/>
      <c r="D245" s="41"/>
      <c r="E245" s="70"/>
      <c r="F245" s="70"/>
      <c r="G245" s="43"/>
      <c r="H245" s="71"/>
      <c r="I245" s="72"/>
      <c r="J245" s="145" t="e">
        <f t="shared" si="3"/>
        <v>#DIV/0!</v>
      </c>
      <c r="K245" s="42"/>
      <c r="L245" s="42"/>
      <c r="M245" s="41"/>
    </row>
    <row r="246" spans="1:13">
      <c r="A246" s="24">
        <v>239</v>
      </c>
      <c r="B246" s="41"/>
      <c r="C246" s="41"/>
      <c r="D246" s="41"/>
      <c r="E246" s="70"/>
      <c r="F246" s="70"/>
      <c r="G246" s="43"/>
      <c r="H246" s="71"/>
      <c r="I246" s="72"/>
      <c r="J246" s="145" t="e">
        <f t="shared" si="3"/>
        <v>#DIV/0!</v>
      </c>
      <c r="K246" s="42"/>
      <c r="L246" s="42"/>
      <c r="M246" s="41"/>
    </row>
    <row r="247" spans="1:13">
      <c r="A247" s="24">
        <v>240</v>
      </c>
      <c r="B247" s="41"/>
      <c r="C247" s="41"/>
      <c r="D247" s="41"/>
      <c r="E247" s="70"/>
      <c r="F247" s="70"/>
      <c r="G247" s="43"/>
      <c r="H247" s="71"/>
      <c r="I247" s="72"/>
      <c r="J247" s="158" t="e">
        <f t="shared" si="3"/>
        <v>#DIV/0!</v>
      </c>
      <c r="K247" s="42"/>
      <c r="L247" s="42"/>
      <c r="M247" s="41"/>
    </row>
    <row r="248" spans="1:13">
      <c r="A248" s="24">
        <v>241</v>
      </c>
      <c r="B248" s="41"/>
      <c r="C248" s="41"/>
      <c r="D248" s="41"/>
      <c r="E248" s="70"/>
      <c r="F248" s="70"/>
      <c r="G248" s="43"/>
      <c r="H248" s="71"/>
      <c r="I248" s="72"/>
      <c r="J248" s="158" t="e">
        <f t="shared" si="3"/>
        <v>#DIV/0!</v>
      </c>
      <c r="K248" s="42"/>
      <c r="L248" s="42"/>
      <c r="M248" s="41"/>
    </row>
    <row r="249" spans="1:13">
      <c r="A249" s="24">
        <v>242</v>
      </c>
      <c r="B249" s="41"/>
      <c r="C249" s="41"/>
      <c r="D249" s="41"/>
      <c r="E249" s="70"/>
      <c r="F249" s="70"/>
      <c r="G249" s="43"/>
      <c r="H249" s="71"/>
      <c r="I249" s="72"/>
      <c r="J249" s="145" t="e">
        <f t="shared" si="3"/>
        <v>#DIV/0!</v>
      </c>
      <c r="K249" s="42"/>
      <c r="L249" s="42"/>
      <c r="M249" s="41"/>
    </row>
    <row r="250" spans="1:13">
      <c r="A250" s="24">
        <v>243</v>
      </c>
      <c r="B250" s="41"/>
      <c r="C250" s="41"/>
      <c r="D250" s="41"/>
      <c r="E250" s="70"/>
      <c r="F250" s="70"/>
      <c r="G250" s="43"/>
      <c r="H250" s="71"/>
      <c r="I250" s="72"/>
      <c r="J250" s="158" t="e">
        <f t="shared" si="3"/>
        <v>#DIV/0!</v>
      </c>
      <c r="K250" s="42"/>
      <c r="L250" s="42"/>
      <c r="M250" s="41"/>
    </row>
    <row r="251" spans="1:13">
      <c r="A251" s="24">
        <v>244</v>
      </c>
      <c r="B251" s="41"/>
      <c r="C251" s="41"/>
      <c r="D251" s="41"/>
      <c r="E251" s="70"/>
      <c r="F251" s="70"/>
      <c r="G251" s="43"/>
      <c r="H251" s="71"/>
      <c r="I251" s="72"/>
      <c r="J251" s="158" t="e">
        <f t="shared" si="3"/>
        <v>#DIV/0!</v>
      </c>
      <c r="K251" s="42"/>
      <c r="L251" s="42"/>
      <c r="M251" s="41"/>
    </row>
    <row r="252" spans="1:13">
      <c r="A252" s="24">
        <v>245</v>
      </c>
      <c r="B252" s="41"/>
      <c r="C252" s="41"/>
      <c r="D252" s="41"/>
      <c r="E252" s="70"/>
      <c r="F252" s="70"/>
      <c r="G252" s="43"/>
      <c r="H252" s="71"/>
      <c r="I252" s="72"/>
      <c r="J252" s="145" t="e">
        <f t="shared" si="3"/>
        <v>#DIV/0!</v>
      </c>
      <c r="K252" s="42"/>
      <c r="L252" s="42"/>
      <c r="M252" s="41"/>
    </row>
    <row r="253" spans="1:13">
      <c r="A253" s="65">
        <v>246</v>
      </c>
      <c r="B253" s="41"/>
      <c r="C253" s="41"/>
      <c r="D253" s="41"/>
      <c r="E253" s="70"/>
      <c r="F253" s="70"/>
      <c r="G253" s="43"/>
      <c r="H253" s="71"/>
      <c r="I253" s="72"/>
      <c r="J253" s="145" t="e">
        <f t="shared" si="3"/>
        <v>#DIV/0!</v>
      </c>
      <c r="K253" s="42"/>
      <c r="L253" s="42"/>
      <c r="M253" s="41"/>
    </row>
    <row r="254" spans="1:13">
      <c r="A254" s="65">
        <v>247</v>
      </c>
      <c r="B254" s="41"/>
      <c r="C254" s="41"/>
      <c r="D254" s="41"/>
      <c r="E254" s="70"/>
      <c r="F254" s="70"/>
      <c r="G254" s="43"/>
      <c r="H254" s="71"/>
      <c r="I254" s="72"/>
      <c r="J254" s="145" t="e">
        <f t="shared" si="3"/>
        <v>#DIV/0!</v>
      </c>
      <c r="K254" s="42"/>
      <c r="L254" s="42"/>
      <c r="M254" s="41"/>
    </row>
    <row r="255" spans="1:13">
      <c r="A255" s="24">
        <v>248</v>
      </c>
      <c r="B255" s="41"/>
      <c r="C255" s="41"/>
      <c r="D255" s="41"/>
      <c r="E255" s="70"/>
      <c r="F255" s="70"/>
      <c r="G255" s="43"/>
      <c r="H255" s="71"/>
      <c r="I255" s="72"/>
      <c r="J255" s="145" t="e">
        <f t="shared" si="3"/>
        <v>#DIV/0!</v>
      </c>
      <c r="K255" s="42"/>
      <c r="L255" s="42"/>
      <c r="M255" s="41"/>
    </row>
    <row r="256" spans="1:13">
      <c r="A256" s="24">
        <v>249</v>
      </c>
      <c r="B256" s="41"/>
      <c r="C256" s="41"/>
      <c r="D256" s="41"/>
      <c r="E256" s="70"/>
      <c r="F256" s="70"/>
      <c r="G256" s="43"/>
      <c r="H256" s="71"/>
      <c r="I256" s="72"/>
      <c r="J256" s="158" t="e">
        <f t="shared" si="3"/>
        <v>#DIV/0!</v>
      </c>
      <c r="K256" s="42"/>
      <c r="L256" s="42"/>
      <c r="M256" s="41"/>
    </row>
    <row r="257" spans="1:13">
      <c r="A257" s="24">
        <v>250</v>
      </c>
      <c r="B257" s="41"/>
      <c r="C257" s="41"/>
      <c r="D257" s="41"/>
      <c r="E257" s="70"/>
      <c r="F257" s="70"/>
      <c r="G257" s="43"/>
      <c r="H257" s="71"/>
      <c r="I257" s="72"/>
      <c r="J257" s="158" t="e">
        <f t="shared" si="3"/>
        <v>#DIV/0!</v>
      </c>
      <c r="K257" s="42"/>
      <c r="L257" s="42"/>
      <c r="M257" s="41"/>
    </row>
    <row r="258" spans="1:13">
      <c r="A258" s="24">
        <v>251</v>
      </c>
      <c r="B258" s="41"/>
      <c r="C258" s="41"/>
      <c r="D258" s="41"/>
      <c r="E258" s="70"/>
      <c r="F258" s="70"/>
      <c r="G258" s="43"/>
      <c r="H258" s="71"/>
      <c r="I258" s="72"/>
      <c r="J258" s="145" t="e">
        <f t="shared" si="3"/>
        <v>#DIV/0!</v>
      </c>
      <c r="K258" s="42"/>
      <c r="L258" s="42"/>
      <c r="M258" s="41"/>
    </row>
    <row r="259" spans="1:13">
      <c r="A259" s="24">
        <v>252</v>
      </c>
      <c r="B259" s="41"/>
      <c r="C259" s="41"/>
      <c r="D259" s="41"/>
      <c r="E259" s="70"/>
      <c r="F259" s="70"/>
      <c r="G259" s="43"/>
      <c r="H259" s="71"/>
      <c r="I259" s="72"/>
      <c r="J259" s="158" t="e">
        <f t="shared" si="3"/>
        <v>#DIV/0!</v>
      </c>
      <c r="K259" s="42"/>
      <c r="L259" s="42"/>
      <c r="M259" s="41"/>
    </row>
    <row r="260" spans="1:13">
      <c r="A260" s="24">
        <v>253</v>
      </c>
      <c r="B260" s="41"/>
      <c r="C260" s="41"/>
      <c r="D260" s="41"/>
      <c r="E260" s="70"/>
      <c r="F260" s="70"/>
      <c r="G260" s="43"/>
      <c r="H260" s="71"/>
      <c r="I260" s="72"/>
      <c r="J260" s="158" t="e">
        <f t="shared" si="3"/>
        <v>#DIV/0!</v>
      </c>
      <c r="K260" s="42"/>
      <c r="L260" s="42"/>
      <c r="M260" s="41"/>
    </row>
    <row r="261" spans="1:13">
      <c r="A261" s="24">
        <v>254</v>
      </c>
      <c r="B261" s="41"/>
      <c r="C261" s="41"/>
      <c r="D261" s="41"/>
      <c r="E261" s="70"/>
      <c r="F261" s="70"/>
      <c r="G261" s="43"/>
      <c r="H261" s="71"/>
      <c r="I261" s="72"/>
      <c r="J261" s="145" t="e">
        <f t="shared" si="3"/>
        <v>#DIV/0!</v>
      </c>
      <c r="K261" s="42"/>
      <c r="L261" s="42"/>
      <c r="M261" s="41"/>
    </row>
    <row r="262" spans="1:13">
      <c r="A262" s="24">
        <v>255</v>
      </c>
      <c r="B262" s="41"/>
      <c r="C262" s="41"/>
      <c r="D262" s="41"/>
      <c r="E262" s="70"/>
      <c r="F262" s="70"/>
      <c r="G262" s="43"/>
      <c r="H262" s="71"/>
      <c r="I262" s="72"/>
      <c r="J262" s="145" t="e">
        <f t="shared" si="3"/>
        <v>#DIV/0!</v>
      </c>
      <c r="K262" s="42"/>
      <c r="L262" s="42"/>
      <c r="M262" s="41"/>
    </row>
    <row r="263" spans="1:13">
      <c r="A263" s="65">
        <v>256</v>
      </c>
      <c r="B263" s="41"/>
      <c r="C263" s="41"/>
      <c r="D263" s="41"/>
      <c r="E263" s="70"/>
      <c r="F263" s="70"/>
      <c r="G263" s="43"/>
      <c r="H263" s="71"/>
      <c r="I263" s="72"/>
      <c r="J263" s="145" t="e">
        <f t="shared" si="3"/>
        <v>#DIV/0!</v>
      </c>
      <c r="K263" s="42"/>
      <c r="L263" s="42"/>
      <c r="M263" s="41"/>
    </row>
    <row r="264" spans="1:13">
      <c r="A264" s="65">
        <v>257</v>
      </c>
      <c r="B264" s="41"/>
      <c r="C264" s="41"/>
      <c r="D264" s="41"/>
      <c r="E264" s="70"/>
      <c r="F264" s="70"/>
      <c r="G264" s="43"/>
      <c r="H264" s="71"/>
      <c r="I264" s="72"/>
      <c r="J264" s="145" t="e">
        <f t="shared" ref="J264:J327" si="4">H264/I264</f>
        <v>#DIV/0!</v>
      </c>
      <c r="K264" s="42"/>
      <c r="L264" s="42"/>
      <c r="M264" s="41"/>
    </row>
    <row r="265" spans="1:13">
      <c r="A265" s="24">
        <v>258</v>
      </c>
      <c r="B265" s="41"/>
      <c r="C265" s="41"/>
      <c r="D265" s="41"/>
      <c r="E265" s="70"/>
      <c r="F265" s="70"/>
      <c r="G265" s="43"/>
      <c r="H265" s="71"/>
      <c r="I265" s="72"/>
      <c r="J265" s="158" t="e">
        <f t="shared" si="4"/>
        <v>#DIV/0!</v>
      </c>
      <c r="K265" s="42"/>
      <c r="L265" s="42"/>
      <c r="M265" s="41"/>
    </row>
    <row r="266" spans="1:13">
      <c r="A266" s="24">
        <v>259</v>
      </c>
      <c r="B266" s="41"/>
      <c r="C266" s="41"/>
      <c r="D266" s="41"/>
      <c r="E266" s="70"/>
      <c r="F266" s="70"/>
      <c r="G266" s="43"/>
      <c r="H266" s="71"/>
      <c r="I266" s="72"/>
      <c r="J266" s="158" t="e">
        <f t="shared" si="4"/>
        <v>#DIV/0!</v>
      </c>
      <c r="K266" s="42"/>
      <c r="L266" s="42"/>
      <c r="M266" s="41"/>
    </row>
    <row r="267" spans="1:13">
      <c r="A267" s="24">
        <v>260</v>
      </c>
      <c r="B267" s="41"/>
      <c r="C267" s="41"/>
      <c r="D267" s="41"/>
      <c r="E267" s="70"/>
      <c r="F267" s="70"/>
      <c r="G267" s="43"/>
      <c r="H267" s="71"/>
      <c r="I267" s="72"/>
      <c r="J267" s="145" t="e">
        <f t="shared" si="4"/>
        <v>#DIV/0!</v>
      </c>
      <c r="K267" s="42"/>
      <c r="L267" s="42"/>
      <c r="M267" s="41"/>
    </row>
    <row r="268" spans="1:13">
      <c r="A268" s="24">
        <v>261</v>
      </c>
      <c r="B268" s="41"/>
      <c r="C268" s="41"/>
      <c r="D268" s="41"/>
      <c r="E268" s="70"/>
      <c r="F268" s="70"/>
      <c r="G268" s="43"/>
      <c r="H268" s="71"/>
      <c r="I268" s="72"/>
      <c r="J268" s="158" t="e">
        <f t="shared" si="4"/>
        <v>#DIV/0!</v>
      </c>
      <c r="K268" s="42"/>
      <c r="L268" s="42"/>
      <c r="M268" s="41"/>
    </row>
    <row r="269" spans="1:13">
      <c r="A269" s="24">
        <v>262</v>
      </c>
      <c r="B269" s="41"/>
      <c r="C269" s="41"/>
      <c r="D269" s="41"/>
      <c r="E269" s="70"/>
      <c r="F269" s="70"/>
      <c r="G269" s="43"/>
      <c r="H269" s="71"/>
      <c r="I269" s="72"/>
      <c r="J269" s="158" t="e">
        <f t="shared" si="4"/>
        <v>#DIV/0!</v>
      </c>
      <c r="K269" s="42"/>
      <c r="L269" s="42"/>
      <c r="M269" s="41"/>
    </row>
    <row r="270" spans="1:13">
      <c r="A270" s="24">
        <v>263</v>
      </c>
      <c r="B270" s="41"/>
      <c r="C270" s="41"/>
      <c r="D270" s="41"/>
      <c r="E270" s="70"/>
      <c r="F270" s="70"/>
      <c r="G270" s="43"/>
      <c r="H270" s="71"/>
      <c r="I270" s="72"/>
      <c r="J270" s="145" t="e">
        <f t="shared" si="4"/>
        <v>#DIV/0!</v>
      </c>
      <c r="K270" s="42"/>
      <c r="L270" s="42"/>
      <c r="M270" s="41"/>
    </row>
    <row r="271" spans="1:13">
      <c r="A271" s="24">
        <v>264</v>
      </c>
      <c r="B271" s="41"/>
      <c r="C271" s="41"/>
      <c r="D271" s="41"/>
      <c r="E271" s="70"/>
      <c r="F271" s="70"/>
      <c r="G271" s="43"/>
      <c r="H271" s="71"/>
      <c r="I271" s="72"/>
      <c r="J271" s="145" t="e">
        <f t="shared" si="4"/>
        <v>#DIV/0!</v>
      </c>
      <c r="K271" s="42"/>
      <c r="L271" s="42"/>
      <c r="M271" s="41"/>
    </row>
    <row r="272" spans="1:13">
      <c r="A272" s="24">
        <v>265</v>
      </c>
      <c r="B272" s="41"/>
      <c r="C272" s="41"/>
      <c r="D272" s="41"/>
      <c r="E272" s="70"/>
      <c r="F272" s="70"/>
      <c r="G272" s="43"/>
      <c r="H272" s="71"/>
      <c r="I272" s="72"/>
      <c r="J272" s="145" t="e">
        <f t="shared" si="4"/>
        <v>#DIV/0!</v>
      </c>
      <c r="K272" s="42"/>
      <c r="L272" s="42"/>
      <c r="M272" s="41"/>
    </row>
    <row r="273" spans="1:13">
      <c r="A273" s="65">
        <v>266</v>
      </c>
      <c r="B273" s="41"/>
      <c r="C273" s="41"/>
      <c r="D273" s="41"/>
      <c r="E273" s="70"/>
      <c r="F273" s="70"/>
      <c r="G273" s="43"/>
      <c r="H273" s="71"/>
      <c r="I273" s="72"/>
      <c r="J273" s="145" t="e">
        <f t="shared" si="4"/>
        <v>#DIV/0!</v>
      </c>
      <c r="K273" s="42"/>
      <c r="L273" s="42"/>
      <c r="M273" s="41"/>
    </row>
    <row r="274" spans="1:13">
      <c r="A274" s="65">
        <v>267</v>
      </c>
      <c r="B274" s="41"/>
      <c r="C274" s="41"/>
      <c r="D274" s="41"/>
      <c r="E274" s="70"/>
      <c r="F274" s="70"/>
      <c r="G274" s="43"/>
      <c r="H274" s="71"/>
      <c r="I274" s="72"/>
      <c r="J274" s="158" t="e">
        <f t="shared" si="4"/>
        <v>#DIV/0!</v>
      </c>
      <c r="K274" s="42"/>
      <c r="L274" s="42"/>
      <c r="M274" s="41"/>
    </row>
    <row r="275" spans="1:13">
      <c r="A275" s="24">
        <v>268</v>
      </c>
      <c r="B275" s="41"/>
      <c r="C275" s="41"/>
      <c r="D275" s="41"/>
      <c r="E275" s="70"/>
      <c r="F275" s="70"/>
      <c r="G275" s="43"/>
      <c r="H275" s="71"/>
      <c r="I275" s="72"/>
      <c r="J275" s="158" t="e">
        <f t="shared" si="4"/>
        <v>#DIV/0!</v>
      </c>
      <c r="K275" s="42"/>
      <c r="L275" s="42"/>
      <c r="M275" s="41"/>
    </row>
    <row r="276" spans="1:13">
      <c r="A276" s="24">
        <v>269</v>
      </c>
      <c r="B276" s="41"/>
      <c r="C276" s="41"/>
      <c r="D276" s="41"/>
      <c r="E276" s="70"/>
      <c r="F276" s="70"/>
      <c r="G276" s="43"/>
      <c r="H276" s="71"/>
      <c r="I276" s="72"/>
      <c r="J276" s="145" t="e">
        <f t="shared" si="4"/>
        <v>#DIV/0!</v>
      </c>
      <c r="K276" s="42"/>
      <c r="L276" s="42"/>
      <c r="M276" s="41"/>
    </row>
    <row r="277" spans="1:13">
      <c r="A277" s="24">
        <v>270</v>
      </c>
      <c r="B277" s="41"/>
      <c r="C277" s="41"/>
      <c r="D277" s="41"/>
      <c r="E277" s="70"/>
      <c r="F277" s="70"/>
      <c r="G277" s="43"/>
      <c r="H277" s="71"/>
      <c r="I277" s="72"/>
      <c r="J277" s="158" t="e">
        <f t="shared" si="4"/>
        <v>#DIV/0!</v>
      </c>
      <c r="K277" s="42"/>
      <c r="L277" s="42"/>
      <c r="M277" s="41"/>
    </row>
    <row r="278" spans="1:13">
      <c r="A278" s="24">
        <v>271</v>
      </c>
      <c r="B278" s="41"/>
      <c r="C278" s="41"/>
      <c r="D278" s="41"/>
      <c r="E278" s="70"/>
      <c r="F278" s="70"/>
      <c r="G278" s="43"/>
      <c r="H278" s="71"/>
      <c r="I278" s="72"/>
      <c r="J278" s="158" t="e">
        <f t="shared" si="4"/>
        <v>#DIV/0!</v>
      </c>
      <c r="K278" s="42"/>
      <c r="L278" s="42"/>
      <c r="M278" s="41"/>
    </row>
    <row r="279" spans="1:13">
      <c r="A279" s="24">
        <v>272</v>
      </c>
      <c r="B279" s="41"/>
      <c r="C279" s="41"/>
      <c r="D279" s="41"/>
      <c r="E279" s="70"/>
      <c r="F279" s="70"/>
      <c r="G279" s="43"/>
      <c r="H279" s="71"/>
      <c r="I279" s="72"/>
      <c r="J279" s="145" t="e">
        <f t="shared" si="4"/>
        <v>#DIV/0!</v>
      </c>
      <c r="K279" s="42"/>
      <c r="L279" s="42"/>
      <c r="M279" s="41"/>
    </row>
    <row r="280" spans="1:13">
      <c r="A280" s="24">
        <v>273</v>
      </c>
      <c r="B280" s="41"/>
      <c r="C280" s="41"/>
      <c r="D280" s="41"/>
      <c r="E280" s="70"/>
      <c r="F280" s="70"/>
      <c r="G280" s="43"/>
      <c r="H280" s="71"/>
      <c r="I280" s="72"/>
      <c r="J280" s="145" t="e">
        <f t="shared" si="4"/>
        <v>#DIV/0!</v>
      </c>
      <c r="K280" s="42"/>
      <c r="L280" s="42"/>
      <c r="M280" s="41"/>
    </row>
    <row r="281" spans="1:13">
      <c r="A281" s="24">
        <v>274</v>
      </c>
      <c r="B281" s="41"/>
      <c r="C281" s="41"/>
      <c r="D281" s="41"/>
      <c r="E281" s="70"/>
      <c r="F281" s="70"/>
      <c r="G281" s="43"/>
      <c r="H281" s="71"/>
      <c r="I281" s="72"/>
      <c r="J281" s="145" t="e">
        <f t="shared" si="4"/>
        <v>#DIV/0!</v>
      </c>
      <c r="K281" s="42"/>
      <c r="L281" s="42"/>
      <c r="M281" s="41"/>
    </row>
    <row r="282" spans="1:13">
      <c r="A282" s="24">
        <v>275</v>
      </c>
      <c r="B282" s="41"/>
      <c r="C282" s="41"/>
      <c r="D282" s="41"/>
      <c r="E282" s="70"/>
      <c r="F282" s="70"/>
      <c r="G282" s="43"/>
      <c r="H282" s="71"/>
      <c r="I282" s="72"/>
      <c r="J282" s="145" t="e">
        <f t="shared" si="4"/>
        <v>#DIV/0!</v>
      </c>
      <c r="K282" s="42"/>
      <c r="L282" s="42"/>
      <c r="M282" s="41"/>
    </row>
    <row r="283" spans="1:13">
      <c r="A283" s="65">
        <v>276</v>
      </c>
      <c r="B283" s="41"/>
      <c r="C283" s="41"/>
      <c r="D283" s="41"/>
      <c r="E283" s="70"/>
      <c r="F283" s="70"/>
      <c r="G283" s="43"/>
      <c r="H283" s="71"/>
      <c r="I283" s="72"/>
      <c r="J283" s="158" t="e">
        <f t="shared" si="4"/>
        <v>#DIV/0!</v>
      </c>
      <c r="K283" s="42"/>
      <c r="L283" s="42"/>
      <c r="M283" s="41"/>
    </row>
    <row r="284" spans="1:13">
      <c r="A284" s="65">
        <v>277</v>
      </c>
      <c r="B284" s="41"/>
      <c r="C284" s="41"/>
      <c r="D284" s="41"/>
      <c r="E284" s="70"/>
      <c r="F284" s="70"/>
      <c r="G284" s="43"/>
      <c r="H284" s="71"/>
      <c r="I284" s="72"/>
      <c r="J284" s="158" t="e">
        <f t="shared" si="4"/>
        <v>#DIV/0!</v>
      </c>
      <c r="K284" s="42"/>
      <c r="L284" s="42"/>
      <c r="M284" s="41"/>
    </row>
    <row r="285" spans="1:13">
      <c r="A285" s="24">
        <v>278</v>
      </c>
      <c r="B285" s="41"/>
      <c r="C285" s="41"/>
      <c r="D285" s="41"/>
      <c r="E285" s="70"/>
      <c r="F285" s="70"/>
      <c r="G285" s="43"/>
      <c r="H285" s="71"/>
      <c r="I285" s="72"/>
      <c r="J285" s="145" t="e">
        <f t="shared" si="4"/>
        <v>#DIV/0!</v>
      </c>
      <c r="K285" s="42"/>
      <c r="L285" s="42"/>
      <c r="M285" s="41"/>
    </row>
    <row r="286" spans="1:13">
      <c r="A286" s="24">
        <v>279</v>
      </c>
      <c r="B286" s="41"/>
      <c r="C286" s="41"/>
      <c r="D286" s="41"/>
      <c r="E286" s="70"/>
      <c r="F286" s="70"/>
      <c r="G286" s="43"/>
      <c r="H286" s="71"/>
      <c r="I286" s="72"/>
      <c r="J286" s="158" t="e">
        <f t="shared" si="4"/>
        <v>#DIV/0!</v>
      </c>
      <c r="K286" s="42"/>
      <c r="L286" s="42"/>
      <c r="M286" s="41"/>
    </row>
    <row r="287" spans="1:13">
      <c r="A287" s="24">
        <v>280</v>
      </c>
      <c r="B287" s="41"/>
      <c r="C287" s="41"/>
      <c r="D287" s="41"/>
      <c r="E287" s="70"/>
      <c r="F287" s="70"/>
      <c r="G287" s="43"/>
      <c r="H287" s="71"/>
      <c r="I287" s="72"/>
      <c r="J287" s="158" t="e">
        <f t="shared" si="4"/>
        <v>#DIV/0!</v>
      </c>
      <c r="K287" s="42"/>
      <c r="L287" s="42"/>
      <c r="M287" s="41"/>
    </row>
    <row r="288" spans="1:13">
      <c r="A288" s="24">
        <v>281</v>
      </c>
      <c r="B288" s="41"/>
      <c r="C288" s="41"/>
      <c r="D288" s="41"/>
      <c r="E288" s="70"/>
      <c r="F288" s="70"/>
      <c r="G288" s="43"/>
      <c r="H288" s="71"/>
      <c r="I288" s="72"/>
      <c r="J288" s="145" t="e">
        <f t="shared" si="4"/>
        <v>#DIV/0!</v>
      </c>
      <c r="K288" s="42"/>
      <c r="L288" s="42"/>
      <c r="M288" s="41"/>
    </row>
    <row r="289" spans="1:13">
      <c r="A289" s="24">
        <v>282</v>
      </c>
      <c r="B289" s="41"/>
      <c r="C289" s="41"/>
      <c r="D289" s="41"/>
      <c r="E289" s="70"/>
      <c r="F289" s="70"/>
      <c r="G289" s="43"/>
      <c r="H289" s="71"/>
      <c r="I289" s="72"/>
      <c r="J289" s="145" t="e">
        <f t="shared" si="4"/>
        <v>#DIV/0!</v>
      </c>
      <c r="K289" s="42"/>
      <c r="L289" s="42"/>
      <c r="M289" s="41"/>
    </row>
    <row r="290" spans="1:13">
      <c r="A290" s="24">
        <v>283</v>
      </c>
      <c r="B290" s="41"/>
      <c r="C290" s="41"/>
      <c r="D290" s="41"/>
      <c r="E290" s="70"/>
      <c r="F290" s="70"/>
      <c r="G290" s="43"/>
      <c r="H290" s="71"/>
      <c r="I290" s="72"/>
      <c r="J290" s="145" t="e">
        <f t="shared" si="4"/>
        <v>#DIV/0!</v>
      </c>
      <c r="K290" s="42"/>
      <c r="L290" s="42"/>
      <c r="M290" s="41"/>
    </row>
    <row r="291" spans="1:13">
      <c r="A291" s="24">
        <v>284</v>
      </c>
      <c r="B291" s="41"/>
      <c r="C291" s="41"/>
      <c r="D291" s="41"/>
      <c r="E291" s="70"/>
      <c r="F291" s="70"/>
      <c r="G291" s="43"/>
      <c r="H291" s="71"/>
      <c r="I291" s="72"/>
      <c r="J291" s="145" t="e">
        <f t="shared" si="4"/>
        <v>#DIV/0!</v>
      </c>
      <c r="K291" s="42"/>
      <c r="L291" s="42"/>
      <c r="M291" s="41"/>
    </row>
    <row r="292" spans="1:13">
      <c r="A292" s="24">
        <v>285</v>
      </c>
      <c r="B292" s="41"/>
      <c r="C292" s="41"/>
      <c r="D292" s="41"/>
      <c r="E292" s="70"/>
      <c r="F292" s="70"/>
      <c r="G292" s="43"/>
      <c r="H292" s="71"/>
      <c r="I292" s="72"/>
      <c r="J292" s="158" t="e">
        <f t="shared" si="4"/>
        <v>#DIV/0!</v>
      </c>
      <c r="K292" s="42"/>
      <c r="L292" s="42"/>
      <c r="M292" s="41"/>
    </row>
    <row r="293" spans="1:13">
      <c r="A293" s="65">
        <v>286</v>
      </c>
      <c r="B293" s="41"/>
      <c r="C293" s="41"/>
      <c r="D293" s="41"/>
      <c r="E293" s="70"/>
      <c r="F293" s="70"/>
      <c r="G293" s="43"/>
      <c r="H293" s="71"/>
      <c r="I293" s="72"/>
      <c r="J293" s="158" t="e">
        <f t="shared" si="4"/>
        <v>#DIV/0!</v>
      </c>
      <c r="K293" s="42"/>
      <c r="L293" s="42"/>
      <c r="M293" s="41"/>
    </row>
    <row r="294" spans="1:13">
      <c r="A294" s="65">
        <v>287</v>
      </c>
      <c r="B294" s="41"/>
      <c r="C294" s="41"/>
      <c r="D294" s="41"/>
      <c r="E294" s="70"/>
      <c r="F294" s="70"/>
      <c r="G294" s="43"/>
      <c r="H294" s="71"/>
      <c r="I294" s="72"/>
      <c r="J294" s="145" t="e">
        <f t="shared" si="4"/>
        <v>#DIV/0!</v>
      </c>
      <c r="K294" s="42"/>
      <c r="L294" s="42"/>
      <c r="M294" s="41"/>
    </row>
    <row r="295" spans="1:13">
      <c r="A295" s="24">
        <v>288</v>
      </c>
      <c r="B295" s="41"/>
      <c r="C295" s="41"/>
      <c r="D295" s="41"/>
      <c r="E295" s="70"/>
      <c r="F295" s="70"/>
      <c r="G295" s="43"/>
      <c r="H295" s="71"/>
      <c r="I295" s="72"/>
      <c r="J295" s="158" t="e">
        <f t="shared" si="4"/>
        <v>#DIV/0!</v>
      </c>
      <c r="K295" s="42"/>
      <c r="L295" s="42"/>
      <c r="M295" s="41"/>
    </row>
    <row r="296" spans="1:13">
      <c r="A296" s="24">
        <v>289</v>
      </c>
      <c r="B296" s="41"/>
      <c r="C296" s="41"/>
      <c r="D296" s="41"/>
      <c r="E296" s="70"/>
      <c r="F296" s="70"/>
      <c r="G296" s="43"/>
      <c r="H296" s="71"/>
      <c r="I296" s="72"/>
      <c r="J296" s="158" t="e">
        <f t="shared" si="4"/>
        <v>#DIV/0!</v>
      </c>
      <c r="K296" s="42"/>
      <c r="L296" s="42"/>
      <c r="M296" s="41"/>
    </row>
    <row r="297" spans="1:13">
      <c r="A297" s="24">
        <v>290</v>
      </c>
      <c r="B297" s="41"/>
      <c r="C297" s="41"/>
      <c r="D297" s="41"/>
      <c r="E297" s="70"/>
      <c r="F297" s="70"/>
      <c r="G297" s="43"/>
      <c r="H297" s="71"/>
      <c r="I297" s="72"/>
      <c r="J297" s="145" t="e">
        <f t="shared" si="4"/>
        <v>#DIV/0!</v>
      </c>
      <c r="K297" s="42"/>
      <c r="L297" s="42"/>
      <c r="M297" s="41"/>
    </row>
    <row r="298" spans="1:13">
      <c r="A298" s="24">
        <v>291</v>
      </c>
      <c r="B298" s="41"/>
      <c r="C298" s="41"/>
      <c r="D298" s="41"/>
      <c r="E298" s="70"/>
      <c r="F298" s="70"/>
      <c r="G298" s="43"/>
      <c r="H298" s="71"/>
      <c r="I298" s="72"/>
      <c r="J298" s="145" t="e">
        <f t="shared" si="4"/>
        <v>#DIV/0!</v>
      </c>
      <c r="K298" s="42"/>
      <c r="L298" s="42"/>
      <c r="M298" s="41"/>
    </row>
    <row r="299" spans="1:13">
      <c r="A299" s="24">
        <v>292</v>
      </c>
      <c r="B299" s="41"/>
      <c r="C299" s="41"/>
      <c r="D299" s="41"/>
      <c r="E299" s="70"/>
      <c r="F299" s="70"/>
      <c r="G299" s="43"/>
      <c r="H299" s="71"/>
      <c r="I299" s="72"/>
      <c r="J299" s="145" t="e">
        <f t="shared" si="4"/>
        <v>#DIV/0!</v>
      </c>
      <c r="K299" s="42"/>
      <c r="L299" s="42"/>
      <c r="M299" s="41"/>
    </row>
    <row r="300" spans="1:13">
      <c r="A300" s="24">
        <v>293</v>
      </c>
      <c r="B300" s="41"/>
      <c r="C300" s="41"/>
      <c r="D300" s="41"/>
      <c r="E300" s="70"/>
      <c r="F300" s="70"/>
      <c r="G300" s="43"/>
      <c r="H300" s="71"/>
      <c r="I300" s="72"/>
      <c r="J300" s="145" t="e">
        <f t="shared" si="4"/>
        <v>#DIV/0!</v>
      </c>
      <c r="K300" s="42"/>
      <c r="L300" s="42"/>
      <c r="M300" s="41"/>
    </row>
    <row r="301" spans="1:13">
      <c r="A301" s="24">
        <v>294</v>
      </c>
      <c r="B301" s="41"/>
      <c r="C301" s="41"/>
      <c r="D301" s="41"/>
      <c r="E301" s="70"/>
      <c r="F301" s="70"/>
      <c r="G301" s="43"/>
      <c r="H301" s="71"/>
      <c r="I301" s="72"/>
      <c r="J301" s="158" t="e">
        <f t="shared" si="4"/>
        <v>#DIV/0!</v>
      </c>
      <c r="K301" s="42"/>
      <c r="L301" s="42"/>
      <c r="M301" s="41"/>
    </row>
    <row r="302" spans="1:13">
      <c r="A302" s="24">
        <v>295</v>
      </c>
      <c r="B302" s="41"/>
      <c r="C302" s="41"/>
      <c r="D302" s="41"/>
      <c r="E302" s="70"/>
      <c r="F302" s="70"/>
      <c r="G302" s="43"/>
      <c r="H302" s="71"/>
      <c r="I302" s="72"/>
      <c r="J302" s="158" t="e">
        <f t="shared" si="4"/>
        <v>#DIV/0!</v>
      </c>
      <c r="K302" s="42"/>
      <c r="L302" s="42"/>
      <c r="M302" s="41"/>
    </row>
    <row r="303" spans="1:13">
      <c r="A303" s="65">
        <v>296</v>
      </c>
      <c r="B303" s="41"/>
      <c r="C303" s="41"/>
      <c r="D303" s="41"/>
      <c r="E303" s="70"/>
      <c r="F303" s="70"/>
      <c r="G303" s="43"/>
      <c r="H303" s="71"/>
      <c r="I303" s="72"/>
      <c r="J303" s="145" t="e">
        <f t="shared" si="4"/>
        <v>#DIV/0!</v>
      </c>
      <c r="K303" s="42"/>
      <c r="L303" s="42"/>
      <c r="M303" s="41"/>
    </row>
    <row r="304" spans="1:13">
      <c r="A304" s="65">
        <v>297</v>
      </c>
      <c r="B304" s="41"/>
      <c r="C304" s="41"/>
      <c r="D304" s="41"/>
      <c r="E304" s="70"/>
      <c r="F304" s="70"/>
      <c r="G304" s="43"/>
      <c r="H304" s="71"/>
      <c r="I304" s="72"/>
      <c r="J304" s="158" t="e">
        <f t="shared" si="4"/>
        <v>#DIV/0!</v>
      </c>
      <c r="K304" s="42"/>
      <c r="L304" s="42"/>
      <c r="M304" s="41"/>
    </row>
    <row r="305" spans="1:13">
      <c r="A305" s="24">
        <v>298</v>
      </c>
      <c r="B305" s="41"/>
      <c r="C305" s="41"/>
      <c r="D305" s="41"/>
      <c r="E305" s="70"/>
      <c r="F305" s="70"/>
      <c r="G305" s="43"/>
      <c r="H305" s="71"/>
      <c r="I305" s="72"/>
      <c r="J305" s="158" t="e">
        <f t="shared" si="4"/>
        <v>#DIV/0!</v>
      </c>
      <c r="K305" s="42"/>
      <c r="L305" s="42"/>
      <c r="M305" s="41"/>
    </row>
    <row r="306" spans="1:13">
      <c r="A306" s="24">
        <v>299</v>
      </c>
      <c r="B306" s="41"/>
      <c r="C306" s="41"/>
      <c r="D306" s="41"/>
      <c r="E306" s="70"/>
      <c r="F306" s="70"/>
      <c r="G306" s="43"/>
      <c r="H306" s="71"/>
      <c r="I306" s="72"/>
      <c r="J306" s="145" t="e">
        <f t="shared" si="4"/>
        <v>#DIV/0!</v>
      </c>
      <c r="K306" s="42"/>
      <c r="L306" s="42"/>
      <c r="M306" s="41"/>
    </row>
    <row r="307" spans="1:13">
      <c r="A307" s="24">
        <v>300</v>
      </c>
      <c r="B307" s="41"/>
      <c r="C307" s="41"/>
      <c r="D307" s="41"/>
      <c r="E307" s="70"/>
      <c r="F307" s="70"/>
      <c r="G307" s="43"/>
      <c r="H307" s="71"/>
      <c r="I307" s="72"/>
      <c r="J307" s="145" t="e">
        <f t="shared" si="4"/>
        <v>#DIV/0!</v>
      </c>
      <c r="K307" s="42"/>
      <c r="L307" s="42"/>
      <c r="M307" s="41"/>
    </row>
    <row r="308" spans="1:13">
      <c r="A308" s="24">
        <v>301</v>
      </c>
      <c r="B308" s="41"/>
      <c r="C308" s="41"/>
      <c r="D308" s="41"/>
      <c r="E308" s="70"/>
      <c r="F308" s="70"/>
      <c r="G308" s="43"/>
      <c r="H308" s="71"/>
      <c r="I308" s="72"/>
      <c r="J308" s="145" t="e">
        <f t="shared" si="4"/>
        <v>#DIV/0!</v>
      </c>
      <c r="K308" s="42"/>
      <c r="L308" s="42"/>
      <c r="M308" s="41"/>
    </row>
    <row r="309" spans="1:13">
      <c r="A309" s="24">
        <v>302</v>
      </c>
      <c r="B309" s="41"/>
      <c r="C309" s="41"/>
      <c r="D309" s="41"/>
      <c r="E309" s="70"/>
      <c r="F309" s="70"/>
      <c r="G309" s="43"/>
      <c r="H309" s="71"/>
      <c r="I309" s="72"/>
      <c r="J309" s="145" t="e">
        <f t="shared" si="4"/>
        <v>#DIV/0!</v>
      </c>
      <c r="K309" s="42"/>
      <c r="L309" s="42"/>
      <c r="M309" s="41"/>
    </row>
    <row r="310" spans="1:13">
      <c r="A310" s="24">
        <v>303</v>
      </c>
      <c r="B310" s="41"/>
      <c r="C310" s="41"/>
      <c r="D310" s="41"/>
      <c r="E310" s="70"/>
      <c r="F310" s="70"/>
      <c r="G310" s="43"/>
      <c r="H310" s="71"/>
      <c r="I310" s="72"/>
      <c r="J310" s="158" t="e">
        <f t="shared" si="4"/>
        <v>#DIV/0!</v>
      </c>
      <c r="K310" s="42"/>
      <c r="L310" s="42"/>
      <c r="M310" s="41"/>
    </row>
    <row r="311" spans="1:13">
      <c r="A311" s="24">
        <v>304</v>
      </c>
      <c r="B311" s="41"/>
      <c r="C311" s="41"/>
      <c r="D311" s="41"/>
      <c r="E311" s="70"/>
      <c r="F311" s="70"/>
      <c r="G311" s="43"/>
      <c r="H311" s="71"/>
      <c r="I311" s="72"/>
      <c r="J311" s="158" t="e">
        <f t="shared" si="4"/>
        <v>#DIV/0!</v>
      </c>
      <c r="K311" s="42"/>
      <c r="L311" s="42"/>
      <c r="M311" s="41"/>
    </row>
    <row r="312" spans="1:13">
      <c r="A312" s="24">
        <v>305</v>
      </c>
      <c r="B312" s="41"/>
      <c r="C312" s="41"/>
      <c r="D312" s="41"/>
      <c r="E312" s="70"/>
      <c r="F312" s="70"/>
      <c r="G312" s="43"/>
      <c r="H312" s="71"/>
      <c r="I312" s="72"/>
      <c r="J312" s="145" t="e">
        <f t="shared" si="4"/>
        <v>#DIV/0!</v>
      </c>
      <c r="K312" s="42"/>
      <c r="L312" s="42"/>
      <c r="M312" s="41"/>
    </row>
    <row r="313" spans="1:13">
      <c r="A313" s="65">
        <v>306</v>
      </c>
      <c r="B313" s="41"/>
      <c r="C313" s="41"/>
      <c r="D313" s="41"/>
      <c r="E313" s="70"/>
      <c r="F313" s="70"/>
      <c r="G313" s="43"/>
      <c r="H313" s="71"/>
      <c r="I313" s="72"/>
      <c r="J313" s="158" t="e">
        <f t="shared" si="4"/>
        <v>#DIV/0!</v>
      </c>
      <c r="K313" s="42"/>
      <c r="L313" s="42"/>
      <c r="M313" s="41"/>
    </row>
    <row r="314" spans="1:13">
      <c r="A314" s="65">
        <v>307</v>
      </c>
      <c r="B314" s="41"/>
      <c r="C314" s="41"/>
      <c r="D314" s="41"/>
      <c r="E314" s="70"/>
      <c r="F314" s="70"/>
      <c r="G314" s="43"/>
      <c r="H314" s="71"/>
      <c r="I314" s="72"/>
      <c r="J314" s="158" t="e">
        <f t="shared" si="4"/>
        <v>#DIV/0!</v>
      </c>
      <c r="K314" s="42"/>
      <c r="L314" s="42"/>
      <c r="M314" s="41"/>
    </row>
    <row r="315" spans="1:13">
      <c r="A315" s="24">
        <v>308</v>
      </c>
      <c r="B315" s="41"/>
      <c r="C315" s="41"/>
      <c r="D315" s="41"/>
      <c r="E315" s="70"/>
      <c r="F315" s="70"/>
      <c r="G315" s="43"/>
      <c r="H315" s="71"/>
      <c r="I315" s="72"/>
      <c r="J315" s="145" t="e">
        <f t="shared" si="4"/>
        <v>#DIV/0!</v>
      </c>
      <c r="K315" s="42"/>
      <c r="L315" s="42"/>
      <c r="M315" s="41"/>
    </row>
    <row r="316" spans="1:13">
      <c r="A316" s="24">
        <v>309</v>
      </c>
      <c r="B316" s="41"/>
      <c r="C316" s="41"/>
      <c r="D316" s="41"/>
      <c r="E316" s="70"/>
      <c r="F316" s="70"/>
      <c r="G316" s="43"/>
      <c r="H316" s="71"/>
      <c r="I316" s="72"/>
      <c r="J316" s="145" t="e">
        <f t="shared" si="4"/>
        <v>#DIV/0!</v>
      </c>
      <c r="K316" s="42"/>
      <c r="L316" s="42"/>
      <c r="M316" s="41"/>
    </row>
    <row r="317" spans="1:13">
      <c r="A317" s="24">
        <v>310</v>
      </c>
      <c r="B317" s="41"/>
      <c r="C317" s="41"/>
      <c r="D317" s="41"/>
      <c r="E317" s="70"/>
      <c r="F317" s="70"/>
      <c r="G317" s="43"/>
      <c r="H317" s="71"/>
      <c r="I317" s="72"/>
      <c r="J317" s="145" t="e">
        <f t="shared" si="4"/>
        <v>#DIV/0!</v>
      </c>
      <c r="K317" s="42"/>
      <c r="L317" s="42"/>
      <c r="M317" s="41"/>
    </row>
    <row r="318" spans="1:13">
      <c r="A318" s="24">
        <v>311</v>
      </c>
      <c r="B318" s="41"/>
      <c r="C318" s="41"/>
      <c r="D318" s="41"/>
      <c r="E318" s="70"/>
      <c r="F318" s="70"/>
      <c r="G318" s="43"/>
      <c r="H318" s="71"/>
      <c r="I318" s="72"/>
      <c r="J318" s="145" t="e">
        <f t="shared" si="4"/>
        <v>#DIV/0!</v>
      </c>
      <c r="K318" s="42"/>
      <c r="L318" s="42"/>
      <c r="M318" s="41"/>
    </row>
    <row r="319" spans="1:13">
      <c r="A319" s="24">
        <v>312</v>
      </c>
      <c r="B319" s="41"/>
      <c r="C319" s="41"/>
      <c r="D319" s="41"/>
      <c r="E319" s="70"/>
      <c r="F319" s="70"/>
      <c r="G319" s="43"/>
      <c r="H319" s="71"/>
      <c r="I319" s="72"/>
      <c r="J319" s="158" t="e">
        <f t="shared" si="4"/>
        <v>#DIV/0!</v>
      </c>
      <c r="K319" s="42"/>
      <c r="L319" s="42"/>
      <c r="M319" s="41"/>
    </row>
    <row r="320" spans="1:13">
      <c r="A320" s="24">
        <v>313</v>
      </c>
      <c r="B320" s="41"/>
      <c r="C320" s="41"/>
      <c r="D320" s="41"/>
      <c r="E320" s="70"/>
      <c r="F320" s="70"/>
      <c r="G320" s="43"/>
      <c r="H320" s="71"/>
      <c r="I320" s="72"/>
      <c r="J320" s="158" t="e">
        <f t="shared" si="4"/>
        <v>#DIV/0!</v>
      </c>
      <c r="K320" s="42"/>
      <c r="L320" s="42"/>
      <c r="M320" s="41"/>
    </row>
    <row r="321" spans="1:13">
      <c r="A321" s="24">
        <v>314</v>
      </c>
      <c r="B321" s="41"/>
      <c r="C321" s="41"/>
      <c r="D321" s="41"/>
      <c r="E321" s="70"/>
      <c r="F321" s="70"/>
      <c r="G321" s="43"/>
      <c r="H321" s="71"/>
      <c r="I321" s="72"/>
      <c r="J321" s="145" t="e">
        <f t="shared" si="4"/>
        <v>#DIV/0!</v>
      </c>
      <c r="K321" s="42"/>
      <c r="L321" s="42"/>
      <c r="M321" s="41"/>
    </row>
    <row r="322" spans="1:13">
      <c r="A322" s="24">
        <v>315</v>
      </c>
      <c r="B322" s="41"/>
      <c r="C322" s="41"/>
      <c r="D322" s="41"/>
      <c r="E322" s="70"/>
      <c r="F322" s="70"/>
      <c r="G322" s="43"/>
      <c r="H322" s="71"/>
      <c r="I322" s="72"/>
      <c r="J322" s="158" t="e">
        <f t="shared" si="4"/>
        <v>#DIV/0!</v>
      </c>
      <c r="K322" s="42"/>
      <c r="L322" s="42"/>
      <c r="M322" s="41"/>
    </row>
    <row r="323" spans="1:13">
      <c r="A323" s="65">
        <v>316</v>
      </c>
      <c r="B323" s="41"/>
      <c r="C323" s="41"/>
      <c r="D323" s="41"/>
      <c r="E323" s="70"/>
      <c r="F323" s="70"/>
      <c r="G323" s="43"/>
      <c r="H323" s="71"/>
      <c r="I323" s="72"/>
      <c r="J323" s="158" t="e">
        <f t="shared" si="4"/>
        <v>#DIV/0!</v>
      </c>
      <c r="K323" s="42"/>
      <c r="L323" s="42"/>
      <c r="M323" s="41"/>
    </row>
    <row r="324" spans="1:13">
      <c r="A324" s="65">
        <v>317</v>
      </c>
      <c r="B324" s="41"/>
      <c r="C324" s="41"/>
      <c r="D324" s="41"/>
      <c r="E324" s="70"/>
      <c r="F324" s="70"/>
      <c r="G324" s="43"/>
      <c r="H324" s="71"/>
      <c r="I324" s="72"/>
      <c r="J324" s="145" t="e">
        <f t="shared" si="4"/>
        <v>#DIV/0!</v>
      </c>
      <c r="K324" s="42"/>
      <c r="L324" s="42"/>
      <c r="M324" s="41"/>
    </row>
    <row r="325" spans="1:13">
      <c r="A325" s="24">
        <v>318</v>
      </c>
      <c r="B325" s="41"/>
      <c r="C325" s="41"/>
      <c r="D325" s="41"/>
      <c r="E325" s="70"/>
      <c r="F325" s="70"/>
      <c r="G325" s="43"/>
      <c r="H325" s="71"/>
      <c r="I325" s="72"/>
      <c r="J325" s="145" t="e">
        <f t="shared" si="4"/>
        <v>#DIV/0!</v>
      </c>
      <c r="K325" s="42"/>
      <c r="L325" s="42"/>
      <c r="M325" s="41"/>
    </row>
    <row r="326" spans="1:13">
      <c r="A326" s="24">
        <v>319</v>
      </c>
      <c r="B326" s="41"/>
      <c r="C326" s="41"/>
      <c r="D326" s="41"/>
      <c r="E326" s="70"/>
      <c r="F326" s="70"/>
      <c r="G326" s="43"/>
      <c r="H326" s="71"/>
      <c r="I326" s="72"/>
      <c r="J326" s="145" t="e">
        <f t="shared" si="4"/>
        <v>#DIV/0!</v>
      </c>
      <c r="K326" s="42"/>
      <c r="L326" s="42"/>
      <c r="M326" s="41"/>
    </row>
    <row r="327" spans="1:13">
      <c r="A327" s="24">
        <v>320</v>
      </c>
      <c r="B327" s="41"/>
      <c r="C327" s="41"/>
      <c r="D327" s="41"/>
      <c r="E327" s="70"/>
      <c r="F327" s="70"/>
      <c r="G327" s="43"/>
      <c r="H327" s="71"/>
      <c r="I327" s="72"/>
      <c r="J327" s="145" t="e">
        <f t="shared" si="4"/>
        <v>#DIV/0!</v>
      </c>
      <c r="K327" s="42"/>
      <c r="L327" s="42"/>
      <c r="M327" s="41"/>
    </row>
    <row r="328" spans="1:13">
      <c r="A328" s="24">
        <v>321</v>
      </c>
      <c r="B328" s="41"/>
      <c r="C328" s="41"/>
      <c r="D328" s="41"/>
      <c r="E328" s="70"/>
      <c r="F328" s="70"/>
      <c r="G328" s="43"/>
      <c r="H328" s="71"/>
      <c r="I328" s="72"/>
      <c r="J328" s="158" t="e">
        <f t="shared" ref="J328:J357" si="5">H328/I328</f>
        <v>#DIV/0!</v>
      </c>
      <c r="K328" s="42"/>
      <c r="L328" s="42"/>
      <c r="M328" s="41"/>
    </row>
    <row r="329" spans="1:13">
      <c r="A329" s="24">
        <v>322</v>
      </c>
      <c r="B329" s="41"/>
      <c r="C329" s="41"/>
      <c r="D329" s="41"/>
      <c r="E329" s="70"/>
      <c r="F329" s="70"/>
      <c r="G329" s="43"/>
      <c r="H329" s="71"/>
      <c r="I329" s="72"/>
      <c r="J329" s="158" t="e">
        <f t="shared" si="5"/>
        <v>#DIV/0!</v>
      </c>
      <c r="K329" s="42"/>
      <c r="L329" s="42"/>
      <c r="M329" s="41"/>
    </row>
    <row r="330" spans="1:13">
      <c r="A330" s="24">
        <v>323</v>
      </c>
      <c r="B330" s="41"/>
      <c r="C330" s="41"/>
      <c r="D330" s="41"/>
      <c r="E330" s="70"/>
      <c r="F330" s="70"/>
      <c r="G330" s="43"/>
      <c r="H330" s="71"/>
      <c r="I330" s="72"/>
      <c r="J330" s="145" t="e">
        <f t="shared" si="5"/>
        <v>#DIV/0!</v>
      </c>
      <c r="K330" s="42"/>
      <c r="L330" s="42"/>
      <c r="M330" s="41"/>
    </row>
    <row r="331" spans="1:13">
      <c r="A331" s="24">
        <v>324</v>
      </c>
      <c r="B331" s="41"/>
      <c r="C331" s="41"/>
      <c r="D331" s="41"/>
      <c r="E331" s="70"/>
      <c r="F331" s="70"/>
      <c r="G331" s="43"/>
      <c r="H331" s="71"/>
      <c r="I331" s="72"/>
      <c r="J331" s="158" t="e">
        <f t="shared" si="5"/>
        <v>#DIV/0!</v>
      </c>
      <c r="K331" s="42"/>
      <c r="L331" s="42"/>
      <c r="M331" s="41"/>
    </row>
    <row r="332" spans="1:13">
      <c r="A332" s="24">
        <v>325</v>
      </c>
      <c r="B332" s="41"/>
      <c r="C332" s="41"/>
      <c r="D332" s="41"/>
      <c r="E332" s="70"/>
      <c r="F332" s="70"/>
      <c r="G332" s="43"/>
      <c r="H332" s="71"/>
      <c r="I332" s="72"/>
      <c r="J332" s="158" t="e">
        <f t="shared" si="5"/>
        <v>#DIV/0!</v>
      </c>
      <c r="K332" s="42"/>
      <c r="L332" s="42"/>
      <c r="M332" s="41"/>
    </row>
    <row r="333" spans="1:13">
      <c r="A333" s="65">
        <v>326</v>
      </c>
      <c r="B333" s="41"/>
      <c r="C333" s="41"/>
      <c r="D333" s="41"/>
      <c r="E333" s="70"/>
      <c r="F333" s="70"/>
      <c r="G333" s="43"/>
      <c r="H333" s="71"/>
      <c r="I333" s="72"/>
      <c r="J333" s="145" t="e">
        <f t="shared" si="5"/>
        <v>#DIV/0!</v>
      </c>
      <c r="K333" s="42"/>
      <c r="L333" s="42"/>
      <c r="M333" s="41"/>
    </row>
    <row r="334" spans="1:13">
      <c r="A334" s="65">
        <v>327</v>
      </c>
      <c r="B334" s="41"/>
      <c r="C334" s="41"/>
      <c r="D334" s="41"/>
      <c r="E334" s="70"/>
      <c r="F334" s="70"/>
      <c r="G334" s="43"/>
      <c r="H334" s="71"/>
      <c r="I334" s="72"/>
      <c r="J334" s="145" t="e">
        <f t="shared" si="5"/>
        <v>#DIV/0!</v>
      </c>
      <c r="K334" s="42"/>
      <c r="L334" s="42"/>
      <c r="M334" s="41"/>
    </row>
    <row r="335" spans="1:13">
      <c r="A335" s="24">
        <v>328</v>
      </c>
      <c r="B335" s="41"/>
      <c r="C335" s="41"/>
      <c r="D335" s="41"/>
      <c r="E335" s="70"/>
      <c r="F335" s="70"/>
      <c r="G335" s="43"/>
      <c r="H335" s="71"/>
      <c r="I335" s="72"/>
      <c r="J335" s="145" t="e">
        <f t="shared" si="5"/>
        <v>#DIV/0!</v>
      </c>
      <c r="K335" s="42"/>
      <c r="L335" s="42"/>
      <c r="M335" s="41"/>
    </row>
    <row r="336" spans="1:13">
      <c r="A336" s="24">
        <v>329</v>
      </c>
      <c r="B336" s="41"/>
      <c r="C336" s="41"/>
      <c r="D336" s="41"/>
      <c r="E336" s="70"/>
      <c r="F336" s="70"/>
      <c r="G336" s="43"/>
      <c r="H336" s="71"/>
      <c r="I336" s="72"/>
      <c r="J336" s="145" t="e">
        <f t="shared" si="5"/>
        <v>#DIV/0!</v>
      </c>
      <c r="K336" s="42"/>
      <c r="L336" s="42"/>
      <c r="M336" s="41"/>
    </row>
    <row r="337" spans="1:13">
      <c r="A337" s="24">
        <v>330</v>
      </c>
      <c r="B337" s="41"/>
      <c r="C337" s="41"/>
      <c r="D337" s="41"/>
      <c r="E337" s="70"/>
      <c r="F337" s="70"/>
      <c r="G337" s="43"/>
      <c r="H337" s="71"/>
      <c r="I337" s="72"/>
      <c r="J337" s="158" t="e">
        <f t="shared" si="5"/>
        <v>#DIV/0!</v>
      </c>
      <c r="K337" s="42"/>
      <c r="L337" s="42"/>
      <c r="M337" s="41"/>
    </row>
    <row r="338" spans="1:13">
      <c r="A338" s="24">
        <v>331</v>
      </c>
      <c r="B338" s="41"/>
      <c r="C338" s="41"/>
      <c r="D338" s="41"/>
      <c r="E338" s="70"/>
      <c r="F338" s="70"/>
      <c r="G338" s="43"/>
      <c r="H338" s="71"/>
      <c r="I338" s="72"/>
      <c r="J338" s="158" t="e">
        <f t="shared" si="5"/>
        <v>#DIV/0!</v>
      </c>
      <c r="K338" s="42"/>
      <c r="L338" s="42"/>
      <c r="M338" s="41"/>
    </row>
    <row r="339" spans="1:13">
      <c r="A339" s="24">
        <v>332</v>
      </c>
      <c r="B339" s="41"/>
      <c r="C339" s="41"/>
      <c r="D339" s="41"/>
      <c r="E339" s="70"/>
      <c r="F339" s="70"/>
      <c r="G339" s="43"/>
      <c r="H339" s="71"/>
      <c r="I339" s="72"/>
      <c r="J339" s="145" t="e">
        <f t="shared" si="5"/>
        <v>#DIV/0!</v>
      </c>
      <c r="K339" s="42"/>
      <c r="L339" s="42"/>
      <c r="M339" s="41"/>
    </row>
    <row r="340" spans="1:13">
      <c r="A340" s="24">
        <v>333</v>
      </c>
      <c r="B340" s="41"/>
      <c r="C340" s="41"/>
      <c r="D340" s="41"/>
      <c r="E340" s="70"/>
      <c r="F340" s="70"/>
      <c r="G340" s="43"/>
      <c r="H340" s="71"/>
      <c r="I340" s="72"/>
      <c r="J340" s="158" t="e">
        <f t="shared" si="5"/>
        <v>#DIV/0!</v>
      </c>
      <c r="K340" s="42"/>
      <c r="L340" s="42"/>
      <c r="M340" s="41"/>
    </row>
    <row r="341" spans="1:13">
      <c r="A341" s="24">
        <v>334</v>
      </c>
      <c r="B341" s="41"/>
      <c r="C341" s="41"/>
      <c r="D341" s="41"/>
      <c r="E341" s="70"/>
      <c r="F341" s="70"/>
      <c r="G341" s="43"/>
      <c r="H341" s="71"/>
      <c r="I341" s="72"/>
      <c r="J341" s="158" t="e">
        <f t="shared" si="5"/>
        <v>#DIV/0!</v>
      </c>
      <c r="K341" s="42"/>
      <c r="L341" s="42"/>
      <c r="M341" s="41"/>
    </row>
    <row r="342" spans="1:13">
      <c r="A342" s="24">
        <v>335</v>
      </c>
      <c r="B342" s="41"/>
      <c r="C342" s="41"/>
      <c r="D342" s="41"/>
      <c r="E342" s="70"/>
      <c r="F342" s="70"/>
      <c r="G342" s="43"/>
      <c r="H342" s="71"/>
      <c r="I342" s="72"/>
      <c r="J342" s="145" t="e">
        <f t="shared" si="5"/>
        <v>#DIV/0!</v>
      </c>
      <c r="K342" s="42"/>
      <c r="L342" s="42"/>
      <c r="M342" s="41"/>
    </row>
    <row r="343" spans="1:13">
      <c r="A343" s="65">
        <v>336</v>
      </c>
      <c r="B343" s="41"/>
      <c r="C343" s="41"/>
      <c r="D343" s="41"/>
      <c r="E343" s="70"/>
      <c r="F343" s="70"/>
      <c r="G343" s="43"/>
      <c r="H343" s="71"/>
      <c r="I343" s="72"/>
      <c r="J343" s="145" t="e">
        <f t="shared" si="5"/>
        <v>#DIV/0!</v>
      </c>
      <c r="K343" s="42"/>
      <c r="L343" s="42"/>
      <c r="M343" s="41"/>
    </row>
    <row r="344" spans="1:13">
      <c r="A344" s="65">
        <v>337</v>
      </c>
      <c r="B344" s="41"/>
      <c r="C344" s="41"/>
      <c r="D344" s="41"/>
      <c r="E344" s="70"/>
      <c r="F344" s="70"/>
      <c r="G344" s="43"/>
      <c r="H344" s="71"/>
      <c r="I344" s="72"/>
      <c r="J344" s="145" t="e">
        <f t="shared" si="5"/>
        <v>#DIV/0!</v>
      </c>
      <c r="K344" s="42"/>
      <c r="L344" s="42"/>
      <c r="M344" s="41"/>
    </row>
    <row r="345" spans="1:13">
      <c r="A345" s="24">
        <v>338</v>
      </c>
      <c r="B345" s="41"/>
      <c r="C345" s="41"/>
      <c r="D345" s="41"/>
      <c r="E345" s="70"/>
      <c r="F345" s="70"/>
      <c r="G345" s="43"/>
      <c r="H345" s="71"/>
      <c r="I345" s="72"/>
      <c r="J345" s="145" t="e">
        <f t="shared" si="5"/>
        <v>#DIV/0!</v>
      </c>
      <c r="K345" s="42"/>
      <c r="L345" s="42"/>
      <c r="M345" s="41"/>
    </row>
    <row r="346" spans="1:13">
      <c r="A346" s="24">
        <v>339</v>
      </c>
      <c r="B346" s="41"/>
      <c r="C346" s="41"/>
      <c r="D346" s="41"/>
      <c r="E346" s="70"/>
      <c r="F346" s="70"/>
      <c r="G346" s="43"/>
      <c r="H346" s="71"/>
      <c r="I346" s="72"/>
      <c r="J346" s="158" t="e">
        <f t="shared" si="5"/>
        <v>#DIV/0!</v>
      </c>
      <c r="K346" s="42"/>
      <c r="L346" s="42"/>
      <c r="M346" s="41"/>
    </row>
    <row r="347" spans="1:13">
      <c r="A347" s="24">
        <v>340</v>
      </c>
      <c r="B347" s="41"/>
      <c r="C347" s="41"/>
      <c r="D347" s="41"/>
      <c r="E347" s="70"/>
      <c r="F347" s="70"/>
      <c r="G347" s="43"/>
      <c r="H347" s="71"/>
      <c r="I347" s="72"/>
      <c r="J347" s="158" t="e">
        <f t="shared" si="5"/>
        <v>#DIV/0!</v>
      </c>
      <c r="K347" s="42"/>
      <c r="L347" s="42"/>
      <c r="M347" s="41"/>
    </row>
    <row r="348" spans="1:13">
      <c r="A348" s="24">
        <v>341</v>
      </c>
      <c r="B348" s="41"/>
      <c r="C348" s="41"/>
      <c r="D348" s="41"/>
      <c r="E348" s="70"/>
      <c r="F348" s="70"/>
      <c r="G348" s="43"/>
      <c r="H348" s="71"/>
      <c r="I348" s="72"/>
      <c r="J348" s="145" t="e">
        <f t="shared" si="5"/>
        <v>#DIV/0!</v>
      </c>
      <c r="K348" s="42"/>
      <c r="L348" s="42"/>
      <c r="M348" s="41"/>
    </row>
    <row r="349" spans="1:13">
      <c r="A349" s="24">
        <v>342</v>
      </c>
      <c r="B349" s="41"/>
      <c r="C349" s="41"/>
      <c r="D349" s="41"/>
      <c r="E349" s="70"/>
      <c r="F349" s="70"/>
      <c r="G349" s="43"/>
      <c r="H349" s="71"/>
      <c r="I349" s="72"/>
      <c r="J349" s="158" t="e">
        <f t="shared" si="5"/>
        <v>#DIV/0!</v>
      </c>
      <c r="K349" s="42"/>
      <c r="L349" s="42"/>
      <c r="M349" s="41"/>
    </row>
    <row r="350" spans="1:13">
      <c r="A350" s="24">
        <v>343</v>
      </c>
      <c r="B350" s="41"/>
      <c r="C350" s="41"/>
      <c r="D350" s="41"/>
      <c r="E350" s="70"/>
      <c r="F350" s="70"/>
      <c r="G350" s="43"/>
      <c r="H350" s="71"/>
      <c r="I350" s="72"/>
      <c r="J350" s="158" t="e">
        <f t="shared" si="5"/>
        <v>#DIV/0!</v>
      </c>
      <c r="K350" s="42"/>
      <c r="L350" s="42"/>
      <c r="M350" s="41"/>
    </row>
    <row r="351" spans="1:13">
      <c r="A351" s="24">
        <v>344</v>
      </c>
      <c r="B351" s="41"/>
      <c r="C351" s="41"/>
      <c r="D351" s="41"/>
      <c r="E351" s="70"/>
      <c r="F351" s="70"/>
      <c r="G351" s="43"/>
      <c r="H351" s="71"/>
      <c r="I351" s="72"/>
      <c r="J351" s="145" t="e">
        <f t="shared" si="5"/>
        <v>#DIV/0!</v>
      </c>
      <c r="K351" s="42"/>
      <c r="L351" s="42"/>
      <c r="M351" s="41"/>
    </row>
    <row r="352" spans="1:13">
      <c r="A352" s="24">
        <v>345</v>
      </c>
      <c r="B352" s="41"/>
      <c r="C352" s="41"/>
      <c r="D352" s="41"/>
      <c r="E352" s="70"/>
      <c r="F352" s="70"/>
      <c r="G352" s="43"/>
      <c r="H352" s="71"/>
      <c r="I352" s="72"/>
      <c r="J352" s="145" t="e">
        <f t="shared" si="5"/>
        <v>#DIV/0!</v>
      </c>
      <c r="K352" s="42"/>
      <c r="L352" s="42"/>
      <c r="M352" s="41"/>
    </row>
    <row r="353" spans="1:13">
      <c r="A353" s="65">
        <v>346</v>
      </c>
      <c r="B353" s="41"/>
      <c r="C353" s="41"/>
      <c r="D353" s="41"/>
      <c r="E353" s="70"/>
      <c r="F353" s="70"/>
      <c r="G353" s="43"/>
      <c r="H353" s="71"/>
      <c r="I353" s="72"/>
      <c r="J353" s="145" t="e">
        <f t="shared" si="5"/>
        <v>#DIV/0!</v>
      </c>
      <c r="K353" s="42"/>
      <c r="L353" s="42"/>
      <c r="M353" s="41"/>
    </row>
    <row r="354" spans="1:13">
      <c r="A354" s="65">
        <v>347</v>
      </c>
      <c r="B354" s="41"/>
      <c r="C354" s="41"/>
      <c r="D354" s="41"/>
      <c r="E354" s="70"/>
      <c r="F354" s="70"/>
      <c r="G354" s="43"/>
      <c r="H354" s="71"/>
      <c r="I354" s="72"/>
      <c r="J354" s="145" t="e">
        <f t="shared" si="5"/>
        <v>#DIV/0!</v>
      </c>
      <c r="K354" s="42"/>
      <c r="L354" s="42"/>
      <c r="M354" s="41"/>
    </row>
    <row r="355" spans="1:13">
      <c r="A355" s="24">
        <v>348</v>
      </c>
      <c r="B355" s="41"/>
      <c r="C355" s="41"/>
      <c r="D355" s="41"/>
      <c r="E355" s="70"/>
      <c r="F355" s="70"/>
      <c r="G355" s="43"/>
      <c r="H355" s="71"/>
      <c r="I355" s="72"/>
      <c r="J355" s="158" t="e">
        <f t="shared" si="5"/>
        <v>#DIV/0!</v>
      </c>
      <c r="K355" s="42"/>
      <c r="L355" s="42"/>
      <c r="M355" s="41"/>
    </row>
    <row r="356" spans="1:13">
      <c r="A356" s="24">
        <v>349</v>
      </c>
      <c r="B356" s="41"/>
      <c r="C356" s="41"/>
      <c r="D356" s="41"/>
      <c r="E356" s="70"/>
      <c r="F356" s="70"/>
      <c r="G356" s="43"/>
      <c r="H356" s="71"/>
      <c r="I356" s="72"/>
      <c r="J356" s="158" t="e">
        <f t="shared" si="5"/>
        <v>#DIV/0!</v>
      </c>
      <c r="K356" s="42"/>
      <c r="L356" s="42"/>
      <c r="M356" s="41"/>
    </row>
    <row r="357" spans="1:13">
      <c r="A357" s="24">
        <v>350</v>
      </c>
      <c r="B357" s="41"/>
      <c r="C357" s="41"/>
      <c r="D357" s="41"/>
      <c r="E357" s="70"/>
      <c r="F357" s="70"/>
      <c r="G357" s="43"/>
      <c r="H357" s="71"/>
      <c r="I357" s="72"/>
      <c r="J357" s="145" t="e">
        <f t="shared" si="5"/>
        <v>#DIV/0!</v>
      </c>
      <c r="K357" s="42"/>
      <c r="L357" s="42"/>
      <c r="M357" s="41"/>
    </row>
    <row r="358" spans="1:13">
      <c r="B358" s="26"/>
      <c r="H358" s="73"/>
      <c r="I358" s="73"/>
      <c r="J358" s="160"/>
    </row>
    <row r="359" spans="1:13">
      <c r="B359" s="26"/>
      <c r="H359" s="73"/>
      <c r="I359" s="73"/>
      <c r="J359" s="160"/>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357"/>
  <sheetViews>
    <sheetView workbookViewId="0">
      <selection sqref="A1:M16"/>
    </sheetView>
  </sheetViews>
  <sheetFormatPr defaultColWidth="9" defaultRowHeight="13.5"/>
  <cols>
    <col min="1" max="1" width="9" style="24"/>
    <col min="2" max="2" width="20" style="24" customWidth="1"/>
    <col min="3" max="3" width="11" style="24" bestFit="1" customWidth="1"/>
    <col min="4" max="4" width="18.375" style="24" bestFit="1" customWidth="1"/>
    <col min="5" max="5" width="13.125" style="24" bestFit="1" customWidth="1"/>
    <col min="6" max="6" width="13" style="24" customWidth="1"/>
    <col min="7" max="7" width="13" style="26" customWidth="1"/>
    <col min="8" max="8" width="13" style="24" customWidth="1"/>
    <col min="9" max="9" width="15.125" style="24" bestFit="1" customWidth="1"/>
    <col min="10" max="10" width="9" style="24"/>
    <col min="11" max="12" width="9" style="27"/>
    <col min="13" max="14" width="9" style="24"/>
    <col min="15" max="15" width="11.125" style="24" customWidth="1"/>
    <col min="16" max="257" width="9" style="24"/>
    <col min="258" max="258" width="20" style="24" customWidth="1"/>
    <col min="259" max="259" width="11" style="24" bestFit="1" customWidth="1"/>
    <col min="260" max="260" width="18.375" style="24" bestFit="1" customWidth="1"/>
    <col min="261" max="261" width="13.125" style="24" bestFit="1" customWidth="1"/>
    <col min="262" max="264" width="13" style="24" customWidth="1"/>
    <col min="265" max="265" width="15.125" style="24" bestFit="1" customWidth="1"/>
    <col min="266" max="270" width="9" style="24"/>
    <col min="271" max="271" width="11.125" style="24" customWidth="1"/>
    <col min="272" max="513" width="9" style="24"/>
    <col min="514" max="514" width="20" style="24" customWidth="1"/>
    <col min="515" max="515" width="11" style="24" bestFit="1" customWidth="1"/>
    <col min="516" max="516" width="18.375" style="24" bestFit="1" customWidth="1"/>
    <col min="517" max="517" width="13.125" style="24" bestFit="1" customWidth="1"/>
    <col min="518" max="520" width="13" style="24" customWidth="1"/>
    <col min="521" max="521" width="15.125" style="24" bestFit="1" customWidth="1"/>
    <col min="522" max="526" width="9" style="24"/>
    <col min="527" max="527" width="11.125" style="24" customWidth="1"/>
    <col min="528" max="769" width="9" style="24"/>
    <col min="770" max="770" width="20" style="24" customWidth="1"/>
    <col min="771" max="771" width="11" style="24" bestFit="1" customWidth="1"/>
    <col min="772" max="772" width="18.375" style="24" bestFit="1" customWidth="1"/>
    <col min="773" max="773" width="13.125" style="24" bestFit="1" customWidth="1"/>
    <col min="774" max="776" width="13" style="24" customWidth="1"/>
    <col min="777" max="777" width="15.125" style="24" bestFit="1" customWidth="1"/>
    <col min="778" max="782" width="9" style="24"/>
    <col min="783" max="783" width="11.125" style="24" customWidth="1"/>
    <col min="784" max="1025" width="9" style="24"/>
    <col min="1026" max="1026" width="20" style="24" customWidth="1"/>
    <col min="1027" max="1027" width="11" style="24" bestFit="1" customWidth="1"/>
    <col min="1028" max="1028" width="18.375" style="24" bestFit="1" customWidth="1"/>
    <col min="1029" max="1029" width="13.125" style="24" bestFit="1" customWidth="1"/>
    <col min="1030" max="1032" width="13" style="24" customWidth="1"/>
    <col min="1033" max="1033" width="15.125" style="24" bestFit="1" customWidth="1"/>
    <col min="1034" max="1038" width="9" style="24"/>
    <col min="1039" max="1039" width="11.125" style="24" customWidth="1"/>
    <col min="1040" max="1281" width="9" style="24"/>
    <col min="1282" max="1282" width="20" style="24" customWidth="1"/>
    <col min="1283" max="1283" width="11" style="24" bestFit="1" customWidth="1"/>
    <col min="1284" max="1284" width="18.375" style="24" bestFit="1" customWidth="1"/>
    <col min="1285" max="1285" width="13.125" style="24" bestFit="1" customWidth="1"/>
    <col min="1286" max="1288" width="13" style="24" customWidth="1"/>
    <col min="1289" max="1289" width="15.125" style="24" bestFit="1" customWidth="1"/>
    <col min="1290" max="1294" width="9" style="24"/>
    <col min="1295" max="1295" width="11.125" style="24" customWidth="1"/>
    <col min="1296" max="1537" width="9" style="24"/>
    <col min="1538" max="1538" width="20" style="24" customWidth="1"/>
    <col min="1539" max="1539" width="11" style="24" bestFit="1" customWidth="1"/>
    <col min="1540" max="1540" width="18.375" style="24" bestFit="1" customWidth="1"/>
    <col min="1541" max="1541" width="13.125" style="24" bestFit="1" customWidth="1"/>
    <col min="1542" max="1544" width="13" style="24" customWidth="1"/>
    <col min="1545" max="1545" width="15.125" style="24" bestFit="1" customWidth="1"/>
    <col min="1546" max="1550" width="9" style="24"/>
    <col min="1551" max="1551" width="11.125" style="24" customWidth="1"/>
    <col min="1552" max="1793" width="9" style="24"/>
    <col min="1794" max="1794" width="20" style="24" customWidth="1"/>
    <col min="1795" max="1795" width="11" style="24" bestFit="1" customWidth="1"/>
    <col min="1796" max="1796" width="18.375" style="24" bestFit="1" customWidth="1"/>
    <col min="1797" max="1797" width="13.125" style="24" bestFit="1" customWidth="1"/>
    <col min="1798" max="1800" width="13" style="24" customWidth="1"/>
    <col min="1801" max="1801" width="15.125" style="24" bestFit="1" customWidth="1"/>
    <col min="1802" max="1806" width="9" style="24"/>
    <col min="1807" max="1807" width="11.125" style="24" customWidth="1"/>
    <col min="1808" max="2049" width="9" style="24"/>
    <col min="2050" max="2050" width="20" style="24" customWidth="1"/>
    <col min="2051" max="2051" width="11" style="24" bestFit="1" customWidth="1"/>
    <col min="2052" max="2052" width="18.375" style="24" bestFit="1" customWidth="1"/>
    <col min="2053" max="2053" width="13.125" style="24" bestFit="1" customWidth="1"/>
    <col min="2054" max="2056" width="13" style="24" customWidth="1"/>
    <col min="2057" max="2057" width="15.125" style="24" bestFit="1" customWidth="1"/>
    <col min="2058" max="2062" width="9" style="24"/>
    <col min="2063" max="2063" width="11.125" style="24" customWidth="1"/>
    <col min="2064" max="2305" width="9" style="24"/>
    <col min="2306" max="2306" width="20" style="24" customWidth="1"/>
    <col min="2307" max="2307" width="11" style="24" bestFit="1" customWidth="1"/>
    <col min="2308" max="2308" width="18.375" style="24" bestFit="1" customWidth="1"/>
    <col min="2309" max="2309" width="13.125" style="24" bestFit="1" customWidth="1"/>
    <col min="2310" max="2312" width="13" style="24" customWidth="1"/>
    <col min="2313" max="2313" width="15.125" style="24" bestFit="1" customWidth="1"/>
    <col min="2314" max="2318" width="9" style="24"/>
    <col min="2319" max="2319" width="11.125" style="24" customWidth="1"/>
    <col min="2320" max="2561" width="9" style="24"/>
    <col min="2562" max="2562" width="20" style="24" customWidth="1"/>
    <col min="2563" max="2563" width="11" style="24" bestFit="1" customWidth="1"/>
    <col min="2564" max="2564" width="18.375" style="24" bestFit="1" customWidth="1"/>
    <col min="2565" max="2565" width="13.125" style="24" bestFit="1" customWidth="1"/>
    <col min="2566" max="2568" width="13" style="24" customWidth="1"/>
    <col min="2569" max="2569" width="15.125" style="24" bestFit="1" customWidth="1"/>
    <col min="2570" max="2574" width="9" style="24"/>
    <col min="2575" max="2575" width="11.125" style="24" customWidth="1"/>
    <col min="2576" max="2817" width="9" style="24"/>
    <col min="2818" max="2818" width="20" style="24" customWidth="1"/>
    <col min="2819" max="2819" width="11" style="24" bestFit="1" customWidth="1"/>
    <col min="2820" max="2820" width="18.375" style="24" bestFit="1" customWidth="1"/>
    <col min="2821" max="2821" width="13.125" style="24" bestFit="1" customWidth="1"/>
    <col min="2822" max="2824" width="13" style="24" customWidth="1"/>
    <col min="2825" max="2825" width="15.125" style="24" bestFit="1" customWidth="1"/>
    <col min="2826" max="2830" width="9" style="24"/>
    <col min="2831" max="2831" width="11.125" style="24" customWidth="1"/>
    <col min="2832" max="3073" width="9" style="24"/>
    <col min="3074" max="3074" width="20" style="24" customWidth="1"/>
    <col min="3075" max="3075" width="11" style="24" bestFit="1" customWidth="1"/>
    <col min="3076" max="3076" width="18.375" style="24" bestFit="1" customWidth="1"/>
    <col min="3077" max="3077" width="13.125" style="24" bestFit="1" customWidth="1"/>
    <col min="3078" max="3080" width="13" style="24" customWidth="1"/>
    <col min="3081" max="3081" width="15.125" style="24" bestFit="1" customWidth="1"/>
    <col min="3082" max="3086" width="9" style="24"/>
    <col min="3087" max="3087" width="11.125" style="24" customWidth="1"/>
    <col min="3088" max="3329" width="9" style="24"/>
    <col min="3330" max="3330" width="20" style="24" customWidth="1"/>
    <col min="3331" max="3331" width="11" style="24" bestFit="1" customWidth="1"/>
    <col min="3332" max="3332" width="18.375" style="24" bestFit="1" customWidth="1"/>
    <col min="3333" max="3333" width="13.125" style="24" bestFit="1" customWidth="1"/>
    <col min="3334" max="3336" width="13" style="24" customWidth="1"/>
    <col min="3337" max="3337" width="15.125" style="24" bestFit="1" customWidth="1"/>
    <col min="3338" max="3342" width="9" style="24"/>
    <col min="3343" max="3343" width="11.125" style="24" customWidth="1"/>
    <col min="3344" max="3585" width="9" style="24"/>
    <col min="3586" max="3586" width="20" style="24" customWidth="1"/>
    <col min="3587" max="3587" width="11" style="24" bestFit="1" customWidth="1"/>
    <col min="3588" max="3588" width="18.375" style="24" bestFit="1" customWidth="1"/>
    <col min="3589" max="3589" width="13.125" style="24" bestFit="1" customWidth="1"/>
    <col min="3590" max="3592" width="13" style="24" customWidth="1"/>
    <col min="3593" max="3593" width="15.125" style="24" bestFit="1" customWidth="1"/>
    <col min="3594" max="3598" width="9" style="24"/>
    <col min="3599" max="3599" width="11.125" style="24" customWidth="1"/>
    <col min="3600" max="3841" width="9" style="24"/>
    <col min="3842" max="3842" width="20" style="24" customWidth="1"/>
    <col min="3843" max="3843" width="11" style="24" bestFit="1" customWidth="1"/>
    <col min="3844" max="3844" width="18.375" style="24" bestFit="1" customWidth="1"/>
    <col min="3845" max="3845" width="13.125" style="24" bestFit="1" customWidth="1"/>
    <col min="3846" max="3848" width="13" style="24" customWidth="1"/>
    <col min="3849" max="3849" width="15.125" style="24" bestFit="1" customWidth="1"/>
    <col min="3850" max="3854" width="9" style="24"/>
    <col min="3855" max="3855" width="11.125" style="24" customWidth="1"/>
    <col min="3856" max="4097" width="9" style="24"/>
    <col min="4098" max="4098" width="20" style="24" customWidth="1"/>
    <col min="4099" max="4099" width="11" style="24" bestFit="1" customWidth="1"/>
    <col min="4100" max="4100" width="18.375" style="24" bestFit="1" customWidth="1"/>
    <col min="4101" max="4101" width="13.125" style="24" bestFit="1" customWidth="1"/>
    <col min="4102" max="4104" width="13" style="24" customWidth="1"/>
    <col min="4105" max="4105" width="15.125" style="24" bestFit="1" customWidth="1"/>
    <col min="4106" max="4110" width="9" style="24"/>
    <col min="4111" max="4111" width="11.125" style="24" customWidth="1"/>
    <col min="4112" max="4353" width="9" style="24"/>
    <col min="4354" max="4354" width="20" style="24" customWidth="1"/>
    <col min="4355" max="4355" width="11" style="24" bestFit="1" customWidth="1"/>
    <col min="4356" max="4356" width="18.375" style="24" bestFit="1" customWidth="1"/>
    <col min="4357" max="4357" width="13.125" style="24" bestFit="1" customWidth="1"/>
    <col min="4358" max="4360" width="13" style="24" customWidth="1"/>
    <col min="4361" max="4361" width="15.125" style="24" bestFit="1" customWidth="1"/>
    <col min="4362" max="4366" width="9" style="24"/>
    <col min="4367" max="4367" width="11.125" style="24" customWidth="1"/>
    <col min="4368" max="4609" width="9" style="24"/>
    <col min="4610" max="4610" width="20" style="24" customWidth="1"/>
    <col min="4611" max="4611" width="11" style="24" bestFit="1" customWidth="1"/>
    <col min="4612" max="4612" width="18.375" style="24" bestFit="1" customWidth="1"/>
    <col min="4613" max="4613" width="13.125" style="24" bestFit="1" customWidth="1"/>
    <col min="4614" max="4616" width="13" style="24" customWidth="1"/>
    <col min="4617" max="4617" width="15.125" style="24" bestFit="1" customWidth="1"/>
    <col min="4618" max="4622" width="9" style="24"/>
    <col min="4623" max="4623" width="11.125" style="24" customWidth="1"/>
    <col min="4624" max="4865" width="9" style="24"/>
    <col min="4866" max="4866" width="20" style="24" customWidth="1"/>
    <col min="4867" max="4867" width="11" style="24" bestFit="1" customWidth="1"/>
    <col min="4868" max="4868" width="18.375" style="24" bestFit="1" customWidth="1"/>
    <col min="4869" max="4869" width="13.125" style="24" bestFit="1" customWidth="1"/>
    <col min="4870" max="4872" width="13" style="24" customWidth="1"/>
    <col min="4873" max="4873" width="15.125" style="24" bestFit="1" customWidth="1"/>
    <col min="4874" max="4878" width="9" style="24"/>
    <col min="4879" max="4879" width="11.125" style="24" customWidth="1"/>
    <col min="4880" max="5121" width="9" style="24"/>
    <col min="5122" max="5122" width="20" style="24" customWidth="1"/>
    <col min="5123" max="5123" width="11" style="24" bestFit="1" customWidth="1"/>
    <col min="5124" max="5124" width="18.375" style="24" bestFit="1" customWidth="1"/>
    <col min="5125" max="5125" width="13.125" style="24" bestFit="1" customWidth="1"/>
    <col min="5126" max="5128" width="13" style="24" customWidth="1"/>
    <col min="5129" max="5129" width="15.125" style="24" bestFit="1" customWidth="1"/>
    <col min="5130" max="5134" width="9" style="24"/>
    <col min="5135" max="5135" width="11.125" style="24" customWidth="1"/>
    <col min="5136" max="5377" width="9" style="24"/>
    <col min="5378" max="5378" width="20" style="24" customWidth="1"/>
    <col min="5379" max="5379" width="11" style="24" bestFit="1" customWidth="1"/>
    <col min="5380" max="5380" width="18.375" style="24" bestFit="1" customWidth="1"/>
    <col min="5381" max="5381" width="13.125" style="24" bestFit="1" customWidth="1"/>
    <col min="5382" max="5384" width="13" style="24" customWidth="1"/>
    <col min="5385" max="5385" width="15.125" style="24" bestFit="1" customWidth="1"/>
    <col min="5386" max="5390" width="9" style="24"/>
    <col min="5391" max="5391" width="11.125" style="24" customWidth="1"/>
    <col min="5392" max="5633" width="9" style="24"/>
    <col min="5634" max="5634" width="20" style="24" customWidth="1"/>
    <col min="5635" max="5635" width="11" style="24" bestFit="1" customWidth="1"/>
    <col min="5636" max="5636" width="18.375" style="24" bestFit="1" customWidth="1"/>
    <col min="5637" max="5637" width="13.125" style="24" bestFit="1" customWidth="1"/>
    <col min="5638" max="5640" width="13" style="24" customWidth="1"/>
    <col min="5641" max="5641" width="15.125" style="24" bestFit="1" customWidth="1"/>
    <col min="5642" max="5646" width="9" style="24"/>
    <col min="5647" max="5647" width="11.125" style="24" customWidth="1"/>
    <col min="5648" max="5889" width="9" style="24"/>
    <col min="5890" max="5890" width="20" style="24" customWidth="1"/>
    <col min="5891" max="5891" width="11" style="24" bestFit="1" customWidth="1"/>
    <col min="5892" max="5892" width="18.375" style="24" bestFit="1" customWidth="1"/>
    <col min="5893" max="5893" width="13.125" style="24" bestFit="1" customWidth="1"/>
    <col min="5894" max="5896" width="13" style="24" customWidth="1"/>
    <col min="5897" max="5897" width="15.125" style="24" bestFit="1" customWidth="1"/>
    <col min="5898" max="5902" width="9" style="24"/>
    <col min="5903" max="5903" width="11.125" style="24" customWidth="1"/>
    <col min="5904" max="6145" width="9" style="24"/>
    <col min="6146" max="6146" width="20" style="24" customWidth="1"/>
    <col min="6147" max="6147" width="11" style="24" bestFit="1" customWidth="1"/>
    <col min="6148" max="6148" width="18.375" style="24" bestFit="1" customWidth="1"/>
    <col min="6149" max="6149" width="13.125" style="24" bestFit="1" customWidth="1"/>
    <col min="6150" max="6152" width="13" style="24" customWidth="1"/>
    <col min="6153" max="6153" width="15.125" style="24" bestFit="1" customWidth="1"/>
    <col min="6154" max="6158" width="9" style="24"/>
    <col min="6159" max="6159" width="11.125" style="24" customWidth="1"/>
    <col min="6160" max="6401" width="9" style="24"/>
    <col min="6402" max="6402" width="20" style="24" customWidth="1"/>
    <col min="6403" max="6403" width="11" style="24" bestFit="1" customWidth="1"/>
    <col min="6404" max="6404" width="18.375" style="24" bestFit="1" customWidth="1"/>
    <col min="6405" max="6405" width="13.125" style="24" bestFit="1" customWidth="1"/>
    <col min="6406" max="6408" width="13" style="24" customWidth="1"/>
    <col min="6409" max="6409" width="15.125" style="24" bestFit="1" customWidth="1"/>
    <col min="6410" max="6414" width="9" style="24"/>
    <col min="6415" max="6415" width="11.125" style="24" customWidth="1"/>
    <col min="6416" max="6657" width="9" style="24"/>
    <col min="6658" max="6658" width="20" style="24" customWidth="1"/>
    <col min="6659" max="6659" width="11" style="24" bestFit="1" customWidth="1"/>
    <col min="6660" max="6660" width="18.375" style="24" bestFit="1" customWidth="1"/>
    <col min="6661" max="6661" width="13.125" style="24" bestFit="1" customWidth="1"/>
    <col min="6662" max="6664" width="13" style="24" customWidth="1"/>
    <col min="6665" max="6665" width="15.125" style="24" bestFit="1" customWidth="1"/>
    <col min="6666" max="6670" width="9" style="24"/>
    <col min="6671" max="6671" width="11.125" style="24" customWidth="1"/>
    <col min="6672" max="6913" width="9" style="24"/>
    <col min="6914" max="6914" width="20" style="24" customWidth="1"/>
    <col min="6915" max="6915" width="11" style="24" bestFit="1" customWidth="1"/>
    <col min="6916" max="6916" width="18.375" style="24" bestFit="1" customWidth="1"/>
    <col min="6917" max="6917" width="13.125" style="24" bestFit="1" customWidth="1"/>
    <col min="6918" max="6920" width="13" style="24" customWidth="1"/>
    <col min="6921" max="6921" width="15.125" style="24" bestFit="1" customWidth="1"/>
    <col min="6922" max="6926" width="9" style="24"/>
    <col min="6927" max="6927" width="11.125" style="24" customWidth="1"/>
    <col min="6928" max="7169" width="9" style="24"/>
    <col min="7170" max="7170" width="20" style="24" customWidth="1"/>
    <col min="7171" max="7171" width="11" style="24" bestFit="1" customWidth="1"/>
    <col min="7172" max="7172" width="18.375" style="24" bestFit="1" customWidth="1"/>
    <col min="7173" max="7173" width="13.125" style="24" bestFit="1" customWidth="1"/>
    <col min="7174" max="7176" width="13" style="24" customWidth="1"/>
    <col min="7177" max="7177" width="15.125" style="24" bestFit="1" customWidth="1"/>
    <col min="7178" max="7182" width="9" style="24"/>
    <col min="7183" max="7183" width="11.125" style="24" customWidth="1"/>
    <col min="7184" max="7425" width="9" style="24"/>
    <col min="7426" max="7426" width="20" style="24" customWidth="1"/>
    <col min="7427" max="7427" width="11" style="24" bestFit="1" customWidth="1"/>
    <col min="7428" max="7428" width="18.375" style="24" bestFit="1" customWidth="1"/>
    <col min="7429" max="7429" width="13.125" style="24" bestFit="1" customWidth="1"/>
    <col min="7430" max="7432" width="13" style="24" customWidth="1"/>
    <col min="7433" max="7433" width="15.125" style="24" bestFit="1" customWidth="1"/>
    <col min="7434" max="7438" width="9" style="24"/>
    <col min="7439" max="7439" width="11.125" style="24" customWidth="1"/>
    <col min="7440" max="7681" width="9" style="24"/>
    <col min="7682" max="7682" width="20" style="24" customWidth="1"/>
    <col min="7683" max="7683" width="11" style="24" bestFit="1" customWidth="1"/>
    <col min="7684" max="7684" width="18.375" style="24" bestFit="1" customWidth="1"/>
    <col min="7685" max="7685" width="13.125" style="24" bestFit="1" customWidth="1"/>
    <col min="7686" max="7688" width="13" style="24" customWidth="1"/>
    <col min="7689" max="7689" width="15.125" style="24" bestFit="1" customWidth="1"/>
    <col min="7690" max="7694" width="9" style="24"/>
    <col min="7695" max="7695" width="11.125" style="24" customWidth="1"/>
    <col min="7696" max="7937" width="9" style="24"/>
    <col min="7938" max="7938" width="20" style="24" customWidth="1"/>
    <col min="7939" max="7939" width="11" style="24" bestFit="1" customWidth="1"/>
    <col min="7940" max="7940" width="18.375" style="24" bestFit="1" customWidth="1"/>
    <col min="7941" max="7941" width="13.125" style="24" bestFit="1" customWidth="1"/>
    <col min="7942" max="7944" width="13" style="24" customWidth="1"/>
    <col min="7945" max="7945" width="15.125" style="24" bestFit="1" customWidth="1"/>
    <col min="7946" max="7950" width="9" style="24"/>
    <col min="7951" max="7951" width="11.125" style="24" customWidth="1"/>
    <col min="7952" max="8193" width="9" style="24"/>
    <col min="8194" max="8194" width="20" style="24" customWidth="1"/>
    <col min="8195" max="8195" width="11" style="24" bestFit="1" customWidth="1"/>
    <col min="8196" max="8196" width="18.375" style="24" bestFit="1" customWidth="1"/>
    <col min="8197" max="8197" width="13.125" style="24" bestFit="1" customWidth="1"/>
    <col min="8198" max="8200" width="13" style="24" customWidth="1"/>
    <col min="8201" max="8201" width="15.125" style="24" bestFit="1" customWidth="1"/>
    <col min="8202" max="8206" width="9" style="24"/>
    <col min="8207" max="8207" width="11.125" style="24" customWidth="1"/>
    <col min="8208" max="8449" width="9" style="24"/>
    <col min="8450" max="8450" width="20" style="24" customWidth="1"/>
    <col min="8451" max="8451" width="11" style="24" bestFit="1" customWidth="1"/>
    <col min="8452" max="8452" width="18.375" style="24" bestFit="1" customWidth="1"/>
    <col min="8453" max="8453" width="13.125" style="24" bestFit="1" customWidth="1"/>
    <col min="8454" max="8456" width="13" style="24" customWidth="1"/>
    <col min="8457" max="8457" width="15.125" style="24" bestFit="1" customWidth="1"/>
    <col min="8458" max="8462" width="9" style="24"/>
    <col min="8463" max="8463" width="11.125" style="24" customWidth="1"/>
    <col min="8464" max="8705" width="9" style="24"/>
    <col min="8706" max="8706" width="20" style="24" customWidth="1"/>
    <col min="8707" max="8707" width="11" style="24" bestFit="1" customWidth="1"/>
    <col min="8708" max="8708" width="18.375" style="24" bestFit="1" customWidth="1"/>
    <col min="8709" max="8709" width="13.125" style="24" bestFit="1" customWidth="1"/>
    <col min="8710" max="8712" width="13" style="24" customWidth="1"/>
    <col min="8713" max="8713" width="15.125" style="24" bestFit="1" customWidth="1"/>
    <col min="8714" max="8718" width="9" style="24"/>
    <col min="8719" max="8719" width="11.125" style="24" customWidth="1"/>
    <col min="8720" max="8961" width="9" style="24"/>
    <col min="8962" max="8962" width="20" style="24" customWidth="1"/>
    <col min="8963" max="8963" width="11" style="24" bestFit="1" customWidth="1"/>
    <col min="8964" max="8964" width="18.375" style="24" bestFit="1" customWidth="1"/>
    <col min="8965" max="8965" width="13.125" style="24" bestFit="1" customWidth="1"/>
    <col min="8966" max="8968" width="13" style="24" customWidth="1"/>
    <col min="8969" max="8969" width="15.125" style="24" bestFit="1" customWidth="1"/>
    <col min="8970" max="8974" width="9" style="24"/>
    <col min="8975" max="8975" width="11.125" style="24" customWidth="1"/>
    <col min="8976" max="9217" width="9" style="24"/>
    <col min="9218" max="9218" width="20" style="24" customWidth="1"/>
    <col min="9219" max="9219" width="11" style="24" bestFit="1" customWidth="1"/>
    <col min="9220" max="9220" width="18.375" style="24" bestFit="1" customWidth="1"/>
    <col min="9221" max="9221" width="13.125" style="24" bestFit="1" customWidth="1"/>
    <col min="9222" max="9224" width="13" style="24" customWidth="1"/>
    <col min="9225" max="9225" width="15.125" style="24" bestFit="1" customWidth="1"/>
    <col min="9226" max="9230" width="9" style="24"/>
    <col min="9231" max="9231" width="11.125" style="24" customWidth="1"/>
    <col min="9232" max="9473" width="9" style="24"/>
    <col min="9474" max="9474" width="20" style="24" customWidth="1"/>
    <col min="9475" max="9475" width="11" style="24" bestFit="1" customWidth="1"/>
    <col min="9476" max="9476" width="18.375" style="24" bestFit="1" customWidth="1"/>
    <col min="9477" max="9477" width="13.125" style="24" bestFit="1" customWidth="1"/>
    <col min="9478" max="9480" width="13" style="24" customWidth="1"/>
    <col min="9481" max="9481" width="15.125" style="24" bestFit="1" customWidth="1"/>
    <col min="9482" max="9486" width="9" style="24"/>
    <col min="9487" max="9487" width="11.125" style="24" customWidth="1"/>
    <col min="9488" max="9729" width="9" style="24"/>
    <col min="9730" max="9730" width="20" style="24" customWidth="1"/>
    <col min="9731" max="9731" width="11" style="24" bestFit="1" customWidth="1"/>
    <col min="9732" max="9732" width="18.375" style="24" bestFit="1" customWidth="1"/>
    <col min="9733" max="9733" width="13.125" style="24" bestFit="1" customWidth="1"/>
    <col min="9734" max="9736" width="13" style="24" customWidth="1"/>
    <col min="9737" max="9737" width="15.125" style="24" bestFit="1" customWidth="1"/>
    <col min="9738" max="9742" width="9" style="24"/>
    <col min="9743" max="9743" width="11.125" style="24" customWidth="1"/>
    <col min="9744" max="9985" width="9" style="24"/>
    <col min="9986" max="9986" width="20" style="24" customWidth="1"/>
    <col min="9987" max="9987" width="11" style="24" bestFit="1" customWidth="1"/>
    <col min="9988" max="9988" width="18.375" style="24" bestFit="1" customWidth="1"/>
    <col min="9989" max="9989" width="13.125" style="24" bestFit="1" customWidth="1"/>
    <col min="9990" max="9992" width="13" style="24" customWidth="1"/>
    <col min="9993" max="9993" width="15.125" style="24" bestFit="1" customWidth="1"/>
    <col min="9994" max="9998" width="9" style="24"/>
    <col min="9999" max="9999" width="11.125" style="24" customWidth="1"/>
    <col min="10000" max="10241" width="9" style="24"/>
    <col min="10242" max="10242" width="20" style="24" customWidth="1"/>
    <col min="10243" max="10243" width="11" style="24" bestFit="1" customWidth="1"/>
    <col min="10244" max="10244" width="18.375" style="24" bestFit="1" customWidth="1"/>
    <col min="10245" max="10245" width="13.125" style="24" bestFit="1" customWidth="1"/>
    <col min="10246" max="10248" width="13" style="24" customWidth="1"/>
    <col min="10249" max="10249" width="15.125" style="24" bestFit="1" customWidth="1"/>
    <col min="10250" max="10254" width="9" style="24"/>
    <col min="10255" max="10255" width="11.125" style="24" customWidth="1"/>
    <col min="10256" max="10497" width="9" style="24"/>
    <col min="10498" max="10498" width="20" style="24" customWidth="1"/>
    <col min="10499" max="10499" width="11" style="24" bestFit="1" customWidth="1"/>
    <col min="10500" max="10500" width="18.375" style="24" bestFit="1" customWidth="1"/>
    <col min="10501" max="10501" width="13.125" style="24" bestFit="1" customWidth="1"/>
    <col min="10502" max="10504" width="13" style="24" customWidth="1"/>
    <col min="10505" max="10505" width="15.125" style="24" bestFit="1" customWidth="1"/>
    <col min="10506" max="10510" width="9" style="24"/>
    <col min="10511" max="10511" width="11.125" style="24" customWidth="1"/>
    <col min="10512" max="10753" width="9" style="24"/>
    <col min="10754" max="10754" width="20" style="24" customWidth="1"/>
    <col min="10755" max="10755" width="11" style="24" bestFit="1" customWidth="1"/>
    <col min="10756" max="10756" width="18.375" style="24" bestFit="1" customWidth="1"/>
    <col min="10757" max="10757" width="13.125" style="24" bestFit="1" customWidth="1"/>
    <col min="10758" max="10760" width="13" style="24" customWidth="1"/>
    <col min="10761" max="10761" width="15.125" style="24" bestFit="1" customWidth="1"/>
    <col min="10762" max="10766" width="9" style="24"/>
    <col min="10767" max="10767" width="11.125" style="24" customWidth="1"/>
    <col min="10768" max="11009" width="9" style="24"/>
    <col min="11010" max="11010" width="20" style="24" customWidth="1"/>
    <col min="11011" max="11011" width="11" style="24" bestFit="1" customWidth="1"/>
    <col min="11012" max="11012" width="18.375" style="24" bestFit="1" customWidth="1"/>
    <col min="11013" max="11013" width="13.125" style="24" bestFit="1" customWidth="1"/>
    <col min="11014" max="11016" width="13" style="24" customWidth="1"/>
    <col min="11017" max="11017" width="15.125" style="24" bestFit="1" customWidth="1"/>
    <col min="11018" max="11022" width="9" style="24"/>
    <col min="11023" max="11023" width="11.125" style="24" customWidth="1"/>
    <col min="11024" max="11265" width="9" style="24"/>
    <col min="11266" max="11266" width="20" style="24" customWidth="1"/>
    <col min="11267" max="11267" width="11" style="24" bestFit="1" customWidth="1"/>
    <col min="11268" max="11268" width="18.375" style="24" bestFit="1" customWidth="1"/>
    <col min="11269" max="11269" width="13.125" style="24" bestFit="1" customWidth="1"/>
    <col min="11270" max="11272" width="13" style="24" customWidth="1"/>
    <col min="11273" max="11273" width="15.125" style="24" bestFit="1" customWidth="1"/>
    <col min="11274" max="11278" width="9" style="24"/>
    <col min="11279" max="11279" width="11.125" style="24" customWidth="1"/>
    <col min="11280" max="11521" width="9" style="24"/>
    <col min="11522" max="11522" width="20" style="24" customWidth="1"/>
    <col min="11523" max="11523" width="11" style="24" bestFit="1" customWidth="1"/>
    <col min="11524" max="11524" width="18.375" style="24" bestFit="1" customWidth="1"/>
    <col min="11525" max="11525" width="13.125" style="24" bestFit="1" customWidth="1"/>
    <col min="11526" max="11528" width="13" style="24" customWidth="1"/>
    <col min="11529" max="11529" width="15.125" style="24" bestFit="1" customWidth="1"/>
    <col min="11530" max="11534" width="9" style="24"/>
    <col min="11535" max="11535" width="11.125" style="24" customWidth="1"/>
    <col min="11536" max="11777" width="9" style="24"/>
    <col min="11778" max="11778" width="20" style="24" customWidth="1"/>
    <col min="11779" max="11779" width="11" style="24" bestFit="1" customWidth="1"/>
    <col min="11780" max="11780" width="18.375" style="24" bestFit="1" customWidth="1"/>
    <col min="11781" max="11781" width="13.125" style="24" bestFit="1" customWidth="1"/>
    <col min="11782" max="11784" width="13" style="24" customWidth="1"/>
    <col min="11785" max="11785" width="15.125" style="24" bestFit="1" customWidth="1"/>
    <col min="11786" max="11790" width="9" style="24"/>
    <col min="11791" max="11791" width="11.125" style="24" customWidth="1"/>
    <col min="11792" max="12033" width="9" style="24"/>
    <col min="12034" max="12034" width="20" style="24" customWidth="1"/>
    <col min="12035" max="12035" width="11" style="24" bestFit="1" customWidth="1"/>
    <col min="12036" max="12036" width="18.375" style="24" bestFit="1" customWidth="1"/>
    <col min="12037" max="12037" width="13.125" style="24" bestFit="1" customWidth="1"/>
    <col min="12038" max="12040" width="13" style="24" customWidth="1"/>
    <col min="12041" max="12041" width="15.125" style="24" bestFit="1" customWidth="1"/>
    <col min="12042" max="12046" width="9" style="24"/>
    <col min="12047" max="12047" width="11.125" style="24" customWidth="1"/>
    <col min="12048" max="12289" width="9" style="24"/>
    <col min="12290" max="12290" width="20" style="24" customWidth="1"/>
    <col min="12291" max="12291" width="11" style="24" bestFit="1" customWidth="1"/>
    <col min="12292" max="12292" width="18.375" style="24" bestFit="1" customWidth="1"/>
    <col min="12293" max="12293" width="13.125" style="24" bestFit="1" customWidth="1"/>
    <col min="12294" max="12296" width="13" style="24" customWidth="1"/>
    <col min="12297" max="12297" width="15.125" style="24" bestFit="1" customWidth="1"/>
    <col min="12298" max="12302" width="9" style="24"/>
    <col min="12303" max="12303" width="11.125" style="24" customWidth="1"/>
    <col min="12304" max="12545" width="9" style="24"/>
    <col min="12546" max="12546" width="20" style="24" customWidth="1"/>
    <col min="12547" max="12547" width="11" style="24" bestFit="1" customWidth="1"/>
    <col min="12548" max="12548" width="18.375" style="24" bestFit="1" customWidth="1"/>
    <col min="12549" max="12549" width="13.125" style="24" bestFit="1" customWidth="1"/>
    <col min="12550" max="12552" width="13" style="24" customWidth="1"/>
    <col min="12553" max="12553" width="15.125" style="24" bestFit="1" customWidth="1"/>
    <col min="12554" max="12558" width="9" style="24"/>
    <col min="12559" max="12559" width="11.125" style="24" customWidth="1"/>
    <col min="12560" max="12801" width="9" style="24"/>
    <col min="12802" max="12802" width="20" style="24" customWidth="1"/>
    <col min="12803" max="12803" width="11" style="24" bestFit="1" customWidth="1"/>
    <col min="12804" max="12804" width="18.375" style="24" bestFit="1" customWidth="1"/>
    <col min="12805" max="12805" width="13.125" style="24" bestFit="1" customWidth="1"/>
    <col min="12806" max="12808" width="13" style="24" customWidth="1"/>
    <col min="12809" max="12809" width="15.125" style="24" bestFit="1" customWidth="1"/>
    <col min="12810" max="12814" width="9" style="24"/>
    <col min="12815" max="12815" width="11.125" style="24" customWidth="1"/>
    <col min="12816" max="13057" width="9" style="24"/>
    <col min="13058" max="13058" width="20" style="24" customWidth="1"/>
    <col min="13059" max="13059" width="11" style="24" bestFit="1" customWidth="1"/>
    <col min="13060" max="13060" width="18.375" style="24" bestFit="1" customWidth="1"/>
    <col min="13061" max="13061" width="13.125" style="24" bestFit="1" customWidth="1"/>
    <col min="13062" max="13064" width="13" style="24" customWidth="1"/>
    <col min="13065" max="13065" width="15.125" style="24" bestFit="1" customWidth="1"/>
    <col min="13066" max="13070" width="9" style="24"/>
    <col min="13071" max="13071" width="11.125" style="24" customWidth="1"/>
    <col min="13072" max="13313" width="9" style="24"/>
    <col min="13314" max="13314" width="20" style="24" customWidth="1"/>
    <col min="13315" max="13315" width="11" style="24" bestFit="1" customWidth="1"/>
    <col min="13316" max="13316" width="18.375" style="24" bestFit="1" customWidth="1"/>
    <col min="13317" max="13317" width="13.125" style="24" bestFit="1" customWidth="1"/>
    <col min="13318" max="13320" width="13" style="24" customWidth="1"/>
    <col min="13321" max="13321" width="15.125" style="24" bestFit="1" customWidth="1"/>
    <col min="13322" max="13326" width="9" style="24"/>
    <col min="13327" max="13327" width="11.125" style="24" customWidth="1"/>
    <col min="13328" max="13569" width="9" style="24"/>
    <col min="13570" max="13570" width="20" style="24" customWidth="1"/>
    <col min="13571" max="13571" width="11" style="24" bestFit="1" customWidth="1"/>
    <col min="13572" max="13572" width="18.375" style="24" bestFit="1" customWidth="1"/>
    <col min="13573" max="13573" width="13.125" style="24" bestFit="1" customWidth="1"/>
    <col min="13574" max="13576" width="13" style="24" customWidth="1"/>
    <col min="13577" max="13577" width="15.125" style="24" bestFit="1" customWidth="1"/>
    <col min="13578" max="13582" width="9" style="24"/>
    <col min="13583" max="13583" width="11.125" style="24" customWidth="1"/>
    <col min="13584" max="13825" width="9" style="24"/>
    <col min="13826" max="13826" width="20" style="24" customWidth="1"/>
    <col min="13827" max="13827" width="11" style="24" bestFit="1" customWidth="1"/>
    <col min="13828" max="13828" width="18.375" style="24" bestFit="1" customWidth="1"/>
    <col min="13829" max="13829" width="13.125" style="24" bestFit="1" customWidth="1"/>
    <col min="13830" max="13832" width="13" style="24" customWidth="1"/>
    <col min="13833" max="13833" width="15.125" style="24" bestFit="1" customWidth="1"/>
    <col min="13834" max="13838" width="9" style="24"/>
    <col min="13839" max="13839" width="11.125" style="24" customWidth="1"/>
    <col min="13840" max="14081" width="9" style="24"/>
    <col min="14082" max="14082" width="20" style="24" customWidth="1"/>
    <col min="14083" max="14083" width="11" style="24" bestFit="1" customWidth="1"/>
    <col min="14084" max="14084" width="18.375" style="24" bestFit="1" customWidth="1"/>
    <col min="14085" max="14085" width="13.125" style="24" bestFit="1" customWidth="1"/>
    <col min="14086" max="14088" width="13" style="24" customWidth="1"/>
    <col min="14089" max="14089" width="15.125" style="24" bestFit="1" customWidth="1"/>
    <col min="14090" max="14094" width="9" style="24"/>
    <col min="14095" max="14095" width="11.125" style="24" customWidth="1"/>
    <col min="14096" max="14337" width="9" style="24"/>
    <col min="14338" max="14338" width="20" style="24" customWidth="1"/>
    <col min="14339" max="14339" width="11" style="24" bestFit="1" customWidth="1"/>
    <col min="14340" max="14340" width="18.375" style="24" bestFit="1" customWidth="1"/>
    <col min="14341" max="14341" width="13.125" style="24" bestFit="1" customWidth="1"/>
    <col min="14342" max="14344" width="13" style="24" customWidth="1"/>
    <col min="14345" max="14345" width="15.125" style="24" bestFit="1" customWidth="1"/>
    <col min="14346" max="14350" width="9" style="24"/>
    <col min="14351" max="14351" width="11.125" style="24" customWidth="1"/>
    <col min="14352" max="14593" width="9" style="24"/>
    <col min="14594" max="14594" width="20" style="24" customWidth="1"/>
    <col min="14595" max="14595" width="11" style="24" bestFit="1" customWidth="1"/>
    <col min="14596" max="14596" width="18.375" style="24" bestFit="1" customWidth="1"/>
    <col min="14597" max="14597" width="13.125" style="24" bestFit="1" customWidth="1"/>
    <col min="14598" max="14600" width="13" style="24" customWidth="1"/>
    <col min="14601" max="14601" width="15.125" style="24" bestFit="1" customWidth="1"/>
    <col min="14602" max="14606" width="9" style="24"/>
    <col min="14607" max="14607" width="11.125" style="24" customWidth="1"/>
    <col min="14608" max="14849" width="9" style="24"/>
    <col min="14850" max="14850" width="20" style="24" customWidth="1"/>
    <col min="14851" max="14851" width="11" style="24" bestFit="1" customWidth="1"/>
    <col min="14852" max="14852" width="18.375" style="24" bestFit="1" customWidth="1"/>
    <col min="14853" max="14853" width="13.125" style="24" bestFit="1" customWidth="1"/>
    <col min="14854" max="14856" width="13" style="24" customWidth="1"/>
    <col min="14857" max="14857" width="15.125" style="24" bestFit="1" customWidth="1"/>
    <col min="14858" max="14862" width="9" style="24"/>
    <col min="14863" max="14863" width="11.125" style="24" customWidth="1"/>
    <col min="14864" max="15105" width="9" style="24"/>
    <col min="15106" max="15106" width="20" style="24" customWidth="1"/>
    <col min="15107" max="15107" width="11" style="24" bestFit="1" customWidth="1"/>
    <col min="15108" max="15108" width="18.375" style="24" bestFit="1" customWidth="1"/>
    <col min="15109" max="15109" width="13.125" style="24" bestFit="1" customWidth="1"/>
    <col min="15110" max="15112" width="13" style="24" customWidth="1"/>
    <col min="15113" max="15113" width="15.125" style="24" bestFit="1" customWidth="1"/>
    <col min="15114" max="15118" width="9" style="24"/>
    <col min="15119" max="15119" width="11.125" style="24" customWidth="1"/>
    <col min="15120" max="15361" width="9" style="24"/>
    <col min="15362" max="15362" width="20" style="24" customWidth="1"/>
    <col min="15363" max="15363" width="11" style="24" bestFit="1" customWidth="1"/>
    <col min="15364" max="15364" width="18.375" style="24" bestFit="1" customWidth="1"/>
    <col min="15365" max="15365" width="13.125" style="24" bestFit="1" customWidth="1"/>
    <col min="15366" max="15368" width="13" style="24" customWidth="1"/>
    <col min="15369" max="15369" width="15.125" style="24" bestFit="1" customWidth="1"/>
    <col min="15370" max="15374" width="9" style="24"/>
    <col min="15375" max="15375" width="11.125" style="24" customWidth="1"/>
    <col min="15376" max="15617" width="9" style="24"/>
    <col min="15618" max="15618" width="20" style="24" customWidth="1"/>
    <col min="15619" max="15619" width="11" style="24" bestFit="1" customWidth="1"/>
    <col min="15620" max="15620" width="18.375" style="24" bestFit="1" customWidth="1"/>
    <col min="15621" max="15621" width="13.125" style="24" bestFit="1" customWidth="1"/>
    <col min="15622" max="15624" width="13" style="24" customWidth="1"/>
    <col min="15625" max="15625" width="15.125" style="24" bestFit="1" customWidth="1"/>
    <col min="15626" max="15630" width="9" style="24"/>
    <col min="15631" max="15631" width="11.125" style="24" customWidth="1"/>
    <col min="15632" max="15873" width="9" style="24"/>
    <col min="15874" max="15874" width="20" style="24" customWidth="1"/>
    <col min="15875" max="15875" width="11" style="24" bestFit="1" customWidth="1"/>
    <col min="15876" max="15876" width="18.375" style="24" bestFit="1" customWidth="1"/>
    <col min="15877" max="15877" width="13.125" style="24" bestFit="1" customWidth="1"/>
    <col min="15878" max="15880" width="13" style="24" customWidth="1"/>
    <col min="15881" max="15881" width="15.125" style="24" bestFit="1" customWidth="1"/>
    <col min="15882" max="15886" width="9" style="24"/>
    <col min="15887" max="15887" width="11.125" style="24" customWidth="1"/>
    <col min="15888" max="16129" width="9" style="24"/>
    <col min="16130" max="16130" width="20" style="24" customWidth="1"/>
    <col min="16131" max="16131" width="11" style="24" bestFit="1" customWidth="1"/>
    <col min="16132" max="16132" width="18.375" style="24" bestFit="1" customWidth="1"/>
    <col min="16133" max="16133" width="13.125" style="24" bestFit="1" customWidth="1"/>
    <col min="16134" max="16136" width="13" style="24" customWidth="1"/>
    <col min="16137" max="16137" width="15.125" style="24" bestFit="1" customWidth="1"/>
    <col min="16138" max="16142" width="9" style="24"/>
    <col min="16143" max="16143" width="11.125" style="24" customWidth="1"/>
    <col min="16144" max="16384" width="9" style="24"/>
  </cols>
  <sheetData>
    <row r="1" spans="1:15">
      <c r="A1" s="24" t="s">
        <v>0</v>
      </c>
      <c r="B1" s="75" t="str">
        <f>[23]合計!C3</f>
        <v>和歌山県</v>
      </c>
      <c r="C1" s="65"/>
      <c r="D1" s="65"/>
      <c r="E1" s="65"/>
      <c r="F1" s="65"/>
      <c r="I1" s="24" t="s">
        <v>70</v>
      </c>
      <c r="K1" s="27" t="s">
        <v>89</v>
      </c>
    </row>
    <row r="2" spans="1:15" s="65" customFormat="1" ht="51" customHeight="1">
      <c r="B2" s="76"/>
      <c r="E2" s="856" t="s">
        <v>90</v>
      </c>
      <c r="F2" s="856"/>
      <c r="G2" s="856"/>
      <c r="H2" s="142">
        <f>SUMIF(E8:E357,"PPS",H8:H357)</f>
        <v>0</v>
      </c>
      <c r="I2" s="143"/>
      <c r="J2" s="27"/>
      <c r="K2" s="40"/>
      <c r="L2" s="40"/>
      <c r="O2" s="24"/>
    </row>
    <row r="3" spans="1:15" s="65" customFormat="1" ht="41.25" customHeight="1">
      <c r="B3" s="26"/>
      <c r="E3" s="856" t="s">
        <v>91</v>
      </c>
      <c r="F3" s="856"/>
      <c r="G3" s="856"/>
      <c r="H3" s="142">
        <f>O7</f>
        <v>0</v>
      </c>
      <c r="I3" s="143"/>
      <c r="J3" s="26"/>
      <c r="K3" s="40"/>
      <c r="L3" s="40"/>
      <c r="O3" s="24"/>
    </row>
    <row r="4" spans="1:15" s="65" customFormat="1" ht="60" customHeight="1">
      <c r="B4" s="26"/>
      <c r="E4" s="856" t="s">
        <v>150</v>
      </c>
      <c r="F4" s="856"/>
      <c r="G4" s="856"/>
      <c r="H4" s="161" t="e">
        <f>H3/I7</f>
        <v>#DIV/0!</v>
      </c>
      <c r="I4" s="162"/>
      <c r="J4" s="26"/>
      <c r="K4" s="40"/>
      <c r="L4" s="40"/>
    </row>
    <row r="5" spans="1:15" s="26" customFormat="1" ht="12.75" customHeight="1">
      <c r="B5" s="35"/>
      <c r="E5" s="36"/>
      <c r="F5" s="36"/>
      <c r="G5" s="36"/>
      <c r="H5" s="147"/>
      <c r="I5" s="147"/>
      <c r="J5" s="35"/>
      <c r="K5" s="39"/>
      <c r="L5" s="39"/>
    </row>
    <row r="6" spans="1:15" ht="67.5">
      <c r="A6" s="40" t="s">
        <v>93</v>
      </c>
      <c r="B6" s="41" t="s">
        <v>76</v>
      </c>
      <c r="C6" s="41" t="s">
        <v>77</v>
      </c>
      <c r="D6" s="41" t="s">
        <v>78</v>
      </c>
      <c r="E6" s="42" t="s">
        <v>79</v>
      </c>
      <c r="F6" s="41" t="s">
        <v>94</v>
      </c>
      <c r="G6" s="43" t="s">
        <v>95</v>
      </c>
      <c r="H6" s="44" t="s">
        <v>96</v>
      </c>
      <c r="I6" s="42" t="s">
        <v>97</v>
      </c>
      <c r="J6" s="42" t="s">
        <v>84</v>
      </c>
      <c r="K6" s="42" t="s">
        <v>85</v>
      </c>
      <c r="L6" s="42" t="s">
        <v>86</v>
      </c>
      <c r="M6" s="42" t="s">
        <v>98</v>
      </c>
      <c r="N6" s="42" t="s">
        <v>99</v>
      </c>
      <c r="O6" s="42" t="s">
        <v>100</v>
      </c>
    </row>
    <row r="7" spans="1:15" s="148" customFormat="1" ht="28.5" customHeight="1" thickBot="1">
      <c r="B7" s="149" t="s">
        <v>88</v>
      </c>
      <c r="C7" s="149"/>
      <c r="D7" s="149"/>
      <c r="E7" s="149"/>
      <c r="F7" s="149"/>
      <c r="G7" s="149"/>
      <c r="H7" s="150">
        <f>SUM(H8:H357)</f>
        <v>0</v>
      </c>
      <c r="I7" s="150">
        <f>SUM(I8:I357)</f>
        <v>0</v>
      </c>
      <c r="J7" s="151" t="e">
        <f>H7/I7</f>
        <v>#DIV/0!</v>
      </c>
      <c r="K7" s="163"/>
      <c r="L7" s="163"/>
      <c r="M7" s="149"/>
      <c r="N7" s="149"/>
      <c r="O7" s="164">
        <f>SUM(O8:O357)</f>
        <v>0</v>
      </c>
    </row>
    <row r="8" spans="1:15" ht="37.5" customHeight="1" thickTop="1">
      <c r="A8" s="24">
        <v>1</v>
      </c>
      <c r="B8" s="64" t="s">
        <v>201</v>
      </c>
      <c r="C8" s="54"/>
      <c r="D8" s="54"/>
      <c r="E8" s="66"/>
      <c r="F8" s="81"/>
      <c r="G8" s="82"/>
      <c r="H8" s="83"/>
      <c r="I8" s="84"/>
      <c r="J8" s="158" t="e">
        <f t="shared" ref="J8:J253" si="0">H8/I8</f>
        <v>#DIV/0!</v>
      </c>
      <c r="K8" s="85"/>
      <c r="L8" s="85"/>
      <c r="M8" s="86"/>
      <c r="N8" s="86"/>
      <c r="O8" s="87"/>
    </row>
    <row r="9" spans="1:15">
      <c r="A9" s="24">
        <v>2</v>
      </c>
      <c r="B9" s="55"/>
      <c r="C9" s="55"/>
      <c r="D9" s="55"/>
      <c r="E9" s="66"/>
      <c r="F9" s="81"/>
      <c r="G9" s="82"/>
      <c r="H9" s="83"/>
      <c r="I9" s="84"/>
      <c r="J9" s="158" t="e">
        <f t="shared" si="0"/>
        <v>#DIV/0!</v>
      </c>
      <c r="K9" s="85"/>
      <c r="L9" s="85"/>
      <c r="M9" s="86"/>
      <c r="N9" s="86"/>
      <c r="O9" s="63"/>
    </row>
    <row r="10" spans="1:15">
      <c r="A10" s="24">
        <v>3</v>
      </c>
      <c r="B10" s="159"/>
      <c r="C10" s="7"/>
      <c r="D10" s="55"/>
      <c r="E10" s="66"/>
      <c r="F10" s="81"/>
      <c r="G10" s="82"/>
      <c r="H10" s="83"/>
      <c r="I10" s="84"/>
      <c r="J10" s="145" t="e">
        <f t="shared" si="0"/>
        <v>#DIV/0!</v>
      </c>
      <c r="K10" s="85"/>
      <c r="L10" s="85"/>
      <c r="M10" s="86"/>
      <c r="N10" s="86"/>
      <c r="O10" s="63"/>
    </row>
    <row r="11" spans="1:15">
      <c r="A11" s="24">
        <v>4</v>
      </c>
      <c r="B11" s="64"/>
      <c r="C11" s="54"/>
      <c r="D11" s="54"/>
      <c r="E11" s="66"/>
      <c r="F11" s="81"/>
      <c r="G11" s="82"/>
      <c r="H11" s="83"/>
      <c r="I11" s="84"/>
      <c r="J11" s="158" t="e">
        <f t="shared" si="0"/>
        <v>#DIV/0!</v>
      </c>
      <c r="K11" s="85"/>
      <c r="L11" s="88"/>
      <c r="M11" s="86"/>
      <c r="N11" s="86"/>
      <c r="O11" s="63"/>
    </row>
    <row r="12" spans="1:15">
      <c r="A12" s="24">
        <v>5</v>
      </c>
      <c r="B12" s="165"/>
      <c r="C12" s="55"/>
      <c r="D12" s="55"/>
      <c r="E12" s="55"/>
      <c r="F12" s="54"/>
      <c r="G12" s="82"/>
      <c r="H12" s="166"/>
      <c r="I12" s="91"/>
      <c r="J12" s="158" t="e">
        <f t="shared" si="0"/>
        <v>#DIV/0!</v>
      </c>
      <c r="K12" s="92"/>
      <c r="L12" s="93"/>
      <c r="M12" s="82"/>
      <c r="N12" s="82"/>
      <c r="O12" s="63"/>
    </row>
    <row r="13" spans="1:15">
      <c r="A13" s="65">
        <v>6</v>
      </c>
      <c r="B13" s="55"/>
      <c r="C13" s="55"/>
      <c r="D13" s="55"/>
      <c r="E13" s="66"/>
      <c r="F13" s="81"/>
      <c r="G13" s="82"/>
      <c r="H13" s="83"/>
      <c r="I13" s="84"/>
      <c r="J13" s="158" t="e">
        <f t="shared" si="0"/>
        <v>#DIV/0!</v>
      </c>
      <c r="K13" s="85"/>
      <c r="L13" s="85"/>
      <c r="M13" s="86"/>
      <c r="N13" s="86"/>
      <c r="O13" s="63"/>
    </row>
    <row r="14" spans="1:15">
      <c r="A14" s="65">
        <v>7</v>
      </c>
      <c r="B14" s="64"/>
      <c r="C14" s="54"/>
      <c r="D14" s="54"/>
      <c r="E14" s="66"/>
      <c r="F14" s="81"/>
      <c r="G14" s="82"/>
      <c r="H14" s="83"/>
      <c r="I14" s="84"/>
      <c r="J14" s="145" t="e">
        <f t="shared" si="0"/>
        <v>#DIV/0!</v>
      </c>
      <c r="K14" s="85"/>
      <c r="L14" s="94"/>
      <c r="M14" s="86"/>
      <c r="N14" s="86"/>
      <c r="O14" s="63"/>
    </row>
    <row r="15" spans="1:15">
      <c r="A15" s="24">
        <v>8</v>
      </c>
      <c r="B15" s="8"/>
      <c r="C15" s="62"/>
      <c r="D15" s="54"/>
      <c r="E15" s="66"/>
      <c r="F15" s="81"/>
      <c r="G15" s="67"/>
      <c r="H15" s="95"/>
      <c r="I15" s="96"/>
      <c r="J15" s="158" t="e">
        <f t="shared" si="0"/>
        <v>#DIV/0!</v>
      </c>
      <c r="K15" s="93"/>
      <c r="L15" s="97"/>
      <c r="M15" s="86"/>
      <c r="N15" s="86"/>
      <c r="O15" s="63"/>
    </row>
    <row r="16" spans="1:15">
      <c r="A16" s="24">
        <v>9</v>
      </c>
      <c r="B16" s="64"/>
      <c r="C16" s="54"/>
      <c r="D16" s="54"/>
      <c r="E16" s="66"/>
      <c r="F16" s="81"/>
      <c r="G16" s="82"/>
      <c r="H16" s="83"/>
      <c r="I16" s="84"/>
      <c r="J16" s="158" t="e">
        <f t="shared" si="0"/>
        <v>#DIV/0!</v>
      </c>
      <c r="K16" s="85"/>
      <c r="L16" s="85"/>
      <c r="M16" s="86"/>
      <c r="N16" s="86"/>
      <c r="O16" s="63"/>
    </row>
    <row r="17" spans="1:15">
      <c r="A17" s="24">
        <v>10</v>
      </c>
      <c r="B17" s="64"/>
      <c r="C17" s="64"/>
      <c r="D17" s="54"/>
      <c r="E17" s="66"/>
      <c r="F17" s="81"/>
      <c r="G17" s="82"/>
      <c r="H17" s="83"/>
      <c r="I17" s="84"/>
      <c r="J17" s="158" t="e">
        <f t="shared" si="0"/>
        <v>#DIV/0!</v>
      </c>
      <c r="K17" s="85"/>
      <c r="L17" s="85"/>
      <c r="M17" s="86"/>
      <c r="N17" s="86"/>
      <c r="O17" s="63"/>
    </row>
    <row r="18" spans="1:15">
      <c r="A18" s="65">
        <v>11</v>
      </c>
      <c r="B18" s="8"/>
      <c r="C18" s="62"/>
      <c r="D18" s="62"/>
      <c r="E18" s="66"/>
      <c r="F18" s="81"/>
      <c r="G18" s="67"/>
      <c r="H18" s="95"/>
      <c r="I18" s="96"/>
      <c r="J18" s="145" t="e">
        <f t="shared" si="0"/>
        <v>#DIV/0!</v>
      </c>
      <c r="K18" s="93"/>
      <c r="L18" s="93"/>
      <c r="M18" s="86"/>
      <c r="N18" s="86"/>
      <c r="O18" s="63"/>
    </row>
    <row r="19" spans="1:15">
      <c r="A19" s="65">
        <v>12</v>
      </c>
      <c r="B19" s="8"/>
      <c r="C19" s="62"/>
      <c r="D19" s="62"/>
      <c r="E19" s="66"/>
      <c r="F19" s="81"/>
      <c r="G19" s="67"/>
      <c r="H19" s="95"/>
      <c r="I19" s="96"/>
      <c r="J19" s="158" t="e">
        <f t="shared" si="0"/>
        <v>#DIV/0!</v>
      </c>
      <c r="K19" s="93"/>
      <c r="L19" s="93"/>
      <c r="M19" s="86"/>
      <c r="N19" s="86"/>
      <c r="O19" s="63"/>
    </row>
    <row r="20" spans="1:15">
      <c r="A20" s="24">
        <v>13</v>
      </c>
      <c r="B20" s="8"/>
      <c r="C20" s="62"/>
      <c r="D20" s="62"/>
      <c r="E20" s="66"/>
      <c r="F20" s="81"/>
      <c r="G20" s="67"/>
      <c r="H20" s="95"/>
      <c r="I20" s="96"/>
      <c r="J20" s="158" t="e">
        <f t="shared" si="0"/>
        <v>#DIV/0!</v>
      </c>
      <c r="K20" s="93"/>
      <c r="L20" s="93"/>
      <c r="M20" s="86"/>
      <c r="N20" s="86"/>
      <c r="O20" s="63"/>
    </row>
    <row r="21" spans="1:15">
      <c r="A21" s="24">
        <v>14</v>
      </c>
      <c r="B21" s="167"/>
      <c r="C21" s="62"/>
      <c r="D21" s="62"/>
      <c r="E21" s="66"/>
      <c r="F21" s="62"/>
      <c r="G21" s="67"/>
      <c r="H21" s="99"/>
      <c r="I21" s="96"/>
      <c r="J21" s="158" t="e">
        <f t="shared" si="0"/>
        <v>#DIV/0!</v>
      </c>
      <c r="K21" s="93"/>
      <c r="L21" s="93"/>
      <c r="M21" s="86"/>
      <c r="N21" s="86"/>
      <c r="O21" s="63"/>
    </row>
    <row r="22" spans="1:15">
      <c r="A22" s="24">
        <v>15</v>
      </c>
      <c r="B22" s="167"/>
      <c r="C22" s="62"/>
      <c r="D22" s="67"/>
      <c r="E22" s="66"/>
      <c r="F22" s="62"/>
      <c r="G22" s="67"/>
      <c r="H22" s="100"/>
      <c r="I22" s="96"/>
      <c r="J22" s="145" t="e">
        <f t="shared" si="0"/>
        <v>#DIV/0!</v>
      </c>
      <c r="K22" s="93"/>
      <c r="L22" s="93"/>
      <c r="M22" s="86"/>
      <c r="N22" s="86"/>
      <c r="O22" s="63"/>
    </row>
    <row r="23" spans="1:15">
      <c r="A23" s="65">
        <v>16</v>
      </c>
      <c r="B23" s="168"/>
      <c r="C23" s="62"/>
      <c r="D23" s="62"/>
      <c r="E23" s="66"/>
      <c r="F23" s="66"/>
      <c r="G23" s="67"/>
      <c r="H23" s="95"/>
      <c r="I23" s="96"/>
      <c r="J23" s="158" t="e">
        <f t="shared" si="0"/>
        <v>#DIV/0!</v>
      </c>
      <c r="K23" s="93"/>
      <c r="L23" s="93"/>
      <c r="M23" s="86"/>
      <c r="N23" s="86"/>
      <c r="O23" s="63"/>
    </row>
    <row r="24" spans="1:15">
      <c r="A24" s="65">
        <v>17</v>
      </c>
      <c r="B24" s="62"/>
      <c r="C24" s="62"/>
      <c r="D24" s="62"/>
      <c r="E24" s="66"/>
      <c r="F24" s="66"/>
      <c r="G24" s="67"/>
      <c r="H24" s="102"/>
      <c r="I24" s="96"/>
      <c r="J24" s="158" t="e">
        <f t="shared" si="0"/>
        <v>#DIV/0!</v>
      </c>
      <c r="K24" s="93"/>
      <c r="L24" s="93"/>
      <c r="M24" s="86"/>
      <c r="N24" s="86"/>
      <c r="O24" s="63"/>
    </row>
    <row r="25" spans="1:15">
      <c r="A25" s="24">
        <v>18</v>
      </c>
      <c r="B25" s="62"/>
      <c r="C25" s="62"/>
      <c r="D25" s="62"/>
      <c r="E25" s="66"/>
      <c r="F25" s="66"/>
      <c r="G25" s="67"/>
      <c r="H25" s="102"/>
      <c r="I25" s="96"/>
      <c r="J25" s="158" t="e">
        <f t="shared" si="0"/>
        <v>#DIV/0!</v>
      </c>
      <c r="K25" s="93"/>
      <c r="L25" s="93"/>
      <c r="M25" s="86"/>
      <c r="N25" s="86"/>
      <c r="O25" s="63"/>
    </row>
    <row r="26" spans="1:15">
      <c r="A26" s="24">
        <v>19</v>
      </c>
      <c r="B26" s="62"/>
      <c r="C26" s="62"/>
      <c r="D26" s="62"/>
      <c r="E26" s="66"/>
      <c r="F26" s="66"/>
      <c r="G26" s="67"/>
      <c r="H26" s="102"/>
      <c r="I26" s="96"/>
      <c r="J26" s="145" t="e">
        <f t="shared" si="0"/>
        <v>#DIV/0!</v>
      </c>
      <c r="K26" s="93"/>
      <c r="L26" s="93"/>
      <c r="M26" s="86"/>
      <c r="N26" s="86"/>
      <c r="O26" s="63"/>
    </row>
    <row r="27" spans="1:15">
      <c r="A27" s="24">
        <v>20</v>
      </c>
      <c r="B27" s="62"/>
      <c r="C27" s="62"/>
      <c r="D27" s="62"/>
      <c r="E27" s="66"/>
      <c r="F27" s="66"/>
      <c r="G27" s="67"/>
      <c r="H27" s="102"/>
      <c r="I27" s="96"/>
      <c r="J27" s="158" t="e">
        <f t="shared" si="0"/>
        <v>#DIV/0!</v>
      </c>
      <c r="K27" s="93"/>
      <c r="L27" s="93"/>
      <c r="M27" s="86"/>
      <c r="N27" s="86"/>
      <c r="O27" s="63"/>
    </row>
    <row r="28" spans="1:15">
      <c r="A28" s="65">
        <v>21</v>
      </c>
      <c r="B28" s="62"/>
      <c r="C28" s="62"/>
      <c r="D28" s="62"/>
      <c r="E28" s="66"/>
      <c r="F28" s="66"/>
      <c r="G28" s="67"/>
      <c r="H28" s="102"/>
      <c r="I28" s="96"/>
      <c r="J28" s="158" t="e">
        <f t="shared" si="0"/>
        <v>#DIV/0!</v>
      </c>
      <c r="K28" s="93"/>
      <c r="L28" s="93"/>
      <c r="M28" s="86"/>
      <c r="N28" s="86"/>
      <c r="O28" s="63"/>
    </row>
    <row r="29" spans="1:15">
      <c r="A29" s="65">
        <v>22</v>
      </c>
      <c r="B29" s="62"/>
      <c r="C29" s="62"/>
      <c r="D29" s="62"/>
      <c r="E29" s="66"/>
      <c r="F29" s="66"/>
      <c r="G29" s="67"/>
      <c r="H29" s="102"/>
      <c r="I29" s="96"/>
      <c r="J29" s="158" t="e">
        <f t="shared" si="0"/>
        <v>#DIV/0!</v>
      </c>
      <c r="K29" s="93"/>
      <c r="L29" s="93"/>
      <c r="M29" s="86"/>
      <c r="N29" s="86"/>
      <c r="O29" s="63"/>
    </row>
    <row r="30" spans="1:15">
      <c r="A30" s="24">
        <v>23</v>
      </c>
      <c r="B30" s="62"/>
      <c r="C30" s="62"/>
      <c r="D30" s="62"/>
      <c r="E30" s="66"/>
      <c r="F30" s="66"/>
      <c r="G30" s="67"/>
      <c r="H30" s="102"/>
      <c r="I30" s="96"/>
      <c r="J30" s="145" t="e">
        <f t="shared" si="0"/>
        <v>#DIV/0!</v>
      </c>
      <c r="K30" s="93"/>
      <c r="L30" s="93"/>
      <c r="M30" s="86"/>
      <c r="N30" s="86"/>
      <c r="O30" s="63"/>
    </row>
    <row r="31" spans="1:15">
      <c r="A31" s="24">
        <v>24</v>
      </c>
      <c r="B31" s="62"/>
      <c r="C31" s="62"/>
      <c r="D31" s="62"/>
      <c r="E31" s="66"/>
      <c r="F31" s="66"/>
      <c r="G31" s="67"/>
      <c r="H31" s="102"/>
      <c r="I31" s="96"/>
      <c r="J31" s="158" t="e">
        <f t="shared" si="0"/>
        <v>#DIV/0!</v>
      </c>
      <c r="K31" s="93"/>
      <c r="L31" s="93"/>
      <c r="M31" s="86"/>
      <c r="N31" s="86"/>
      <c r="O31" s="63"/>
    </row>
    <row r="32" spans="1:15">
      <c r="A32" s="24">
        <v>25</v>
      </c>
      <c r="B32" s="62"/>
      <c r="C32" s="62"/>
      <c r="D32" s="62"/>
      <c r="E32" s="66"/>
      <c r="F32" s="66"/>
      <c r="G32" s="67"/>
      <c r="H32" s="102"/>
      <c r="I32" s="96"/>
      <c r="J32" s="158" t="e">
        <f t="shared" si="0"/>
        <v>#DIV/0!</v>
      </c>
      <c r="K32" s="93"/>
      <c r="L32" s="93"/>
      <c r="M32" s="86"/>
      <c r="N32" s="86"/>
      <c r="O32" s="63"/>
    </row>
    <row r="33" spans="1:15">
      <c r="A33" s="65">
        <v>26</v>
      </c>
      <c r="B33" s="62"/>
      <c r="C33" s="62"/>
      <c r="D33" s="62"/>
      <c r="E33" s="66"/>
      <c r="F33" s="66"/>
      <c r="G33" s="67"/>
      <c r="H33" s="102"/>
      <c r="I33" s="96"/>
      <c r="J33" s="158" t="e">
        <f t="shared" si="0"/>
        <v>#DIV/0!</v>
      </c>
      <c r="K33" s="93"/>
      <c r="L33" s="93"/>
      <c r="M33" s="86"/>
      <c r="N33" s="86"/>
      <c r="O33" s="63"/>
    </row>
    <row r="34" spans="1:15">
      <c r="A34" s="65">
        <v>27</v>
      </c>
      <c r="B34" s="62"/>
      <c r="C34" s="62"/>
      <c r="D34" s="62"/>
      <c r="E34" s="66"/>
      <c r="F34" s="66"/>
      <c r="G34" s="67"/>
      <c r="H34" s="102"/>
      <c r="I34" s="96"/>
      <c r="J34" s="145" t="e">
        <f t="shared" si="0"/>
        <v>#DIV/0!</v>
      </c>
      <c r="K34" s="93"/>
      <c r="L34" s="93"/>
      <c r="M34" s="86"/>
      <c r="N34" s="86"/>
      <c r="O34" s="63"/>
    </row>
    <row r="35" spans="1:15">
      <c r="A35" s="24">
        <v>28</v>
      </c>
      <c r="B35" s="62"/>
      <c r="C35" s="62"/>
      <c r="D35" s="62"/>
      <c r="E35" s="66"/>
      <c r="F35" s="66"/>
      <c r="G35" s="67"/>
      <c r="H35" s="102"/>
      <c r="I35" s="96"/>
      <c r="J35" s="158" t="e">
        <f t="shared" si="0"/>
        <v>#DIV/0!</v>
      </c>
      <c r="K35" s="93"/>
      <c r="L35" s="93"/>
      <c r="M35" s="86"/>
      <c r="N35" s="86"/>
      <c r="O35" s="63"/>
    </row>
    <row r="36" spans="1:15">
      <c r="A36" s="24">
        <v>29</v>
      </c>
      <c r="B36" s="62"/>
      <c r="C36" s="62"/>
      <c r="D36" s="62"/>
      <c r="E36" s="66"/>
      <c r="F36" s="66"/>
      <c r="G36" s="67"/>
      <c r="H36" s="102"/>
      <c r="I36" s="96"/>
      <c r="J36" s="158" t="e">
        <f t="shared" si="0"/>
        <v>#DIV/0!</v>
      </c>
      <c r="K36" s="93"/>
      <c r="L36" s="93"/>
      <c r="M36" s="62"/>
      <c r="N36" s="62"/>
      <c r="O36" s="63"/>
    </row>
    <row r="37" spans="1:15">
      <c r="A37" s="24">
        <v>30</v>
      </c>
      <c r="B37" s="62"/>
      <c r="C37" s="62"/>
      <c r="D37" s="62"/>
      <c r="E37" s="66"/>
      <c r="F37" s="66"/>
      <c r="G37" s="67"/>
      <c r="H37" s="102"/>
      <c r="I37" s="96"/>
      <c r="J37" s="158" t="e">
        <f t="shared" si="0"/>
        <v>#DIV/0!</v>
      </c>
      <c r="K37" s="93"/>
      <c r="L37" s="93"/>
      <c r="M37" s="86"/>
      <c r="N37" s="86"/>
      <c r="O37" s="63"/>
    </row>
    <row r="38" spans="1:15">
      <c r="A38" s="65">
        <v>31</v>
      </c>
      <c r="B38" s="62"/>
      <c r="C38" s="62"/>
      <c r="D38" s="62"/>
      <c r="E38" s="66"/>
      <c r="F38" s="66"/>
      <c r="G38" s="67"/>
      <c r="H38" s="102"/>
      <c r="I38" s="96"/>
      <c r="J38" s="145" t="e">
        <f t="shared" si="0"/>
        <v>#DIV/0!</v>
      </c>
      <c r="K38" s="93"/>
      <c r="L38" s="93"/>
      <c r="M38" s="86"/>
      <c r="N38" s="86"/>
      <c r="O38" s="63"/>
    </row>
    <row r="39" spans="1:15">
      <c r="A39" s="65">
        <v>32</v>
      </c>
      <c r="B39" s="62"/>
      <c r="C39" s="62"/>
      <c r="D39" s="62"/>
      <c r="E39" s="66"/>
      <c r="F39" s="66"/>
      <c r="G39" s="67"/>
      <c r="H39" s="102"/>
      <c r="I39" s="96"/>
      <c r="J39" s="158" t="e">
        <f t="shared" si="0"/>
        <v>#DIV/0!</v>
      </c>
      <c r="K39" s="93"/>
      <c r="L39" s="93"/>
      <c r="M39" s="86"/>
      <c r="N39" s="86"/>
      <c r="O39" s="63"/>
    </row>
    <row r="40" spans="1:15">
      <c r="A40" s="24">
        <v>33</v>
      </c>
      <c r="B40" s="62"/>
      <c r="C40" s="62"/>
      <c r="D40" s="62"/>
      <c r="E40" s="66"/>
      <c r="F40" s="66"/>
      <c r="G40" s="67"/>
      <c r="H40" s="102"/>
      <c r="I40" s="96"/>
      <c r="J40" s="158" t="e">
        <f t="shared" si="0"/>
        <v>#DIV/0!</v>
      </c>
      <c r="K40" s="93"/>
      <c r="L40" s="93"/>
      <c r="M40" s="86"/>
      <c r="N40" s="86"/>
      <c r="O40" s="63"/>
    </row>
    <row r="41" spans="1:15">
      <c r="A41" s="24">
        <v>34</v>
      </c>
      <c r="B41" s="62"/>
      <c r="C41" s="62"/>
      <c r="D41" s="62"/>
      <c r="E41" s="66"/>
      <c r="F41" s="66"/>
      <c r="G41" s="67"/>
      <c r="H41" s="102"/>
      <c r="I41" s="96"/>
      <c r="J41" s="158" t="e">
        <f t="shared" si="0"/>
        <v>#DIV/0!</v>
      </c>
      <c r="K41" s="93"/>
      <c r="L41" s="93"/>
      <c r="M41" s="86"/>
      <c r="N41" s="86"/>
      <c r="O41" s="63"/>
    </row>
    <row r="42" spans="1:15">
      <c r="A42" s="24">
        <v>35</v>
      </c>
      <c r="B42" s="62"/>
      <c r="C42" s="62"/>
      <c r="D42" s="62"/>
      <c r="E42" s="66"/>
      <c r="F42" s="66"/>
      <c r="G42" s="67"/>
      <c r="H42" s="102"/>
      <c r="I42" s="96"/>
      <c r="J42" s="145" t="e">
        <f t="shared" si="0"/>
        <v>#DIV/0!</v>
      </c>
      <c r="K42" s="93"/>
      <c r="L42" s="93"/>
      <c r="M42" s="86"/>
      <c r="N42" s="86"/>
      <c r="O42" s="63"/>
    </row>
    <row r="43" spans="1:15">
      <c r="A43" s="65">
        <v>36</v>
      </c>
      <c r="B43" s="62"/>
      <c r="C43" s="62"/>
      <c r="D43" s="62"/>
      <c r="E43" s="66"/>
      <c r="F43" s="66"/>
      <c r="G43" s="67"/>
      <c r="H43" s="102"/>
      <c r="I43" s="96"/>
      <c r="J43" s="158" t="e">
        <f t="shared" si="0"/>
        <v>#DIV/0!</v>
      </c>
      <c r="K43" s="93"/>
      <c r="L43" s="93"/>
      <c r="M43" s="62"/>
      <c r="N43" s="62"/>
      <c r="O43" s="63"/>
    </row>
    <row r="44" spans="1:15">
      <c r="A44" s="65">
        <v>37</v>
      </c>
      <c r="B44" s="62"/>
      <c r="C44" s="62"/>
      <c r="D44" s="62"/>
      <c r="E44" s="66"/>
      <c r="F44" s="66"/>
      <c r="G44" s="67"/>
      <c r="H44" s="102"/>
      <c r="I44" s="96"/>
      <c r="J44" s="158" t="e">
        <f t="shared" si="0"/>
        <v>#DIV/0!</v>
      </c>
      <c r="K44" s="93"/>
      <c r="L44" s="93"/>
      <c r="M44" s="86"/>
      <c r="N44" s="86"/>
      <c r="O44" s="63"/>
    </row>
    <row r="45" spans="1:15">
      <c r="A45" s="24">
        <v>38</v>
      </c>
      <c r="B45" s="62"/>
      <c r="C45" s="62"/>
      <c r="D45" s="62"/>
      <c r="E45" s="66"/>
      <c r="F45" s="66"/>
      <c r="G45" s="67"/>
      <c r="H45" s="102"/>
      <c r="I45" s="96"/>
      <c r="J45" s="158" t="e">
        <f t="shared" si="0"/>
        <v>#DIV/0!</v>
      </c>
      <c r="K45" s="93"/>
      <c r="L45" s="93"/>
      <c r="M45" s="86"/>
      <c r="N45" s="86"/>
      <c r="O45" s="63"/>
    </row>
    <row r="46" spans="1:15">
      <c r="A46" s="24">
        <v>39</v>
      </c>
      <c r="B46" s="62"/>
      <c r="C46" s="62"/>
      <c r="D46" s="62"/>
      <c r="E46" s="66"/>
      <c r="F46" s="66"/>
      <c r="G46" s="67"/>
      <c r="H46" s="102"/>
      <c r="I46" s="96"/>
      <c r="J46" s="145" t="e">
        <f t="shared" si="0"/>
        <v>#DIV/0!</v>
      </c>
      <c r="K46" s="93"/>
      <c r="L46" s="93"/>
      <c r="M46" s="86"/>
      <c r="N46" s="86"/>
      <c r="O46" s="63"/>
    </row>
    <row r="47" spans="1:15">
      <c r="A47" s="24">
        <v>40</v>
      </c>
      <c r="B47" s="62"/>
      <c r="C47" s="62"/>
      <c r="D47" s="62"/>
      <c r="E47" s="66"/>
      <c r="F47" s="66"/>
      <c r="G47" s="67"/>
      <c r="H47" s="102"/>
      <c r="I47" s="96"/>
      <c r="J47" s="158" t="e">
        <f t="shared" si="0"/>
        <v>#DIV/0!</v>
      </c>
      <c r="K47" s="93"/>
      <c r="L47" s="93"/>
      <c r="M47" s="62"/>
      <c r="N47" s="62"/>
      <c r="O47" s="63"/>
    </row>
    <row r="48" spans="1:15">
      <c r="A48" s="65">
        <v>41</v>
      </c>
      <c r="B48" s="62"/>
      <c r="C48" s="62"/>
      <c r="D48" s="62"/>
      <c r="E48" s="66"/>
      <c r="F48" s="66"/>
      <c r="G48" s="67"/>
      <c r="H48" s="102"/>
      <c r="I48" s="96"/>
      <c r="J48" s="158" t="e">
        <f t="shared" si="0"/>
        <v>#DIV/0!</v>
      </c>
      <c r="K48" s="93"/>
      <c r="L48" s="93"/>
      <c r="M48" s="62"/>
      <c r="N48" s="62"/>
      <c r="O48" s="63"/>
    </row>
    <row r="49" spans="1:15">
      <c r="A49" s="65">
        <v>42</v>
      </c>
      <c r="B49" s="62"/>
      <c r="C49" s="62"/>
      <c r="D49" s="62"/>
      <c r="E49" s="66"/>
      <c r="F49" s="66"/>
      <c r="G49" s="67"/>
      <c r="H49" s="102"/>
      <c r="I49" s="96"/>
      <c r="J49" s="158" t="e">
        <f t="shared" si="0"/>
        <v>#DIV/0!</v>
      </c>
      <c r="K49" s="93"/>
      <c r="L49" s="93"/>
      <c r="M49" s="86"/>
      <c r="N49" s="86"/>
      <c r="O49" s="63"/>
    </row>
    <row r="50" spans="1:15">
      <c r="A50" s="24">
        <v>43</v>
      </c>
      <c r="B50" s="62"/>
      <c r="C50" s="62"/>
      <c r="D50" s="62"/>
      <c r="E50" s="66"/>
      <c r="F50" s="66"/>
      <c r="G50" s="67"/>
      <c r="H50" s="102"/>
      <c r="I50" s="96"/>
      <c r="J50" s="145" t="e">
        <f t="shared" si="0"/>
        <v>#DIV/0!</v>
      </c>
      <c r="K50" s="93"/>
      <c r="L50" s="93"/>
      <c r="M50" s="86"/>
      <c r="N50" s="86"/>
      <c r="O50" s="63"/>
    </row>
    <row r="51" spans="1:15">
      <c r="A51" s="24">
        <v>44</v>
      </c>
      <c r="B51" s="62"/>
      <c r="C51" s="62"/>
      <c r="D51" s="8"/>
      <c r="E51" s="66"/>
      <c r="F51" s="66"/>
      <c r="G51" s="67"/>
      <c r="H51" s="102"/>
      <c r="I51" s="96"/>
      <c r="J51" s="158" t="e">
        <f t="shared" si="0"/>
        <v>#DIV/0!</v>
      </c>
      <c r="K51" s="93"/>
      <c r="L51" s="93"/>
      <c r="M51" s="62"/>
      <c r="N51" s="62"/>
      <c r="O51" s="63"/>
    </row>
    <row r="52" spans="1:15">
      <c r="A52" s="24">
        <v>45</v>
      </c>
      <c r="B52" s="62"/>
      <c r="C52" s="62"/>
      <c r="D52" s="62"/>
      <c r="E52" s="66"/>
      <c r="F52" s="66"/>
      <c r="G52" s="67"/>
      <c r="H52" s="102"/>
      <c r="I52" s="96"/>
      <c r="J52" s="158" t="e">
        <f t="shared" si="0"/>
        <v>#DIV/0!</v>
      </c>
      <c r="K52" s="93"/>
      <c r="L52" s="93"/>
      <c r="M52" s="86"/>
      <c r="N52" s="86"/>
      <c r="O52" s="63"/>
    </row>
    <row r="53" spans="1:15">
      <c r="A53" s="65">
        <v>46</v>
      </c>
      <c r="B53" s="62"/>
      <c r="C53" s="62"/>
      <c r="D53" s="62"/>
      <c r="E53" s="66"/>
      <c r="F53" s="66"/>
      <c r="G53" s="67"/>
      <c r="H53" s="102"/>
      <c r="I53" s="96"/>
      <c r="J53" s="158" t="e">
        <f t="shared" si="0"/>
        <v>#DIV/0!</v>
      </c>
      <c r="K53" s="93"/>
      <c r="L53" s="93"/>
      <c r="M53" s="86"/>
      <c r="N53" s="86"/>
      <c r="O53" s="63"/>
    </row>
    <row r="54" spans="1:15">
      <c r="A54" s="65">
        <v>47</v>
      </c>
      <c r="B54" s="169"/>
      <c r="C54" s="54"/>
      <c r="D54" s="169"/>
      <c r="E54" s="66"/>
      <c r="F54" s="66"/>
      <c r="G54" s="54"/>
      <c r="H54" s="156"/>
      <c r="I54" s="156"/>
      <c r="J54" s="145" t="e">
        <f t="shared" si="0"/>
        <v>#DIV/0!</v>
      </c>
      <c r="K54" s="104"/>
      <c r="L54" s="105"/>
      <c r="M54" s="62"/>
      <c r="N54" s="62"/>
      <c r="O54" s="63"/>
    </row>
    <row r="55" spans="1:15">
      <c r="A55" s="24">
        <v>48</v>
      </c>
      <c r="B55" s="159"/>
      <c r="C55" s="54"/>
      <c r="D55" s="55"/>
      <c r="E55" s="66"/>
      <c r="F55" s="55"/>
      <c r="G55" s="54"/>
      <c r="H55" s="156"/>
      <c r="I55" s="91"/>
      <c r="J55" s="158" t="e">
        <f t="shared" si="0"/>
        <v>#DIV/0!</v>
      </c>
      <c r="K55" s="104"/>
      <c r="L55" s="105"/>
      <c r="M55" s="62"/>
      <c r="N55" s="62"/>
      <c r="O55" s="63"/>
    </row>
    <row r="56" spans="1:15">
      <c r="A56" s="24">
        <v>49</v>
      </c>
      <c r="B56" s="62"/>
      <c r="C56" s="62"/>
      <c r="D56" s="62"/>
      <c r="E56" s="66"/>
      <c r="F56" s="66"/>
      <c r="G56" s="67"/>
      <c r="H56" s="102"/>
      <c r="I56" s="96"/>
      <c r="J56" s="158" t="e">
        <f t="shared" si="0"/>
        <v>#DIV/0!</v>
      </c>
      <c r="K56" s="104"/>
      <c r="L56" s="104"/>
      <c r="M56" s="62"/>
      <c r="N56" s="62"/>
      <c r="O56" s="63"/>
    </row>
    <row r="57" spans="1:15">
      <c r="A57" s="24">
        <v>50</v>
      </c>
      <c r="B57" s="8"/>
      <c r="C57" s="62"/>
      <c r="D57" s="62"/>
      <c r="E57" s="66"/>
      <c r="F57" s="66"/>
      <c r="G57" s="67"/>
      <c r="H57" s="102"/>
      <c r="I57" s="96"/>
      <c r="J57" s="158" t="e">
        <f t="shared" si="0"/>
        <v>#DIV/0!</v>
      </c>
      <c r="K57" s="106"/>
      <c r="L57" s="106"/>
      <c r="M57" s="86"/>
      <c r="N57" s="86"/>
      <c r="O57" s="63"/>
    </row>
    <row r="58" spans="1:15">
      <c r="A58" s="65">
        <v>51</v>
      </c>
      <c r="B58" s="62"/>
      <c r="C58" s="62"/>
      <c r="D58" s="62"/>
      <c r="E58" s="66"/>
      <c r="F58" s="66"/>
      <c r="G58" s="67"/>
      <c r="H58" s="102"/>
      <c r="I58" s="96"/>
      <c r="J58" s="145" t="e">
        <f t="shared" si="0"/>
        <v>#DIV/0!</v>
      </c>
      <c r="K58" s="93"/>
      <c r="L58" s="93"/>
      <c r="M58" s="86"/>
      <c r="N58" s="107"/>
      <c r="O58" s="63"/>
    </row>
    <row r="59" spans="1:15">
      <c r="A59" s="65">
        <v>52</v>
      </c>
      <c r="B59" s="62"/>
      <c r="C59" s="62"/>
      <c r="D59" s="8"/>
      <c r="E59" s="66"/>
      <c r="F59" s="66"/>
      <c r="G59" s="67"/>
      <c r="H59" s="102"/>
      <c r="I59" s="96"/>
      <c r="J59" s="158" t="e">
        <f t="shared" si="0"/>
        <v>#DIV/0!</v>
      </c>
      <c r="K59" s="93"/>
      <c r="L59" s="93"/>
      <c r="M59" s="86"/>
      <c r="N59" s="86"/>
      <c r="O59" s="63"/>
    </row>
    <row r="60" spans="1:15">
      <c r="A60" s="24">
        <v>53</v>
      </c>
      <c r="B60" s="62"/>
      <c r="C60" s="62"/>
      <c r="D60" s="8"/>
      <c r="E60" s="66"/>
      <c r="F60" s="66"/>
      <c r="G60" s="67"/>
      <c r="H60" s="102"/>
      <c r="I60" s="96"/>
      <c r="J60" s="158" t="e">
        <f t="shared" si="0"/>
        <v>#DIV/0!</v>
      </c>
      <c r="K60" s="93"/>
      <c r="L60" s="93"/>
      <c r="M60" s="86"/>
      <c r="N60" s="86"/>
      <c r="O60" s="63"/>
    </row>
    <row r="61" spans="1:15">
      <c r="A61" s="24">
        <v>54</v>
      </c>
      <c r="B61" s="62"/>
      <c r="C61" s="62"/>
      <c r="D61" s="8"/>
      <c r="E61" s="66"/>
      <c r="F61" s="66"/>
      <c r="G61" s="67"/>
      <c r="H61" s="102"/>
      <c r="I61" s="96"/>
      <c r="J61" s="158" t="e">
        <f t="shared" si="0"/>
        <v>#DIV/0!</v>
      </c>
      <c r="K61" s="93"/>
      <c r="L61" s="93"/>
      <c r="M61" s="86"/>
      <c r="N61" s="86"/>
      <c r="O61" s="63"/>
    </row>
    <row r="62" spans="1:15">
      <c r="A62" s="24">
        <v>55</v>
      </c>
      <c r="B62" s="41"/>
      <c r="C62" s="41"/>
      <c r="D62" s="41"/>
      <c r="E62" s="70"/>
      <c r="F62" s="70"/>
      <c r="G62" s="43"/>
      <c r="H62" s="71"/>
      <c r="I62" s="72"/>
      <c r="J62" s="145" t="e">
        <f t="shared" si="0"/>
        <v>#DIV/0!</v>
      </c>
      <c r="K62" s="42"/>
      <c r="L62" s="42"/>
      <c r="M62" s="41"/>
      <c r="N62" s="41"/>
      <c r="O62" s="41"/>
    </row>
    <row r="63" spans="1:15">
      <c r="A63" s="65">
        <v>56</v>
      </c>
      <c r="B63" s="41"/>
      <c r="C63" s="41"/>
      <c r="D63" s="41"/>
      <c r="E63" s="70"/>
      <c r="F63" s="70"/>
      <c r="G63" s="43"/>
      <c r="H63" s="71"/>
      <c r="I63" s="72"/>
      <c r="J63" s="158" t="e">
        <f t="shared" si="0"/>
        <v>#DIV/0!</v>
      </c>
      <c r="K63" s="42"/>
      <c r="L63" s="42"/>
      <c r="M63" s="41"/>
      <c r="N63" s="41"/>
      <c r="O63" s="41"/>
    </row>
    <row r="64" spans="1:15">
      <c r="A64" s="65">
        <v>57</v>
      </c>
      <c r="B64" s="41"/>
      <c r="C64" s="41"/>
      <c r="D64" s="41"/>
      <c r="E64" s="70"/>
      <c r="F64" s="70"/>
      <c r="G64" s="43"/>
      <c r="H64" s="71"/>
      <c r="I64" s="72"/>
      <c r="J64" s="158" t="e">
        <f t="shared" si="0"/>
        <v>#DIV/0!</v>
      </c>
      <c r="K64" s="42"/>
      <c r="L64" s="42"/>
      <c r="M64" s="41"/>
      <c r="N64" s="41"/>
      <c r="O64" s="41"/>
    </row>
    <row r="65" spans="1:15">
      <c r="A65" s="24">
        <v>58</v>
      </c>
      <c r="B65" s="41"/>
      <c r="C65" s="41"/>
      <c r="D65" s="41"/>
      <c r="E65" s="70"/>
      <c r="F65" s="70"/>
      <c r="G65" s="43"/>
      <c r="H65" s="71"/>
      <c r="I65" s="72"/>
      <c r="J65" s="158" t="e">
        <f t="shared" si="0"/>
        <v>#DIV/0!</v>
      </c>
      <c r="K65" s="42"/>
      <c r="L65" s="42"/>
      <c r="M65" s="41"/>
      <c r="N65" s="41"/>
      <c r="O65" s="41"/>
    </row>
    <row r="66" spans="1:15">
      <c r="A66" s="24">
        <v>59</v>
      </c>
      <c r="B66" s="41"/>
      <c r="C66" s="41"/>
      <c r="D66" s="41"/>
      <c r="E66" s="70"/>
      <c r="F66" s="70"/>
      <c r="G66" s="43"/>
      <c r="H66" s="71"/>
      <c r="I66" s="72"/>
      <c r="J66" s="145" t="e">
        <f t="shared" si="0"/>
        <v>#DIV/0!</v>
      </c>
      <c r="K66" s="42"/>
      <c r="L66" s="42"/>
      <c r="M66" s="41"/>
      <c r="N66" s="41"/>
      <c r="O66" s="41"/>
    </row>
    <row r="67" spans="1:15">
      <c r="A67" s="24">
        <v>60</v>
      </c>
      <c r="B67" s="41"/>
      <c r="C67" s="41"/>
      <c r="D67" s="41"/>
      <c r="E67" s="70"/>
      <c r="F67" s="70"/>
      <c r="G67" s="43"/>
      <c r="H67" s="71"/>
      <c r="I67" s="72"/>
      <c r="J67" s="158" t="e">
        <f t="shared" si="0"/>
        <v>#DIV/0!</v>
      </c>
      <c r="K67" s="42"/>
      <c r="L67" s="42"/>
      <c r="M67" s="41"/>
      <c r="N67" s="41"/>
      <c r="O67" s="41"/>
    </row>
    <row r="68" spans="1:15">
      <c r="A68" s="65">
        <v>61</v>
      </c>
      <c r="B68" s="41"/>
      <c r="C68" s="41"/>
      <c r="D68" s="41"/>
      <c r="E68" s="70"/>
      <c r="F68" s="70"/>
      <c r="G68" s="43"/>
      <c r="H68" s="71"/>
      <c r="I68" s="72"/>
      <c r="J68" s="158" t="e">
        <f t="shared" si="0"/>
        <v>#DIV/0!</v>
      </c>
      <c r="K68" s="42"/>
      <c r="L68" s="42"/>
      <c r="M68" s="41"/>
      <c r="N68" s="41"/>
      <c r="O68" s="41"/>
    </row>
    <row r="69" spans="1:15">
      <c r="A69" s="65">
        <v>62</v>
      </c>
      <c r="B69" s="41"/>
      <c r="C69" s="41"/>
      <c r="D69" s="41"/>
      <c r="E69" s="70"/>
      <c r="F69" s="70"/>
      <c r="G69" s="43"/>
      <c r="H69" s="71"/>
      <c r="I69" s="72"/>
      <c r="J69" s="158" t="e">
        <f t="shared" si="0"/>
        <v>#DIV/0!</v>
      </c>
      <c r="K69" s="42"/>
      <c r="L69" s="42"/>
      <c r="M69" s="41"/>
      <c r="N69" s="41"/>
      <c r="O69" s="41"/>
    </row>
    <row r="70" spans="1:15">
      <c r="A70" s="24">
        <v>63</v>
      </c>
      <c r="B70" s="41"/>
      <c r="C70" s="41"/>
      <c r="D70" s="41"/>
      <c r="E70" s="70"/>
      <c r="F70" s="70"/>
      <c r="G70" s="43"/>
      <c r="H70" s="71"/>
      <c r="I70" s="72"/>
      <c r="J70" s="145" t="e">
        <f t="shared" si="0"/>
        <v>#DIV/0!</v>
      </c>
      <c r="K70" s="42"/>
      <c r="L70" s="42"/>
      <c r="M70" s="41"/>
      <c r="N70" s="41"/>
      <c r="O70" s="41"/>
    </row>
    <row r="71" spans="1:15">
      <c r="A71" s="24">
        <v>64</v>
      </c>
      <c r="B71" s="41"/>
      <c r="C71" s="41"/>
      <c r="D71" s="41"/>
      <c r="E71" s="70"/>
      <c r="F71" s="70"/>
      <c r="G71" s="43"/>
      <c r="H71" s="71"/>
      <c r="I71" s="72"/>
      <c r="J71" s="158" t="e">
        <f t="shared" si="0"/>
        <v>#DIV/0!</v>
      </c>
      <c r="K71" s="42"/>
      <c r="L71" s="42"/>
      <c r="M71" s="41"/>
      <c r="N71" s="41"/>
      <c r="O71" s="41"/>
    </row>
    <row r="72" spans="1:15">
      <c r="A72" s="24">
        <v>65</v>
      </c>
      <c r="B72" s="41"/>
      <c r="C72" s="41"/>
      <c r="D72" s="41"/>
      <c r="E72" s="70"/>
      <c r="F72" s="70"/>
      <c r="G72" s="43"/>
      <c r="H72" s="71"/>
      <c r="I72" s="72"/>
      <c r="J72" s="158" t="e">
        <f t="shared" si="0"/>
        <v>#DIV/0!</v>
      </c>
      <c r="K72" s="42"/>
      <c r="L72" s="42"/>
      <c r="M72" s="41"/>
      <c r="N72" s="41"/>
      <c r="O72" s="41"/>
    </row>
    <row r="73" spans="1:15">
      <c r="A73" s="65">
        <v>66</v>
      </c>
      <c r="B73" s="41"/>
      <c r="C73" s="41"/>
      <c r="D73" s="41"/>
      <c r="E73" s="70"/>
      <c r="F73" s="70"/>
      <c r="G73" s="43"/>
      <c r="H73" s="71"/>
      <c r="I73" s="72"/>
      <c r="J73" s="158" t="e">
        <f t="shared" si="0"/>
        <v>#DIV/0!</v>
      </c>
      <c r="K73" s="42"/>
      <c r="L73" s="42"/>
      <c r="M73" s="41"/>
      <c r="N73" s="41"/>
      <c r="O73" s="41"/>
    </row>
    <row r="74" spans="1:15">
      <c r="A74" s="65">
        <v>67</v>
      </c>
      <c r="B74" s="41"/>
      <c r="C74" s="41"/>
      <c r="D74" s="41"/>
      <c r="E74" s="70"/>
      <c r="F74" s="70"/>
      <c r="G74" s="43"/>
      <c r="H74" s="71"/>
      <c r="I74" s="72"/>
      <c r="J74" s="145" t="e">
        <f t="shared" si="0"/>
        <v>#DIV/0!</v>
      </c>
      <c r="K74" s="42"/>
      <c r="L74" s="42"/>
      <c r="M74" s="41"/>
      <c r="N74" s="41"/>
      <c r="O74" s="41"/>
    </row>
    <row r="75" spans="1:15">
      <c r="A75" s="24">
        <v>68</v>
      </c>
      <c r="B75" s="41"/>
      <c r="C75" s="41"/>
      <c r="D75" s="41"/>
      <c r="E75" s="70"/>
      <c r="F75" s="70"/>
      <c r="G75" s="43"/>
      <c r="H75" s="71"/>
      <c r="I75" s="72"/>
      <c r="J75" s="158" t="e">
        <f t="shared" si="0"/>
        <v>#DIV/0!</v>
      </c>
      <c r="K75" s="42"/>
      <c r="L75" s="42"/>
      <c r="M75" s="41"/>
      <c r="N75" s="41"/>
      <c r="O75" s="41"/>
    </row>
    <row r="76" spans="1:15">
      <c r="A76" s="24">
        <v>69</v>
      </c>
      <c r="B76" s="41"/>
      <c r="C76" s="41"/>
      <c r="D76" s="41"/>
      <c r="E76" s="70"/>
      <c r="F76" s="70"/>
      <c r="G76" s="43"/>
      <c r="H76" s="71"/>
      <c r="I76" s="72"/>
      <c r="J76" s="158" t="e">
        <f t="shared" si="0"/>
        <v>#DIV/0!</v>
      </c>
      <c r="K76" s="42"/>
      <c r="L76" s="42"/>
      <c r="M76" s="41"/>
      <c r="N76" s="41"/>
      <c r="O76" s="41"/>
    </row>
    <row r="77" spans="1:15">
      <c r="A77" s="24">
        <v>70</v>
      </c>
      <c r="B77" s="41"/>
      <c r="C77" s="41"/>
      <c r="D77" s="41"/>
      <c r="E77" s="70"/>
      <c r="F77" s="70"/>
      <c r="G77" s="43"/>
      <c r="H77" s="71"/>
      <c r="I77" s="72"/>
      <c r="J77" s="158" t="e">
        <f t="shared" si="0"/>
        <v>#DIV/0!</v>
      </c>
      <c r="K77" s="42"/>
      <c r="L77" s="42"/>
      <c r="M77" s="41"/>
      <c r="N77" s="41"/>
      <c r="O77" s="41"/>
    </row>
    <row r="78" spans="1:15">
      <c r="A78" s="65">
        <v>71</v>
      </c>
      <c r="B78" s="41"/>
      <c r="C78" s="41"/>
      <c r="D78" s="41"/>
      <c r="E78" s="70"/>
      <c r="F78" s="70"/>
      <c r="G78" s="43"/>
      <c r="H78" s="71"/>
      <c r="I78" s="72"/>
      <c r="J78" s="145" t="e">
        <f t="shared" si="0"/>
        <v>#DIV/0!</v>
      </c>
      <c r="K78" s="42"/>
      <c r="L78" s="42"/>
      <c r="M78" s="41"/>
      <c r="N78" s="41"/>
      <c r="O78" s="41"/>
    </row>
    <row r="79" spans="1:15">
      <c r="A79" s="65">
        <v>72</v>
      </c>
      <c r="B79" s="41"/>
      <c r="C79" s="41"/>
      <c r="D79" s="41"/>
      <c r="E79" s="70"/>
      <c r="F79" s="70"/>
      <c r="G79" s="43"/>
      <c r="H79" s="71"/>
      <c r="I79" s="72"/>
      <c r="J79" s="158" t="e">
        <f t="shared" si="0"/>
        <v>#DIV/0!</v>
      </c>
      <c r="K79" s="42"/>
      <c r="L79" s="42"/>
      <c r="M79" s="41"/>
      <c r="N79" s="41"/>
      <c r="O79" s="41"/>
    </row>
    <row r="80" spans="1:15">
      <c r="A80" s="24">
        <v>73</v>
      </c>
      <c r="B80" s="41"/>
      <c r="C80" s="41"/>
      <c r="D80" s="41"/>
      <c r="E80" s="70"/>
      <c r="F80" s="70"/>
      <c r="G80" s="43"/>
      <c r="H80" s="71"/>
      <c r="I80" s="72"/>
      <c r="J80" s="158" t="e">
        <f t="shared" si="0"/>
        <v>#DIV/0!</v>
      </c>
      <c r="K80" s="42"/>
      <c r="L80" s="42"/>
      <c r="M80" s="41"/>
      <c r="N80" s="41"/>
      <c r="O80" s="41"/>
    </row>
    <row r="81" spans="1:15">
      <c r="A81" s="24">
        <v>74</v>
      </c>
      <c r="B81" s="41"/>
      <c r="C81" s="41"/>
      <c r="D81" s="41"/>
      <c r="E81" s="70"/>
      <c r="F81" s="70"/>
      <c r="G81" s="43"/>
      <c r="H81" s="71"/>
      <c r="I81" s="72"/>
      <c r="J81" s="145" t="e">
        <f t="shared" si="0"/>
        <v>#DIV/0!</v>
      </c>
      <c r="K81" s="42"/>
      <c r="L81" s="42"/>
      <c r="M81" s="41"/>
      <c r="N81" s="41"/>
      <c r="O81" s="41"/>
    </row>
    <row r="82" spans="1:15">
      <c r="A82" s="24">
        <v>75</v>
      </c>
      <c r="B82" s="41"/>
      <c r="C82" s="41"/>
      <c r="D82" s="41"/>
      <c r="E82" s="70"/>
      <c r="F82" s="70"/>
      <c r="G82" s="43"/>
      <c r="H82" s="71"/>
      <c r="I82" s="72"/>
      <c r="J82" s="158" t="e">
        <f t="shared" si="0"/>
        <v>#DIV/0!</v>
      </c>
      <c r="K82" s="42"/>
      <c r="L82" s="42"/>
      <c r="M82" s="41"/>
      <c r="N82" s="41"/>
      <c r="O82" s="41"/>
    </row>
    <row r="83" spans="1:15">
      <c r="A83" s="65">
        <v>76</v>
      </c>
      <c r="B83" s="41"/>
      <c r="C83" s="41"/>
      <c r="D83" s="41"/>
      <c r="E83" s="70"/>
      <c r="F83" s="70"/>
      <c r="G83" s="43"/>
      <c r="H83" s="71"/>
      <c r="I83" s="72"/>
      <c r="J83" s="158" t="e">
        <f t="shared" si="0"/>
        <v>#DIV/0!</v>
      </c>
      <c r="K83" s="42"/>
      <c r="L83" s="42"/>
      <c r="M83" s="41"/>
      <c r="N83" s="41"/>
      <c r="O83" s="41"/>
    </row>
    <row r="84" spans="1:15">
      <c r="A84" s="65">
        <v>77</v>
      </c>
      <c r="B84" s="41"/>
      <c r="C84" s="41"/>
      <c r="D84" s="41"/>
      <c r="E84" s="70"/>
      <c r="F84" s="70"/>
      <c r="G84" s="43"/>
      <c r="H84" s="71"/>
      <c r="I84" s="72"/>
      <c r="J84" s="145" t="e">
        <f t="shared" si="0"/>
        <v>#DIV/0!</v>
      </c>
      <c r="K84" s="42"/>
      <c r="L84" s="42"/>
      <c r="M84" s="41"/>
      <c r="N84" s="41"/>
      <c r="O84" s="41"/>
    </row>
    <row r="85" spans="1:15">
      <c r="A85" s="24">
        <v>78</v>
      </c>
      <c r="B85" s="41"/>
      <c r="C85" s="41"/>
      <c r="D85" s="41"/>
      <c r="E85" s="70"/>
      <c r="F85" s="70"/>
      <c r="G85" s="43"/>
      <c r="H85" s="71"/>
      <c r="I85" s="72"/>
      <c r="J85" s="158" t="e">
        <f t="shared" si="0"/>
        <v>#DIV/0!</v>
      </c>
      <c r="K85" s="42"/>
      <c r="L85" s="42"/>
      <c r="M85" s="41"/>
      <c r="N85" s="41"/>
      <c r="O85" s="41"/>
    </row>
    <row r="86" spans="1:15">
      <c r="A86" s="24">
        <v>79</v>
      </c>
      <c r="B86" s="41"/>
      <c r="C86" s="41"/>
      <c r="D86" s="41"/>
      <c r="E86" s="70"/>
      <c r="F86" s="70"/>
      <c r="G86" s="43"/>
      <c r="H86" s="71"/>
      <c r="I86" s="72"/>
      <c r="J86" s="158" t="e">
        <f t="shared" si="0"/>
        <v>#DIV/0!</v>
      </c>
      <c r="K86" s="42"/>
      <c r="L86" s="42"/>
      <c r="M86" s="41"/>
      <c r="N86" s="41"/>
      <c r="O86" s="41"/>
    </row>
    <row r="87" spans="1:15">
      <c r="A87" s="24">
        <v>80</v>
      </c>
      <c r="B87" s="41"/>
      <c r="C87" s="41"/>
      <c r="D87" s="41"/>
      <c r="E87" s="70"/>
      <c r="F87" s="70"/>
      <c r="G87" s="43"/>
      <c r="H87" s="71"/>
      <c r="I87" s="72"/>
      <c r="J87" s="145" t="e">
        <f t="shared" si="0"/>
        <v>#DIV/0!</v>
      </c>
      <c r="K87" s="42"/>
      <c r="L87" s="42"/>
      <c r="M87" s="41"/>
      <c r="N87" s="41"/>
      <c r="O87" s="41"/>
    </row>
    <row r="88" spans="1:15">
      <c r="A88" s="65">
        <v>81</v>
      </c>
      <c r="B88" s="41"/>
      <c r="C88" s="41"/>
      <c r="D88" s="41"/>
      <c r="E88" s="70"/>
      <c r="F88" s="70"/>
      <c r="G88" s="43"/>
      <c r="H88" s="71"/>
      <c r="I88" s="72"/>
      <c r="J88" s="158" t="e">
        <f t="shared" si="0"/>
        <v>#DIV/0!</v>
      </c>
      <c r="K88" s="42"/>
      <c r="L88" s="42"/>
      <c r="M88" s="41"/>
      <c r="N88" s="41"/>
      <c r="O88" s="41"/>
    </row>
    <row r="89" spans="1:15">
      <c r="A89" s="65">
        <v>82</v>
      </c>
      <c r="B89" s="41"/>
      <c r="C89" s="41"/>
      <c r="D89" s="41"/>
      <c r="E89" s="70"/>
      <c r="F89" s="70"/>
      <c r="G89" s="43"/>
      <c r="H89" s="71"/>
      <c r="I89" s="72"/>
      <c r="J89" s="158" t="e">
        <f t="shared" si="0"/>
        <v>#DIV/0!</v>
      </c>
      <c r="K89" s="42"/>
      <c r="L89" s="42"/>
      <c r="M89" s="41"/>
      <c r="N89" s="41"/>
      <c r="O89" s="41"/>
    </row>
    <row r="90" spans="1:15">
      <c r="A90" s="24">
        <v>83</v>
      </c>
      <c r="B90" s="41"/>
      <c r="C90" s="41"/>
      <c r="D90" s="41"/>
      <c r="E90" s="70"/>
      <c r="F90" s="70"/>
      <c r="G90" s="43"/>
      <c r="H90" s="71"/>
      <c r="I90" s="72"/>
      <c r="J90" s="145" t="e">
        <f t="shared" si="0"/>
        <v>#DIV/0!</v>
      </c>
      <c r="K90" s="42"/>
      <c r="L90" s="42"/>
      <c r="M90" s="41"/>
      <c r="N90" s="41"/>
      <c r="O90" s="41"/>
    </row>
    <row r="91" spans="1:15">
      <c r="A91" s="24">
        <v>84</v>
      </c>
      <c r="B91" s="41"/>
      <c r="C91" s="41"/>
      <c r="D91" s="41"/>
      <c r="E91" s="70"/>
      <c r="F91" s="70"/>
      <c r="G91" s="43"/>
      <c r="H91" s="71"/>
      <c r="I91" s="72"/>
      <c r="J91" s="158" t="e">
        <f t="shared" si="0"/>
        <v>#DIV/0!</v>
      </c>
      <c r="K91" s="42"/>
      <c r="L91" s="42"/>
      <c r="M91" s="41"/>
      <c r="N91" s="41"/>
      <c r="O91" s="41"/>
    </row>
    <row r="92" spans="1:15">
      <c r="A92" s="24">
        <v>85</v>
      </c>
      <c r="B92" s="41"/>
      <c r="C92" s="41"/>
      <c r="D92" s="41"/>
      <c r="E92" s="70"/>
      <c r="F92" s="70"/>
      <c r="G92" s="43"/>
      <c r="H92" s="71"/>
      <c r="I92" s="72"/>
      <c r="J92" s="158" t="e">
        <f t="shared" si="0"/>
        <v>#DIV/0!</v>
      </c>
      <c r="K92" s="42"/>
      <c r="L92" s="42"/>
      <c r="M92" s="41"/>
      <c r="N92" s="41"/>
      <c r="O92" s="41"/>
    </row>
    <row r="93" spans="1:15">
      <c r="A93" s="65">
        <v>86</v>
      </c>
      <c r="B93" s="41"/>
      <c r="C93" s="41"/>
      <c r="D93" s="41"/>
      <c r="E93" s="70"/>
      <c r="F93" s="70"/>
      <c r="G93" s="43"/>
      <c r="H93" s="71"/>
      <c r="I93" s="72"/>
      <c r="J93" s="145" t="e">
        <f t="shared" si="0"/>
        <v>#DIV/0!</v>
      </c>
      <c r="K93" s="42"/>
      <c r="L93" s="42"/>
      <c r="M93" s="41"/>
      <c r="N93" s="41"/>
      <c r="O93" s="41"/>
    </row>
    <row r="94" spans="1:15">
      <c r="A94" s="65">
        <v>87</v>
      </c>
      <c r="B94" s="41"/>
      <c r="C94" s="41"/>
      <c r="D94" s="41"/>
      <c r="E94" s="70"/>
      <c r="F94" s="70"/>
      <c r="G94" s="43"/>
      <c r="H94" s="71"/>
      <c r="I94" s="72"/>
      <c r="J94" s="158" t="e">
        <f t="shared" si="0"/>
        <v>#DIV/0!</v>
      </c>
      <c r="K94" s="42"/>
      <c r="L94" s="42"/>
      <c r="M94" s="41"/>
      <c r="N94" s="41"/>
      <c r="O94" s="41"/>
    </row>
    <row r="95" spans="1:15">
      <c r="A95" s="24">
        <v>88</v>
      </c>
      <c r="B95" s="41"/>
      <c r="C95" s="41"/>
      <c r="D95" s="41"/>
      <c r="E95" s="70"/>
      <c r="F95" s="70"/>
      <c r="G95" s="43"/>
      <c r="H95" s="71"/>
      <c r="I95" s="72"/>
      <c r="J95" s="158" t="e">
        <f t="shared" si="0"/>
        <v>#DIV/0!</v>
      </c>
      <c r="K95" s="42"/>
      <c r="L95" s="42"/>
      <c r="M95" s="41"/>
      <c r="N95" s="41"/>
      <c r="O95" s="41"/>
    </row>
    <row r="96" spans="1:15">
      <c r="A96" s="24">
        <v>89</v>
      </c>
      <c r="B96" s="41"/>
      <c r="C96" s="41"/>
      <c r="D96" s="41"/>
      <c r="E96" s="70"/>
      <c r="F96" s="70"/>
      <c r="G96" s="43"/>
      <c r="H96" s="71"/>
      <c r="I96" s="72"/>
      <c r="J96" s="145" t="e">
        <f t="shared" si="0"/>
        <v>#DIV/0!</v>
      </c>
      <c r="K96" s="42"/>
      <c r="L96" s="42"/>
      <c r="M96" s="41"/>
      <c r="N96" s="41"/>
      <c r="O96" s="41"/>
    </row>
    <row r="97" spans="1:15">
      <c r="A97" s="24">
        <v>90</v>
      </c>
      <c r="B97" s="41"/>
      <c r="C97" s="41"/>
      <c r="D97" s="41"/>
      <c r="E97" s="70"/>
      <c r="F97" s="70"/>
      <c r="G97" s="43"/>
      <c r="H97" s="71"/>
      <c r="I97" s="72"/>
      <c r="J97" s="158" t="e">
        <f t="shared" si="0"/>
        <v>#DIV/0!</v>
      </c>
      <c r="K97" s="42"/>
      <c r="L97" s="42"/>
      <c r="M97" s="41"/>
      <c r="N97" s="41"/>
      <c r="O97" s="41"/>
    </row>
    <row r="98" spans="1:15">
      <c r="A98" s="65">
        <v>91</v>
      </c>
      <c r="B98" s="41"/>
      <c r="C98" s="41"/>
      <c r="D98" s="41"/>
      <c r="E98" s="70"/>
      <c r="F98" s="70"/>
      <c r="G98" s="43"/>
      <c r="H98" s="71"/>
      <c r="I98" s="72"/>
      <c r="J98" s="158" t="e">
        <f t="shared" si="0"/>
        <v>#DIV/0!</v>
      </c>
      <c r="K98" s="42"/>
      <c r="L98" s="42"/>
      <c r="M98" s="41"/>
      <c r="N98" s="41"/>
      <c r="O98" s="41"/>
    </row>
    <row r="99" spans="1:15">
      <c r="A99" s="65">
        <v>92</v>
      </c>
      <c r="B99" s="41"/>
      <c r="C99" s="41"/>
      <c r="D99" s="41"/>
      <c r="E99" s="70"/>
      <c r="F99" s="70"/>
      <c r="G99" s="43"/>
      <c r="H99" s="71"/>
      <c r="I99" s="72"/>
      <c r="J99" s="145" t="e">
        <f t="shared" si="0"/>
        <v>#DIV/0!</v>
      </c>
      <c r="K99" s="42"/>
      <c r="L99" s="42"/>
      <c r="M99" s="41"/>
      <c r="N99" s="41"/>
      <c r="O99" s="41"/>
    </row>
    <row r="100" spans="1:15">
      <c r="A100" s="24">
        <v>93</v>
      </c>
      <c r="B100" s="41"/>
      <c r="C100" s="41"/>
      <c r="D100" s="41"/>
      <c r="E100" s="70"/>
      <c r="F100" s="70"/>
      <c r="G100" s="43"/>
      <c r="H100" s="71"/>
      <c r="I100" s="72"/>
      <c r="J100" s="158" t="e">
        <f t="shared" si="0"/>
        <v>#DIV/0!</v>
      </c>
      <c r="K100" s="42"/>
      <c r="L100" s="42"/>
      <c r="M100" s="41"/>
      <c r="N100" s="41"/>
      <c r="O100" s="41"/>
    </row>
    <row r="101" spans="1:15">
      <c r="A101" s="24">
        <v>94</v>
      </c>
      <c r="B101" s="41"/>
      <c r="C101" s="41"/>
      <c r="D101" s="41"/>
      <c r="E101" s="70"/>
      <c r="F101" s="70"/>
      <c r="G101" s="43"/>
      <c r="H101" s="71"/>
      <c r="I101" s="72"/>
      <c r="J101" s="158" t="e">
        <f t="shared" si="0"/>
        <v>#DIV/0!</v>
      </c>
      <c r="K101" s="42"/>
      <c r="L101" s="42"/>
      <c r="M101" s="41"/>
      <c r="N101" s="41"/>
      <c r="O101" s="41"/>
    </row>
    <row r="102" spans="1:15">
      <c r="A102" s="24">
        <v>95</v>
      </c>
      <c r="B102" s="41"/>
      <c r="C102" s="41"/>
      <c r="D102" s="41"/>
      <c r="E102" s="70"/>
      <c r="F102" s="70"/>
      <c r="G102" s="43"/>
      <c r="H102" s="71"/>
      <c r="I102" s="72"/>
      <c r="J102" s="145" t="e">
        <f t="shared" si="0"/>
        <v>#DIV/0!</v>
      </c>
      <c r="K102" s="42"/>
      <c r="L102" s="42"/>
      <c r="M102" s="41"/>
      <c r="N102" s="41"/>
      <c r="O102" s="41"/>
    </row>
    <row r="103" spans="1:15">
      <c r="A103" s="65">
        <v>96</v>
      </c>
      <c r="B103" s="41"/>
      <c r="C103" s="41"/>
      <c r="D103" s="41"/>
      <c r="E103" s="70"/>
      <c r="F103" s="70"/>
      <c r="G103" s="43"/>
      <c r="H103" s="71"/>
      <c r="I103" s="72"/>
      <c r="J103" s="158" t="e">
        <f t="shared" si="0"/>
        <v>#DIV/0!</v>
      </c>
      <c r="K103" s="42"/>
      <c r="L103" s="42"/>
      <c r="M103" s="41"/>
      <c r="N103" s="41"/>
      <c r="O103" s="41"/>
    </row>
    <row r="104" spans="1:15">
      <c r="A104" s="65">
        <v>97</v>
      </c>
      <c r="B104" s="41"/>
      <c r="C104" s="41"/>
      <c r="D104" s="41"/>
      <c r="E104" s="70"/>
      <c r="F104" s="70"/>
      <c r="G104" s="43"/>
      <c r="H104" s="71"/>
      <c r="I104" s="72"/>
      <c r="J104" s="158" t="e">
        <f t="shared" si="0"/>
        <v>#DIV/0!</v>
      </c>
      <c r="K104" s="42"/>
      <c r="L104" s="42"/>
      <c r="M104" s="41"/>
      <c r="N104" s="41"/>
      <c r="O104" s="41"/>
    </row>
    <row r="105" spans="1:15">
      <c r="A105" s="24">
        <v>98</v>
      </c>
      <c r="B105" s="41"/>
      <c r="C105" s="41"/>
      <c r="D105" s="41"/>
      <c r="E105" s="70"/>
      <c r="F105" s="70"/>
      <c r="G105" s="43"/>
      <c r="H105" s="71"/>
      <c r="I105" s="72"/>
      <c r="J105" s="145" t="e">
        <f t="shared" si="0"/>
        <v>#DIV/0!</v>
      </c>
      <c r="K105" s="42"/>
      <c r="L105" s="42"/>
      <c r="M105" s="41"/>
      <c r="N105" s="41"/>
      <c r="O105" s="41"/>
    </row>
    <row r="106" spans="1:15">
      <c r="A106" s="24">
        <v>99</v>
      </c>
      <c r="B106" s="41"/>
      <c r="C106" s="41"/>
      <c r="D106" s="41"/>
      <c r="E106" s="70"/>
      <c r="F106" s="70"/>
      <c r="G106" s="43"/>
      <c r="H106" s="71"/>
      <c r="I106" s="72"/>
      <c r="J106" s="158" t="e">
        <f t="shared" si="0"/>
        <v>#DIV/0!</v>
      </c>
      <c r="K106" s="42"/>
      <c r="L106" s="42"/>
      <c r="M106" s="41"/>
      <c r="N106" s="41"/>
      <c r="O106" s="41"/>
    </row>
    <row r="107" spans="1:15">
      <c r="A107" s="24">
        <v>100</v>
      </c>
      <c r="B107" s="41"/>
      <c r="C107" s="41"/>
      <c r="D107" s="41"/>
      <c r="E107" s="70"/>
      <c r="F107" s="70"/>
      <c r="G107" s="43"/>
      <c r="H107" s="71"/>
      <c r="I107" s="72"/>
      <c r="J107" s="158" t="e">
        <f t="shared" si="0"/>
        <v>#DIV/0!</v>
      </c>
      <c r="K107" s="42"/>
      <c r="L107" s="42"/>
      <c r="M107" s="41"/>
      <c r="N107" s="41"/>
      <c r="O107" s="41"/>
    </row>
    <row r="108" spans="1:15">
      <c r="A108" s="65">
        <v>101</v>
      </c>
      <c r="B108" s="41"/>
      <c r="C108" s="41"/>
      <c r="D108" s="41"/>
      <c r="E108" s="70"/>
      <c r="F108" s="70"/>
      <c r="G108" s="43"/>
      <c r="H108" s="71"/>
      <c r="I108" s="72"/>
      <c r="J108" s="145" t="e">
        <f t="shared" si="0"/>
        <v>#DIV/0!</v>
      </c>
      <c r="K108" s="42"/>
      <c r="L108" s="42"/>
      <c r="M108" s="41"/>
      <c r="N108" s="41"/>
      <c r="O108" s="41"/>
    </row>
    <row r="109" spans="1:15">
      <c r="A109" s="65">
        <v>102</v>
      </c>
      <c r="B109" s="41"/>
      <c r="C109" s="41"/>
      <c r="D109" s="41"/>
      <c r="E109" s="70"/>
      <c r="F109" s="70"/>
      <c r="G109" s="43"/>
      <c r="H109" s="71"/>
      <c r="I109" s="72"/>
      <c r="J109" s="158" t="e">
        <f t="shared" si="0"/>
        <v>#DIV/0!</v>
      </c>
      <c r="K109" s="42"/>
      <c r="L109" s="42"/>
      <c r="M109" s="41"/>
      <c r="N109" s="41"/>
      <c r="O109" s="41"/>
    </row>
    <row r="110" spans="1:15">
      <c r="A110" s="24">
        <v>103</v>
      </c>
      <c r="B110" s="41"/>
      <c r="C110" s="41"/>
      <c r="D110" s="41"/>
      <c r="E110" s="70"/>
      <c r="F110" s="70"/>
      <c r="G110" s="43"/>
      <c r="H110" s="71"/>
      <c r="I110" s="72"/>
      <c r="J110" s="158" t="e">
        <f t="shared" si="0"/>
        <v>#DIV/0!</v>
      </c>
      <c r="K110" s="42"/>
      <c r="L110" s="42"/>
      <c r="M110" s="41"/>
      <c r="N110" s="41"/>
      <c r="O110" s="41"/>
    </row>
    <row r="111" spans="1:15">
      <c r="A111" s="24">
        <v>104</v>
      </c>
      <c r="B111" s="41"/>
      <c r="C111" s="41"/>
      <c r="D111" s="41"/>
      <c r="E111" s="70"/>
      <c r="F111" s="70"/>
      <c r="G111" s="43"/>
      <c r="H111" s="71"/>
      <c r="I111" s="72"/>
      <c r="J111" s="145" t="e">
        <f t="shared" si="0"/>
        <v>#DIV/0!</v>
      </c>
      <c r="K111" s="42"/>
      <c r="L111" s="42"/>
      <c r="M111" s="41"/>
      <c r="N111" s="41"/>
      <c r="O111" s="41"/>
    </row>
    <row r="112" spans="1:15">
      <c r="A112" s="24">
        <v>105</v>
      </c>
      <c r="B112" s="41"/>
      <c r="C112" s="41"/>
      <c r="D112" s="41"/>
      <c r="E112" s="70"/>
      <c r="F112" s="70"/>
      <c r="G112" s="43"/>
      <c r="H112" s="71"/>
      <c r="I112" s="72"/>
      <c r="J112" s="158" t="e">
        <f t="shared" si="0"/>
        <v>#DIV/0!</v>
      </c>
      <c r="K112" s="42"/>
      <c r="L112" s="42"/>
      <c r="M112" s="41"/>
      <c r="N112" s="41"/>
      <c r="O112" s="41"/>
    </row>
    <row r="113" spans="1:15">
      <c r="A113" s="65">
        <v>106</v>
      </c>
      <c r="B113" s="41"/>
      <c r="C113" s="41"/>
      <c r="D113" s="41"/>
      <c r="E113" s="70"/>
      <c r="F113" s="70"/>
      <c r="G113" s="43"/>
      <c r="H113" s="71"/>
      <c r="I113" s="72"/>
      <c r="J113" s="158" t="e">
        <f t="shared" si="0"/>
        <v>#DIV/0!</v>
      </c>
      <c r="K113" s="42"/>
      <c r="L113" s="42"/>
      <c r="M113" s="41"/>
      <c r="N113" s="41"/>
      <c r="O113" s="41"/>
    </row>
    <row r="114" spans="1:15">
      <c r="A114" s="65">
        <v>107</v>
      </c>
      <c r="B114" s="41"/>
      <c r="C114" s="41"/>
      <c r="D114" s="41"/>
      <c r="E114" s="70"/>
      <c r="F114" s="70"/>
      <c r="G114" s="43"/>
      <c r="H114" s="71"/>
      <c r="I114" s="72"/>
      <c r="J114" s="145" t="e">
        <f t="shared" si="0"/>
        <v>#DIV/0!</v>
      </c>
      <c r="K114" s="42"/>
      <c r="L114" s="42"/>
      <c r="M114" s="41"/>
      <c r="N114" s="41"/>
      <c r="O114" s="41"/>
    </row>
    <row r="115" spans="1:15">
      <c r="A115" s="24">
        <v>108</v>
      </c>
      <c r="B115" s="41"/>
      <c r="C115" s="41"/>
      <c r="D115" s="41"/>
      <c r="E115" s="70"/>
      <c r="F115" s="70"/>
      <c r="G115" s="43"/>
      <c r="H115" s="71"/>
      <c r="I115" s="72"/>
      <c r="J115" s="158" t="e">
        <f t="shared" si="0"/>
        <v>#DIV/0!</v>
      </c>
      <c r="K115" s="42"/>
      <c r="L115" s="42"/>
      <c r="M115" s="41"/>
      <c r="N115" s="41"/>
      <c r="O115" s="41"/>
    </row>
    <row r="116" spans="1:15">
      <c r="A116" s="24">
        <v>109</v>
      </c>
      <c r="B116" s="41"/>
      <c r="C116" s="41"/>
      <c r="D116" s="41"/>
      <c r="E116" s="70"/>
      <c r="F116" s="70"/>
      <c r="G116" s="43"/>
      <c r="H116" s="71"/>
      <c r="I116" s="72"/>
      <c r="J116" s="158" t="e">
        <f t="shared" si="0"/>
        <v>#DIV/0!</v>
      </c>
      <c r="K116" s="42"/>
      <c r="L116" s="42"/>
      <c r="M116" s="41"/>
      <c r="N116" s="41"/>
      <c r="O116" s="41"/>
    </row>
    <row r="117" spans="1:15">
      <c r="A117" s="24">
        <v>110</v>
      </c>
      <c r="B117" s="41"/>
      <c r="C117" s="41"/>
      <c r="D117" s="41"/>
      <c r="E117" s="70"/>
      <c r="F117" s="70"/>
      <c r="G117" s="43"/>
      <c r="H117" s="71"/>
      <c r="I117" s="72"/>
      <c r="J117" s="145" t="e">
        <f t="shared" si="0"/>
        <v>#DIV/0!</v>
      </c>
      <c r="K117" s="42"/>
      <c r="L117" s="42"/>
      <c r="M117" s="41"/>
      <c r="N117" s="41"/>
      <c r="O117" s="41"/>
    </row>
    <row r="118" spans="1:15">
      <c r="A118" s="65">
        <v>111</v>
      </c>
      <c r="B118" s="41"/>
      <c r="C118" s="41"/>
      <c r="D118" s="41"/>
      <c r="E118" s="70"/>
      <c r="F118" s="70"/>
      <c r="G118" s="43"/>
      <c r="H118" s="71"/>
      <c r="I118" s="72"/>
      <c r="J118" s="158" t="e">
        <f t="shared" si="0"/>
        <v>#DIV/0!</v>
      </c>
      <c r="K118" s="42"/>
      <c r="L118" s="42"/>
      <c r="M118" s="41"/>
      <c r="N118" s="41"/>
      <c r="O118" s="41"/>
    </row>
    <row r="119" spans="1:15">
      <c r="A119" s="65">
        <v>112</v>
      </c>
      <c r="B119" s="41"/>
      <c r="C119" s="41"/>
      <c r="D119" s="41"/>
      <c r="E119" s="70"/>
      <c r="F119" s="70"/>
      <c r="G119" s="43"/>
      <c r="H119" s="71"/>
      <c r="I119" s="72"/>
      <c r="J119" s="158" t="e">
        <f t="shared" si="0"/>
        <v>#DIV/0!</v>
      </c>
      <c r="K119" s="42"/>
      <c r="L119" s="42"/>
      <c r="M119" s="41"/>
      <c r="N119" s="41"/>
      <c r="O119" s="41"/>
    </row>
    <row r="120" spans="1:15">
      <c r="A120" s="24">
        <v>113</v>
      </c>
      <c r="B120" s="41"/>
      <c r="C120" s="41"/>
      <c r="D120" s="41"/>
      <c r="E120" s="70"/>
      <c r="F120" s="70"/>
      <c r="G120" s="43"/>
      <c r="H120" s="71"/>
      <c r="I120" s="72"/>
      <c r="J120" s="145" t="e">
        <f t="shared" si="0"/>
        <v>#DIV/0!</v>
      </c>
      <c r="K120" s="42"/>
      <c r="L120" s="42"/>
      <c r="M120" s="41"/>
      <c r="N120" s="41"/>
      <c r="O120" s="41"/>
    </row>
    <row r="121" spans="1:15">
      <c r="A121" s="24">
        <v>114</v>
      </c>
      <c r="B121" s="41"/>
      <c r="C121" s="41"/>
      <c r="D121" s="41"/>
      <c r="E121" s="70"/>
      <c r="F121" s="70"/>
      <c r="G121" s="43"/>
      <c r="H121" s="71"/>
      <c r="I121" s="72"/>
      <c r="J121" s="158" t="e">
        <f t="shared" si="0"/>
        <v>#DIV/0!</v>
      </c>
      <c r="K121" s="42"/>
      <c r="L121" s="42"/>
      <c r="M121" s="41"/>
      <c r="N121" s="41"/>
      <c r="O121" s="41"/>
    </row>
    <row r="122" spans="1:15">
      <c r="A122" s="24">
        <v>115</v>
      </c>
      <c r="B122" s="41"/>
      <c r="C122" s="41"/>
      <c r="D122" s="41"/>
      <c r="E122" s="70"/>
      <c r="F122" s="70"/>
      <c r="G122" s="43"/>
      <c r="H122" s="71"/>
      <c r="I122" s="72"/>
      <c r="J122" s="158" t="e">
        <f t="shared" si="0"/>
        <v>#DIV/0!</v>
      </c>
      <c r="K122" s="42"/>
      <c r="L122" s="42"/>
      <c r="M122" s="41"/>
      <c r="N122" s="41"/>
      <c r="O122" s="41"/>
    </row>
    <row r="123" spans="1:15">
      <c r="A123" s="65">
        <v>116</v>
      </c>
      <c r="B123" s="41"/>
      <c r="C123" s="41"/>
      <c r="D123" s="41"/>
      <c r="E123" s="70"/>
      <c r="F123" s="70"/>
      <c r="G123" s="43"/>
      <c r="H123" s="71"/>
      <c r="I123" s="72"/>
      <c r="J123" s="145" t="e">
        <f t="shared" si="0"/>
        <v>#DIV/0!</v>
      </c>
      <c r="K123" s="42"/>
      <c r="L123" s="42"/>
      <c r="M123" s="41"/>
      <c r="N123" s="41"/>
      <c r="O123" s="41"/>
    </row>
    <row r="124" spans="1:15">
      <c r="A124" s="65">
        <v>117</v>
      </c>
      <c r="B124" s="41"/>
      <c r="C124" s="41"/>
      <c r="D124" s="41"/>
      <c r="E124" s="70"/>
      <c r="F124" s="70"/>
      <c r="G124" s="43"/>
      <c r="H124" s="71"/>
      <c r="I124" s="72"/>
      <c r="J124" s="158" t="e">
        <f t="shared" si="0"/>
        <v>#DIV/0!</v>
      </c>
      <c r="K124" s="42"/>
      <c r="L124" s="42"/>
      <c r="M124" s="41"/>
      <c r="N124" s="41"/>
      <c r="O124" s="41"/>
    </row>
    <row r="125" spans="1:15">
      <c r="A125" s="24">
        <v>118</v>
      </c>
      <c r="B125" s="41"/>
      <c r="C125" s="41"/>
      <c r="D125" s="41"/>
      <c r="E125" s="70"/>
      <c r="F125" s="70"/>
      <c r="G125" s="43"/>
      <c r="H125" s="71"/>
      <c r="I125" s="72"/>
      <c r="J125" s="158" t="e">
        <f t="shared" si="0"/>
        <v>#DIV/0!</v>
      </c>
      <c r="K125" s="42"/>
      <c r="L125" s="42"/>
      <c r="M125" s="41"/>
      <c r="N125" s="41"/>
      <c r="O125" s="41"/>
    </row>
    <row r="126" spans="1:15">
      <c r="A126" s="24">
        <v>119</v>
      </c>
      <c r="B126" s="41"/>
      <c r="C126" s="41"/>
      <c r="D126" s="41"/>
      <c r="E126" s="70"/>
      <c r="F126" s="70"/>
      <c r="G126" s="43"/>
      <c r="H126" s="71"/>
      <c r="I126" s="72"/>
      <c r="J126" s="145" t="e">
        <f t="shared" si="0"/>
        <v>#DIV/0!</v>
      </c>
      <c r="K126" s="42"/>
      <c r="L126" s="42"/>
      <c r="M126" s="41"/>
      <c r="N126" s="41"/>
      <c r="O126" s="41"/>
    </row>
    <row r="127" spans="1:15">
      <c r="A127" s="24">
        <v>120</v>
      </c>
      <c r="B127" s="41"/>
      <c r="C127" s="41"/>
      <c r="D127" s="41"/>
      <c r="E127" s="70"/>
      <c r="F127" s="70"/>
      <c r="G127" s="43"/>
      <c r="H127" s="71"/>
      <c r="I127" s="72"/>
      <c r="J127" s="158" t="e">
        <f t="shared" si="0"/>
        <v>#DIV/0!</v>
      </c>
      <c r="K127" s="42"/>
      <c r="L127" s="42"/>
      <c r="M127" s="41"/>
      <c r="N127" s="41"/>
      <c r="O127" s="41"/>
    </row>
    <row r="128" spans="1:15">
      <c r="A128" s="65">
        <v>121</v>
      </c>
      <c r="B128" s="41"/>
      <c r="C128" s="41"/>
      <c r="D128" s="41"/>
      <c r="E128" s="70"/>
      <c r="F128" s="70"/>
      <c r="G128" s="43"/>
      <c r="H128" s="71"/>
      <c r="I128" s="72"/>
      <c r="J128" s="158" t="e">
        <f t="shared" si="0"/>
        <v>#DIV/0!</v>
      </c>
      <c r="K128" s="42"/>
      <c r="L128" s="42"/>
      <c r="M128" s="41"/>
      <c r="N128" s="41"/>
      <c r="O128" s="41"/>
    </row>
    <row r="129" spans="1:15">
      <c r="A129" s="65">
        <v>122</v>
      </c>
      <c r="B129" s="41"/>
      <c r="C129" s="41"/>
      <c r="D129" s="41"/>
      <c r="E129" s="70"/>
      <c r="F129" s="70"/>
      <c r="G129" s="43"/>
      <c r="H129" s="71"/>
      <c r="I129" s="72"/>
      <c r="J129" s="145" t="e">
        <f t="shared" si="0"/>
        <v>#DIV/0!</v>
      </c>
      <c r="K129" s="42"/>
      <c r="L129" s="42"/>
      <c r="M129" s="41"/>
      <c r="N129" s="41"/>
      <c r="O129" s="41"/>
    </row>
    <row r="130" spans="1:15">
      <c r="A130" s="24">
        <v>123</v>
      </c>
      <c r="B130" s="41"/>
      <c r="C130" s="41"/>
      <c r="D130" s="41"/>
      <c r="E130" s="70"/>
      <c r="F130" s="70"/>
      <c r="G130" s="43"/>
      <c r="H130" s="71"/>
      <c r="I130" s="72"/>
      <c r="J130" s="158" t="e">
        <f t="shared" si="0"/>
        <v>#DIV/0!</v>
      </c>
      <c r="K130" s="42"/>
      <c r="L130" s="42"/>
      <c r="M130" s="41"/>
      <c r="N130" s="41"/>
      <c r="O130" s="41"/>
    </row>
    <row r="131" spans="1:15">
      <c r="A131" s="24">
        <v>124</v>
      </c>
      <c r="B131" s="41"/>
      <c r="C131" s="41"/>
      <c r="D131" s="41"/>
      <c r="E131" s="70"/>
      <c r="F131" s="70"/>
      <c r="G131" s="43"/>
      <c r="H131" s="71"/>
      <c r="I131" s="72"/>
      <c r="J131" s="158" t="e">
        <f t="shared" si="0"/>
        <v>#DIV/0!</v>
      </c>
      <c r="K131" s="42"/>
      <c r="L131" s="42"/>
      <c r="M131" s="41"/>
      <c r="N131" s="41"/>
      <c r="O131" s="41"/>
    </row>
    <row r="132" spans="1:15">
      <c r="A132" s="24">
        <v>125</v>
      </c>
      <c r="B132" s="41"/>
      <c r="C132" s="41"/>
      <c r="D132" s="41"/>
      <c r="E132" s="70"/>
      <c r="F132" s="70"/>
      <c r="G132" s="43"/>
      <c r="H132" s="71"/>
      <c r="I132" s="72"/>
      <c r="J132" s="145" t="e">
        <f t="shared" si="0"/>
        <v>#DIV/0!</v>
      </c>
      <c r="K132" s="42"/>
      <c r="L132" s="42"/>
      <c r="M132" s="41"/>
      <c r="N132" s="41"/>
      <c r="O132" s="41"/>
    </row>
    <row r="133" spans="1:15">
      <c r="A133" s="65">
        <v>126</v>
      </c>
      <c r="B133" s="41"/>
      <c r="C133" s="41"/>
      <c r="D133" s="41"/>
      <c r="E133" s="70"/>
      <c r="F133" s="70"/>
      <c r="G133" s="43"/>
      <c r="H133" s="71"/>
      <c r="I133" s="72"/>
      <c r="J133" s="158" t="e">
        <f t="shared" si="0"/>
        <v>#DIV/0!</v>
      </c>
      <c r="K133" s="42"/>
      <c r="L133" s="42"/>
      <c r="M133" s="41"/>
      <c r="N133" s="41"/>
      <c r="O133" s="41"/>
    </row>
    <row r="134" spans="1:15">
      <c r="A134" s="65">
        <v>127</v>
      </c>
      <c r="B134" s="41"/>
      <c r="C134" s="41"/>
      <c r="D134" s="41"/>
      <c r="E134" s="70"/>
      <c r="F134" s="70"/>
      <c r="G134" s="43"/>
      <c r="H134" s="71"/>
      <c r="I134" s="72"/>
      <c r="J134" s="158" t="e">
        <f t="shared" si="0"/>
        <v>#DIV/0!</v>
      </c>
      <c r="K134" s="42"/>
      <c r="L134" s="42"/>
      <c r="M134" s="41"/>
      <c r="N134" s="41"/>
      <c r="O134" s="41"/>
    </row>
    <row r="135" spans="1:15">
      <c r="A135" s="24">
        <v>128</v>
      </c>
      <c r="B135" s="41"/>
      <c r="C135" s="41"/>
      <c r="D135" s="41"/>
      <c r="E135" s="70"/>
      <c r="F135" s="70"/>
      <c r="G135" s="43"/>
      <c r="H135" s="71"/>
      <c r="I135" s="72"/>
      <c r="J135" s="145" t="e">
        <f t="shared" si="0"/>
        <v>#DIV/0!</v>
      </c>
      <c r="K135" s="42"/>
      <c r="L135" s="42"/>
      <c r="M135" s="41"/>
      <c r="N135" s="41"/>
      <c r="O135" s="41"/>
    </row>
    <row r="136" spans="1:15">
      <c r="A136" s="24">
        <v>129</v>
      </c>
      <c r="B136" s="41"/>
      <c r="C136" s="41"/>
      <c r="D136" s="41"/>
      <c r="E136" s="70"/>
      <c r="F136" s="70"/>
      <c r="G136" s="43"/>
      <c r="H136" s="71"/>
      <c r="I136" s="72"/>
      <c r="J136" s="158" t="e">
        <f t="shared" si="0"/>
        <v>#DIV/0!</v>
      </c>
      <c r="K136" s="42"/>
      <c r="L136" s="42"/>
      <c r="M136" s="41"/>
      <c r="N136" s="41"/>
      <c r="O136" s="41"/>
    </row>
    <row r="137" spans="1:15">
      <c r="A137" s="24">
        <v>130</v>
      </c>
      <c r="B137" s="41"/>
      <c r="C137" s="41"/>
      <c r="D137" s="41"/>
      <c r="E137" s="70"/>
      <c r="F137" s="70"/>
      <c r="G137" s="43"/>
      <c r="H137" s="71"/>
      <c r="I137" s="72"/>
      <c r="J137" s="158" t="e">
        <f t="shared" si="0"/>
        <v>#DIV/0!</v>
      </c>
      <c r="K137" s="42"/>
      <c r="L137" s="42"/>
      <c r="M137" s="41"/>
      <c r="N137" s="41"/>
      <c r="O137" s="41"/>
    </row>
    <row r="138" spans="1:15">
      <c r="A138" s="65">
        <v>131</v>
      </c>
      <c r="B138" s="41"/>
      <c r="C138" s="41"/>
      <c r="D138" s="41"/>
      <c r="E138" s="70"/>
      <c r="F138" s="70"/>
      <c r="G138" s="43"/>
      <c r="H138" s="71"/>
      <c r="I138" s="72"/>
      <c r="J138" s="145" t="e">
        <f t="shared" si="0"/>
        <v>#DIV/0!</v>
      </c>
      <c r="K138" s="42"/>
      <c r="L138" s="42"/>
      <c r="M138" s="41"/>
      <c r="N138" s="41"/>
      <c r="O138" s="41"/>
    </row>
    <row r="139" spans="1:15">
      <c r="A139" s="65">
        <v>132</v>
      </c>
      <c r="B139" s="41"/>
      <c r="C139" s="41"/>
      <c r="D139" s="41"/>
      <c r="E139" s="70"/>
      <c r="F139" s="70"/>
      <c r="G139" s="43"/>
      <c r="H139" s="71"/>
      <c r="I139" s="72"/>
      <c r="J139" s="158" t="e">
        <f t="shared" si="0"/>
        <v>#DIV/0!</v>
      </c>
      <c r="K139" s="42"/>
      <c r="L139" s="42"/>
      <c r="M139" s="41"/>
      <c r="N139" s="41"/>
      <c r="O139" s="41"/>
    </row>
    <row r="140" spans="1:15">
      <c r="A140" s="24">
        <v>133</v>
      </c>
      <c r="B140" s="41"/>
      <c r="C140" s="41"/>
      <c r="D140" s="41"/>
      <c r="E140" s="70"/>
      <c r="F140" s="70"/>
      <c r="G140" s="43"/>
      <c r="H140" s="71"/>
      <c r="I140" s="72"/>
      <c r="J140" s="158" t="e">
        <f t="shared" si="0"/>
        <v>#DIV/0!</v>
      </c>
      <c r="K140" s="42"/>
      <c r="L140" s="42"/>
      <c r="M140" s="41"/>
      <c r="N140" s="41"/>
      <c r="O140" s="41"/>
    </row>
    <row r="141" spans="1:15">
      <c r="A141" s="24">
        <v>134</v>
      </c>
      <c r="B141" s="41"/>
      <c r="C141" s="41"/>
      <c r="D141" s="41"/>
      <c r="E141" s="70"/>
      <c r="F141" s="70"/>
      <c r="G141" s="43"/>
      <c r="H141" s="71"/>
      <c r="I141" s="72"/>
      <c r="J141" s="145" t="e">
        <f t="shared" si="0"/>
        <v>#DIV/0!</v>
      </c>
      <c r="K141" s="42"/>
      <c r="L141" s="42"/>
      <c r="M141" s="41"/>
      <c r="N141" s="41"/>
      <c r="O141" s="41"/>
    </row>
    <row r="142" spans="1:15">
      <c r="A142" s="24">
        <v>135</v>
      </c>
      <c r="B142" s="41"/>
      <c r="C142" s="41"/>
      <c r="D142" s="41"/>
      <c r="E142" s="70"/>
      <c r="F142" s="70"/>
      <c r="G142" s="43"/>
      <c r="H142" s="71"/>
      <c r="I142" s="72"/>
      <c r="J142" s="158" t="e">
        <f t="shared" si="0"/>
        <v>#DIV/0!</v>
      </c>
      <c r="K142" s="42"/>
      <c r="L142" s="42"/>
      <c r="M142" s="41"/>
      <c r="N142" s="41"/>
      <c r="O142" s="41"/>
    </row>
    <row r="143" spans="1:15">
      <c r="A143" s="65">
        <v>136</v>
      </c>
      <c r="B143" s="41"/>
      <c r="C143" s="41"/>
      <c r="D143" s="41"/>
      <c r="E143" s="70"/>
      <c r="F143" s="70"/>
      <c r="G143" s="43"/>
      <c r="H143" s="71"/>
      <c r="I143" s="72"/>
      <c r="J143" s="158" t="e">
        <f t="shared" si="0"/>
        <v>#DIV/0!</v>
      </c>
      <c r="K143" s="42"/>
      <c r="L143" s="42"/>
      <c r="M143" s="41"/>
      <c r="N143" s="41"/>
      <c r="O143" s="41"/>
    </row>
    <row r="144" spans="1:15">
      <c r="A144" s="65">
        <v>137</v>
      </c>
      <c r="B144" s="41"/>
      <c r="C144" s="41"/>
      <c r="D144" s="41"/>
      <c r="E144" s="70"/>
      <c r="F144" s="70"/>
      <c r="G144" s="43"/>
      <c r="H144" s="71"/>
      <c r="I144" s="72"/>
      <c r="J144" s="145" t="e">
        <f t="shared" si="0"/>
        <v>#DIV/0!</v>
      </c>
      <c r="K144" s="42"/>
      <c r="L144" s="42"/>
      <c r="M144" s="41"/>
      <c r="N144" s="41"/>
      <c r="O144" s="41"/>
    </row>
    <row r="145" spans="1:15">
      <c r="A145" s="24">
        <v>138</v>
      </c>
      <c r="B145" s="41"/>
      <c r="C145" s="41"/>
      <c r="D145" s="41"/>
      <c r="E145" s="70"/>
      <c r="F145" s="70"/>
      <c r="G145" s="43"/>
      <c r="H145" s="71"/>
      <c r="I145" s="72"/>
      <c r="J145" s="158" t="e">
        <f t="shared" si="0"/>
        <v>#DIV/0!</v>
      </c>
      <c r="K145" s="42"/>
      <c r="L145" s="42"/>
      <c r="M145" s="41"/>
      <c r="N145" s="41"/>
      <c r="O145" s="41"/>
    </row>
    <row r="146" spans="1:15">
      <c r="A146" s="24">
        <v>139</v>
      </c>
      <c r="B146" s="41"/>
      <c r="C146" s="41"/>
      <c r="D146" s="41"/>
      <c r="E146" s="70"/>
      <c r="F146" s="70"/>
      <c r="G146" s="43"/>
      <c r="H146" s="71"/>
      <c r="I146" s="72"/>
      <c r="J146" s="158" t="e">
        <f t="shared" si="0"/>
        <v>#DIV/0!</v>
      </c>
      <c r="K146" s="42"/>
      <c r="L146" s="42"/>
      <c r="M146" s="41"/>
      <c r="N146" s="41"/>
      <c r="O146" s="41"/>
    </row>
    <row r="147" spans="1:15">
      <c r="A147" s="24">
        <v>140</v>
      </c>
      <c r="B147" s="41"/>
      <c r="C147" s="41"/>
      <c r="D147" s="41"/>
      <c r="E147" s="70"/>
      <c r="F147" s="70"/>
      <c r="G147" s="43"/>
      <c r="H147" s="71"/>
      <c r="I147" s="72"/>
      <c r="J147" s="145" t="e">
        <f t="shared" si="0"/>
        <v>#DIV/0!</v>
      </c>
      <c r="K147" s="42"/>
      <c r="L147" s="42"/>
      <c r="M147" s="41"/>
      <c r="N147" s="41"/>
      <c r="O147" s="41"/>
    </row>
    <row r="148" spans="1:15">
      <c r="A148" s="65">
        <v>141</v>
      </c>
      <c r="B148" s="41"/>
      <c r="C148" s="41"/>
      <c r="D148" s="41"/>
      <c r="E148" s="70"/>
      <c r="F148" s="70"/>
      <c r="G148" s="43"/>
      <c r="H148" s="71"/>
      <c r="I148" s="72"/>
      <c r="J148" s="158" t="e">
        <f t="shared" si="0"/>
        <v>#DIV/0!</v>
      </c>
      <c r="K148" s="42"/>
      <c r="L148" s="42"/>
      <c r="M148" s="41"/>
      <c r="N148" s="41"/>
      <c r="O148" s="41"/>
    </row>
    <row r="149" spans="1:15">
      <c r="A149" s="65">
        <v>142</v>
      </c>
      <c r="B149" s="41"/>
      <c r="C149" s="41"/>
      <c r="D149" s="41"/>
      <c r="E149" s="70"/>
      <c r="F149" s="70"/>
      <c r="G149" s="43"/>
      <c r="H149" s="71"/>
      <c r="I149" s="72"/>
      <c r="J149" s="158" t="e">
        <f t="shared" si="0"/>
        <v>#DIV/0!</v>
      </c>
      <c r="K149" s="42"/>
      <c r="L149" s="42"/>
      <c r="M149" s="41"/>
      <c r="N149" s="41"/>
      <c r="O149" s="41"/>
    </row>
    <row r="150" spans="1:15">
      <c r="A150" s="24">
        <v>143</v>
      </c>
      <c r="B150" s="41"/>
      <c r="C150" s="41"/>
      <c r="D150" s="41"/>
      <c r="E150" s="70"/>
      <c r="F150" s="70"/>
      <c r="G150" s="43"/>
      <c r="H150" s="71"/>
      <c r="I150" s="72"/>
      <c r="J150" s="145" t="e">
        <f t="shared" si="0"/>
        <v>#DIV/0!</v>
      </c>
      <c r="K150" s="42"/>
      <c r="L150" s="42"/>
      <c r="M150" s="41"/>
      <c r="N150" s="41"/>
      <c r="O150" s="41"/>
    </row>
    <row r="151" spans="1:15">
      <c r="A151" s="24">
        <v>144</v>
      </c>
      <c r="B151" s="41"/>
      <c r="C151" s="41"/>
      <c r="D151" s="41"/>
      <c r="E151" s="70"/>
      <c r="F151" s="70"/>
      <c r="G151" s="43"/>
      <c r="H151" s="71"/>
      <c r="I151" s="72"/>
      <c r="J151" s="158" t="e">
        <f t="shared" si="0"/>
        <v>#DIV/0!</v>
      </c>
      <c r="K151" s="42"/>
      <c r="L151" s="42"/>
      <c r="M151" s="41"/>
      <c r="N151" s="41"/>
      <c r="O151" s="41"/>
    </row>
    <row r="152" spans="1:15">
      <c r="A152" s="24">
        <v>145</v>
      </c>
      <c r="B152" s="41"/>
      <c r="C152" s="41"/>
      <c r="D152" s="41"/>
      <c r="E152" s="70"/>
      <c r="F152" s="70"/>
      <c r="G152" s="43"/>
      <c r="H152" s="71"/>
      <c r="I152" s="72"/>
      <c r="J152" s="158" t="e">
        <f t="shared" si="0"/>
        <v>#DIV/0!</v>
      </c>
      <c r="K152" s="42"/>
      <c r="L152" s="42"/>
      <c r="M152" s="41"/>
      <c r="N152" s="41"/>
      <c r="O152" s="41"/>
    </row>
    <row r="153" spans="1:15">
      <c r="A153" s="65">
        <v>146</v>
      </c>
      <c r="B153" s="41"/>
      <c r="C153" s="41"/>
      <c r="D153" s="41"/>
      <c r="E153" s="70"/>
      <c r="F153" s="70"/>
      <c r="G153" s="43"/>
      <c r="H153" s="71"/>
      <c r="I153" s="72"/>
      <c r="J153" s="145" t="e">
        <f t="shared" si="0"/>
        <v>#DIV/0!</v>
      </c>
      <c r="K153" s="42"/>
      <c r="L153" s="42"/>
      <c r="M153" s="41"/>
      <c r="N153" s="41"/>
      <c r="O153" s="41"/>
    </row>
    <row r="154" spans="1:15">
      <c r="A154" s="65">
        <v>147</v>
      </c>
      <c r="B154" s="41"/>
      <c r="C154" s="41"/>
      <c r="D154" s="41"/>
      <c r="E154" s="70"/>
      <c r="F154" s="70"/>
      <c r="G154" s="43"/>
      <c r="H154" s="71"/>
      <c r="I154" s="72"/>
      <c r="J154" s="158" t="e">
        <f t="shared" si="0"/>
        <v>#DIV/0!</v>
      </c>
      <c r="K154" s="42"/>
      <c r="L154" s="42"/>
      <c r="M154" s="41"/>
      <c r="N154" s="41"/>
      <c r="O154" s="41"/>
    </row>
    <row r="155" spans="1:15">
      <c r="A155" s="24">
        <v>148</v>
      </c>
      <c r="B155" s="41"/>
      <c r="C155" s="41"/>
      <c r="D155" s="41"/>
      <c r="E155" s="70"/>
      <c r="F155" s="70"/>
      <c r="G155" s="43"/>
      <c r="H155" s="71"/>
      <c r="I155" s="72"/>
      <c r="J155" s="158" t="e">
        <f t="shared" si="0"/>
        <v>#DIV/0!</v>
      </c>
      <c r="K155" s="42"/>
      <c r="L155" s="42"/>
      <c r="M155" s="41"/>
      <c r="N155" s="41"/>
      <c r="O155" s="41"/>
    </row>
    <row r="156" spans="1:15">
      <c r="A156" s="24">
        <v>149</v>
      </c>
      <c r="B156" s="41"/>
      <c r="C156" s="41"/>
      <c r="D156" s="41"/>
      <c r="E156" s="70"/>
      <c r="F156" s="70"/>
      <c r="G156" s="43"/>
      <c r="H156" s="71"/>
      <c r="I156" s="72"/>
      <c r="J156" s="145" t="e">
        <f t="shared" si="0"/>
        <v>#DIV/0!</v>
      </c>
      <c r="K156" s="42"/>
      <c r="L156" s="42"/>
      <c r="M156" s="41"/>
      <c r="N156" s="41"/>
      <c r="O156" s="41"/>
    </row>
    <row r="157" spans="1:15">
      <c r="A157" s="24">
        <v>150</v>
      </c>
      <c r="B157" s="41"/>
      <c r="C157" s="41"/>
      <c r="D157" s="41"/>
      <c r="E157" s="70"/>
      <c r="F157" s="70"/>
      <c r="G157" s="43"/>
      <c r="H157" s="71"/>
      <c r="I157" s="72"/>
      <c r="J157" s="158" t="e">
        <f t="shared" si="0"/>
        <v>#DIV/0!</v>
      </c>
      <c r="K157" s="42"/>
      <c r="L157" s="42"/>
      <c r="M157" s="41"/>
      <c r="N157" s="41"/>
      <c r="O157" s="41"/>
    </row>
    <row r="158" spans="1:15">
      <c r="A158" s="65">
        <v>151</v>
      </c>
      <c r="B158" s="41"/>
      <c r="C158" s="41"/>
      <c r="D158" s="41"/>
      <c r="E158" s="70"/>
      <c r="F158" s="70"/>
      <c r="G158" s="43"/>
      <c r="H158" s="71"/>
      <c r="I158" s="72"/>
      <c r="J158" s="158" t="e">
        <f t="shared" si="0"/>
        <v>#DIV/0!</v>
      </c>
      <c r="K158" s="42"/>
      <c r="L158" s="42"/>
      <c r="M158" s="41"/>
      <c r="N158" s="41"/>
      <c r="O158" s="41"/>
    </row>
    <row r="159" spans="1:15">
      <c r="A159" s="65">
        <v>152</v>
      </c>
      <c r="B159" s="41"/>
      <c r="C159" s="41"/>
      <c r="D159" s="41"/>
      <c r="E159" s="70"/>
      <c r="F159" s="70"/>
      <c r="G159" s="43"/>
      <c r="H159" s="71"/>
      <c r="I159" s="72"/>
      <c r="J159" s="145" t="e">
        <f t="shared" si="0"/>
        <v>#DIV/0!</v>
      </c>
      <c r="K159" s="42"/>
      <c r="L159" s="42"/>
      <c r="M159" s="41"/>
      <c r="N159" s="41"/>
      <c r="O159" s="41"/>
    </row>
    <row r="160" spans="1:15">
      <c r="A160" s="24">
        <v>153</v>
      </c>
      <c r="B160" s="41"/>
      <c r="C160" s="41"/>
      <c r="D160" s="41"/>
      <c r="E160" s="70"/>
      <c r="F160" s="70"/>
      <c r="G160" s="43"/>
      <c r="H160" s="71"/>
      <c r="I160" s="72"/>
      <c r="J160" s="158" t="e">
        <f t="shared" si="0"/>
        <v>#DIV/0!</v>
      </c>
      <c r="K160" s="42"/>
      <c r="L160" s="42"/>
      <c r="M160" s="41"/>
      <c r="N160" s="41"/>
      <c r="O160" s="41"/>
    </row>
    <row r="161" spans="1:15">
      <c r="A161" s="24">
        <v>154</v>
      </c>
      <c r="B161" s="41"/>
      <c r="C161" s="41"/>
      <c r="D161" s="41"/>
      <c r="E161" s="70"/>
      <c r="F161" s="70"/>
      <c r="G161" s="43"/>
      <c r="H161" s="71"/>
      <c r="I161" s="72"/>
      <c r="J161" s="158" t="e">
        <f t="shared" si="0"/>
        <v>#DIV/0!</v>
      </c>
      <c r="K161" s="42"/>
      <c r="L161" s="42"/>
      <c r="M161" s="41"/>
      <c r="N161" s="41"/>
      <c r="O161" s="41"/>
    </row>
    <row r="162" spans="1:15">
      <c r="A162" s="24">
        <v>155</v>
      </c>
      <c r="B162" s="41"/>
      <c r="C162" s="41"/>
      <c r="D162" s="41"/>
      <c r="E162" s="70"/>
      <c r="F162" s="70"/>
      <c r="G162" s="43"/>
      <c r="H162" s="71"/>
      <c r="I162" s="72"/>
      <c r="J162" s="145" t="e">
        <f t="shared" si="0"/>
        <v>#DIV/0!</v>
      </c>
      <c r="K162" s="42"/>
      <c r="L162" s="42"/>
      <c r="M162" s="41"/>
      <c r="N162" s="41"/>
      <c r="O162" s="41"/>
    </row>
    <row r="163" spans="1:15">
      <c r="A163" s="65">
        <v>156</v>
      </c>
      <c r="B163" s="41"/>
      <c r="C163" s="41"/>
      <c r="D163" s="41"/>
      <c r="E163" s="70"/>
      <c r="F163" s="70"/>
      <c r="G163" s="43"/>
      <c r="H163" s="71"/>
      <c r="I163" s="72"/>
      <c r="J163" s="158" t="e">
        <f t="shared" si="0"/>
        <v>#DIV/0!</v>
      </c>
      <c r="K163" s="42"/>
      <c r="L163" s="42"/>
      <c r="M163" s="41"/>
      <c r="N163" s="41"/>
      <c r="O163" s="41"/>
    </row>
    <row r="164" spans="1:15">
      <c r="A164" s="65">
        <v>157</v>
      </c>
      <c r="B164" s="41"/>
      <c r="C164" s="41"/>
      <c r="D164" s="41"/>
      <c r="E164" s="70"/>
      <c r="F164" s="70"/>
      <c r="G164" s="43"/>
      <c r="H164" s="71"/>
      <c r="I164" s="72"/>
      <c r="J164" s="158" t="e">
        <f t="shared" si="0"/>
        <v>#DIV/0!</v>
      </c>
      <c r="K164" s="42"/>
      <c r="L164" s="42"/>
      <c r="M164" s="41"/>
      <c r="N164" s="41"/>
      <c r="O164" s="41"/>
    </row>
    <row r="165" spans="1:15">
      <c r="A165" s="24">
        <v>158</v>
      </c>
      <c r="B165" s="41"/>
      <c r="C165" s="41"/>
      <c r="D165" s="41"/>
      <c r="E165" s="70"/>
      <c r="F165" s="70"/>
      <c r="G165" s="43"/>
      <c r="H165" s="71"/>
      <c r="I165" s="72"/>
      <c r="J165" s="145" t="e">
        <f t="shared" si="0"/>
        <v>#DIV/0!</v>
      </c>
      <c r="K165" s="42"/>
      <c r="L165" s="42"/>
      <c r="M165" s="41"/>
      <c r="N165" s="41"/>
      <c r="O165" s="41"/>
    </row>
    <row r="166" spans="1:15">
      <c r="A166" s="24">
        <v>159</v>
      </c>
      <c r="B166" s="41"/>
      <c r="C166" s="41"/>
      <c r="D166" s="41"/>
      <c r="E166" s="70"/>
      <c r="F166" s="70"/>
      <c r="G166" s="43"/>
      <c r="H166" s="71"/>
      <c r="I166" s="72"/>
      <c r="J166" s="158" t="e">
        <f t="shared" si="0"/>
        <v>#DIV/0!</v>
      </c>
      <c r="K166" s="42"/>
      <c r="L166" s="42"/>
      <c r="M166" s="41"/>
      <c r="N166" s="41"/>
      <c r="O166" s="41"/>
    </row>
    <row r="167" spans="1:15">
      <c r="A167" s="24">
        <v>160</v>
      </c>
      <c r="B167" s="41"/>
      <c r="C167" s="41"/>
      <c r="D167" s="41"/>
      <c r="E167" s="70"/>
      <c r="F167" s="70"/>
      <c r="G167" s="43"/>
      <c r="H167" s="71"/>
      <c r="I167" s="72"/>
      <c r="J167" s="158" t="e">
        <f t="shared" si="0"/>
        <v>#DIV/0!</v>
      </c>
      <c r="K167" s="42"/>
      <c r="L167" s="42"/>
      <c r="M167" s="41"/>
      <c r="N167" s="41"/>
      <c r="O167" s="41"/>
    </row>
    <row r="168" spans="1:15">
      <c r="A168" s="65">
        <v>161</v>
      </c>
      <c r="B168" s="41"/>
      <c r="C168" s="41"/>
      <c r="D168" s="41"/>
      <c r="E168" s="70"/>
      <c r="F168" s="70"/>
      <c r="G168" s="43"/>
      <c r="H168" s="71"/>
      <c r="I168" s="72"/>
      <c r="J168" s="145" t="e">
        <f t="shared" si="0"/>
        <v>#DIV/0!</v>
      </c>
      <c r="K168" s="42"/>
      <c r="L168" s="42"/>
      <c r="M168" s="41"/>
      <c r="N168" s="41"/>
      <c r="O168" s="41"/>
    </row>
    <row r="169" spans="1:15">
      <c r="A169" s="65">
        <v>162</v>
      </c>
      <c r="B169" s="41"/>
      <c r="C169" s="41"/>
      <c r="D169" s="41"/>
      <c r="E169" s="70"/>
      <c r="F169" s="70"/>
      <c r="G169" s="43"/>
      <c r="H169" s="71"/>
      <c r="I169" s="72"/>
      <c r="J169" s="158" t="e">
        <f t="shared" si="0"/>
        <v>#DIV/0!</v>
      </c>
      <c r="K169" s="42"/>
      <c r="L169" s="42"/>
      <c r="M169" s="41"/>
      <c r="N169" s="41"/>
      <c r="O169" s="41"/>
    </row>
    <row r="170" spans="1:15">
      <c r="A170" s="24">
        <v>163</v>
      </c>
      <c r="B170" s="41"/>
      <c r="C170" s="41"/>
      <c r="D170" s="41"/>
      <c r="E170" s="70"/>
      <c r="F170" s="70"/>
      <c r="G170" s="43"/>
      <c r="H170" s="71"/>
      <c r="I170" s="72"/>
      <c r="J170" s="158" t="e">
        <f t="shared" si="0"/>
        <v>#DIV/0!</v>
      </c>
      <c r="K170" s="42"/>
      <c r="L170" s="42"/>
      <c r="M170" s="41"/>
      <c r="N170" s="41"/>
      <c r="O170" s="41"/>
    </row>
    <row r="171" spans="1:15">
      <c r="A171" s="24">
        <v>164</v>
      </c>
      <c r="B171" s="41"/>
      <c r="C171" s="41"/>
      <c r="D171" s="41"/>
      <c r="E171" s="70"/>
      <c r="F171" s="70"/>
      <c r="G171" s="43"/>
      <c r="H171" s="71"/>
      <c r="I171" s="72"/>
      <c r="J171" s="145" t="e">
        <f t="shared" si="0"/>
        <v>#DIV/0!</v>
      </c>
      <c r="K171" s="42"/>
      <c r="L171" s="42"/>
      <c r="M171" s="41"/>
      <c r="N171" s="41"/>
      <c r="O171" s="41"/>
    </row>
    <row r="172" spans="1:15">
      <c r="A172" s="24">
        <v>165</v>
      </c>
      <c r="B172" s="41"/>
      <c r="C172" s="41"/>
      <c r="D172" s="41"/>
      <c r="E172" s="70"/>
      <c r="F172" s="70"/>
      <c r="G172" s="43"/>
      <c r="H172" s="71"/>
      <c r="I172" s="72"/>
      <c r="J172" s="158" t="e">
        <f t="shared" si="0"/>
        <v>#DIV/0!</v>
      </c>
      <c r="K172" s="42"/>
      <c r="L172" s="42"/>
      <c r="M172" s="41"/>
      <c r="N172" s="41"/>
      <c r="O172" s="41"/>
    </row>
    <row r="173" spans="1:15">
      <c r="A173" s="65">
        <v>166</v>
      </c>
      <c r="B173" s="41"/>
      <c r="C173" s="41"/>
      <c r="D173" s="41"/>
      <c r="E173" s="70"/>
      <c r="F173" s="70"/>
      <c r="G173" s="43"/>
      <c r="H173" s="71"/>
      <c r="I173" s="72"/>
      <c r="J173" s="158" t="e">
        <f t="shared" si="0"/>
        <v>#DIV/0!</v>
      </c>
      <c r="K173" s="42"/>
      <c r="L173" s="42"/>
      <c r="M173" s="41"/>
      <c r="N173" s="41"/>
      <c r="O173" s="41"/>
    </row>
    <row r="174" spans="1:15">
      <c r="A174" s="65">
        <v>167</v>
      </c>
      <c r="B174" s="41"/>
      <c r="C174" s="41"/>
      <c r="D174" s="41"/>
      <c r="E174" s="70"/>
      <c r="F174" s="70"/>
      <c r="G174" s="43"/>
      <c r="H174" s="71"/>
      <c r="I174" s="72"/>
      <c r="J174" s="145" t="e">
        <f t="shared" si="0"/>
        <v>#DIV/0!</v>
      </c>
      <c r="K174" s="42"/>
      <c r="L174" s="42"/>
      <c r="M174" s="41"/>
      <c r="N174" s="41"/>
      <c r="O174" s="41"/>
    </row>
    <row r="175" spans="1:15">
      <c r="A175" s="24">
        <v>168</v>
      </c>
      <c r="B175" s="41"/>
      <c r="C175" s="41"/>
      <c r="D175" s="41"/>
      <c r="E175" s="70"/>
      <c r="F175" s="70"/>
      <c r="G175" s="43"/>
      <c r="H175" s="71"/>
      <c r="I175" s="72"/>
      <c r="J175" s="158" t="e">
        <f t="shared" si="0"/>
        <v>#DIV/0!</v>
      </c>
      <c r="K175" s="42"/>
      <c r="L175" s="42"/>
      <c r="M175" s="41"/>
      <c r="N175" s="41"/>
      <c r="O175" s="41"/>
    </row>
    <row r="176" spans="1:15">
      <c r="A176" s="24">
        <v>169</v>
      </c>
      <c r="B176" s="41"/>
      <c r="C176" s="41"/>
      <c r="D176" s="41"/>
      <c r="E176" s="70"/>
      <c r="F176" s="70"/>
      <c r="G176" s="43"/>
      <c r="H176" s="71"/>
      <c r="I176" s="72"/>
      <c r="J176" s="158" t="e">
        <f t="shared" si="0"/>
        <v>#DIV/0!</v>
      </c>
      <c r="K176" s="42"/>
      <c r="L176" s="42"/>
      <c r="M176" s="41"/>
      <c r="N176" s="41"/>
      <c r="O176" s="41"/>
    </row>
    <row r="177" spans="1:15">
      <c r="A177" s="24">
        <v>170</v>
      </c>
      <c r="B177" s="41"/>
      <c r="C177" s="41"/>
      <c r="D177" s="41"/>
      <c r="E177" s="70"/>
      <c r="F177" s="70"/>
      <c r="G177" s="43"/>
      <c r="H177" s="71"/>
      <c r="I177" s="72"/>
      <c r="J177" s="145" t="e">
        <f t="shared" si="0"/>
        <v>#DIV/0!</v>
      </c>
      <c r="K177" s="42"/>
      <c r="L177" s="42"/>
      <c r="M177" s="41"/>
      <c r="N177" s="41"/>
      <c r="O177" s="41"/>
    </row>
    <row r="178" spans="1:15">
      <c r="A178" s="65">
        <v>171</v>
      </c>
      <c r="B178" s="41"/>
      <c r="C178" s="41"/>
      <c r="D178" s="41"/>
      <c r="E178" s="70"/>
      <c r="F178" s="70"/>
      <c r="G178" s="43"/>
      <c r="H178" s="71"/>
      <c r="I178" s="72"/>
      <c r="J178" s="158" t="e">
        <f t="shared" si="0"/>
        <v>#DIV/0!</v>
      </c>
      <c r="K178" s="42"/>
      <c r="L178" s="42"/>
      <c r="M178" s="41"/>
      <c r="N178" s="41"/>
      <c r="O178" s="41"/>
    </row>
    <row r="179" spans="1:15">
      <c r="A179" s="65">
        <v>172</v>
      </c>
      <c r="B179" s="41"/>
      <c r="C179" s="41"/>
      <c r="D179" s="41"/>
      <c r="E179" s="70"/>
      <c r="F179" s="70"/>
      <c r="G179" s="43"/>
      <c r="H179" s="71"/>
      <c r="I179" s="72"/>
      <c r="J179" s="158" t="e">
        <f t="shared" si="0"/>
        <v>#DIV/0!</v>
      </c>
      <c r="K179" s="42"/>
      <c r="L179" s="42"/>
      <c r="M179" s="41"/>
      <c r="N179" s="41"/>
      <c r="O179" s="41"/>
    </row>
    <row r="180" spans="1:15">
      <c r="A180" s="24">
        <v>173</v>
      </c>
      <c r="B180" s="41"/>
      <c r="C180" s="41"/>
      <c r="D180" s="41"/>
      <c r="E180" s="70"/>
      <c r="F180" s="70"/>
      <c r="G180" s="43"/>
      <c r="H180" s="71"/>
      <c r="I180" s="72"/>
      <c r="J180" s="145" t="e">
        <f t="shared" si="0"/>
        <v>#DIV/0!</v>
      </c>
      <c r="K180" s="42"/>
      <c r="L180" s="42"/>
      <c r="M180" s="41"/>
      <c r="N180" s="41"/>
      <c r="O180" s="41"/>
    </row>
    <row r="181" spans="1:15">
      <c r="A181" s="24">
        <v>174</v>
      </c>
      <c r="B181" s="41"/>
      <c r="C181" s="41"/>
      <c r="D181" s="41"/>
      <c r="E181" s="70"/>
      <c r="F181" s="70"/>
      <c r="G181" s="43"/>
      <c r="H181" s="71"/>
      <c r="I181" s="72"/>
      <c r="J181" s="158" t="e">
        <f t="shared" si="0"/>
        <v>#DIV/0!</v>
      </c>
      <c r="K181" s="42"/>
      <c r="L181" s="42"/>
      <c r="M181" s="41"/>
      <c r="N181" s="41"/>
      <c r="O181" s="41"/>
    </row>
    <row r="182" spans="1:15">
      <c r="A182" s="24">
        <v>175</v>
      </c>
      <c r="B182" s="41"/>
      <c r="C182" s="41"/>
      <c r="D182" s="41"/>
      <c r="E182" s="70"/>
      <c r="F182" s="70"/>
      <c r="G182" s="43"/>
      <c r="H182" s="71"/>
      <c r="I182" s="72"/>
      <c r="J182" s="158" t="e">
        <f t="shared" si="0"/>
        <v>#DIV/0!</v>
      </c>
      <c r="K182" s="42"/>
      <c r="L182" s="42"/>
      <c r="M182" s="41"/>
      <c r="N182" s="41"/>
      <c r="O182" s="41"/>
    </row>
    <row r="183" spans="1:15">
      <c r="A183" s="65">
        <v>176</v>
      </c>
      <c r="B183" s="41"/>
      <c r="C183" s="41"/>
      <c r="D183" s="41"/>
      <c r="E183" s="70"/>
      <c r="F183" s="70"/>
      <c r="G183" s="43"/>
      <c r="H183" s="71"/>
      <c r="I183" s="72"/>
      <c r="J183" s="145" t="e">
        <f t="shared" si="0"/>
        <v>#DIV/0!</v>
      </c>
      <c r="K183" s="42"/>
      <c r="L183" s="42"/>
      <c r="M183" s="41"/>
      <c r="N183" s="41"/>
      <c r="O183" s="41"/>
    </row>
    <row r="184" spans="1:15">
      <c r="A184" s="65">
        <v>177</v>
      </c>
      <c r="B184" s="41"/>
      <c r="C184" s="41"/>
      <c r="D184" s="41"/>
      <c r="E184" s="70"/>
      <c r="F184" s="70"/>
      <c r="G184" s="43"/>
      <c r="H184" s="71"/>
      <c r="I184" s="72"/>
      <c r="J184" s="158" t="e">
        <f t="shared" si="0"/>
        <v>#DIV/0!</v>
      </c>
      <c r="K184" s="42"/>
      <c r="L184" s="42"/>
      <c r="M184" s="41"/>
      <c r="N184" s="41"/>
      <c r="O184" s="41"/>
    </row>
    <row r="185" spans="1:15">
      <c r="A185" s="24">
        <v>178</v>
      </c>
      <c r="B185" s="41"/>
      <c r="C185" s="41"/>
      <c r="D185" s="41"/>
      <c r="E185" s="70"/>
      <c r="F185" s="70"/>
      <c r="G185" s="43"/>
      <c r="H185" s="71"/>
      <c r="I185" s="72"/>
      <c r="J185" s="158" t="e">
        <f t="shared" si="0"/>
        <v>#DIV/0!</v>
      </c>
      <c r="K185" s="42"/>
      <c r="L185" s="42"/>
      <c r="M185" s="41"/>
      <c r="N185" s="41"/>
      <c r="O185" s="41"/>
    </row>
    <row r="186" spans="1:15">
      <c r="A186" s="24">
        <v>179</v>
      </c>
      <c r="B186" s="41"/>
      <c r="C186" s="41"/>
      <c r="D186" s="41"/>
      <c r="E186" s="70"/>
      <c r="F186" s="70"/>
      <c r="G186" s="43"/>
      <c r="H186" s="71"/>
      <c r="I186" s="72"/>
      <c r="J186" s="145" t="e">
        <f t="shared" si="0"/>
        <v>#DIV/0!</v>
      </c>
      <c r="K186" s="42"/>
      <c r="L186" s="42"/>
      <c r="M186" s="41"/>
      <c r="N186" s="41"/>
      <c r="O186" s="41"/>
    </row>
    <row r="187" spans="1:15">
      <c r="A187" s="24">
        <v>180</v>
      </c>
      <c r="B187" s="41"/>
      <c r="C187" s="41"/>
      <c r="D187" s="41"/>
      <c r="E187" s="70"/>
      <c r="F187" s="70"/>
      <c r="G187" s="43"/>
      <c r="H187" s="71"/>
      <c r="I187" s="72"/>
      <c r="J187" s="158" t="e">
        <f t="shared" si="0"/>
        <v>#DIV/0!</v>
      </c>
      <c r="K187" s="42"/>
      <c r="L187" s="42"/>
      <c r="M187" s="41"/>
      <c r="N187" s="41"/>
      <c r="O187" s="41"/>
    </row>
    <row r="188" spans="1:15">
      <c r="A188" s="65">
        <v>181</v>
      </c>
      <c r="B188" s="41"/>
      <c r="C188" s="41"/>
      <c r="D188" s="41"/>
      <c r="E188" s="70"/>
      <c r="F188" s="70"/>
      <c r="G188" s="43"/>
      <c r="H188" s="71"/>
      <c r="I188" s="72"/>
      <c r="J188" s="158" t="e">
        <f t="shared" si="0"/>
        <v>#DIV/0!</v>
      </c>
      <c r="K188" s="42"/>
      <c r="L188" s="42"/>
      <c r="M188" s="41"/>
      <c r="N188" s="41"/>
      <c r="O188" s="41"/>
    </row>
    <row r="189" spans="1:15">
      <c r="A189" s="65">
        <v>182</v>
      </c>
      <c r="B189" s="41"/>
      <c r="C189" s="41"/>
      <c r="D189" s="41"/>
      <c r="E189" s="70"/>
      <c r="F189" s="70"/>
      <c r="G189" s="43"/>
      <c r="H189" s="71"/>
      <c r="I189" s="72"/>
      <c r="J189" s="145" t="e">
        <f t="shared" si="0"/>
        <v>#DIV/0!</v>
      </c>
      <c r="K189" s="42"/>
      <c r="L189" s="42"/>
      <c r="M189" s="41"/>
      <c r="N189" s="41"/>
      <c r="O189" s="41"/>
    </row>
    <row r="190" spans="1:15">
      <c r="A190" s="24">
        <v>183</v>
      </c>
      <c r="B190" s="41"/>
      <c r="C190" s="41"/>
      <c r="D190" s="41"/>
      <c r="E190" s="70"/>
      <c r="F190" s="70"/>
      <c r="G190" s="43"/>
      <c r="H190" s="71"/>
      <c r="I190" s="72"/>
      <c r="J190" s="158" t="e">
        <f t="shared" si="0"/>
        <v>#DIV/0!</v>
      </c>
      <c r="K190" s="42"/>
      <c r="L190" s="42"/>
      <c r="M190" s="41"/>
      <c r="N190" s="41"/>
      <c r="O190" s="41"/>
    </row>
    <row r="191" spans="1:15">
      <c r="A191" s="24">
        <v>184</v>
      </c>
      <c r="B191" s="41"/>
      <c r="C191" s="41"/>
      <c r="D191" s="41"/>
      <c r="E191" s="70"/>
      <c r="F191" s="70"/>
      <c r="G191" s="43"/>
      <c r="H191" s="71"/>
      <c r="I191" s="72"/>
      <c r="J191" s="158" t="e">
        <f t="shared" si="0"/>
        <v>#DIV/0!</v>
      </c>
      <c r="K191" s="42"/>
      <c r="L191" s="42"/>
      <c r="M191" s="41"/>
      <c r="N191" s="41"/>
      <c r="O191" s="41"/>
    </row>
    <row r="192" spans="1:15">
      <c r="A192" s="24">
        <v>185</v>
      </c>
      <c r="B192" s="41"/>
      <c r="C192" s="41"/>
      <c r="D192" s="41"/>
      <c r="E192" s="70"/>
      <c r="F192" s="70"/>
      <c r="G192" s="43"/>
      <c r="H192" s="71"/>
      <c r="I192" s="72"/>
      <c r="J192" s="145" t="e">
        <f t="shared" si="0"/>
        <v>#DIV/0!</v>
      </c>
      <c r="K192" s="42"/>
      <c r="L192" s="42"/>
      <c r="M192" s="41"/>
      <c r="N192" s="41"/>
      <c r="O192" s="41"/>
    </row>
    <row r="193" spans="1:15">
      <c r="A193" s="65">
        <v>186</v>
      </c>
      <c r="B193" s="41"/>
      <c r="C193" s="41"/>
      <c r="D193" s="41"/>
      <c r="E193" s="70"/>
      <c r="F193" s="70"/>
      <c r="G193" s="43"/>
      <c r="H193" s="71"/>
      <c r="I193" s="72"/>
      <c r="J193" s="158" t="e">
        <f t="shared" si="0"/>
        <v>#DIV/0!</v>
      </c>
      <c r="K193" s="42"/>
      <c r="L193" s="42"/>
      <c r="M193" s="41"/>
      <c r="N193" s="41"/>
      <c r="O193" s="41"/>
    </row>
    <row r="194" spans="1:15">
      <c r="A194" s="65">
        <v>187</v>
      </c>
      <c r="B194" s="41"/>
      <c r="C194" s="41"/>
      <c r="D194" s="41"/>
      <c r="E194" s="70"/>
      <c r="F194" s="70"/>
      <c r="G194" s="43"/>
      <c r="H194" s="71"/>
      <c r="I194" s="72"/>
      <c r="J194" s="158" t="e">
        <f t="shared" si="0"/>
        <v>#DIV/0!</v>
      </c>
      <c r="K194" s="42"/>
      <c r="L194" s="42"/>
      <c r="M194" s="41"/>
      <c r="N194" s="41"/>
      <c r="O194" s="41"/>
    </row>
    <row r="195" spans="1:15">
      <c r="A195" s="24">
        <v>188</v>
      </c>
      <c r="B195" s="41"/>
      <c r="C195" s="41"/>
      <c r="D195" s="41"/>
      <c r="E195" s="70"/>
      <c r="F195" s="70"/>
      <c r="G195" s="43"/>
      <c r="H195" s="71"/>
      <c r="I195" s="72"/>
      <c r="J195" s="145" t="e">
        <f t="shared" si="0"/>
        <v>#DIV/0!</v>
      </c>
      <c r="K195" s="42"/>
      <c r="L195" s="42"/>
      <c r="M195" s="41"/>
      <c r="N195" s="41"/>
      <c r="O195" s="41"/>
    </row>
    <row r="196" spans="1:15">
      <c r="A196" s="24">
        <v>189</v>
      </c>
      <c r="B196" s="41"/>
      <c r="C196" s="41"/>
      <c r="D196" s="41"/>
      <c r="E196" s="70"/>
      <c r="F196" s="70"/>
      <c r="G196" s="43"/>
      <c r="H196" s="71"/>
      <c r="I196" s="72"/>
      <c r="J196" s="158" t="e">
        <f t="shared" si="0"/>
        <v>#DIV/0!</v>
      </c>
      <c r="K196" s="42"/>
      <c r="L196" s="42"/>
      <c r="M196" s="41"/>
      <c r="N196" s="41"/>
      <c r="O196" s="41"/>
    </row>
    <row r="197" spans="1:15">
      <c r="A197" s="24">
        <v>190</v>
      </c>
      <c r="B197" s="41"/>
      <c r="C197" s="41"/>
      <c r="D197" s="41"/>
      <c r="E197" s="70"/>
      <c r="F197" s="70"/>
      <c r="G197" s="43"/>
      <c r="H197" s="71"/>
      <c r="I197" s="72"/>
      <c r="J197" s="158" t="e">
        <f t="shared" si="0"/>
        <v>#DIV/0!</v>
      </c>
      <c r="K197" s="42"/>
      <c r="L197" s="42"/>
      <c r="M197" s="41"/>
      <c r="N197" s="41"/>
      <c r="O197" s="41"/>
    </row>
    <row r="198" spans="1:15">
      <c r="A198" s="65">
        <v>191</v>
      </c>
      <c r="B198" s="41"/>
      <c r="C198" s="41"/>
      <c r="D198" s="41"/>
      <c r="E198" s="70"/>
      <c r="F198" s="70"/>
      <c r="G198" s="43"/>
      <c r="H198" s="71"/>
      <c r="I198" s="72"/>
      <c r="J198" s="145" t="e">
        <f t="shared" si="0"/>
        <v>#DIV/0!</v>
      </c>
      <c r="K198" s="42"/>
      <c r="L198" s="42"/>
      <c r="M198" s="41"/>
      <c r="N198" s="41"/>
      <c r="O198" s="41"/>
    </row>
    <row r="199" spans="1:15">
      <c r="A199" s="65">
        <v>192</v>
      </c>
      <c r="B199" s="41"/>
      <c r="C199" s="41"/>
      <c r="D199" s="41"/>
      <c r="E199" s="70"/>
      <c r="F199" s="70"/>
      <c r="G199" s="43"/>
      <c r="H199" s="71"/>
      <c r="I199" s="72"/>
      <c r="J199" s="158" t="e">
        <f t="shared" si="0"/>
        <v>#DIV/0!</v>
      </c>
      <c r="K199" s="42"/>
      <c r="L199" s="42"/>
      <c r="M199" s="41"/>
      <c r="N199" s="41"/>
      <c r="O199" s="41"/>
    </row>
    <row r="200" spans="1:15">
      <c r="A200" s="24">
        <v>193</v>
      </c>
      <c r="B200" s="41"/>
      <c r="C200" s="41"/>
      <c r="D200" s="41"/>
      <c r="E200" s="70"/>
      <c r="F200" s="70"/>
      <c r="G200" s="43"/>
      <c r="H200" s="71"/>
      <c r="I200" s="72"/>
      <c r="J200" s="158" t="e">
        <f t="shared" si="0"/>
        <v>#DIV/0!</v>
      </c>
      <c r="K200" s="42"/>
      <c r="L200" s="42"/>
      <c r="M200" s="41"/>
      <c r="N200" s="41"/>
      <c r="O200" s="41"/>
    </row>
    <row r="201" spans="1:15">
      <c r="A201" s="24">
        <v>194</v>
      </c>
      <c r="B201" s="41"/>
      <c r="C201" s="41"/>
      <c r="D201" s="41"/>
      <c r="E201" s="70"/>
      <c r="F201" s="70"/>
      <c r="G201" s="43"/>
      <c r="H201" s="71"/>
      <c r="I201" s="72"/>
      <c r="J201" s="145" t="e">
        <f t="shared" si="0"/>
        <v>#DIV/0!</v>
      </c>
      <c r="K201" s="42"/>
      <c r="L201" s="42"/>
      <c r="M201" s="41"/>
      <c r="N201" s="41"/>
      <c r="O201" s="41"/>
    </row>
    <row r="202" spans="1:15">
      <c r="A202" s="24">
        <v>195</v>
      </c>
      <c r="B202" s="41"/>
      <c r="C202" s="41"/>
      <c r="D202" s="41"/>
      <c r="E202" s="70"/>
      <c r="F202" s="70"/>
      <c r="G202" s="43"/>
      <c r="H202" s="71"/>
      <c r="I202" s="72"/>
      <c r="J202" s="158" t="e">
        <f t="shared" si="0"/>
        <v>#DIV/0!</v>
      </c>
      <c r="K202" s="42"/>
      <c r="L202" s="42"/>
      <c r="M202" s="41"/>
      <c r="N202" s="41"/>
      <c r="O202" s="41"/>
    </row>
    <row r="203" spans="1:15">
      <c r="A203" s="65">
        <v>196</v>
      </c>
      <c r="B203" s="41"/>
      <c r="C203" s="41"/>
      <c r="D203" s="41"/>
      <c r="E203" s="70"/>
      <c r="F203" s="70"/>
      <c r="G203" s="43"/>
      <c r="H203" s="71"/>
      <c r="I203" s="72"/>
      <c r="J203" s="158" t="e">
        <f t="shared" si="0"/>
        <v>#DIV/0!</v>
      </c>
      <c r="K203" s="42"/>
      <c r="L203" s="42"/>
      <c r="M203" s="41"/>
      <c r="N203" s="41"/>
      <c r="O203" s="41"/>
    </row>
    <row r="204" spans="1:15">
      <c r="A204" s="65">
        <v>197</v>
      </c>
      <c r="B204" s="41"/>
      <c r="C204" s="41"/>
      <c r="D204" s="41"/>
      <c r="E204" s="70"/>
      <c r="F204" s="70"/>
      <c r="G204" s="43"/>
      <c r="H204" s="71"/>
      <c r="I204" s="72"/>
      <c r="J204" s="145" t="e">
        <f t="shared" si="0"/>
        <v>#DIV/0!</v>
      </c>
      <c r="K204" s="42"/>
      <c r="L204" s="42"/>
      <c r="M204" s="41"/>
      <c r="N204" s="41"/>
      <c r="O204" s="41"/>
    </row>
    <row r="205" spans="1:15">
      <c r="A205" s="24">
        <v>198</v>
      </c>
      <c r="B205" s="41"/>
      <c r="C205" s="41"/>
      <c r="D205" s="41"/>
      <c r="E205" s="70"/>
      <c r="F205" s="70"/>
      <c r="G205" s="43"/>
      <c r="H205" s="71"/>
      <c r="I205" s="72"/>
      <c r="J205" s="158" t="e">
        <f t="shared" si="0"/>
        <v>#DIV/0!</v>
      </c>
      <c r="K205" s="42"/>
      <c r="L205" s="42"/>
      <c r="M205" s="41"/>
      <c r="N205" s="41"/>
      <c r="O205" s="41"/>
    </row>
    <row r="206" spans="1:15">
      <c r="A206" s="24">
        <v>199</v>
      </c>
      <c r="B206" s="41"/>
      <c r="C206" s="41"/>
      <c r="D206" s="41"/>
      <c r="E206" s="70"/>
      <c r="F206" s="70"/>
      <c r="G206" s="43"/>
      <c r="H206" s="71"/>
      <c r="I206" s="72"/>
      <c r="J206" s="158" t="e">
        <f t="shared" si="0"/>
        <v>#DIV/0!</v>
      </c>
      <c r="K206" s="42"/>
      <c r="L206" s="42"/>
      <c r="M206" s="41"/>
      <c r="N206" s="41"/>
      <c r="O206" s="41"/>
    </row>
    <row r="207" spans="1:15">
      <c r="A207" s="24">
        <v>200</v>
      </c>
      <c r="B207" s="41"/>
      <c r="C207" s="41"/>
      <c r="D207" s="41"/>
      <c r="E207" s="70"/>
      <c r="F207" s="70"/>
      <c r="G207" s="43"/>
      <c r="H207" s="71"/>
      <c r="I207" s="72"/>
      <c r="J207" s="145" t="e">
        <f t="shared" si="0"/>
        <v>#DIV/0!</v>
      </c>
      <c r="K207" s="42"/>
      <c r="L207" s="42"/>
      <c r="M207" s="41"/>
      <c r="N207" s="41"/>
      <c r="O207" s="41"/>
    </row>
    <row r="208" spans="1:15">
      <c r="A208" s="65">
        <v>201</v>
      </c>
      <c r="B208" s="41"/>
      <c r="C208" s="41"/>
      <c r="D208" s="41"/>
      <c r="E208" s="70"/>
      <c r="F208" s="70"/>
      <c r="G208" s="43"/>
      <c r="H208" s="71"/>
      <c r="I208" s="72"/>
      <c r="J208" s="158" t="e">
        <f t="shared" si="0"/>
        <v>#DIV/0!</v>
      </c>
      <c r="K208" s="42"/>
      <c r="L208" s="42"/>
      <c r="M208" s="41"/>
      <c r="N208" s="41"/>
      <c r="O208" s="41"/>
    </row>
    <row r="209" spans="1:15">
      <c r="A209" s="65">
        <v>202</v>
      </c>
      <c r="B209" s="41"/>
      <c r="C209" s="41"/>
      <c r="D209" s="41"/>
      <c r="E209" s="70"/>
      <c r="F209" s="70"/>
      <c r="G209" s="43"/>
      <c r="H209" s="71"/>
      <c r="I209" s="72"/>
      <c r="J209" s="158" t="e">
        <f t="shared" si="0"/>
        <v>#DIV/0!</v>
      </c>
      <c r="K209" s="42"/>
      <c r="L209" s="42"/>
      <c r="M209" s="41"/>
      <c r="N209" s="41"/>
      <c r="O209" s="41"/>
    </row>
    <row r="210" spans="1:15">
      <c r="A210" s="24">
        <v>203</v>
      </c>
      <c r="B210" s="41"/>
      <c r="C210" s="41"/>
      <c r="D210" s="41"/>
      <c r="E210" s="70"/>
      <c r="F210" s="70"/>
      <c r="G210" s="43"/>
      <c r="H210" s="71"/>
      <c r="I210" s="72"/>
      <c r="J210" s="145" t="e">
        <f t="shared" si="0"/>
        <v>#DIV/0!</v>
      </c>
      <c r="K210" s="42"/>
      <c r="L210" s="42"/>
      <c r="M210" s="41"/>
      <c r="N210" s="41"/>
      <c r="O210" s="41"/>
    </row>
    <row r="211" spans="1:15">
      <c r="A211" s="24">
        <v>204</v>
      </c>
      <c r="B211" s="41"/>
      <c r="C211" s="41"/>
      <c r="D211" s="41"/>
      <c r="E211" s="70"/>
      <c r="F211" s="70"/>
      <c r="G211" s="43"/>
      <c r="H211" s="71"/>
      <c r="I211" s="72"/>
      <c r="J211" s="158" t="e">
        <f t="shared" si="0"/>
        <v>#DIV/0!</v>
      </c>
      <c r="K211" s="42"/>
      <c r="L211" s="42"/>
      <c r="M211" s="41"/>
      <c r="N211" s="41"/>
      <c r="O211" s="41"/>
    </row>
    <row r="212" spans="1:15">
      <c r="A212" s="24">
        <v>205</v>
      </c>
      <c r="B212" s="41"/>
      <c r="C212" s="41"/>
      <c r="D212" s="41"/>
      <c r="E212" s="70"/>
      <c r="F212" s="70"/>
      <c r="G212" s="43"/>
      <c r="H212" s="71"/>
      <c r="I212" s="72"/>
      <c r="J212" s="158" t="e">
        <f t="shared" si="0"/>
        <v>#DIV/0!</v>
      </c>
      <c r="K212" s="42"/>
      <c r="L212" s="42"/>
      <c r="M212" s="41"/>
      <c r="N212" s="41"/>
      <c r="O212" s="41"/>
    </row>
    <row r="213" spans="1:15">
      <c r="A213" s="65">
        <v>206</v>
      </c>
      <c r="B213" s="41"/>
      <c r="C213" s="41"/>
      <c r="D213" s="41"/>
      <c r="E213" s="70"/>
      <c r="F213" s="70"/>
      <c r="G213" s="43"/>
      <c r="H213" s="71"/>
      <c r="I213" s="72"/>
      <c r="J213" s="145" t="e">
        <f t="shared" si="0"/>
        <v>#DIV/0!</v>
      </c>
      <c r="K213" s="42"/>
      <c r="L213" s="42"/>
      <c r="M213" s="41"/>
      <c r="N213" s="41"/>
      <c r="O213" s="41"/>
    </row>
    <row r="214" spans="1:15">
      <c r="A214" s="65">
        <v>207</v>
      </c>
      <c r="B214" s="41"/>
      <c r="C214" s="41"/>
      <c r="D214" s="41"/>
      <c r="E214" s="70"/>
      <c r="F214" s="70"/>
      <c r="G214" s="43"/>
      <c r="H214" s="71"/>
      <c r="I214" s="72"/>
      <c r="J214" s="158" t="e">
        <f t="shared" si="0"/>
        <v>#DIV/0!</v>
      </c>
      <c r="K214" s="42"/>
      <c r="L214" s="42"/>
      <c r="M214" s="41"/>
      <c r="N214" s="41"/>
      <c r="O214" s="41"/>
    </row>
    <row r="215" spans="1:15">
      <c r="A215" s="24">
        <v>208</v>
      </c>
      <c r="B215" s="41"/>
      <c r="C215" s="41"/>
      <c r="D215" s="41"/>
      <c r="E215" s="70"/>
      <c r="F215" s="70"/>
      <c r="G215" s="43"/>
      <c r="H215" s="71"/>
      <c r="I215" s="72"/>
      <c r="J215" s="158" t="e">
        <f t="shared" si="0"/>
        <v>#DIV/0!</v>
      </c>
      <c r="K215" s="42"/>
      <c r="L215" s="42"/>
      <c r="M215" s="41"/>
      <c r="N215" s="41"/>
      <c r="O215" s="41"/>
    </row>
    <row r="216" spans="1:15">
      <c r="A216" s="24">
        <v>209</v>
      </c>
      <c r="B216" s="41"/>
      <c r="C216" s="41"/>
      <c r="D216" s="41"/>
      <c r="E216" s="70"/>
      <c r="F216" s="70"/>
      <c r="G216" s="43"/>
      <c r="H216" s="71"/>
      <c r="I216" s="72"/>
      <c r="J216" s="145" t="e">
        <f t="shared" si="0"/>
        <v>#DIV/0!</v>
      </c>
      <c r="K216" s="42"/>
      <c r="L216" s="42"/>
      <c r="M216" s="41"/>
      <c r="N216" s="41"/>
      <c r="O216" s="41"/>
    </row>
    <row r="217" spans="1:15">
      <c r="A217" s="24">
        <v>210</v>
      </c>
      <c r="B217" s="41"/>
      <c r="C217" s="41"/>
      <c r="D217" s="41"/>
      <c r="E217" s="70"/>
      <c r="F217" s="70"/>
      <c r="G217" s="43"/>
      <c r="H217" s="71"/>
      <c r="I217" s="72"/>
      <c r="J217" s="158" t="e">
        <f t="shared" si="0"/>
        <v>#DIV/0!</v>
      </c>
      <c r="K217" s="42"/>
      <c r="L217" s="42"/>
      <c r="M217" s="41"/>
      <c r="N217" s="41"/>
      <c r="O217" s="41"/>
    </row>
    <row r="218" spans="1:15">
      <c r="A218" s="65">
        <v>211</v>
      </c>
      <c r="B218" s="41"/>
      <c r="C218" s="41"/>
      <c r="D218" s="41"/>
      <c r="E218" s="70"/>
      <c r="F218" s="70"/>
      <c r="G218" s="43"/>
      <c r="H218" s="71"/>
      <c r="I218" s="72"/>
      <c r="J218" s="158" t="e">
        <f t="shared" si="0"/>
        <v>#DIV/0!</v>
      </c>
      <c r="K218" s="42"/>
      <c r="L218" s="42"/>
      <c r="M218" s="41"/>
      <c r="N218" s="41"/>
      <c r="O218" s="41"/>
    </row>
    <row r="219" spans="1:15">
      <c r="A219" s="65">
        <v>212</v>
      </c>
      <c r="B219" s="41"/>
      <c r="C219" s="41"/>
      <c r="D219" s="41"/>
      <c r="E219" s="70"/>
      <c r="F219" s="70"/>
      <c r="G219" s="43"/>
      <c r="H219" s="71"/>
      <c r="I219" s="72"/>
      <c r="J219" s="145" t="e">
        <f t="shared" si="0"/>
        <v>#DIV/0!</v>
      </c>
      <c r="K219" s="42"/>
      <c r="L219" s="42"/>
      <c r="M219" s="41"/>
      <c r="N219" s="41"/>
      <c r="O219" s="41"/>
    </row>
    <row r="220" spans="1:15">
      <c r="A220" s="24">
        <v>213</v>
      </c>
      <c r="B220" s="41"/>
      <c r="C220" s="41"/>
      <c r="D220" s="41"/>
      <c r="E220" s="70"/>
      <c r="F220" s="70"/>
      <c r="G220" s="43"/>
      <c r="H220" s="71"/>
      <c r="I220" s="72"/>
      <c r="J220" s="158" t="e">
        <f t="shared" si="0"/>
        <v>#DIV/0!</v>
      </c>
      <c r="K220" s="42"/>
      <c r="L220" s="42"/>
      <c r="M220" s="41"/>
      <c r="N220" s="41"/>
      <c r="O220" s="41"/>
    </row>
    <row r="221" spans="1:15">
      <c r="A221" s="24">
        <v>214</v>
      </c>
      <c r="B221" s="41"/>
      <c r="C221" s="41"/>
      <c r="D221" s="41"/>
      <c r="E221" s="70"/>
      <c r="F221" s="70"/>
      <c r="G221" s="43"/>
      <c r="H221" s="71"/>
      <c r="I221" s="72"/>
      <c r="J221" s="158" t="e">
        <f t="shared" si="0"/>
        <v>#DIV/0!</v>
      </c>
      <c r="K221" s="42"/>
      <c r="L221" s="42"/>
      <c r="M221" s="41"/>
      <c r="N221" s="41"/>
      <c r="O221" s="41"/>
    </row>
    <row r="222" spans="1:15">
      <c r="A222" s="24">
        <v>215</v>
      </c>
      <c r="B222" s="41"/>
      <c r="C222" s="41"/>
      <c r="D222" s="41"/>
      <c r="E222" s="70"/>
      <c r="F222" s="70"/>
      <c r="G222" s="43"/>
      <c r="H222" s="71"/>
      <c r="I222" s="72"/>
      <c r="J222" s="145" t="e">
        <f t="shared" si="0"/>
        <v>#DIV/0!</v>
      </c>
      <c r="K222" s="42"/>
      <c r="L222" s="42"/>
      <c r="M222" s="41"/>
      <c r="N222" s="41"/>
      <c r="O222" s="41"/>
    </row>
    <row r="223" spans="1:15">
      <c r="A223" s="65">
        <v>216</v>
      </c>
      <c r="B223" s="41"/>
      <c r="C223" s="41"/>
      <c r="D223" s="41"/>
      <c r="E223" s="70"/>
      <c r="F223" s="70"/>
      <c r="G223" s="43"/>
      <c r="H223" s="71"/>
      <c r="I223" s="72"/>
      <c r="J223" s="158" t="e">
        <f t="shared" si="0"/>
        <v>#DIV/0!</v>
      </c>
      <c r="K223" s="42"/>
      <c r="L223" s="42"/>
      <c r="M223" s="41"/>
      <c r="N223" s="41"/>
      <c r="O223" s="41"/>
    </row>
    <row r="224" spans="1:15">
      <c r="A224" s="65">
        <v>217</v>
      </c>
      <c r="B224" s="41"/>
      <c r="C224" s="41"/>
      <c r="D224" s="41"/>
      <c r="E224" s="70"/>
      <c r="F224" s="70"/>
      <c r="G224" s="43"/>
      <c r="H224" s="71"/>
      <c r="I224" s="72"/>
      <c r="J224" s="158" t="e">
        <f t="shared" si="0"/>
        <v>#DIV/0!</v>
      </c>
      <c r="K224" s="42"/>
      <c r="L224" s="42"/>
      <c r="M224" s="41"/>
      <c r="N224" s="41"/>
      <c r="O224" s="41"/>
    </row>
    <row r="225" spans="1:15">
      <c r="A225" s="24">
        <v>218</v>
      </c>
      <c r="B225" s="41"/>
      <c r="C225" s="41"/>
      <c r="D225" s="41"/>
      <c r="E225" s="70"/>
      <c r="F225" s="70"/>
      <c r="G225" s="43"/>
      <c r="H225" s="71"/>
      <c r="I225" s="72"/>
      <c r="J225" s="145" t="e">
        <f t="shared" si="0"/>
        <v>#DIV/0!</v>
      </c>
      <c r="K225" s="42"/>
      <c r="L225" s="42"/>
      <c r="M225" s="41"/>
      <c r="N225" s="41"/>
      <c r="O225" s="41"/>
    </row>
    <row r="226" spans="1:15">
      <c r="A226" s="24">
        <v>219</v>
      </c>
      <c r="B226" s="41"/>
      <c r="C226" s="41"/>
      <c r="D226" s="41"/>
      <c r="E226" s="70"/>
      <c r="F226" s="70"/>
      <c r="G226" s="43"/>
      <c r="H226" s="71"/>
      <c r="I226" s="72"/>
      <c r="J226" s="158" t="e">
        <f t="shared" si="0"/>
        <v>#DIV/0!</v>
      </c>
      <c r="K226" s="42"/>
      <c r="L226" s="42"/>
      <c r="M226" s="41"/>
      <c r="N226" s="41"/>
      <c r="O226" s="41"/>
    </row>
    <row r="227" spans="1:15">
      <c r="A227" s="24">
        <v>220</v>
      </c>
      <c r="B227" s="41"/>
      <c r="C227" s="41"/>
      <c r="D227" s="41"/>
      <c r="E227" s="70"/>
      <c r="F227" s="70"/>
      <c r="G227" s="43"/>
      <c r="H227" s="71"/>
      <c r="I227" s="72"/>
      <c r="J227" s="158" t="e">
        <f t="shared" si="0"/>
        <v>#DIV/0!</v>
      </c>
      <c r="K227" s="42"/>
      <c r="L227" s="42"/>
      <c r="M227" s="41"/>
      <c r="N227" s="41"/>
      <c r="O227" s="41"/>
    </row>
    <row r="228" spans="1:15">
      <c r="A228" s="65">
        <v>221</v>
      </c>
      <c r="B228" s="41"/>
      <c r="C228" s="41"/>
      <c r="D228" s="41"/>
      <c r="E228" s="70"/>
      <c r="F228" s="70"/>
      <c r="G228" s="43"/>
      <c r="H228" s="71"/>
      <c r="I228" s="72"/>
      <c r="J228" s="145" t="e">
        <f t="shared" si="0"/>
        <v>#DIV/0!</v>
      </c>
      <c r="K228" s="42"/>
      <c r="L228" s="42"/>
      <c r="M228" s="41"/>
      <c r="N228" s="41"/>
      <c r="O228" s="41"/>
    </row>
    <row r="229" spans="1:15">
      <c r="A229" s="65">
        <v>222</v>
      </c>
      <c r="B229" s="41"/>
      <c r="C229" s="41"/>
      <c r="D229" s="41"/>
      <c r="E229" s="70"/>
      <c r="F229" s="70"/>
      <c r="G229" s="43"/>
      <c r="H229" s="71"/>
      <c r="I229" s="72"/>
      <c r="J229" s="158" t="e">
        <f t="shared" si="0"/>
        <v>#DIV/0!</v>
      </c>
      <c r="K229" s="42"/>
      <c r="L229" s="42"/>
      <c r="M229" s="41"/>
      <c r="N229" s="41"/>
      <c r="O229" s="41"/>
    </row>
    <row r="230" spans="1:15">
      <c r="A230" s="24">
        <v>223</v>
      </c>
      <c r="B230" s="41"/>
      <c r="C230" s="41"/>
      <c r="D230" s="41"/>
      <c r="E230" s="70"/>
      <c r="F230" s="70"/>
      <c r="G230" s="43"/>
      <c r="H230" s="71"/>
      <c r="I230" s="72"/>
      <c r="J230" s="158" t="e">
        <f t="shared" si="0"/>
        <v>#DIV/0!</v>
      </c>
      <c r="K230" s="42"/>
      <c r="L230" s="42"/>
      <c r="M230" s="41"/>
      <c r="N230" s="41"/>
      <c r="O230" s="41"/>
    </row>
    <row r="231" spans="1:15">
      <c r="A231" s="24">
        <v>224</v>
      </c>
      <c r="B231" s="41"/>
      <c r="C231" s="41"/>
      <c r="D231" s="41"/>
      <c r="E231" s="70"/>
      <c r="F231" s="70"/>
      <c r="G231" s="43"/>
      <c r="H231" s="71"/>
      <c r="I231" s="72"/>
      <c r="J231" s="145" t="e">
        <f t="shared" si="0"/>
        <v>#DIV/0!</v>
      </c>
      <c r="K231" s="42"/>
      <c r="L231" s="42"/>
      <c r="M231" s="41"/>
      <c r="N231" s="41"/>
      <c r="O231" s="41"/>
    </row>
    <row r="232" spans="1:15">
      <c r="A232" s="24">
        <v>225</v>
      </c>
      <c r="B232" s="41"/>
      <c r="C232" s="41"/>
      <c r="D232" s="41"/>
      <c r="E232" s="70"/>
      <c r="F232" s="70"/>
      <c r="G232" s="43"/>
      <c r="H232" s="71"/>
      <c r="I232" s="72"/>
      <c r="J232" s="158" t="e">
        <f t="shared" si="0"/>
        <v>#DIV/0!</v>
      </c>
      <c r="K232" s="42"/>
      <c r="L232" s="42"/>
      <c r="M232" s="41"/>
      <c r="N232" s="41"/>
      <c r="O232" s="41"/>
    </row>
    <row r="233" spans="1:15">
      <c r="A233" s="65">
        <v>226</v>
      </c>
      <c r="B233" s="41"/>
      <c r="C233" s="41"/>
      <c r="D233" s="41"/>
      <c r="E233" s="70"/>
      <c r="F233" s="70"/>
      <c r="G233" s="43"/>
      <c r="H233" s="71"/>
      <c r="I233" s="72"/>
      <c r="J233" s="158" t="e">
        <f t="shared" si="0"/>
        <v>#DIV/0!</v>
      </c>
      <c r="K233" s="42"/>
      <c r="L233" s="42"/>
      <c r="M233" s="41"/>
      <c r="N233" s="41"/>
      <c r="O233" s="41"/>
    </row>
    <row r="234" spans="1:15">
      <c r="A234" s="65">
        <v>227</v>
      </c>
      <c r="B234" s="41"/>
      <c r="C234" s="41"/>
      <c r="D234" s="41"/>
      <c r="E234" s="70"/>
      <c r="F234" s="70"/>
      <c r="G234" s="43"/>
      <c r="H234" s="71"/>
      <c r="I234" s="72"/>
      <c r="J234" s="145" t="e">
        <f t="shared" si="0"/>
        <v>#DIV/0!</v>
      </c>
      <c r="K234" s="42"/>
      <c r="L234" s="42"/>
      <c r="M234" s="41"/>
      <c r="N234" s="41"/>
      <c r="O234" s="41"/>
    </row>
    <row r="235" spans="1:15">
      <c r="A235" s="24">
        <v>228</v>
      </c>
      <c r="B235" s="41"/>
      <c r="C235" s="41"/>
      <c r="D235" s="41"/>
      <c r="E235" s="70"/>
      <c r="F235" s="70"/>
      <c r="G235" s="43"/>
      <c r="H235" s="71"/>
      <c r="I235" s="72"/>
      <c r="J235" s="158" t="e">
        <f t="shared" si="0"/>
        <v>#DIV/0!</v>
      </c>
      <c r="K235" s="42"/>
      <c r="L235" s="42"/>
      <c r="M235" s="41"/>
      <c r="N235" s="41"/>
      <c r="O235" s="41"/>
    </row>
    <row r="236" spans="1:15">
      <c r="A236" s="24">
        <v>229</v>
      </c>
      <c r="B236" s="41"/>
      <c r="C236" s="41"/>
      <c r="D236" s="41"/>
      <c r="E236" s="70"/>
      <c r="F236" s="70"/>
      <c r="G236" s="43"/>
      <c r="H236" s="71"/>
      <c r="I236" s="72"/>
      <c r="J236" s="158" t="e">
        <f t="shared" si="0"/>
        <v>#DIV/0!</v>
      </c>
      <c r="K236" s="42"/>
      <c r="L236" s="42"/>
      <c r="M236" s="41"/>
      <c r="N236" s="41"/>
      <c r="O236" s="41"/>
    </row>
    <row r="237" spans="1:15">
      <c r="A237" s="24">
        <v>230</v>
      </c>
      <c r="B237" s="41"/>
      <c r="C237" s="41"/>
      <c r="D237" s="41"/>
      <c r="E237" s="70"/>
      <c r="F237" s="70"/>
      <c r="G237" s="43"/>
      <c r="H237" s="71"/>
      <c r="I237" s="72"/>
      <c r="J237" s="145" t="e">
        <f t="shared" si="0"/>
        <v>#DIV/0!</v>
      </c>
      <c r="K237" s="42"/>
      <c r="L237" s="42"/>
      <c r="M237" s="41"/>
      <c r="N237" s="41"/>
      <c r="O237" s="41"/>
    </row>
    <row r="238" spans="1:15">
      <c r="A238" s="65">
        <v>231</v>
      </c>
      <c r="B238" s="41"/>
      <c r="C238" s="41"/>
      <c r="D238" s="41"/>
      <c r="E238" s="70"/>
      <c r="F238" s="70"/>
      <c r="G238" s="43"/>
      <c r="H238" s="71"/>
      <c r="I238" s="72"/>
      <c r="J238" s="158" t="e">
        <f t="shared" si="0"/>
        <v>#DIV/0!</v>
      </c>
      <c r="K238" s="42"/>
      <c r="L238" s="42"/>
      <c r="M238" s="41"/>
      <c r="N238" s="41"/>
      <c r="O238" s="41"/>
    </row>
    <row r="239" spans="1:15">
      <c r="A239" s="65">
        <v>232</v>
      </c>
      <c r="B239" s="41"/>
      <c r="C239" s="41"/>
      <c r="D239" s="41"/>
      <c r="E239" s="70"/>
      <c r="F239" s="70"/>
      <c r="G239" s="43"/>
      <c r="H239" s="71"/>
      <c r="I239" s="72"/>
      <c r="J239" s="158" t="e">
        <f t="shared" si="0"/>
        <v>#DIV/0!</v>
      </c>
      <c r="K239" s="42"/>
      <c r="L239" s="42"/>
      <c r="M239" s="41"/>
      <c r="N239" s="41"/>
      <c r="O239" s="41"/>
    </row>
    <row r="240" spans="1:15">
      <c r="A240" s="24">
        <v>233</v>
      </c>
      <c r="B240" s="41"/>
      <c r="C240" s="41"/>
      <c r="D240" s="41"/>
      <c r="E240" s="70"/>
      <c r="F240" s="70"/>
      <c r="G240" s="43"/>
      <c r="H240" s="71"/>
      <c r="I240" s="72"/>
      <c r="J240" s="145" t="e">
        <f t="shared" si="0"/>
        <v>#DIV/0!</v>
      </c>
      <c r="K240" s="42"/>
      <c r="L240" s="42"/>
      <c r="M240" s="41"/>
      <c r="N240" s="41"/>
      <c r="O240" s="41"/>
    </row>
    <row r="241" spans="1:15">
      <c r="A241" s="24">
        <v>234</v>
      </c>
      <c r="B241" s="41"/>
      <c r="C241" s="41"/>
      <c r="D241" s="41"/>
      <c r="E241" s="70"/>
      <c r="F241" s="70"/>
      <c r="G241" s="43"/>
      <c r="H241" s="71"/>
      <c r="I241" s="72"/>
      <c r="J241" s="158" t="e">
        <f t="shared" si="0"/>
        <v>#DIV/0!</v>
      </c>
      <c r="K241" s="42"/>
      <c r="L241" s="42"/>
      <c r="M241" s="41"/>
      <c r="N241" s="41"/>
      <c r="O241" s="41"/>
    </row>
    <row r="242" spans="1:15">
      <c r="A242" s="24">
        <v>235</v>
      </c>
      <c r="B242" s="41"/>
      <c r="C242" s="41"/>
      <c r="D242" s="41"/>
      <c r="E242" s="70"/>
      <c r="F242" s="70"/>
      <c r="G242" s="43"/>
      <c r="H242" s="71"/>
      <c r="I242" s="72"/>
      <c r="J242" s="158" t="e">
        <f t="shared" si="0"/>
        <v>#DIV/0!</v>
      </c>
      <c r="K242" s="42"/>
      <c r="L242" s="42"/>
      <c r="M242" s="41"/>
      <c r="N242" s="41"/>
      <c r="O242" s="41"/>
    </row>
    <row r="243" spans="1:15">
      <c r="A243" s="65">
        <v>236</v>
      </c>
      <c r="B243" s="41"/>
      <c r="C243" s="41"/>
      <c r="D243" s="41"/>
      <c r="E243" s="70"/>
      <c r="F243" s="70"/>
      <c r="G243" s="43"/>
      <c r="H243" s="71"/>
      <c r="I243" s="72"/>
      <c r="J243" s="145" t="e">
        <f t="shared" si="0"/>
        <v>#DIV/0!</v>
      </c>
      <c r="K243" s="42"/>
      <c r="L243" s="42"/>
      <c r="M243" s="41"/>
      <c r="N243" s="41"/>
      <c r="O243" s="41"/>
    </row>
    <row r="244" spans="1:15">
      <c r="A244" s="65">
        <v>237</v>
      </c>
      <c r="B244" s="41"/>
      <c r="C244" s="41"/>
      <c r="D244" s="41"/>
      <c r="E244" s="70"/>
      <c r="F244" s="70"/>
      <c r="G244" s="43"/>
      <c r="H244" s="71"/>
      <c r="I244" s="72"/>
      <c r="J244" s="158" t="e">
        <f t="shared" si="0"/>
        <v>#DIV/0!</v>
      </c>
      <c r="K244" s="42"/>
      <c r="L244" s="42"/>
      <c r="M244" s="41"/>
      <c r="N244" s="41"/>
      <c r="O244" s="41"/>
    </row>
    <row r="245" spans="1:15">
      <c r="A245" s="24">
        <v>238</v>
      </c>
      <c r="B245" s="41"/>
      <c r="C245" s="41"/>
      <c r="D245" s="41"/>
      <c r="E245" s="70"/>
      <c r="F245" s="70"/>
      <c r="G245" s="43"/>
      <c r="H245" s="71"/>
      <c r="I245" s="72"/>
      <c r="J245" s="158" t="e">
        <f t="shared" si="0"/>
        <v>#DIV/0!</v>
      </c>
      <c r="K245" s="42"/>
      <c r="L245" s="42"/>
      <c r="M245" s="41"/>
      <c r="N245" s="41"/>
      <c r="O245" s="41"/>
    </row>
    <row r="246" spans="1:15">
      <c r="A246" s="24">
        <v>239</v>
      </c>
      <c r="B246" s="41"/>
      <c r="C246" s="41"/>
      <c r="D246" s="41"/>
      <c r="E246" s="70"/>
      <c r="F246" s="70"/>
      <c r="G246" s="43"/>
      <c r="H246" s="71"/>
      <c r="I246" s="72"/>
      <c r="J246" s="145" t="e">
        <f t="shared" si="0"/>
        <v>#DIV/0!</v>
      </c>
      <c r="K246" s="42"/>
      <c r="L246" s="42"/>
      <c r="M246" s="41"/>
      <c r="N246" s="41"/>
      <c r="O246" s="41"/>
    </row>
    <row r="247" spans="1:15">
      <c r="A247" s="24">
        <v>240</v>
      </c>
      <c r="B247" s="41"/>
      <c r="C247" s="41"/>
      <c r="D247" s="41"/>
      <c r="E247" s="70"/>
      <c r="F247" s="70"/>
      <c r="G247" s="43"/>
      <c r="H247" s="71"/>
      <c r="I247" s="72"/>
      <c r="J247" s="158" t="e">
        <f t="shared" si="0"/>
        <v>#DIV/0!</v>
      </c>
      <c r="K247" s="42"/>
      <c r="L247" s="42"/>
      <c r="M247" s="41"/>
      <c r="N247" s="41"/>
      <c r="O247" s="41"/>
    </row>
    <row r="248" spans="1:15">
      <c r="A248" s="65">
        <v>241</v>
      </c>
      <c r="B248" s="41"/>
      <c r="C248" s="41"/>
      <c r="D248" s="41"/>
      <c r="E248" s="70"/>
      <c r="F248" s="70"/>
      <c r="G248" s="43"/>
      <c r="H248" s="71"/>
      <c r="I248" s="72"/>
      <c r="J248" s="158" t="e">
        <f t="shared" si="0"/>
        <v>#DIV/0!</v>
      </c>
      <c r="K248" s="42"/>
      <c r="L248" s="42"/>
      <c r="M248" s="41"/>
      <c r="N248" s="41"/>
      <c r="O248" s="41"/>
    </row>
    <row r="249" spans="1:15">
      <c r="A249" s="65">
        <v>242</v>
      </c>
      <c r="B249" s="41"/>
      <c r="C249" s="41"/>
      <c r="D249" s="41"/>
      <c r="E249" s="70"/>
      <c r="F249" s="70"/>
      <c r="G249" s="43"/>
      <c r="H249" s="71"/>
      <c r="I249" s="72"/>
      <c r="J249" s="145" t="e">
        <f t="shared" si="0"/>
        <v>#DIV/0!</v>
      </c>
      <c r="K249" s="42"/>
      <c r="L249" s="42"/>
      <c r="M249" s="41"/>
      <c r="N249" s="41"/>
      <c r="O249" s="41"/>
    </row>
    <row r="250" spans="1:15">
      <c r="A250" s="24">
        <v>243</v>
      </c>
      <c r="B250" s="41"/>
      <c r="C250" s="41"/>
      <c r="D250" s="41"/>
      <c r="E250" s="70"/>
      <c r="F250" s="70"/>
      <c r="G250" s="43"/>
      <c r="H250" s="71"/>
      <c r="I250" s="72"/>
      <c r="J250" s="158" t="e">
        <f t="shared" si="0"/>
        <v>#DIV/0!</v>
      </c>
      <c r="K250" s="42"/>
      <c r="L250" s="42"/>
      <c r="M250" s="41"/>
      <c r="N250" s="41"/>
      <c r="O250" s="41"/>
    </row>
    <row r="251" spans="1:15">
      <c r="A251" s="24">
        <v>244</v>
      </c>
      <c r="B251" s="41"/>
      <c r="C251" s="41"/>
      <c r="D251" s="41"/>
      <c r="E251" s="70"/>
      <c r="F251" s="70"/>
      <c r="G251" s="43"/>
      <c r="H251" s="71"/>
      <c r="I251" s="72"/>
      <c r="J251" s="158" t="e">
        <f t="shared" si="0"/>
        <v>#DIV/0!</v>
      </c>
      <c r="K251" s="42"/>
      <c r="L251" s="42"/>
      <c r="M251" s="41"/>
      <c r="N251" s="41"/>
      <c r="O251" s="41"/>
    </row>
    <row r="252" spans="1:15">
      <c r="A252" s="24">
        <v>245</v>
      </c>
      <c r="B252" s="41"/>
      <c r="C252" s="41"/>
      <c r="D252" s="41"/>
      <c r="E252" s="70"/>
      <c r="F252" s="70"/>
      <c r="G252" s="43"/>
      <c r="H252" s="71"/>
      <c r="I252" s="72"/>
      <c r="J252" s="145" t="e">
        <f t="shared" si="0"/>
        <v>#DIV/0!</v>
      </c>
      <c r="K252" s="42"/>
      <c r="L252" s="42"/>
      <c r="M252" s="41"/>
      <c r="N252" s="41"/>
      <c r="O252" s="41"/>
    </row>
    <row r="253" spans="1:15">
      <c r="A253" s="65">
        <v>246</v>
      </c>
      <c r="B253" s="41"/>
      <c r="C253" s="41"/>
      <c r="D253" s="41"/>
      <c r="E253" s="70"/>
      <c r="F253" s="70"/>
      <c r="G253" s="43"/>
      <c r="H253" s="71"/>
      <c r="I253" s="72"/>
      <c r="J253" s="158" t="e">
        <f t="shared" si="0"/>
        <v>#DIV/0!</v>
      </c>
      <c r="K253" s="42"/>
      <c r="L253" s="42"/>
      <c r="M253" s="41"/>
      <c r="N253" s="41"/>
      <c r="O253" s="41"/>
    </row>
    <row r="254" spans="1:15">
      <c r="A254" s="65">
        <v>247</v>
      </c>
      <c r="B254" s="41"/>
      <c r="C254" s="41"/>
      <c r="D254" s="41"/>
      <c r="E254" s="70"/>
      <c r="F254" s="70"/>
      <c r="G254" s="43"/>
      <c r="H254" s="71"/>
      <c r="I254" s="72"/>
      <c r="J254" s="158" t="e">
        <f t="shared" ref="J254:J317" si="1">H254/I254</f>
        <v>#DIV/0!</v>
      </c>
      <c r="K254" s="42"/>
      <c r="L254" s="42"/>
      <c r="M254" s="41"/>
      <c r="N254" s="41"/>
      <c r="O254" s="41"/>
    </row>
    <row r="255" spans="1:15">
      <c r="A255" s="24">
        <v>248</v>
      </c>
      <c r="B255" s="41"/>
      <c r="C255" s="41"/>
      <c r="D255" s="41"/>
      <c r="E255" s="70"/>
      <c r="F255" s="70"/>
      <c r="G255" s="43"/>
      <c r="H255" s="71"/>
      <c r="I255" s="72"/>
      <c r="J255" s="145" t="e">
        <f t="shared" si="1"/>
        <v>#DIV/0!</v>
      </c>
      <c r="K255" s="42"/>
      <c r="L255" s="42"/>
      <c r="M255" s="41"/>
      <c r="N255" s="41"/>
      <c r="O255" s="41"/>
    </row>
    <row r="256" spans="1:15">
      <c r="A256" s="24">
        <v>249</v>
      </c>
      <c r="B256" s="41"/>
      <c r="C256" s="41"/>
      <c r="D256" s="41"/>
      <c r="E256" s="70"/>
      <c r="F256" s="70"/>
      <c r="G256" s="43"/>
      <c r="H256" s="71"/>
      <c r="I256" s="72"/>
      <c r="J256" s="158" t="e">
        <f t="shared" si="1"/>
        <v>#DIV/0!</v>
      </c>
      <c r="K256" s="42"/>
      <c r="L256" s="42"/>
      <c r="M256" s="41"/>
      <c r="N256" s="41"/>
      <c r="O256" s="41"/>
    </row>
    <row r="257" spans="1:15">
      <c r="A257" s="24">
        <v>250</v>
      </c>
      <c r="B257" s="41"/>
      <c r="C257" s="41"/>
      <c r="D257" s="41"/>
      <c r="E257" s="70"/>
      <c r="F257" s="70"/>
      <c r="G257" s="43"/>
      <c r="H257" s="71"/>
      <c r="I257" s="72"/>
      <c r="J257" s="158" t="e">
        <f t="shared" si="1"/>
        <v>#DIV/0!</v>
      </c>
      <c r="K257" s="42"/>
      <c r="L257" s="42"/>
      <c r="M257" s="41"/>
      <c r="N257" s="41"/>
      <c r="O257" s="41"/>
    </row>
    <row r="258" spans="1:15">
      <c r="A258" s="65">
        <v>251</v>
      </c>
      <c r="B258" s="41"/>
      <c r="C258" s="41"/>
      <c r="D258" s="41"/>
      <c r="E258" s="70"/>
      <c r="F258" s="70"/>
      <c r="G258" s="43"/>
      <c r="H258" s="71"/>
      <c r="I258" s="72"/>
      <c r="J258" s="145" t="e">
        <f t="shared" si="1"/>
        <v>#DIV/0!</v>
      </c>
      <c r="K258" s="42"/>
      <c r="L258" s="42"/>
      <c r="M258" s="41"/>
      <c r="N258" s="41"/>
      <c r="O258" s="41"/>
    </row>
    <row r="259" spans="1:15">
      <c r="A259" s="65">
        <v>252</v>
      </c>
      <c r="B259" s="41"/>
      <c r="C259" s="41"/>
      <c r="D259" s="41"/>
      <c r="E259" s="70"/>
      <c r="F259" s="70"/>
      <c r="G259" s="43"/>
      <c r="H259" s="71"/>
      <c r="I259" s="72"/>
      <c r="J259" s="158" t="e">
        <f t="shared" si="1"/>
        <v>#DIV/0!</v>
      </c>
      <c r="K259" s="42"/>
      <c r="L259" s="42"/>
      <c r="M259" s="41"/>
      <c r="N259" s="41"/>
      <c r="O259" s="41"/>
    </row>
    <row r="260" spans="1:15">
      <c r="A260" s="24">
        <v>253</v>
      </c>
      <c r="B260" s="41"/>
      <c r="C260" s="41"/>
      <c r="D260" s="41"/>
      <c r="E260" s="70"/>
      <c r="F260" s="70"/>
      <c r="G260" s="43"/>
      <c r="H260" s="71"/>
      <c r="I260" s="72"/>
      <c r="J260" s="158" t="e">
        <f t="shared" si="1"/>
        <v>#DIV/0!</v>
      </c>
      <c r="K260" s="42"/>
      <c r="L260" s="42"/>
      <c r="M260" s="41"/>
      <c r="N260" s="41"/>
      <c r="O260" s="41"/>
    </row>
    <row r="261" spans="1:15">
      <c r="A261" s="24">
        <v>254</v>
      </c>
      <c r="B261" s="41"/>
      <c r="C261" s="41"/>
      <c r="D261" s="41"/>
      <c r="E261" s="70"/>
      <c r="F261" s="70"/>
      <c r="G261" s="43"/>
      <c r="H261" s="71"/>
      <c r="I261" s="72"/>
      <c r="J261" s="145" t="e">
        <f t="shared" si="1"/>
        <v>#DIV/0!</v>
      </c>
      <c r="K261" s="42"/>
      <c r="L261" s="42"/>
      <c r="M261" s="41"/>
      <c r="N261" s="41"/>
      <c r="O261" s="41"/>
    </row>
    <row r="262" spans="1:15">
      <c r="A262" s="24">
        <v>255</v>
      </c>
      <c r="B262" s="41"/>
      <c r="C262" s="41"/>
      <c r="D262" s="41"/>
      <c r="E262" s="70"/>
      <c r="F262" s="70"/>
      <c r="G262" s="43"/>
      <c r="H262" s="71"/>
      <c r="I262" s="72"/>
      <c r="J262" s="158" t="e">
        <f t="shared" si="1"/>
        <v>#DIV/0!</v>
      </c>
      <c r="K262" s="42"/>
      <c r="L262" s="42"/>
      <c r="M262" s="41"/>
      <c r="N262" s="41"/>
      <c r="O262" s="41"/>
    </row>
    <row r="263" spans="1:15">
      <c r="A263" s="65">
        <v>256</v>
      </c>
      <c r="B263" s="41"/>
      <c r="C263" s="41"/>
      <c r="D263" s="41"/>
      <c r="E263" s="70"/>
      <c r="F263" s="70"/>
      <c r="G263" s="43"/>
      <c r="H263" s="71"/>
      <c r="I263" s="72"/>
      <c r="J263" s="158" t="e">
        <f t="shared" si="1"/>
        <v>#DIV/0!</v>
      </c>
      <c r="K263" s="42"/>
      <c r="L263" s="42"/>
      <c r="M263" s="41"/>
      <c r="N263" s="41"/>
      <c r="O263" s="41"/>
    </row>
    <row r="264" spans="1:15">
      <c r="A264" s="65">
        <v>257</v>
      </c>
      <c r="B264" s="41"/>
      <c r="C264" s="41"/>
      <c r="D264" s="41"/>
      <c r="E264" s="70"/>
      <c r="F264" s="70"/>
      <c r="G264" s="43"/>
      <c r="H264" s="71"/>
      <c r="I264" s="72"/>
      <c r="J264" s="145" t="e">
        <f t="shared" si="1"/>
        <v>#DIV/0!</v>
      </c>
      <c r="K264" s="42"/>
      <c r="L264" s="42"/>
      <c r="M264" s="41"/>
      <c r="N264" s="41"/>
      <c r="O264" s="41"/>
    </row>
    <row r="265" spans="1:15">
      <c r="A265" s="24">
        <v>258</v>
      </c>
      <c r="B265" s="41"/>
      <c r="C265" s="41"/>
      <c r="D265" s="41"/>
      <c r="E265" s="70"/>
      <c r="F265" s="70"/>
      <c r="G265" s="43"/>
      <c r="H265" s="71"/>
      <c r="I265" s="72"/>
      <c r="J265" s="158" t="e">
        <f t="shared" si="1"/>
        <v>#DIV/0!</v>
      </c>
      <c r="K265" s="42"/>
      <c r="L265" s="42"/>
      <c r="M265" s="41"/>
      <c r="N265" s="41"/>
      <c r="O265" s="41"/>
    </row>
    <row r="266" spans="1:15">
      <c r="A266" s="24">
        <v>259</v>
      </c>
      <c r="B266" s="41"/>
      <c r="C266" s="41"/>
      <c r="D266" s="41"/>
      <c r="E266" s="70"/>
      <c r="F266" s="70"/>
      <c r="G266" s="43"/>
      <c r="H266" s="71"/>
      <c r="I266" s="72"/>
      <c r="J266" s="158" t="e">
        <f t="shared" si="1"/>
        <v>#DIV/0!</v>
      </c>
      <c r="K266" s="42"/>
      <c r="L266" s="42"/>
      <c r="M266" s="41"/>
      <c r="N266" s="41"/>
      <c r="O266" s="41"/>
    </row>
    <row r="267" spans="1:15">
      <c r="A267" s="24">
        <v>260</v>
      </c>
      <c r="B267" s="41"/>
      <c r="C267" s="41"/>
      <c r="D267" s="41"/>
      <c r="E267" s="70"/>
      <c r="F267" s="70"/>
      <c r="G267" s="43"/>
      <c r="H267" s="71"/>
      <c r="I267" s="72"/>
      <c r="J267" s="145" t="e">
        <f t="shared" si="1"/>
        <v>#DIV/0!</v>
      </c>
      <c r="K267" s="42"/>
      <c r="L267" s="42"/>
      <c r="M267" s="41"/>
      <c r="N267" s="41"/>
      <c r="O267" s="41"/>
    </row>
    <row r="268" spans="1:15">
      <c r="A268" s="65">
        <v>261</v>
      </c>
      <c r="B268" s="41"/>
      <c r="C268" s="41"/>
      <c r="D268" s="41"/>
      <c r="E268" s="70"/>
      <c r="F268" s="70"/>
      <c r="G268" s="43"/>
      <c r="H268" s="71"/>
      <c r="I268" s="72"/>
      <c r="J268" s="158" t="e">
        <f t="shared" si="1"/>
        <v>#DIV/0!</v>
      </c>
      <c r="K268" s="42"/>
      <c r="L268" s="42"/>
      <c r="M268" s="41"/>
      <c r="N268" s="41"/>
      <c r="O268" s="41"/>
    </row>
    <row r="269" spans="1:15">
      <c r="A269" s="65">
        <v>262</v>
      </c>
      <c r="B269" s="41"/>
      <c r="C269" s="41"/>
      <c r="D269" s="41"/>
      <c r="E269" s="70"/>
      <c r="F269" s="70"/>
      <c r="G269" s="43"/>
      <c r="H269" s="71"/>
      <c r="I269" s="72"/>
      <c r="J269" s="158" t="e">
        <f t="shared" si="1"/>
        <v>#DIV/0!</v>
      </c>
      <c r="K269" s="42"/>
      <c r="L269" s="42"/>
      <c r="M269" s="41"/>
      <c r="N269" s="41"/>
      <c r="O269" s="41"/>
    </row>
    <row r="270" spans="1:15">
      <c r="A270" s="24">
        <v>263</v>
      </c>
      <c r="B270" s="41"/>
      <c r="C270" s="41"/>
      <c r="D270" s="41"/>
      <c r="E270" s="70"/>
      <c r="F270" s="70"/>
      <c r="G270" s="43"/>
      <c r="H270" s="71"/>
      <c r="I270" s="72"/>
      <c r="J270" s="145" t="e">
        <f t="shared" si="1"/>
        <v>#DIV/0!</v>
      </c>
      <c r="K270" s="42"/>
      <c r="L270" s="42"/>
      <c r="M270" s="41"/>
      <c r="N270" s="41"/>
      <c r="O270" s="41"/>
    </row>
    <row r="271" spans="1:15">
      <c r="A271" s="24">
        <v>264</v>
      </c>
      <c r="B271" s="41"/>
      <c r="C271" s="41"/>
      <c r="D271" s="41"/>
      <c r="E271" s="70"/>
      <c r="F271" s="70"/>
      <c r="G271" s="43"/>
      <c r="H271" s="71"/>
      <c r="I271" s="72"/>
      <c r="J271" s="158" t="e">
        <f t="shared" si="1"/>
        <v>#DIV/0!</v>
      </c>
      <c r="K271" s="42"/>
      <c r="L271" s="42"/>
      <c r="M271" s="41"/>
      <c r="N271" s="41"/>
      <c r="O271" s="41"/>
    </row>
    <row r="272" spans="1:15">
      <c r="A272" s="24">
        <v>265</v>
      </c>
      <c r="B272" s="41"/>
      <c r="C272" s="41"/>
      <c r="D272" s="41"/>
      <c r="E272" s="70"/>
      <c r="F272" s="70"/>
      <c r="G272" s="43"/>
      <c r="H272" s="71"/>
      <c r="I272" s="72"/>
      <c r="J272" s="158" t="e">
        <f t="shared" si="1"/>
        <v>#DIV/0!</v>
      </c>
      <c r="K272" s="42"/>
      <c r="L272" s="42"/>
      <c r="M272" s="41"/>
      <c r="N272" s="41"/>
      <c r="O272" s="41"/>
    </row>
    <row r="273" spans="1:15">
      <c r="A273" s="65">
        <v>266</v>
      </c>
      <c r="B273" s="41"/>
      <c r="C273" s="41"/>
      <c r="D273" s="41"/>
      <c r="E273" s="70"/>
      <c r="F273" s="70"/>
      <c r="G273" s="43"/>
      <c r="H273" s="71"/>
      <c r="I273" s="72"/>
      <c r="J273" s="145" t="e">
        <f t="shared" si="1"/>
        <v>#DIV/0!</v>
      </c>
      <c r="K273" s="42"/>
      <c r="L273" s="42"/>
      <c r="M273" s="41"/>
      <c r="N273" s="41"/>
      <c r="O273" s="41"/>
    </row>
    <row r="274" spans="1:15">
      <c r="A274" s="65">
        <v>267</v>
      </c>
      <c r="B274" s="41"/>
      <c r="C274" s="41"/>
      <c r="D274" s="41"/>
      <c r="E274" s="70"/>
      <c r="F274" s="70"/>
      <c r="G274" s="43"/>
      <c r="H274" s="71"/>
      <c r="I274" s="72"/>
      <c r="J274" s="158" t="e">
        <f t="shared" si="1"/>
        <v>#DIV/0!</v>
      </c>
      <c r="K274" s="42"/>
      <c r="L274" s="42"/>
      <c r="M274" s="41"/>
      <c r="N274" s="41"/>
      <c r="O274" s="41"/>
    </row>
    <row r="275" spans="1:15">
      <c r="A275" s="24">
        <v>268</v>
      </c>
      <c r="B275" s="41"/>
      <c r="C275" s="41"/>
      <c r="D275" s="41"/>
      <c r="E275" s="70"/>
      <c r="F275" s="70"/>
      <c r="G275" s="43"/>
      <c r="H275" s="71"/>
      <c r="I275" s="72"/>
      <c r="J275" s="158" t="e">
        <f t="shared" si="1"/>
        <v>#DIV/0!</v>
      </c>
      <c r="K275" s="42"/>
      <c r="L275" s="42"/>
      <c r="M275" s="41"/>
      <c r="N275" s="41"/>
      <c r="O275" s="41"/>
    </row>
    <row r="276" spans="1:15">
      <c r="A276" s="24">
        <v>269</v>
      </c>
      <c r="B276" s="41"/>
      <c r="C276" s="41"/>
      <c r="D276" s="41"/>
      <c r="E276" s="70"/>
      <c r="F276" s="70"/>
      <c r="G276" s="43"/>
      <c r="H276" s="71"/>
      <c r="I276" s="72"/>
      <c r="J276" s="145" t="e">
        <f t="shared" si="1"/>
        <v>#DIV/0!</v>
      </c>
      <c r="K276" s="42"/>
      <c r="L276" s="42"/>
      <c r="M276" s="41"/>
      <c r="N276" s="41"/>
      <c r="O276" s="41"/>
    </row>
    <row r="277" spans="1:15">
      <c r="A277" s="24">
        <v>270</v>
      </c>
      <c r="B277" s="41"/>
      <c r="C277" s="41"/>
      <c r="D277" s="41"/>
      <c r="E277" s="70"/>
      <c r="F277" s="70"/>
      <c r="G277" s="43"/>
      <c r="H277" s="71"/>
      <c r="I277" s="72"/>
      <c r="J277" s="158" t="e">
        <f t="shared" si="1"/>
        <v>#DIV/0!</v>
      </c>
      <c r="K277" s="42"/>
      <c r="L277" s="42"/>
      <c r="M277" s="41"/>
      <c r="N277" s="41"/>
      <c r="O277" s="41"/>
    </row>
    <row r="278" spans="1:15">
      <c r="A278" s="65">
        <v>271</v>
      </c>
      <c r="B278" s="41"/>
      <c r="C278" s="41"/>
      <c r="D278" s="41"/>
      <c r="E278" s="70"/>
      <c r="F278" s="70"/>
      <c r="G278" s="43"/>
      <c r="H278" s="71"/>
      <c r="I278" s="72"/>
      <c r="J278" s="158" t="e">
        <f t="shared" si="1"/>
        <v>#DIV/0!</v>
      </c>
      <c r="K278" s="42"/>
      <c r="L278" s="42"/>
      <c r="M278" s="41"/>
      <c r="N278" s="41"/>
      <c r="O278" s="41"/>
    </row>
    <row r="279" spans="1:15">
      <c r="A279" s="65">
        <v>272</v>
      </c>
      <c r="B279" s="41"/>
      <c r="C279" s="41"/>
      <c r="D279" s="41"/>
      <c r="E279" s="70"/>
      <c r="F279" s="70"/>
      <c r="G279" s="43"/>
      <c r="H279" s="71"/>
      <c r="I279" s="72"/>
      <c r="J279" s="145" t="e">
        <f t="shared" si="1"/>
        <v>#DIV/0!</v>
      </c>
      <c r="K279" s="42"/>
      <c r="L279" s="42"/>
      <c r="M279" s="41"/>
      <c r="N279" s="41"/>
      <c r="O279" s="41"/>
    </row>
    <row r="280" spans="1:15">
      <c r="A280" s="24">
        <v>273</v>
      </c>
      <c r="B280" s="41"/>
      <c r="C280" s="41"/>
      <c r="D280" s="41"/>
      <c r="E280" s="70"/>
      <c r="F280" s="70"/>
      <c r="G280" s="43"/>
      <c r="H280" s="71"/>
      <c r="I280" s="72"/>
      <c r="J280" s="158" t="e">
        <f t="shared" si="1"/>
        <v>#DIV/0!</v>
      </c>
      <c r="K280" s="42"/>
      <c r="L280" s="42"/>
      <c r="M280" s="41"/>
      <c r="N280" s="41"/>
      <c r="O280" s="41"/>
    </row>
    <row r="281" spans="1:15">
      <c r="A281" s="24">
        <v>274</v>
      </c>
      <c r="B281" s="41"/>
      <c r="C281" s="41"/>
      <c r="D281" s="41"/>
      <c r="E281" s="70"/>
      <c r="F281" s="70"/>
      <c r="G281" s="43"/>
      <c r="H281" s="71"/>
      <c r="I281" s="72"/>
      <c r="J281" s="158" t="e">
        <f t="shared" si="1"/>
        <v>#DIV/0!</v>
      </c>
      <c r="K281" s="42"/>
      <c r="L281" s="42"/>
      <c r="M281" s="41"/>
      <c r="N281" s="41"/>
      <c r="O281" s="41"/>
    </row>
    <row r="282" spans="1:15">
      <c r="A282" s="24">
        <v>275</v>
      </c>
      <c r="B282" s="41"/>
      <c r="C282" s="41"/>
      <c r="D282" s="41"/>
      <c r="E282" s="70"/>
      <c r="F282" s="70"/>
      <c r="G282" s="43"/>
      <c r="H282" s="71"/>
      <c r="I282" s="72"/>
      <c r="J282" s="145" t="e">
        <f t="shared" si="1"/>
        <v>#DIV/0!</v>
      </c>
      <c r="K282" s="42"/>
      <c r="L282" s="42"/>
      <c r="M282" s="41"/>
      <c r="N282" s="41"/>
      <c r="O282" s="41"/>
    </row>
    <row r="283" spans="1:15">
      <c r="A283" s="65">
        <v>276</v>
      </c>
      <c r="B283" s="41"/>
      <c r="C283" s="41"/>
      <c r="D283" s="41"/>
      <c r="E283" s="70"/>
      <c r="F283" s="70"/>
      <c r="G283" s="43"/>
      <c r="H283" s="71"/>
      <c r="I283" s="72"/>
      <c r="J283" s="158" t="e">
        <f t="shared" si="1"/>
        <v>#DIV/0!</v>
      </c>
      <c r="K283" s="42"/>
      <c r="L283" s="42"/>
      <c r="M283" s="41"/>
      <c r="N283" s="41"/>
      <c r="O283" s="41"/>
    </row>
    <row r="284" spans="1:15">
      <c r="A284" s="65">
        <v>277</v>
      </c>
      <c r="B284" s="41"/>
      <c r="C284" s="41"/>
      <c r="D284" s="41"/>
      <c r="E284" s="70"/>
      <c r="F284" s="70"/>
      <c r="G284" s="43"/>
      <c r="H284" s="71"/>
      <c r="I284" s="72"/>
      <c r="J284" s="158" t="e">
        <f t="shared" si="1"/>
        <v>#DIV/0!</v>
      </c>
      <c r="K284" s="42"/>
      <c r="L284" s="42"/>
      <c r="M284" s="41"/>
      <c r="N284" s="41"/>
      <c r="O284" s="41"/>
    </row>
    <row r="285" spans="1:15">
      <c r="A285" s="24">
        <v>278</v>
      </c>
      <c r="B285" s="41"/>
      <c r="C285" s="41"/>
      <c r="D285" s="41"/>
      <c r="E285" s="70"/>
      <c r="F285" s="70"/>
      <c r="G285" s="43"/>
      <c r="H285" s="71"/>
      <c r="I285" s="72"/>
      <c r="J285" s="145" t="e">
        <f t="shared" si="1"/>
        <v>#DIV/0!</v>
      </c>
      <c r="K285" s="42"/>
      <c r="L285" s="42"/>
      <c r="M285" s="41"/>
      <c r="N285" s="41"/>
      <c r="O285" s="41"/>
    </row>
    <row r="286" spans="1:15">
      <c r="A286" s="24">
        <v>279</v>
      </c>
      <c r="B286" s="41"/>
      <c r="C286" s="41"/>
      <c r="D286" s="41"/>
      <c r="E286" s="70"/>
      <c r="F286" s="70"/>
      <c r="G286" s="43"/>
      <c r="H286" s="71"/>
      <c r="I286" s="72"/>
      <c r="J286" s="158" t="e">
        <f t="shared" si="1"/>
        <v>#DIV/0!</v>
      </c>
      <c r="K286" s="42"/>
      <c r="L286" s="42"/>
      <c r="M286" s="41"/>
      <c r="N286" s="41"/>
      <c r="O286" s="41"/>
    </row>
    <row r="287" spans="1:15">
      <c r="A287" s="24">
        <v>280</v>
      </c>
      <c r="B287" s="41"/>
      <c r="C287" s="41"/>
      <c r="D287" s="41"/>
      <c r="E287" s="70"/>
      <c r="F287" s="70"/>
      <c r="G287" s="43"/>
      <c r="H287" s="71"/>
      <c r="I287" s="72"/>
      <c r="J287" s="158" t="e">
        <f t="shared" si="1"/>
        <v>#DIV/0!</v>
      </c>
      <c r="K287" s="42"/>
      <c r="L287" s="42"/>
      <c r="M287" s="41"/>
      <c r="N287" s="41"/>
      <c r="O287" s="41"/>
    </row>
    <row r="288" spans="1:15">
      <c r="A288" s="65">
        <v>281</v>
      </c>
      <c r="B288" s="41"/>
      <c r="C288" s="41"/>
      <c r="D288" s="41"/>
      <c r="E288" s="70"/>
      <c r="F288" s="70"/>
      <c r="G288" s="43"/>
      <c r="H288" s="71"/>
      <c r="I288" s="72"/>
      <c r="J288" s="145" t="e">
        <f t="shared" si="1"/>
        <v>#DIV/0!</v>
      </c>
      <c r="K288" s="42"/>
      <c r="L288" s="42"/>
      <c r="M288" s="41"/>
      <c r="N288" s="41"/>
      <c r="O288" s="41"/>
    </row>
    <row r="289" spans="1:15">
      <c r="A289" s="65">
        <v>282</v>
      </c>
      <c r="B289" s="41"/>
      <c r="C289" s="41"/>
      <c r="D289" s="41"/>
      <c r="E289" s="70"/>
      <c r="F289" s="70"/>
      <c r="G289" s="43"/>
      <c r="H289" s="71"/>
      <c r="I289" s="72"/>
      <c r="J289" s="158" t="e">
        <f t="shared" si="1"/>
        <v>#DIV/0!</v>
      </c>
      <c r="K289" s="42"/>
      <c r="L289" s="42"/>
      <c r="M289" s="41"/>
      <c r="N289" s="41"/>
      <c r="O289" s="41"/>
    </row>
    <row r="290" spans="1:15">
      <c r="A290" s="24">
        <v>283</v>
      </c>
      <c r="B290" s="41"/>
      <c r="C290" s="41"/>
      <c r="D290" s="41"/>
      <c r="E290" s="70"/>
      <c r="F290" s="70"/>
      <c r="G290" s="43"/>
      <c r="H290" s="71"/>
      <c r="I290" s="72"/>
      <c r="J290" s="158" t="e">
        <f t="shared" si="1"/>
        <v>#DIV/0!</v>
      </c>
      <c r="K290" s="42"/>
      <c r="L290" s="42"/>
      <c r="M290" s="41"/>
      <c r="N290" s="41"/>
      <c r="O290" s="41"/>
    </row>
    <row r="291" spans="1:15">
      <c r="A291" s="24">
        <v>284</v>
      </c>
      <c r="B291" s="41"/>
      <c r="C291" s="41"/>
      <c r="D291" s="41"/>
      <c r="E291" s="70"/>
      <c r="F291" s="70"/>
      <c r="G291" s="43"/>
      <c r="H291" s="71"/>
      <c r="I291" s="72"/>
      <c r="J291" s="145" t="e">
        <f t="shared" si="1"/>
        <v>#DIV/0!</v>
      </c>
      <c r="K291" s="42"/>
      <c r="L291" s="42"/>
      <c r="M291" s="41"/>
      <c r="N291" s="41"/>
      <c r="O291" s="41"/>
    </row>
    <row r="292" spans="1:15">
      <c r="A292" s="24">
        <v>285</v>
      </c>
      <c r="B292" s="41"/>
      <c r="C292" s="41"/>
      <c r="D292" s="41"/>
      <c r="E292" s="70"/>
      <c r="F292" s="70"/>
      <c r="G292" s="43"/>
      <c r="H292" s="71"/>
      <c r="I292" s="72"/>
      <c r="J292" s="158" t="e">
        <f t="shared" si="1"/>
        <v>#DIV/0!</v>
      </c>
      <c r="K292" s="42"/>
      <c r="L292" s="42"/>
      <c r="M292" s="41"/>
      <c r="N292" s="41"/>
      <c r="O292" s="41"/>
    </row>
    <row r="293" spans="1:15">
      <c r="A293" s="65">
        <v>286</v>
      </c>
      <c r="B293" s="41"/>
      <c r="C293" s="41"/>
      <c r="D293" s="41"/>
      <c r="E293" s="70"/>
      <c r="F293" s="70"/>
      <c r="G293" s="43"/>
      <c r="H293" s="71"/>
      <c r="I293" s="72"/>
      <c r="J293" s="158" t="e">
        <f t="shared" si="1"/>
        <v>#DIV/0!</v>
      </c>
      <c r="K293" s="42"/>
      <c r="L293" s="42"/>
      <c r="M293" s="41"/>
      <c r="N293" s="41"/>
      <c r="O293" s="41"/>
    </row>
    <row r="294" spans="1:15">
      <c r="A294" s="65">
        <v>287</v>
      </c>
      <c r="B294" s="41"/>
      <c r="C294" s="41"/>
      <c r="D294" s="41"/>
      <c r="E294" s="70"/>
      <c r="F294" s="70"/>
      <c r="G294" s="43"/>
      <c r="H294" s="71"/>
      <c r="I294" s="72"/>
      <c r="J294" s="145" t="e">
        <f t="shared" si="1"/>
        <v>#DIV/0!</v>
      </c>
      <c r="K294" s="42"/>
      <c r="L294" s="42"/>
      <c r="M294" s="41"/>
      <c r="N294" s="41"/>
      <c r="O294" s="41"/>
    </row>
    <row r="295" spans="1:15">
      <c r="A295" s="24">
        <v>288</v>
      </c>
      <c r="B295" s="41"/>
      <c r="C295" s="41"/>
      <c r="D295" s="41"/>
      <c r="E295" s="70"/>
      <c r="F295" s="70"/>
      <c r="G295" s="43"/>
      <c r="H295" s="71"/>
      <c r="I295" s="72"/>
      <c r="J295" s="158" t="e">
        <f t="shared" si="1"/>
        <v>#DIV/0!</v>
      </c>
      <c r="K295" s="42"/>
      <c r="L295" s="42"/>
      <c r="M295" s="41"/>
      <c r="N295" s="41"/>
      <c r="O295" s="41"/>
    </row>
    <row r="296" spans="1:15">
      <c r="A296" s="24">
        <v>289</v>
      </c>
      <c r="B296" s="41"/>
      <c r="C296" s="41"/>
      <c r="D296" s="41"/>
      <c r="E296" s="70"/>
      <c r="F296" s="70"/>
      <c r="G296" s="43"/>
      <c r="H296" s="71"/>
      <c r="I296" s="72"/>
      <c r="J296" s="158" t="e">
        <f t="shared" si="1"/>
        <v>#DIV/0!</v>
      </c>
      <c r="K296" s="42"/>
      <c r="L296" s="42"/>
      <c r="M296" s="41"/>
      <c r="N296" s="41"/>
      <c r="O296" s="41"/>
    </row>
    <row r="297" spans="1:15">
      <c r="A297" s="24">
        <v>290</v>
      </c>
      <c r="B297" s="41"/>
      <c r="C297" s="41"/>
      <c r="D297" s="41"/>
      <c r="E297" s="70"/>
      <c r="F297" s="70"/>
      <c r="G297" s="43"/>
      <c r="H297" s="71"/>
      <c r="I297" s="72"/>
      <c r="J297" s="145" t="e">
        <f t="shared" si="1"/>
        <v>#DIV/0!</v>
      </c>
      <c r="K297" s="42"/>
      <c r="L297" s="42"/>
      <c r="M297" s="41"/>
      <c r="N297" s="41"/>
      <c r="O297" s="41"/>
    </row>
    <row r="298" spans="1:15">
      <c r="A298" s="65">
        <v>291</v>
      </c>
      <c r="B298" s="41"/>
      <c r="C298" s="41"/>
      <c r="D298" s="41"/>
      <c r="E298" s="70"/>
      <c r="F298" s="70"/>
      <c r="G298" s="43"/>
      <c r="H298" s="71"/>
      <c r="I298" s="72"/>
      <c r="J298" s="158" t="e">
        <f t="shared" si="1"/>
        <v>#DIV/0!</v>
      </c>
      <c r="K298" s="42"/>
      <c r="L298" s="42"/>
      <c r="M298" s="41"/>
      <c r="N298" s="41"/>
      <c r="O298" s="41"/>
    </row>
    <row r="299" spans="1:15">
      <c r="A299" s="65">
        <v>292</v>
      </c>
      <c r="B299" s="41"/>
      <c r="C299" s="41"/>
      <c r="D299" s="41"/>
      <c r="E299" s="70"/>
      <c r="F299" s="70"/>
      <c r="G299" s="43"/>
      <c r="H299" s="71"/>
      <c r="I299" s="72"/>
      <c r="J299" s="158" t="e">
        <f t="shared" si="1"/>
        <v>#DIV/0!</v>
      </c>
      <c r="K299" s="42"/>
      <c r="L299" s="42"/>
      <c r="M299" s="41"/>
      <c r="N299" s="41"/>
      <c r="O299" s="41"/>
    </row>
    <row r="300" spans="1:15">
      <c r="A300" s="24">
        <v>293</v>
      </c>
      <c r="B300" s="41"/>
      <c r="C300" s="41"/>
      <c r="D300" s="41"/>
      <c r="E300" s="70"/>
      <c r="F300" s="70"/>
      <c r="G300" s="43"/>
      <c r="H300" s="71"/>
      <c r="I300" s="72"/>
      <c r="J300" s="145" t="e">
        <f t="shared" si="1"/>
        <v>#DIV/0!</v>
      </c>
      <c r="K300" s="42"/>
      <c r="L300" s="42"/>
      <c r="M300" s="41"/>
      <c r="N300" s="41"/>
      <c r="O300" s="41"/>
    </row>
    <row r="301" spans="1:15">
      <c r="A301" s="24">
        <v>294</v>
      </c>
      <c r="B301" s="41"/>
      <c r="C301" s="41"/>
      <c r="D301" s="41"/>
      <c r="E301" s="70"/>
      <c r="F301" s="70"/>
      <c r="G301" s="43"/>
      <c r="H301" s="71"/>
      <c r="I301" s="72"/>
      <c r="J301" s="158" t="e">
        <f t="shared" si="1"/>
        <v>#DIV/0!</v>
      </c>
      <c r="K301" s="42"/>
      <c r="L301" s="42"/>
      <c r="M301" s="41"/>
      <c r="N301" s="41"/>
      <c r="O301" s="41"/>
    </row>
    <row r="302" spans="1:15">
      <c r="A302" s="24">
        <v>295</v>
      </c>
      <c r="B302" s="41"/>
      <c r="C302" s="41"/>
      <c r="D302" s="41"/>
      <c r="E302" s="70"/>
      <c r="F302" s="70"/>
      <c r="G302" s="43"/>
      <c r="H302" s="71"/>
      <c r="I302" s="72"/>
      <c r="J302" s="158" t="e">
        <f t="shared" si="1"/>
        <v>#DIV/0!</v>
      </c>
      <c r="K302" s="42"/>
      <c r="L302" s="42"/>
      <c r="M302" s="41"/>
      <c r="N302" s="41"/>
      <c r="O302" s="41"/>
    </row>
    <row r="303" spans="1:15">
      <c r="A303" s="65">
        <v>296</v>
      </c>
      <c r="B303" s="41"/>
      <c r="C303" s="41"/>
      <c r="D303" s="41"/>
      <c r="E303" s="70"/>
      <c r="F303" s="70"/>
      <c r="G303" s="43"/>
      <c r="H303" s="71"/>
      <c r="I303" s="72"/>
      <c r="J303" s="145" t="e">
        <f t="shared" si="1"/>
        <v>#DIV/0!</v>
      </c>
      <c r="K303" s="42"/>
      <c r="L303" s="42"/>
      <c r="M303" s="41"/>
      <c r="N303" s="41"/>
      <c r="O303" s="41"/>
    </row>
    <row r="304" spans="1:15">
      <c r="A304" s="65">
        <v>297</v>
      </c>
      <c r="B304" s="41"/>
      <c r="C304" s="41"/>
      <c r="D304" s="41"/>
      <c r="E304" s="70"/>
      <c r="F304" s="70"/>
      <c r="G304" s="43"/>
      <c r="H304" s="71"/>
      <c r="I304" s="72"/>
      <c r="J304" s="158" t="e">
        <f t="shared" si="1"/>
        <v>#DIV/0!</v>
      </c>
      <c r="K304" s="42"/>
      <c r="L304" s="42"/>
      <c r="M304" s="41"/>
      <c r="N304" s="41"/>
      <c r="O304" s="41"/>
    </row>
    <row r="305" spans="1:15">
      <c r="A305" s="24">
        <v>298</v>
      </c>
      <c r="B305" s="41"/>
      <c r="C305" s="41"/>
      <c r="D305" s="41"/>
      <c r="E305" s="70"/>
      <c r="F305" s="70"/>
      <c r="G305" s="43"/>
      <c r="H305" s="71"/>
      <c r="I305" s="72"/>
      <c r="J305" s="158" t="e">
        <f t="shared" si="1"/>
        <v>#DIV/0!</v>
      </c>
      <c r="K305" s="42"/>
      <c r="L305" s="42"/>
      <c r="M305" s="41"/>
      <c r="N305" s="41"/>
      <c r="O305" s="41"/>
    </row>
    <row r="306" spans="1:15">
      <c r="A306" s="24">
        <v>299</v>
      </c>
      <c r="B306" s="41"/>
      <c r="C306" s="41"/>
      <c r="D306" s="41"/>
      <c r="E306" s="70"/>
      <c r="F306" s="70"/>
      <c r="G306" s="43"/>
      <c r="H306" s="71"/>
      <c r="I306" s="72"/>
      <c r="J306" s="145" t="e">
        <f t="shared" si="1"/>
        <v>#DIV/0!</v>
      </c>
      <c r="K306" s="42"/>
      <c r="L306" s="42"/>
      <c r="M306" s="41"/>
      <c r="N306" s="41"/>
      <c r="O306" s="41"/>
    </row>
    <row r="307" spans="1:15">
      <c r="A307" s="24">
        <v>300</v>
      </c>
      <c r="B307" s="41"/>
      <c r="C307" s="41"/>
      <c r="D307" s="41"/>
      <c r="E307" s="70"/>
      <c r="F307" s="70"/>
      <c r="G307" s="43"/>
      <c r="H307" s="71"/>
      <c r="I307" s="72"/>
      <c r="J307" s="158" t="e">
        <f t="shared" si="1"/>
        <v>#DIV/0!</v>
      </c>
      <c r="K307" s="42"/>
      <c r="L307" s="42"/>
      <c r="M307" s="41"/>
      <c r="N307" s="41"/>
      <c r="O307" s="41"/>
    </row>
    <row r="308" spans="1:15">
      <c r="A308" s="65">
        <v>301</v>
      </c>
      <c r="B308" s="41"/>
      <c r="C308" s="41"/>
      <c r="D308" s="41"/>
      <c r="E308" s="70"/>
      <c r="F308" s="70"/>
      <c r="G308" s="43"/>
      <c r="H308" s="71"/>
      <c r="I308" s="72"/>
      <c r="J308" s="158" t="e">
        <f t="shared" si="1"/>
        <v>#DIV/0!</v>
      </c>
      <c r="K308" s="42"/>
      <c r="L308" s="42"/>
      <c r="M308" s="41"/>
      <c r="N308" s="41"/>
      <c r="O308" s="41"/>
    </row>
    <row r="309" spans="1:15">
      <c r="A309" s="65">
        <v>302</v>
      </c>
      <c r="B309" s="41"/>
      <c r="C309" s="41"/>
      <c r="D309" s="41"/>
      <c r="E309" s="70"/>
      <c r="F309" s="70"/>
      <c r="G309" s="43"/>
      <c r="H309" s="71"/>
      <c r="I309" s="72"/>
      <c r="J309" s="145" t="e">
        <f t="shared" si="1"/>
        <v>#DIV/0!</v>
      </c>
      <c r="K309" s="42"/>
      <c r="L309" s="42"/>
      <c r="M309" s="41"/>
      <c r="N309" s="41"/>
      <c r="O309" s="41"/>
    </row>
    <row r="310" spans="1:15">
      <c r="A310" s="24">
        <v>303</v>
      </c>
      <c r="B310" s="41"/>
      <c r="C310" s="41"/>
      <c r="D310" s="41"/>
      <c r="E310" s="70"/>
      <c r="F310" s="70"/>
      <c r="G310" s="43"/>
      <c r="H310" s="71"/>
      <c r="I310" s="72"/>
      <c r="J310" s="158" t="e">
        <f t="shared" si="1"/>
        <v>#DIV/0!</v>
      </c>
      <c r="K310" s="42"/>
      <c r="L310" s="42"/>
      <c r="M310" s="41"/>
      <c r="N310" s="41"/>
      <c r="O310" s="41"/>
    </row>
    <row r="311" spans="1:15">
      <c r="A311" s="24">
        <v>304</v>
      </c>
      <c r="B311" s="41"/>
      <c r="C311" s="41"/>
      <c r="D311" s="41"/>
      <c r="E311" s="70"/>
      <c r="F311" s="70"/>
      <c r="G311" s="43"/>
      <c r="H311" s="71"/>
      <c r="I311" s="72"/>
      <c r="J311" s="158" t="e">
        <f t="shared" si="1"/>
        <v>#DIV/0!</v>
      </c>
      <c r="K311" s="42"/>
      <c r="L311" s="42"/>
      <c r="M311" s="41"/>
      <c r="N311" s="41"/>
      <c r="O311" s="41"/>
    </row>
    <row r="312" spans="1:15">
      <c r="A312" s="24">
        <v>305</v>
      </c>
      <c r="B312" s="41"/>
      <c r="C312" s="41"/>
      <c r="D312" s="41"/>
      <c r="E312" s="70"/>
      <c r="F312" s="70"/>
      <c r="G312" s="43"/>
      <c r="H312" s="71"/>
      <c r="I312" s="72"/>
      <c r="J312" s="145" t="e">
        <f t="shared" si="1"/>
        <v>#DIV/0!</v>
      </c>
      <c r="K312" s="42"/>
      <c r="L312" s="42"/>
      <c r="M312" s="41"/>
      <c r="N312" s="41"/>
      <c r="O312" s="41"/>
    </row>
    <row r="313" spans="1:15">
      <c r="A313" s="65">
        <v>306</v>
      </c>
      <c r="B313" s="41"/>
      <c r="C313" s="41"/>
      <c r="D313" s="41"/>
      <c r="E313" s="70"/>
      <c r="F313" s="70"/>
      <c r="G313" s="43"/>
      <c r="H313" s="71"/>
      <c r="I313" s="72"/>
      <c r="J313" s="158" t="e">
        <f t="shared" si="1"/>
        <v>#DIV/0!</v>
      </c>
      <c r="K313" s="42"/>
      <c r="L313" s="42"/>
      <c r="M313" s="41"/>
      <c r="N313" s="41"/>
      <c r="O313" s="41"/>
    </row>
    <row r="314" spans="1:15">
      <c r="A314" s="65">
        <v>307</v>
      </c>
      <c r="B314" s="41"/>
      <c r="C314" s="41"/>
      <c r="D314" s="41"/>
      <c r="E314" s="70"/>
      <c r="F314" s="70"/>
      <c r="G314" s="43"/>
      <c r="H314" s="71"/>
      <c r="I314" s="72"/>
      <c r="J314" s="158" t="e">
        <f t="shared" si="1"/>
        <v>#DIV/0!</v>
      </c>
      <c r="K314" s="42"/>
      <c r="L314" s="42"/>
      <c r="M314" s="41"/>
      <c r="N314" s="41"/>
      <c r="O314" s="41"/>
    </row>
    <row r="315" spans="1:15">
      <c r="A315" s="24">
        <v>308</v>
      </c>
      <c r="B315" s="41"/>
      <c r="C315" s="41"/>
      <c r="D315" s="41"/>
      <c r="E315" s="70"/>
      <c r="F315" s="70"/>
      <c r="G315" s="43"/>
      <c r="H315" s="71"/>
      <c r="I315" s="72"/>
      <c r="J315" s="145" t="e">
        <f t="shared" si="1"/>
        <v>#DIV/0!</v>
      </c>
      <c r="K315" s="42"/>
      <c r="L315" s="42"/>
      <c r="M315" s="41"/>
      <c r="N315" s="41"/>
      <c r="O315" s="41"/>
    </row>
    <row r="316" spans="1:15">
      <c r="A316" s="24">
        <v>309</v>
      </c>
      <c r="B316" s="41"/>
      <c r="C316" s="41"/>
      <c r="D316" s="41"/>
      <c r="E316" s="70"/>
      <c r="F316" s="70"/>
      <c r="G316" s="43"/>
      <c r="H316" s="71"/>
      <c r="I316" s="72"/>
      <c r="J316" s="158" t="e">
        <f t="shared" si="1"/>
        <v>#DIV/0!</v>
      </c>
      <c r="K316" s="42"/>
      <c r="L316" s="42"/>
      <c r="M316" s="41"/>
      <c r="N316" s="41"/>
      <c r="O316" s="41"/>
    </row>
    <row r="317" spans="1:15">
      <c r="A317" s="24">
        <v>310</v>
      </c>
      <c r="B317" s="41"/>
      <c r="C317" s="41"/>
      <c r="D317" s="41"/>
      <c r="E317" s="70"/>
      <c r="F317" s="70"/>
      <c r="G317" s="43"/>
      <c r="H317" s="71"/>
      <c r="I317" s="72"/>
      <c r="J317" s="158" t="e">
        <f t="shared" si="1"/>
        <v>#DIV/0!</v>
      </c>
      <c r="K317" s="42"/>
      <c r="L317" s="42"/>
      <c r="M317" s="41"/>
      <c r="N317" s="41"/>
      <c r="O317" s="41"/>
    </row>
    <row r="318" spans="1:15">
      <c r="A318" s="65">
        <v>311</v>
      </c>
      <c r="B318" s="41"/>
      <c r="C318" s="41"/>
      <c r="D318" s="41"/>
      <c r="E318" s="70"/>
      <c r="F318" s="70"/>
      <c r="G318" s="43"/>
      <c r="H318" s="71"/>
      <c r="I318" s="72"/>
      <c r="J318" s="145" t="e">
        <f t="shared" ref="J318:J357" si="2">H318/I318</f>
        <v>#DIV/0!</v>
      </c>
      <c r="K318" s="42"/>
      <c r="L318" s="42"/>
      <c r="M318" s="41"/>
      <c r="N318" s="41"/>
      <c r="O318" s="41"/>
    </row>
    <row r="319" spans="1:15">
      <c r="A319" s="65">
        <v>312</v>
      </c>
      <c r="B319" s="41"/>
      <c r="C319" s="41"/>
      <c r="D319" s="41"/>
      <c r="E319" s="70"/>
      <c r="F319" s="70"/>
      <c r="G319" s="43"/>
      <c r="H319" s="71"/>
      <c r="I319" s="72"/>
      <c r="J319" s="158" t="e">
        <f t="shared" si="2"/>
        <v>#DIV/0!</v>
      </c>
      <c r="K319" s="42"/>
      <c r="L319" s="42"/>
      <c r="M319" s="41"/>
      <c r="N319" s="41"/>
      <c r="O319" s="41"/>
    </row>
    <row r="320" spans="1:15">
      <c r="A320" s="24">
        <v>313</v>
      </c>
      <c r="B320" s="41"/>
      <c r="C320" s="41"/>
      <c r="D320" s="41"/>
      <c r="E320" s="70"/>
      <c r="F320" s="70"/>
      <c r="G320" s="43"/>
      <c r="H320" s="71"/>
      <c r="I320" s="72"/>
      <c r="J320" s="158" t="e">
        <f t="shared" si="2"/>
        <v>#DIV/0!</v>
      </c>
      <c r="K320" s="42"/>
      <c r="L320" s="42"/>
      <c r="M320" s="41"/>
      <c r="N320" s="41"/>
      <c r="O320" s="41"/>
    </row>
    <row r="321" spans="1:15">
      <c r="A321" s="24">
        <v>314</v>
      </c>
      <c r="B321" s="41"/>
      <c r="C321" s="41"/>
      <c r="D321" s="41"/>
      <c r="E321" s="70"/>
      <c r="F321" s="70"/>
      <c r="G321" s="43"/>
      <c r="H321" s="71"/>
      <c r="I321" s="72"/>
      <c r="J321" s="145" t="e">
        <f t="shared" si="2"/>
        <v>#DIV/0!</v>
      </c>
      <c r="K321" s="42"/>
      <c r="L321" s="42"/>
      <c r="M321" s="41"/>
      <c r="N321" s="41"/>
      <c r="O321" s="41"/>
    </row>
    <row r="322" spans="1:15">
      <c r="A322" s="24">
        <v>315</v>
      </c>
      <c r="B322" s="41"/>
      <c r="C322" s="41"/>
      <c r="D322" s="41"/>
      <c r="E322" s="70"/>
      <c r="F322" s="70"/>
      <c r="G322" s="43"/>
      <c r="H322" s="71"/>
      <c r="I322" s="72"/>
      <c r="J322" s="158" t="e">
        <f t="shared" si="2"/>
        <v>#DIV/0!</v>
      </c>
      <c r="K322" s="42"/>
      <c r="L322" s="42"/>
      <c r="M322" s="41"/>
      <c r="N322" s="41"/>
      <c r="O322" s="41"/>
    </row>
    <row r="323" spans="1:15">
      <c r="A323" s="65">
        <v>316</v>
      </c>
      <c r="B323" s="41"/>
      <c r="C323" s="41"/>
      <c r="D323" s="41"/>
      <c r="E323" s="70"/>
      <c r="F323" s="70"/>
      <c r="G323" s="43"/>
      <c r="H323" s="71"/>
      <c r="I323" s="72"/>
      <c r="J323" s="158" t="e">
        <f t="shared" si="2"/>
        <v>#DIV/0!</v>
      </c>
      <c r="K323" s="42"/>
      <c r="L323" s="42"/>
      <c r="M323" s="41"/>
      <c r="N323" s="41"/>
      <c r="O323" s="41"/>
    </row>
    <row r="324" spans="1:15">
      <c r="A324" s="65">
        <v>317</v>
      </c>
      <c r="B324" s="41"/>
      <c r="C324" s="41"/>
      <c r="D324" s="41"/>
      <c r="E324" s="70"/>
      <c r="F324" s="70"/>
      <c r="G324" s="43"/>
      <c r="H324" s="71"/>
      <c r="I324" s="72"/>
      <c r="J324" s="145" t="e">
        <f t="shared" si="2"/>
        <v>#DIV/0!</v>
      </c>
      <c r="K324" s="42"/>
      <c r="L324" s="42"/>
      <c r="M324" s="41"/>
      <c r="N324" s="41"/>
      <c r="O324" s="41"/>
    </row>
    <row r="325" spans="1:15">
      <c r="A325" s="24">
        <v>318</v>
      </c>
      <c r="B325" s="41"/>
      <c r="C325" s="41"/>
      <c r="D325" s="41"/>
      <c r="E325" s="70"/>
      <c r="F325" s="70"/>
      <c r="G325" s="43"/>
      <c r="H325" s="71"/>
      <c r="I325" s="72"/>
      <c r="J325" s="158" t="e">
        <f t="shared" si="2"/>
        <v>#DIV/0!</v>
      </c>
      <c r="K325" s="42"/>
      <c r="L325" s="42"/>
      <c r="M325" s="41"/>
      <c r="N325" s="41"/>
      <c r="O325" s="41"/>
    </row>
    <row r="326" spans="1:15">
      <c r="A326" s="24">
        <v>319</v>
      </c>
      <c r="B326" s="41"/>
      <c r="C326" s="41"/>
      <c r="D326" s="41"/>
      <c r="E326" s="70"/>
      <c r="F326" s="70"/>
      <c r="G326" s="43"/>
      <c r="H326" s="71"/>
      <c r="I326" s="72"/>
      <c r="J326" s="158" t="e">
        <f t="shared" si="2"/>
        <v>#DIV/0!</v>
      </c>
      <c r="K326" s="42"/>
      <c r="L326" s="42"/>
      <c r="M326" s="41"/>
      <c r="N326" s="41"/>
      <c r="O326" s="41"/>
    </row>
    <row r="327" spans="1:15">
      <c r="A327" s="24">
        <v>320</v>
      </c>
      <c r="B327" s="41"/>
      <c r="C327" s="41"/>
      <c r="D327" s="41"/>
      <c r="E327" s="70"/>
      <c r="F327" s="70"/>
      <c r="G327" s="43"/>
      <c r="H327" s="71"/>
      <c r="I327" s="72"/>
      <c r="J327" s="145" t="e">
        <f t="shared" si="2"/>
        <v>#DIV/0!</v>
      </c>
      <c r="K327" s="42"/>
      <c r="L327" s="42"/>
      <c r="M327" s="41"/>
      <c r="N327" s="41"/>
      <c r="O327" s="41"/>
    </row>
    <row r="328" spans="1:15">
      <c r="A328" s="65">
        <v>321</v>
      </c>
      <c r="B328" s="41"/>
      <c r="C328" s="41"/>
      <c r="D328" s="41"/>
      <c r="E328" s="70"/>
      <c r="F328" s="70"/>
      <c r="G328" s="43"/>
      <c r="H328" s="71"/>
      <c r="I328" s="72"/>
      <c r="J328" s="158" t="e">
        <f t="shared" si="2"/>
        <v>#DIV/0!</v>
      </c>
      <c r="K328" s="42"/>
      <c r="L328" s="42"/>
      <c r="M328" s="41"/>
      <c r="N328" s="41"/>
      <c r="O328" s="41"/>
    </row>
    <row r="329" spans="1:15">
      <c r="A329" s="65">
        <v>322</v>
      </c>
      <c r="B329" s="41"/>
      <c r="C329" s="41"/>
      <c r="D329" s="41"/>
      <c r="E329" s="70"/>
      <c r="F329" s="70"/>
      <c r="G329" s="43"/>
      <c r="H329" s="71"/>
      <c r="I329" s="72"/>
      <c r="J329" s="158" t="e">
        <f t="shared" si="2"/>
        <v>#DIV/0!</v>
      </c>
      <c r="K329" s="42"/>
      <c r="L329" s="42"/>
      <c r="M329" s="41"/>
      <c r="N329" s="41"/>
      <c r="O329" s="41"/>
    </row>
    <row r="330" spans="1:15">
      <c r="A330" s="24">
        <v>323</v>
      </c>
      <c r="B330" s="41"/>
      <c r="C330" s="41"/>
      <c r="D330" s="41"/>
      <c r="E330" s="70"/>
      <c r="F330" s="70"/>
      <c r="G330" s="43"/>
      <c r="H330" s="71"/>
      <c r="I330" s="72"/>
      <c r="J330" s="145" t="e">
        <f t="shared" si="2"/>
        <v>#DIV/0!</v>
      </c>
      <c r="K330" s="42"/>
      <c r="L330" s="42"/>
      <c r="M330" s="41"/>
      <c r="N330" s="41"/>
      <c r="O330" s="41"/>
    </row>
    <row r="331" spans="1:15">
      <c r="A331" s="24">
        <v>324</v>
      </c>
      <c r="B331" s="41"/>
      <c r="C331" s="41"/>
      <c r="D331" s="41"/>
      <c r="E331" s="70"/>
      <c r="F331" s="70"/>
      <c r="G331" s="43"/>
      <c r="H331" s="71"/>
      <c r="I331" s="72"/>
      <c r="J331" s="158" t="e">
        <f t="shared" si="2"/>
        <v>#DIV/0!</v>
      </c>
      <c r="K331" s="42"/>
      <c r="L331" s="42"/>
      <c r="M331" s="41"/>
      <c r="N331" s="41"/>
      <c r="O331" s="41"/>
    </row>
    <row r="332" spans="1:15">
      <c r="A332" s="24">
        <v>325</v>
      </c>
      <c r="B332" s="41"/>
      <c r="C332" s="41"/>
      <c r="D332" s="41"/>
      <c r="E332" s="70"/>
      <c r="F332" s="70"/>
      <c r="G332" s="43"/>
      <c r="H332" s="71"/>
      <c r="I332" s="72"/>
      <c r="J332" s="158" t="e">
        <f t="shared" si="2"/>
        <v>#DIV/0!</v>
      </c>
      <c r="K332" s="42"/>
      <c r="L332" s="42"/>
      <c r="M332" s="41"/>
      <c r="N332" s="41"/>
      <c r="O332" s="41"/>
    </row>
    <row r="333" spans="1:15">
      <c r="A333" s="65">
        <v>326</v>
      </c>
      <c r="B333" s="41"/>
      <c r="C333" s="41"/>
      <c r="D333" s="41"/>
      <c r="E333" s="70"/>
      <c r="F333" s="70"/>
      <c r="G333" s="43"/>
      <c r="H333" s="71"/>
      <c r="I333" s="72"/>
      <c r="J333" s="145" t="e">
        <f t="shared" si="2"/>
        <v>#DIV/0!</v>
      </c>
      <c r="K333" s="42"/>
      <c r="L333" s="42"/>
      <c r="M333" s="41"/>
      <c r="N333" s="41"/>
      <c r="O333" s="41"/>
    </row>
    <row r="334" spans="1:15">
      <c r="A334" s="65">
        <v>327</v>
      </c>
      <c r="B334" s="41"/>
      <c r="C334" s="41"/>
      <c r="D334" s="41"/>
      <c r="E334" s="70"/>
      <c r="F334" s="70"/>
      <c r="G334" s="43"/>
      <c r="H334" s="71"/>
      <c r="I334" s="72"/>
      <c r="J334" s="158" t="e">
        <f t="shared" si="2"/>
        <v>#DIV/0!</v>
      </c>
      <c r="K334" s="42"/>
      <c r="L334" s="42"/>
      <c r="M334" s="41"/>
      <c r="N334" s="41"/>
      <c r="O334" s="41"/>
    </row>
    <row r="335" spans="1:15">
      <c r="A335" s="24">
        <v>328</v>
      </c>
      <c r="B335" s="41"/>
      <c r="C335" s="41"/>
      <c r="D335" s="41"/>
      <c r="E335" s="70"/>
      <c r="F335" s="70"/>
      <c r="G335" s="43"/>
      <c r="H335" s="71"/>
      <c r="I335" s="72"/>
      <c r="J335" s="158" t="e">
        <f t="shared" si="2"/>
        <v>#DIV/0!</v>
      </c>
      <c r="K335" s="42"/>
      <c r="L335" s="42"/>
      <c r="M335" s="41"/>
      <c r="N335" s="41"/>
      <c r="O335" s="41"/>
    </row>
    <row r="336" spans="1:15">
      <c r="A336" s="24">
        <v>329</v>
      </c>
      <c r="B336" s="41"/>
      <c r="C336" s="41"/>
      <c r="D336" s="41"/>
      <c r="E336" s="70"/>
      <c r="F336" s="70"/>
      <c r="G336" s="43"/>
      <c r="H336" s="71"/>
      <c r="I336" s="72"/>
      <c r="J336" s="145" t="e">
        <f t="shared" si="2"/>
        <v>#DIV/0!</v>
      </c>
      <c r="K336" s="42"/>
      <c r="L336" s="42"/>
      <c r="M336" s="41"/>
      <c r="N336" s="41"/>
      <c r="O336" s="41"/>
    </row>
    <row r="337" spans="1:15">
      <c r="A337" s="24">
        <v>330</v>
      </c>
      <c r="B337" s="41"/>
      <c r="C337" s="41"/>
      <c r="D337" s="41"/>
      <c r="E337" s="70"/>
      <c r="F337" s="70"/>
      <c r="G337" s="43"/>
      <c r="H337" s="71"/>
      <c r="I337" s="72"/>
      <c r="J337" s="158" t="e">
        <f t="shared" si="2"/>
        <v>#DIV/0!</v>
      </c>
      <c r="K337" s="42"/>
      <c r="L337" s="42"/>
      <c r="M337" s="41"/>
      <c r="N337" s="41"/>
      <c r="O337" s="41"/>
    </row>
    <row r="338" spans="1:15">
      <c r="A338" s="65">
        <v>331</v>
      </c>
      <c r="B338" s="41"/>
      <c r="C338" s="41"/>
      <c r="D338" s="41"/>
      <c r="E338" s="70"/>
      <c r="F338" s="70"/>
      <c r="G338" s="43"/>
      <c r="H338" s="71"/>
      <c r="I338" s="72"/>
      <c r="J338" s="158" t="e">
        <f t="shared" si="2"/>
        <v>#DIV/0!</v>
      </c>
      <c r="K338" s="42"/>
      <c r="L338" s="42"/>
      <c r="M338" s="41"/>
      <c r="N338" s="41"/>
      <c r="O338" s="41"/>
    </row>
    <row r="339" spans="1:15">
      <c r="A339" s="65">
        <v>332</v>
      </c>
      <c r="B339" s="41"/>
      <c r="C339" s="41"/>
      <c r="D339" s="41"/>
      <c r="E339" s="70"/>
      <c r="F339" s="70"/>
      <c r="G339" s="43"/>
      <c r="H339" s="71"/>
      <c r="I339" s="72"/>
      <c r="J339" s="145" t="e">
        <f t="shared" si="2"/>
        <v>#DIV/0!</v>
      </c>
      <c r="K339" s="42"/>
      <c r="L339" s="42"/>
      <c r="M339" s="41"/>
      <c r="N339" s="41"/>
      <c r="O339" s="41"/>
    </row>
    <row r="340" spans="1:15">
      <c r="A340" s="24">
        <v>333</v>
      </c>
      <c r="B340" s="41"/>
      <c r="C340" s="41"/>
      <c r="D340" s="41"/>
      <c r="E340" s="70"/>
      <c r="F340" s="70"/>
      <c r="G340" s="43"/>
      <c r="H340" s="71"/>
      <c r="I340" s="72"/>
      <c r="J340" s="158" t="e">
        <f t="shared" si="2"/>
        <v>#DIV/0!</v>
      </c>
      <c r="K340" s="42"/>
      <c r="L340" s="42"/>
      <c r="M340" s="41"/>
      <c r="N340" s="41"/>
      <c r="O340" s="41"/>
    </row>
    <row r="341" spans="1:15">
      <c r="A341" s="24">
        <v>334</v>
      </c>
      <c r="B341" s="41"/>
      <c r="C341" s="41"/>
      <c r="D341" s="41"/>
      <c r="E341" s="70"/>
      <c r="F341" s="70"/>
      <c r="G341" s="43"/>
      <c r="H341" s="71"/>
      <c r="I341" s="72"/>
      <c r="J341" s="158" t="e">
        <f t="shared" si="2"/>
        <v>#DIV/0!</v>
      </c>
      <c r="K341" s="42"/>
      <c r="L341" s="42"/>
      <c r="M341" s="41"/>
      <c r="N341" s="41"/>
      <c r="O341" s="41"/>
    </row>
    <row r="342" spans="1:15">
      <c r="A342" s="24">
        <v>335</v>
      </c>
      <c r="B342" s="41"/>
      <c r="C342" s="41"/>
      <c r="D342" s="41"/>
      <c r="E342" s="70"/>
      <c r="F342" s="70"/>
      <c r="G342" s="43"/>
      <c r="H342" s="71"/>
      <c r="I342" s="72"/>
      <c r="J342" s="145" t="e">
        <f t="shared" si="2"/>
        <v>#DIV/0!</v>
      </c>
      <c r="K342" s="42"/>
      <c r="L342" s="42"/>
      <c r="M342" s="41"/>
      <c r="N342" s="41"/>
      <c r="O342" s="41"/>
    </row>
    <row r="343" spans="1:15">
      <c r="A343" s="65">
        <v>336</v>
      </c>
      <c r="B343" s="41"/>
      <c r="C343" s="41"/>
      <c r="D343" s="41"/>
      <c r="E343" s="70"/>
      <c r="F343" s="70"/>
      <c r="G343" s="43"/>
      <c r="H343" s="71"/>
      <c r="I343" s="72"/>
      <c r="J343" s="158" t="e">
        <f t="shared" si="2"/>
        <v>#DIV/0!</v>
      </c>
      <c r="K343" s="42"/>
      <c r="L343" s="42"/>
      <c r="M343" s="41"/>
      <c r="N343" s="41"/>
      <c r="O343" s="41"/>
    </row>
    <row r="344" spans="1:15">
      <c r="A344" s="65">
        <v>337</v>
      </c>
      <c r="B344" s="41"/>
      <c r="C344" s="41"/>
      <c r="D344" s="41"/>
      <c r="E344" s="70"/>
      <c r="F344" s="70"/>
      <c r="G344" s="43"/>
      <c r="H344" s="71"/>
      <c r="I344" s="72"/>
      <c r="J344" s="158" t="e">
        <f t="shared" si="2"/>
        <v>#DIV/0!</v>
      </c>
      <c r="K344" s="42"/>
      <c r="L344" s="42"/>
      <c r="M344" s="41"/>
      <c r="N344" s="41"/>
      <c r="O344" s="41"/>
    </row>
    <row r="345" spans="1:15">
      <c r="A345" s="24">
        <v>338</v>
      </c>
      <c r="B345" s="41"/>
      <c r="C345" s="41"/>
      <c r="D345" s="41"/>
      <c r="E345" s="70"/>
      <c r="F345" s="70"/>
      <c r="G345" s="43"/>
      <c r="H345" s="71"/>
      <c r="I345" s="72"/>
      <c r="J345" s="145" t="e">
        <f t="shared" si="2"/>
        <v>#DIV/0!</v>
      </c>
      <c r="K345" s="42"/>
      <c r="L345" s="42"/>
      <c r="M345" s="41"/>
      <c r="N345" s="41"/>
      <c r="O345" s="41"/>
    </row>
    <row r="346" spans="1:15">
      <c r="A346" s="24">
        <v>339</v>
      </c>
      <c r="B346" s="41"/>
      <c r="C346" s="41"/>
      <c r="D346" s="41"/>
      <c r="E346" s="70"/>
      <c r="F346" s="70"/>
      <c r="G346" s="43"/>
      <c r="H346" s="71"/>
      <c r="I346" s="72"/>
      <c r="J346" s="158" t="e">
        <f t="shared" si="2"/>
        <v>#DIV/0!</v>
      </c>
      <c r="K346" s="42"/>
      <c r="L346" s="42"/>
      <c r="M346" s="41"/>
      <c r="N346" s="41"/>
      <c r="O346" s="41"/>
    </row>
    <row r="347" spans="1:15">
      <c r="A347" s="24">
        <v>340</v>
      </c>
      <c r="B347" s="41"/>
      <c r="C347" s="41"/>
      <c r="D347" s="41"/>
      <c r="E347" s="70"/>
      <c r="F347" s="70"/>
      <c r="G347" s="43"/>
      <c r="H347" s="71"/>
      <c r="I347" s="72"/>
      <c r="J347" s="158" t="e">
        <f t="shared" si="2"/>
        <v>#DIV/0!</v>
      </c>
      <c r="K347" s="42"/>
      <c r="L347" s="42"/>
      <c r="M347" s="41"/>
      <c r="N347" s="41"/>
      <c r="O347" s="41"/>
    </row>
    <row r="348" spans="1:15">
      <c r="A348" s="65">
        <v>341</v>
      </c>
      <c r="B348" s="41"/>
      <c r="C348" s="41"/>
      <c r="D348" s="41"/>
      <c r="E348" s="70"/>
      <c r="F348" s="70"/>
      <c r="G348" s="43"/>
      <c r="H348" s="71"/>
      <c r="I348" s="72"/>
      <c r="J348" s="145" t="e">
        <f t="shared" si="2"/>
        <v>#DIV/0!</v>
      </c>
      <c r="K348" s="42"/>
      <c r="L348" s="42"/>
      <c r="M348" s="41"/>
      <c r="N348" s="41"/>
      <c r="O348" s="41"/>
    </row>
    <row r="349" spans="1:15">
      <c r="A349" s="65">
        <v>342</v>
      </c>
      <c r="B349" s="41"/>
      <c r="C349" s="41"/>
      <c r="D349" s="41"/>
      <c r="E349" s="70"/>
      <c r="F349" s="70"/>
      <c r="G349" s="43"/>
      <c r="H349" s="71"/>
      <c r="I349" s="72"/>
      <c r="J349" s="158" t="e">
        <f t="shared" si="2"/>
        <v>#DIV/0!</v>
      </c>
      <c r="K349" s="42"/>
      <c r="L349" s="42"/>
      <c r="M349" s="41"/>
      <c r="N349" s="41"/>
      <c r="O349" s="41"/>
    </row>
    <row r="350" spans="1:15">
      <c r="A350" s="24">
        <v>343</v>
      </c>
      <c r="B350" s="41"/>
      <c r="C350" s="41"/>
      <c r="D350" s="41"/>
      <c r="E350" s="70"/>
      <c r="F350" s="70"/>
      <c r="G350" s="43"/>
      <c r="H350" s="71"/>
      <c r="I350" s="72"/>
      <c r="J350" s="158" t="e">
        <f t="shared" si="2"/>
        <v>#DIV/0!</v>
      </c>
      <c r="K350" s="42"/>
      <c r="L350" s="42"/>
      <c r="M350" s="41"/>
      <c r="N350" s="41"/>
      <c r="O350" s="41"/>
    </row>
    <row r="351" spans="1:15">
      <c r="A351" s="24">
        <v>344</v>
      </c>
      <c r="B351" s="41"/>
      <c r="C351" s="41"/>
      <c r="D351" s="41"/>
      <c r="E351" s="70"/>
      <c r="F351" s="70"/>
      <c r="G351" s="43"/>
      <c r="H351" s="71"/>
      <c r="I351" s="72"/>
      <c r="J351" s="145" t="e">
        <f t="shared" si="2"/>
        <v>#DIV/0!</v>
      </c>
      <c r="K351" s="42"/>
      <c r="L351" s="42"/>
      <c r="M351" s="41"/>
      <c r="N351" s="41"/>
      <c r="O351" s="41"/>
    </row>
    <row r="352" spans="1:15">
      <c r="A352" s="24">
        <v>345</v>
      </c>
      <c r="B352" s="41"/>
      <c r="C352" s="41"/>
      <c r="D352" s="41"/>
      <c r="E352" s="70"/>
      <c r="F352" s="70"/>
      <c r="G352" s="43"/>
      <c r="H352" s="71"/>
      <c r="I352" s="72"/>
      <c r="J352" s="158" t="e">
        <f t="shared" si="2"/>
        <v>#DIV/0!</v>
      </c>
      <c r="K352" s="42"/>
      <c r="L352" s="42"/>
      <c r="M352" s="41"/>
      <c r="N352" s="41"/>
      <c r="O352" s="41"/>
    </row>
    <row r="353" spans="1:15">
      <c r="A353" s="65">
        <v>346</v>
      </c>
      <c r="B353" s="41"/>
      <c r="C353" s="41"/>
      <c r="D353" s="41"/>
      <c r="E353" s="70"/>
      <c r="F353" s="70"/>
      <c r="G353" s="43"/>
      <c r="H353" s="71"/>
      <c r="I353" s="72"/>
      <c r="J353" s="158" t="e">
        <f t="shared" si="2"/>
        <v>#DIV/0!</v>
      </c>
      <c r="K353" s="42"/>
      <c r="L353" s="42"/>
      <c r="M353" s="41"/>
      <c r="N353" s="41"/>
      <c r="O353" s="41"/>
    </row>
    <row r="354" spans="1:15">
      <c r="A354" s="65">
        <v>347</v>
      </c>
      <c r="B354" s="41"/>
      <c r="C354" s="41"/>
      <c r="D354" s="41"/>
      <c r="E354" s="70"/>
      <c r="F354" s="70"/>
      <c r="G354" s="43"/>
      <c r="H354" s="71"/>
      <c r="I354" s="72"/>
      <c r="J354" s="145" t="e">
        <f t="shared" si="2"/>
        <v>#DIV/0!</v>
      </c>
      <c r="K354" s="42"/>
      <c r="L354" s="42"/>
      <c r="M354" s="41"/>
      <c r="N354" s="41"/>
      <c r="O354" s="41"/>
    </row>
    <row r="355" spans="1:15">
      <c r="A355" s="24">
        <v>348</v>
      </c>
      <c r="B355" s="41"/>
      <c r="C355" s="41"/>
      <c r="D355" s="41"/>
      <c r="E355" s="70"/>
      <c r="F355" s="70"/>
      <c r="G355" s="43"/>
      <c r="H355" s="71"/>
      <c r="I355" s="72"/>
      <c r="J355" s="158" t="e">
        <f t="shared" si="2"/>
        <v>#DIV/0!</v>
      </c>
      <c r="K355" s="42"/>
      <c r="L355" s="42"/>
      <c r="M355" s="41"/>
      <c r="N355" s="41"/>
      <c r="O355" s="41"/>
    </row>
    <row r="356" spans="1:15">
      <c r="A356" s="24">
        <v>349</v>
      </c>
      <c r="B356" s="41"/>
      <c r="C356" s="41"/>
      <c r="D356" s="41"/>
      <c r="E356" s="70"/>
      <c r="F356" s="70"/>
      <c r="G356" s="43"/>
      <c r="H356" s="71"/>
      <c r="I356" s="72"/>
      <c r="J356" s="158" t="e">
        <f t="shared" si="2"/>
        <v>#DIV/0!</v>
      </c>
      <c r="K356" s="42"/>
      <c r="L356" s="42"/>
      <c r="M356" s="41"/>
      <c r="N356" s="41"/>
      <c r="O356" s="41"/>
    </row>
    <row r="357" spans="1:15">
      <c r="A357" s="24">
        <v>350</v>
      </c>
      <c r="B357" s="41"/>
      <c r="C357" s="41"/>
      <c r="D357" s="41"/>
      <c r="E357" s="70"/>
      <c r="F357" s="70"/>
      <c r="G357" s="43"/>
      <c r="H357" s="71"/>
      <c r="I357" s="72"/>
      <c r="J357" s="145" t="e">
        <f t="shared" si="2"/>
        <v>#DIV/0!</v>
      </c>
      <c r="K357" s="42"/>
      <c r="L357" s="42"/>
      <c r="M357" s="41"/>
      <c r="N357" s="41"/>
      <c r="O357" s="41"/>
    </row>
  </sheetData>
  <mergeCells count="3">
    <mergeCell ref="E2:G2"/>
    <mergeCell ref="E3:G3"/>
    <mergeCell ref="E4:G4"/>
  </mergeCells>
  <phoneticPr fontId="1"/>
  <dataValidations count="1">
    <dataValidation type="list" allowBlank="1" showInputMessage="1" showErrorMessage="1" sqref="E8:E357 JA8:JA357 SW8:SW357 ACS8:ACS357 AMO8:AMO357 AWK8:AWK357 BGG8:BGG357 BQC8:BQC357 BZY8:BZY357 CJU8:CJU357 CTQ8:CTQ357 DDM8:DDM357 DNI8:DNI357 DXE8:DXE357 EHA8:EHA357 EQW8:EQW357 FAS8:FAS357 FKO8:FKO357 FUK8:FUK357 GEG8:GEG357 GOC8:GOC357 GXY8:GXY357 HHU8:HHU357 HRQ8:HRQ357 IBM8:IBM357 ILI8:ILI357 IVE8:IVE357 JFA8:JFA357 JOW8:JOW357 JYS8:JYS357 KIO8:KIO357 KSK8:KSK357 LCG8:LCG357 LMC8:LMC357 LVY8:LVY357 MFU8:MFU357 MPQ8:MPQ357 MZM8:MZM357 NJI8:NJI357 NTE8:NTE357 ODA8:ODA357 OMW8:OMW357 OWS8:OWS357 PGO8:PGO357 PQK8:PQK357 QAG8:QAG357 QKC8:QKC357 QTY8:QTY357 RDU8:RDU357 RNQ8:RNQ357 RXM8:RXM357 SHI8:SHI357 SRE8:SRE357 TBA8:TBA357 TKW8:TKW357 TUS8:TUS357 UEO8:UEO357 UOK8:UOK357 UYG8:UYG357 VIC8:VIC357 VRY8:VRY357 WBU8:WBU357 WLQ8:WLQ357 WVM8:WVM357 E65544:E65893 JA65544:JA65893 SW65544:SW65893 ACS65544:ACS65893 AMO65544:AMO65893 AWK65544:AWK65893 BGG65544:BGG65893 BQC65544:BQC65893 BZY65544:BZY65893 CJU65544:CJU65893 CTQ65544:CTQ65893 DDM65544:DDM65893 DNI65544:DNI65893 DXE65544:DXE65893 EHA65544:EHA65893 EQW65544:EQW65893 FAS65544:FAS65893 FKO65544:FKO65893 FUK65544:FUK65893 GEG65544:GEG65893 GOC65544:GOC65893 GXY65544:GXY65893 HHU65544:HHU65893 HRQ65544:HRQ65893 IBM65544:IBM65893 ILI65544:ILI65893 IVE65544:IVE65893 JFA65544:JFA65893 JOW65544:JOW65893 JYS65544:JYS65893 KIO65544:KIO65893 KSK65544:KSK65893 LCG65544:LCG65893 LMC65544:LMC65893 LVY65544:LVY65893 MFU65544:MFU65893 MPQ65544:MPQ65893 MZM65544:MZM65893 NJI65544:NJI65893 NTE65544:NTE65893 ODA65544:ODA65893 OMW65544:OMW65893 OWS65544:OWS65893 PGO65544:PGO65893 PQK65544:PQK65893 QAG65544:QAG65893 QKC65544:QKC65893 QTY65544:QTY65893 RDU65544:RDU65893 RNQ65544:RNQ65893 RXM65544:RXM65893 SHI65544:SHI65893 SRE65544:SRE65893 TBA65544:TBA65893 TKW65544:TKW65893 TUS65544:TUS65893 UEO65544:UEO65893 UOK65544:UOK65893 UYG65544:UYG65893 VIC65544:VIC65893 VRY65544:VRY65893 WBU65544:WBU65893 WLQ65544:WLQ65893 WVM65544:WVM65893 E131080:E131429 JA131080:JA131429 SW131080:SW131429 ACS131080:ACS131429 AMO131080:AMO131429 AWK131080:AWK131429 BGG131080:BGG131429 BQC131080:BQC131429 BZY131080:BZY131429 CJU131080:CJU131429 CTQ131080:CTQ131429 DDM131080:DDM131429 DNI131080:DNI131429 DXE131080:DXE131429 EHA131080:EHA131429 EQW131080:EQW131429 FAS131080:FAS131429 FKO131080:FKO131429 FUK131080:FUK131429 GEG131080:GEG131429 GOC131080:GOC131429 GXY131080:GXY131429 HHU131080:HHU131429 HRQ131080:HRQ131429 IBM131080:IBM131429 ILI131080:ILI131429 IVE131080:IVE131429 JFA131080:JFA131429 JOW131080:JOW131429 JYS131080:JYS131429 KIO131080:KIO131429 KSK131080:KSK131429 LCG131080:LCG131429 LMC131080:LMC131429 LVY131080:LVY131429 MFU131080:MFU131429 MPQ131080:MPQ131429 MZM131080:MZM131429 NJI131080:NJI131429 NTE131080:NTE131429 ODA131080:ODA131429 OMW131080:OMW131429 OWS131080:OWS131429 PGO131080:PGO131429 PQK131080:PQK131429 QAG131080:QAG131429 QKC131080:QKC131429 QTY131080:QTY131429 RDU131080:RDU131429 RNQ131080:RNQ131429 RXM131080:RXM131429 SHI131080:SHI131429 SRE131080:SRE131429 TBA131080:TBA131429 TKW131080:TKW131429 TUS131080:TUS131429 UEO131080:UEO131429 UOK131080:UOK131429 UYG131080:UYG131429 VIC131080:VIC131429 VRY131080:VRY131429 WBU131080:WBU131429 WLQ131080:WLQ131429 WVM131080:WVM131429 E196616:E196965 JA196616:JA196965 SW196616:SW196965 ACS196616:ACS196965 AMO196616:AMO196965 AWK196616:AWK196965 BGG196616:BGG196965 BQC196616:BQC196965 BZY196616:BZY196965 CJU196616:CJU196965 CTQ196616:CTQ196965 DDM196616:DDM196965 DNI196616:DNI196965 DXE196616:DXE196965 EHA196616:EHA196965 EQW196616:EQW196965 FAS196616:FAS196965 FKO196616:FKO196965 FUK196616:FUK196965 GEG196616:GEG196965 GOC196616:GOC196965 GXY196616:GXY196965 HHU196616:HHU196965 HRQ196616:HRQ196965 IBM196616:IBM196965 ILI196616:ILI196965 IVE196616:IVE196965 JFA196616:JFA196965 JOW196616:JOW196965 JYS196616:JYS196965 KIO196616:KIO196965 KSK196616:KSK196965 LCG196616:LCG196965 LMC196616:LMC196965 LVY196616:LVY196965 MFU196616:MFU196965 MPQ196616:MPQ196965 MZM196616:MZM196965 NJI196616:NJI196965 NTE196616:NTE196965 ODA196616:ODA196965 OMW196616:OMW196965 OWS196616:OWS196965 PGO196616:PGO196965 PQK196616:PQK196965 QAG196616:QAG196965 QKC196616:QKC196965 QTY196616:QTY196965 RDU196616:RDU196965 RNQ196616:RNQ196965 RXM196616:RXM196965 SHI196616:SHI196965 SRE196616:SRE196965 TBA196616:TBA196965 TKW196616:TKW196965 TUS196616:TUS196965 UEO196616:UEO196965 UOK196616:UOK196965 UYG196616:UYG196965 VIC196616:VIC196965 VRY196616:VRY196965 WBU196616:WBU196965 WLQ196616:WLQ196965 WVM196616:WVM196965 E262152:E262501 JA262152:JA262501 SW262152:SW262501 ACS262152:ACS262501 AMO262152:AMO262501 AWK262152:AWK262501 BGG262152:BGG262501 BQC262152:BQC262501 BZY262152:BZY262501 CJU262152:CJU262501 CTQ262152:CTQ262501 DDM262152:DDM262501 DNI262152:DNI262501 DXE262152:DXE262501 EHA262152:EHA262501 EQW262152:EQW262501 FAS262152:FAS262501 FKO262152:FKO262501 FUK262152:FUK262501 GEG262152:GEG262501 GOC262152:GOC262501 GXY262152:GXY262501 HHU262152:HHU262501 HRQ262152:HRQ262501 IBM262152:IBM262501 ILI262152:ILI262501 IVE262152:IVE262501 JFA262152:JFA262501 JOW262152:JOW262501 JYS262152:JYS262501 KIO262152:KIO262501 KSK262152:KSK262501 LCG262152:LCG262501 LMC262152:LMC262501 LVY262152:LVY262501 MFU262152:MFU262501 MPQ262152:MPQ262501 MZM262152:MZM262501 NJI262152:NJI262501 NTE262152:NTE262501 ODA262152:ODA262501 OMW262152:OMW262501 OWS262152:OWS262501 PGO262152:PGO262501 PQK262152:PQK262501 QAG262152:QAG262501 QKC262152:QKC262501 QTY262152:QTY262501 RDU262152:RDU262501 RNQ262152:RNQ262501 RXM262152:RXM262501 SHI262152:SHI262501 SRE262152:SRE262501 TBA262152:TBA262501 TKW262152:TKW262501 TUS262152:TUS262501 UEO262152:UEO262501 UOK262152:UOK262501 UYG262152:UYG262501 VIC262152:VIC262501 VRY262152:VRY262501 WBU262152:WBU262501 WLQ262152:WLQ262501 WVM262152:WVM262501 E327688:E328037 JA327688:JA328037 SW327688:SW328037 ACS327688:ACS328037 AMO327688:AMO328037 AWK327688:AWK328037 BGG327688:BGG328037 BQC327688:BQC328037 BZY327688:BZY328037 CJU327688:CJU328037 CTQ327688:CTQ328037 DDM327688:DDM328037 DNI327688:DNI328037 DXE327688:DXE328037 EHA327688:EHA328037 EQW327688:EQW328037 FAS327688:FAS328037 FKO327688:FKO328037 FUK327688:FUK328037 GEG327688:GEG328037 GOC327688:GOC328037 GXY327688:GXY328037 HHU327688:HHU328037 HRQ327688:HRQ328037 IBM327688:IBM328037 ILI327688:ILI328037 IVE327688:IVE328037 JFA327688:JFA328037 JOW327688:JOW328037 JYS327688:JYS328037 KIO327688:KIO328037 KSK327688:KSK328037 LCG327688:LCG328037 LMC327688:LMC328037 LVY327688:LVY328037 MFU327688:MFU328037 MPQ327688:MPQ328037 MZM327688:MZM328037 NJI327688:NJI328037 NTE327688:NTE328037 ODA327688:ODA328037 OMW327688:OMW328037 OWS327688:OWS328037 PGO327688:PGO328037 PQK327688:PQK328037 QAG327688:QAG328037 QKC327688:QKC328037 QTY327688:QTY328037 RDU327688:RDU328037 RNQ327688:RNQ328037 RXM327688:RXM328037 SHI327688:SHI328037 SRE327688:SRE328037 TBA327688:TBA328037 TKW327688:TKW328037 TUS327688:TUS328037 UEO327688:UEO328037 UOK327688:UOK328037 UYG327688:UYG328037 VIC327688:VIC328037 VRY327688:VRY328037 WBU327688:WBU328037 WLQ327688:WLQ328037 WVM327688:WVM328037 E393224:E393573 JA393224:JA393573 SW393224:SW393573 ACS393224:ACS393573 AMO393224:AMO393573 AWK393224:AWK393573 BGG393224:BGG393573 BQC393224:BQC393573 BZY393224:BZY393573 CJU393224:CJU393573 CTQ393224:CTQ393573 DDM393224:DDM393573 DNI393224:DNI393573 DXE393224:DXE393573 EHA393224:EHA393573 EQW393224:EQW393573 FAS393224:FAS393573 FKO393224:FKO393573 FUK393224:FUK393573 GEG393224:GEG393573 GOC393224:GOC393573 GXY393224:GXY393573 HHU393224:HHU393573 HRQ393224:HRQ393573 IBM393224:IBM393573 ILI393224:ILI393573 IVE393224:IVE393573 JFA393224:JFA393573 JOW393224:JOW393573 JYS393224:JYS393573 KIO393224:KIO393573 KSK393224:KSK393573 LCG393224:LCG393573 LMC393224:LMC393573 LVY393224:LVY393573 MFU393224:MFU393573 MPQ393224:MPQ393573 MZM393224:MZM393573 NJI393224:NJI393573 NTE393224:NTE393573 ODA393224:ODA393573 OMW393224:OMW393573 OWS393224:OWS393573 PGO393224:PGO393573 PQK393224:PQK393573 QAG393224:QAG393573 QKC393224:QKC393573 QTY393224:QTY393573 RDU393224:RDU393573 RNQ393224:RNQ393573 RXM393224:RXM393573 SHI393224:SHI393573 SRE393224:SRE393573 TBA393224:TBA393573 TKW393224:TKW393573 TUS393224:TUS393573 UEO393224:UEO393573 UOK393224:UOK393573 UYG393224:UYG393573 VIC393224:VIC393573 VRY393224:VRY393573 WBU393224:WBU393573 WLQ393224:WLQ393573 WVM393224:WVM393573 E458760:E459109 JA458760:JA459109 SW458760:SW459109 ACS458760:ACS459109 AMO458760:AMO459109 AWK458760:AWK459109 BGG458760:BGG459109 BQC458760:BQC459109 BZY458760:BZY459109 CJU458760:CJU459109 CTQ458760:CTQ459109 DDM458760:DDM459109 DNI458760:DNI459109 DXE458760:DXE459109 EHA458760:EHA459109 EQW458760:EQW459109 FAS458760:FAS459109 FKO458760:FKO459109 FUK458760:FUK459109 GEG458760:GEG459109 GOC458760:GOC459109 GXY458760:GXY459109 HHU458760:HHU459109 HRQ458760:HRQ459109 IBM458760:IBM459109 ILI458760:ILI459109 IVE458760:IVE459109 JFA458760:JFA459109 JOW458760:JOW459109 JYS458760:JYS459109 KIO458760:KIO459109 KSK458760:KSK459109 LCG458760:LCG459109 LMC458760:LMC459109 LVY458760:LVY459109 MFU458760:MFU459109 MPQ458760:MPQ459109 MZM458760:MZM459109 NJI458760:NJI459109 NTE458760:NTE459109 ODA458760:ODA459109 OMW458760:OMW459109 OWS458760:OWS459109 PGO458760:PGO459109 PQK458760:PQK459109 QAG458760:QAG459109 QKC458760:QKC459109 QTY458760:QTY459109 RDU458760:RDU459109 RNQ458760:RNQ459109 RXM458760:RXM459109 SHI458760:SHI459109 SRE458760:SRE459109 TBA458760:TBA459109 TKW458760:TKW459109 TUS458760:TUS459109 UEO458760:UEO459109 UOK458760:UOK459109 UYG458760:UYG459109 VIC458760:VIC459109 VRY458760:VRY459109 WBU458760:WBU459109 WLQ458760:WLQ459109 WVM458760:WVM459109 E524296:E524645 JA524296:JA524645 SW524296:SW524645 ACS524296:ACS524645 AMO524296:AMO524645 AWK524296:AWK524645 BGG524296:BGG524645 BQC524296:BQC524645 BZY524296:BZY524645 CJU524296:CJU524645 CTQ524296:CTQ524645 DDM524296:DDM524645 DNI524296:DNI524645 DXE524296:DXE524645 EHA524296:EHA524645 EQW524296:EQW524645 FAS524296:FAS524645 FKO524296:FKO524645 FUK524296:FUK524645 GEG524296:GEG524645 GOC524296:GOC524645 GXY524296:GXY524645 HHU524296:HHU524645 HRQ524296:HRQ524645 IBM524296:IBM524645 ILI524296:ILI524645 IVE524296:IVE524645 JFA524296:JFA524645 JOW524296:JOW524645 JYS524296:JYS524645 KIO524296:KIO524645 KSK524296:KSK524645 LCG524296:LCG524645 LMC524296:LMC524645 LVY524296:LVY524645 MFU524296:MFU524645 MPQ524296:MPQ524645 MZM524296:MZM524645 NJI524296:NJI524645 NTE524296:NTE524645 ODA524296:ODA524645 OMW524296:OMW524645 OWS524296:OWS524645 PGO524296:PGO524645 PQK524296:PQK524645 QAG524296:QAG524645 QKC524296:QKC524645 QTY524296:QTY524645 RDU524296:RDU524645 RNQ524296:RNQ524645 RXM524296:RXM524645 SHI524296:SHI524645 SRE524296:SRE524645 TBA524296:TBA524645 TKW524296:TKW524645 TUS524296:TUS524645 UEO524296:UEO524645 UOK524296:UOK524645 UYG524296:UYG524645 VIC524296:VIC524645 VRY524296:VRY524645 WBU524296:WBU524645 WLQ524296:WLQ524645 WVM524296:WVM524645 E589832:E590181 JA589832:JA590181 SW589832:SW590181 ACS589832:ACS590181 AMO589832:AMO590181 AWK589832:AWK590181 BGG589832:BGG590181 BQC589832:BQC590181 BZY589832:BZY590181 CJU589832:CJU590181 CTQ589832:CTQ590181 DDM589832:DDM590181 DNI589832:DNI590181 DXE589832:DXE590181 EHA589832:EHA590181 EQW589832:EQW590181 FAS589832:FAS590181 FKO589832:FKO590181 FUK589832:FUK590181 GEG589832:GEG590181 GOC589832:GOC590181 GXY589832:GXY590181 HHU589832:HHU590181 HRQ589832:HRQ590181 IBM589832:IBM590181 ILI589832:ILI590181 IVE589832:IVE590181 JFA589832:JFA590181 JOW589832:JOW590181 JYS589832:JYS590181 KIO589832:KIO590181 KSK589832:KSK590181 LCG589832:LCG590181 LMC589832:LMC590181 LVY589832:LVY590181 MFU589832:MFU590181 MPQ589832:MPQ590181 MZM589832:MZM590181 NJI589832:NJI590181 NTE589832:NTE590181 ODA589832:ODA590181 OMW589832:OMW590181 OWS589832:OWS590181 PGO589832:PGO590181 PQK589832:PQK590181 QAG589832:QAG590181 QKC589832:QKC590181 QTY589832:QTY590181 RDU589832:RDU590181 RNQ589832:RNQ590181 RXM589832:RXM590181 SHI589832:SHI590181 SRE589832:SRE590181 TBA589832:TBA590181 TKW589832:TKW590181 TUS589832:TUS590181 UEO589832:UEO590181 UOK589832:UOK590181 UYG589832:UYG590181 VIC589832:VIC590181 VRY589832:VRY590181 WBU589832:WBU590181 WLQ589832:WLQ590181 WVM589832:WVM590181 E655368:E655717 JA655368:JA655717 SW655368:SW655717 ACS655368:ACS655717 AMO655368:AMO655717 AWK655368:AWK655717 BGG655368:BGG655717 BQC655368:BQC655717 BZY655368:BZY655717 CJU655368:CJU655717 CTQ655368:CTQ655717 DDM655368:DDM655717 DNI655368:DNI655717 DXE655368:DXE655717 EHA655368:EHA655717 EQW655368:EQW655717 FAS655368:FAS655717 FKO655368:FKO655717 FUK655368:FUK655717 GEG655368:GEG655717 GOC655368:GOC655717 GXY655368:GXY655717 HHU655368:HHU655717 HRQ655368:HRQ655717 IBM655368:IBM655717 ILI655368:ILI655717 IVE655368:IVE655717 JFA655368:JFA655717 JOW655368:JOW655717 JYS655368:JYS655717 KIO655368:KIO655717 KSK655368:KSK655717 LCG655368:LCG655717 LMC655368:LMC655717 LVY655368:LVY655717 MFU655368:MFU655717 MPQ655368:MPQ655717 MZM655368:MZM655717 NJI655368:NJI655717 NTE655368:NTE655717 ODA655368:ODA655717 OMW655368:OMW655717 OWS655368:OWS655717 PGO655368:PGO655717 PQK655368:PQK655717 QAG655368:QAG655717 QKC655368:QKC655717 QTY655368:QTY655717 RDU655368:RDU655717 RNQ655368:RNQ655717 RXM655368:RXM655717 SHI655368:SHI655717 SRE655368:SRE655717 TBA655368:TBA655717 TKW655368:TKW655717 TUS655368:TUS655717 UEO655368:UEO655717 UOK655368:UOK655717 UYG655368:UYG655717 VIC655368:VIC655717 VRY655368:VRY655717 WBU655368:WBU655717 WLQ655368:WLQ655717 WVM655368:WVM655717 E720904:E721253 JA720904:JA721253 SW720904:SW721253 ACS720904:ACS721253 AMO720904:AMO721253 AWK720904:AWK721253 BGG720904:BGG721253 BQC720904:BQC721253 BZY720904:BZY721253 CJU720904:CJU721253 CTQ720904:CTQ721253 DDM720904:DDM721253 DNI720904:DNI721253 DXE720904:DXE721253 EHA720904:EHA721253 EQW720904:EQW721253 FAS720904:FAS721253 FKO720904:FKO721253 FUK720904:FUK721253 GEG720904:GEG721253 GOC720904:GOC721253 GXY720904:GXY721253 HHU720904:HHU721253 HRQ720904:HRQ721253 IBM720904:IBM721253 ILI720904:ILI721253 IVE720904:IVE721253 JFA720904:JFA721253 JOW720904:JOW721253 JYS720904:JYS721253 KIO720904:KIO721253 KSK720904:KSK721253 LCG720904:LCG721253 LMC720904:LMC721253 LVY720904:LVY721253 MFU720904:MFU721253 MPQ720904:MPQ721253 MZM720904:MZM721253 NJI720904:NJI721253 NTE720904:NTE721253 ODA720904:ODA721253 OMW720904:OMW721253 OWS720904:OWS721253 PGO720904:PGO721253 PQK720904:PQK721253 QAG720904:QAG721253 QKC720904:QKC721253 QTY720904:QTY721253 RDU720904:RDU721253 RNQ720904:RNQ721253 RXM720904:RXM721253 SHI720904:SHI721253 SRE720904:SRE721253 TBA720904:TBA721253 TKW720904:TKW721253 TUS720904:TUS721253 UEO720904:UEO721253 UOK720904:UOK721253 UYG720904:UYG721253 VIC720904:VIC721253 VRY720904:VRY721253 WBU720904:WBU721253 WLQ720904:WLQ721253 WVM720904:WVM721253 E786440:E786789 JA786440:JA786789 SW786440:SW786789 ACS786440:ACS786789 AMO786440:AMO786789 AWK786440:AWK786789 BGG786440:BGG786789 BQC786440:BQC786789 BZY786440:BZY786789 CJU786440:CJU786789 CTQ786440:CTQ786789 DDM786440:DDM786789 DNI786440:DNI786789 DXE786440:DXE786789 EHA786440:EHA786789 EQW786440:EQW786789 FAS786440:FAS786789 FKO786440:FKO786789 FUK786440:FUK786789 GEG786440:GEG786789 GOC786440:GOC786789 GXY786440:GXY786789 HHU786440:HHU786789 HRQ786440:HRQ786789 IBM786440:IBM786789 ILI786440:ILI786789 IVE786440:IVE786789 JFA786440:JFA786789 JOW786440:JOW786789 JYS786440:JYS786789 KIO786440:KIO786789 KSK786440:KSK786789 LCG786440:LCG786789 LMC786440:LMC786789 LVY786440:LVY786789 MFU786440:MFU786789 MPQ786440:MPQ786789 MZM786440:MZM786789 NJI786440:NJI786789 NTE786440:NTE786789 ODA786440:ODA786789 OMW786440:OMW786789 OWS786440:OWS786789 PGO786440:PGO786789 PQK786440:PQK786789 QAG786440:QAG786789 QKC786440:QKC786789 QTY786440:QTY786789 RDU786440:RDU786789 RNQ786440:RNQ786789 RXM786440:RXM786789 SHI786440:SHI786789 SRE786440:SRE786789 TBA786440:TBA786789 TKW786440:TKW786789 TUS786440:TUS786789 UEO786440:UEO786789 UOK786440:UOK786789 UYG786440:UYG786789 VIC786440:VIC786789 VRY786440:VRY786789 WBU786440:WBU786789 WLQ786440:WLQ786789 WVM786440:WVM786789 E851976:E852325 JA851976:JA852325 SW851976:SW852325 ACS851976:ACS852325 AMO851976:AMO852325 AWK851976:AWK852325 BGG851976:BGG852325 BQC851976:BQC852325 BZY851976:BZY852325 CJU851976:CJU852325 CTQ851976:CTQ852325 DDM851976:DDM852325 DNI851976:DNI852325 DXE851976:DXE852325 EHA851976:EHA852325 EQW851976:EQW852325 FAS851976:FAS852325 FKO851976:FKO852325 FUK851976:FUK852325 GEG851976:GEG852325 GOC851976:GOC852325 GXY851976:GXY852325 HHU851976:HHU852325 HRQ851976:HRQ852325 IBM851976:IBM852325 ILI851976:ILI852325 IVE851976:IVE852325 JFA851976:JFA852325 JOW851976:JOW852325 JYS851976:JYS852325 KIO851976:KIO852325 KSK851976:KSK852325 LCG851976:LCG852325 LMC851976:LMC852325 LVY851976:LVY852325 MFU851976:MFU852325 MPQ851976:MPQ852325 MZM851976:MZM852325 NJI851976:NJI852325 NTE851976:NTE852325 ODA851976:ODA852325 OMW851976:OMW852325 OWS851976:OWS852325 PGO851976:PGO852325 PQK851976:PQK852325 QAG851976:QAG852325 QKC851976:QKC852325 QTY851976:QTY852325 RDU851976:RDU852325 RNQ851976:RNQ852325 RXM851976:RXM852325 SHI851976:SHI852325 SRE851976:SRE852325 TBA851976:TBA852325 TKW851976:TKW852325 TUS851976:TUS852325 UEO851976:UEO852325 UOK851976:UOK852325 UYG851976:UYG852325 VIC851976:VIC852325 VRY851976:VRY852325 WBU851976:WBU852325 WLQ851976:WLQ852325 WVM851976:WVM852325 E917512:E917861 JA917512:JA917861 SW917512:SW917861 ACS917512:ACS917861 AMO917512:AMO917861 AWK917512:AWK917861 BGG917512:BGG917861 BQC917512:BQC917861 BZY917512:BZY917861 CJU917512:CJU917861 CTQ917512:CTQ917861 DDM917512:DDM917861 DNI917512:DNI917861 DXE917512:DXE917861 EHA917512:EHA917861 EQW917512:EQW917861 FAS917512:FAS917861 FKO917512:FKO917861 FUK917512:FUK917861 GEG917512:GEG917861 GOC917512:GOC917861 GXY917512:GXY917861 HHU917512:HHU917861 HRQ917512:HRQ917861 IBM917512:IBM917861 ILI917512:ILI917861 IVE917512:IVE917861 JFA917512:JFA917861 JOW917512:JOW917861 JYS917512:JYS917861 KIO917512:KIO917861 KSK917512:KSK917861 LCG917512:LCG917861 LMC917512:LMC917861 LVY917512:LVY917861 MFU917512:MFU917861 MPQ917512:MPQ917861 MZM917512:MZM917861 NJI917512:NJI917861 NTE917512:NTE917861 ODA917512:ODA917861 OMW917512:OMW917861 OWS917512:OWS917861 PGO917512:PGO917861 PQK917512:PQK917861 QAG917512:QAG917861 QKC917512:QKC917861 QTY917512:QTY917861 RDU917512:RDU917861 RNQ917512:RNQ917861 RXM917512:RXM917861 SHI917512:SHI917861 SRE917512:SRE917861 TBA917512:TBA917861 TKW917512:TKW917861 TUS917512:TUS917861 UEO917512:UEO917861 UOK917512:UOK917861 UYG917512:UYG917861 VIC917512:VIC917861 VRY917512:VRY917861 WBU917512:WBU917861 WLQ917512:WLQ917861 WVM917512:WVM917861 E983048:E983397 JA983048:JA983397 SW983048:SW983397 ACS983048:ACS983397 AMO983048:AMO983397 AWK983048:AWK983397 BGG983048:BGG983397 BQC983048:BQC983397 BZY983048:BZY983397 CJU983048:CJU983397 CTQ983048:CTQ983397 DDM983048:DDM983397 DNI983048:DNI983397 DXE983048:DXE983397 EHA983048:EHA983397 EQW983048:EQW983397 FAS983048:FAS983397 FKO983048:FKO983397 FUK983048:FUK983397 GEG983048:GEG983397 GOC983048:GOC983397 GXY983048:GXY983397 HHU983048:HHU983397 HRQ983048:HRQ983397 IBM983048:IBM983397 ILI983048:ILI983397 IVE983048:IVE983397 JFA983048:JFA983397 JOW983048:JOW983397 JYS983048:JYS983397 KIO983048:KIO983397 KSK983048:KSK983397 LCG983048:LCG983397 LMC983048:LMC983397 LVY983048:LVY983397 MFU983048:MFU983397 MPQ983048:MPQ983397 MZM983048:MZM983397 NJI983048:NJI983397 NTE983048:NTE983397 ODA983048:ODA983397 OMW983048:OMW983397 OWS983048:OWS983397 PGO983048:PGO983397 PQK983048:PQK983397 QAG983048:QAG983397 QKC983048:QKC983397 QTY983048:QTY983397 RDU983048:RDU983397 RNQ983048:RNQ983397 RXM983048:RXM983397 SHI983048:SHI983397 SRE983048:SRE983397 TBA983048:TBA983397 TKW983048:TKW983397 TUS983048:TUS983397 UEO983048:UEO983397 UOK983048:UOK983397 UYG983048:UYG983397 VIC983048:VIC983397 VRY983048:VRY983397 WBU983048:WBU983397 WLQ983048:WLQ983397 WVM983048:WVM98339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5"/>
  <sheetViews>
    <sheetView workbookViewId="0">
      <selection sqref="A1:M16"/>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1.375" style="24" bestFit="1" customWidth="1"/>
    <col min="9" max="9" width="10.25"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1.375" style="24" bestFit="1" customWidth="1"/>
    <col min="265" max="265" width="10.25"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1.375" style="24" bestFit="1" customWidth="1"/>
    <col min="521" max="521" width="10.25"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1.375" style="24" bestFit="1" customWidth="1"/>
    <col min="777" max="777" width="10.25"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1.375" style="24" bestFit="1" customWidth="1"/>
    <col min="1033" max="1033" width="10.25"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1.375" style="24" bestFit="1" customWidth="1"/>
    <col min="1289" max="1289" width="10.25"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1.375" style="24" bestFit="1" customWidth="1"/>
    <col min="1545" max="1545" width="10.25"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1.375" style="24" bestFit="1" customWidth="1"/>
    <col min="1801" max="1801" width="10.25"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1.375" style="24" bestFit="1" customWidth="1"/>
    <col min="2057" max="2057" width="10.25"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1.375" style="24" bestFit="1" customWidth="1"/>
    <col min="2313" max="2313" width="10.25"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1.375" style="24" bestFit="1" customWidth="1"/>
    <col min="2569" max="2569" width="10.25"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1.375" style="24" bestFit="1" customWidth="1"/>
    <col min="2825" max="2825" width="10.25"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1.375" style="24" bestFit="1" customWidth="1"/>
    <col min="3081" max="3081" width="10.25"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1.375" style="24" bestFit="1" customWidth="1"/>
    <col min="3337" max="3337" width="10.25"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1.375" style="24" bestFit="1" customWidth="1"/>
    <col min="3593" max="3593" width="10.25"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1.375" style="24" bestFit="1" customWidth="1"/>
    <col min="3849" max="3849" width="10.25"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1.375" style="24" bestFit="1" customWidth="1"/>
    <col min="4105" max="4105" width="10.25"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1.375" style="24" bestFit="1" customWidth="1"/>
    <col min="4361" max="4361" width="10.25"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1.375" style="24" bestFit="1" customWidth="1"/>
    <col min="4617" max="4617" width="10.25"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1.375" style="24" bestFit="1" customWidth="1"/>
    <col min="4873" max="4873" width="10.25"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1.375" style="24" bestFit="1" customWidth="1"/>
    <col min="5129" max="5129" width="10.25"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1.375" style="24" bestFit="1" customWidth="1"/>
    <col min="5385" max="5385" width="10.25"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1.375" style="24" bestFit="1" customWidth="1"/>
    <col min="5641" max="5641" width="10.25"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1.375" style="24" bestFit="1" customWidth="1"/>
    <col min="5897" max="5897" width="10.25"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1.375" style="24" bestFit="1" customWidth="1"/>
    <col min="6153" max="6153" width="10.25"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1.375" style="24" bestFit="1" customWidth="1"/>
    <col min="6409" max="6409" width="10.25"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1.375" style="24" bestFit="1" customWidth="1"/>
    <col min="6665" max="6665" width="10.25"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1.375" style="24" bestFit="1" customWidth="1"/>
    <col min="6921" max="6921" width="10.25"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1.375" style="24" bestFit="1" customWidth="1"/>
    <col min="7177" max="7177" width="10.25"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1.375" style="24" bestFit="1" customWidth="1"/>
    <col min="7433" max="7433" width="10.25"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1.375" style="24" bestFit="1" customWidth="1"/>
    <col min="7689" max="7689" width="10.25"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1.375" style="24" bestFit="1" customWidth="1"/>
    <col min="7945" max="7945" width="10.25"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1.375" style="24" bestFit="1" customWidth="1"/>
    <col min="8201" max="8201" width="10.25"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1.375" style="24" bestFit="1" customWidth="1"/>
    <col min="8457" max="8457" width="10.25"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1.375" style="24" bestFit="1" customWidth="1"/>
    <col min="8713" max="8713" width="10.25"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1.375" style="24" bestFit="1" customWidth="1"/>
    <col min="8969" max="8969" width="10.25"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1.375" style="24" bestFit="1" customWidth="1"/>
    <col min="9225" max="9225" width="10.25"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1.375" style="24" bestFit="1" customWidth="1"/>
    <col min="9481" max="9481" width="10.25"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1.375" style="24" bestFit="1" customWidth="1"/>
    <col min="9737" max="9737" width="10.25"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1.375" style="24" bestFit="1" customWidth="1"/>
    <col min="9993" max="9993" width="10.25"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1.375" style="24" bestFit="1" customWidth="1"/>
    <col min="10249" max="10249" width="10.25"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1.375" style="24" bestFit="1" customWidth="1"/>
    <col min="10505" max="10505" width="10.25"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1.375" style="24" bestFit="1" customWidth="1"/>
    <col min="10761" max="10761" width="10.25"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1.375" style="24" bestFit="1" customWidth="1"/>
    <col min="11017" max="11017" width="10.25"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1.375" style="24" bestFit="1" customWidth="1"/>
    <col min="11273" max="11273" width="10.25"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1.375" style="24" bestFit="1" customWidth="1"/>
    <col min="11529" max="11529" width="10.25"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1.375" style="24" bestFit="1" customWidth="1"/>
    <col min="11785" max="11785" width="10.25"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1.375" style="24" bestFit="1" customWidth="1"/>
    <col min="12041" max="12041" width="10.25"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1.375" style="24" bestFit="1" customWidth="1"/>
    <col min="12297" max="12297" width="10.25"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1.375" style="24" bestFit="1" customWidth="1"/>
    <col min="12553" max="12553" width="10.25"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1.375" style="24" bestFit="1" customWidth="1"/>
    <col min="12809" max="12809" width="10.25"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1.375" style="24" bestFit="1" customWidth="1"/>
    <col min="13065" max="13065" width="10.25"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1.375" style="24" bestFit="1" customWidth="1"/>
    <col min="13321" max="13321" width="10.25"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1.375" style="24" bestFit="1" customWidth="1"/>
    <col min="13577" max="13577" width="10.25"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1.375" style="24" bestFit="1" customWidth="1"/>
    <col min="13833" max="13833" width="10.25"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1.375" style="24" bestFit="1" customWidth="1"/>
    <col min="14089" max="14089" width="10.25"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1.375" style="24" bestFit="1" customWidth="1"/>
    <col min="14345" max="14345" width="10.25"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1.375" style="24" bestFit="1" customWidth="1"/>
    <col min="14601" max="14601" width="10.25"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1.375" style="24" bestFit="1" customWidth="1"/>
    <col min="14857" max="14857" width="10.25"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1.375" style="24" bestFit="1" customWidth="1"/>
    <col min="15113" max="15113" width="10.25"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1.375" style="24" bestFit="1" customWidth="1"/>
    <col min="15369" max="15369" width="10.25"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1.375" style="24" bestFit="1" customWidth="1"/>
    <col min="15625" max="15625" width="10.25"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1.375" style="24" bestFit="1" customWidth="1"/>
    <col min="15881" max="15881" width="10.25"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1.375" style="24" bestFit="1" customWidth="1"/>
    <col min="16137" max="16137" width="10.25" style="24" bestFit="1" customWidth="1"/>
    <col min="16138" max="16384" width="9" style="24"/>
  </cols>
  <sheetData>
    <row r="1" spans="1:10">
      <c r="A1" s="24" t="s">
        <v>0</v>
      </c>
      <c r="B1" s="75" t="str">
        <f>[23]合計!C3</f>
        <v>和歌山県</v>
      </c>
      <c r="C1" s="65"/>
      <c r="D1" s="65"/>
      <c r="E1" s="65"/>
      <c r="F1" s="65"/>
      <c r="G1" s="65"/>
      <c r="I1" s="24" t="s">
        <v>101</v>
      </c>
    </row>
    <row r="2" spans="1:10" ht="49.5" customHeight="1">
      <c r="B2" s="76"/>
      <c r="C2" s="65"/>
      <c r="D2" s="65"/>
      <c r="E2" s="857" t="s">
        <v>102</v>
      </c>
      <c r="F2" s="856"/>
      <c r="G2" s="856"/>
      <c r="H2" s="142">
        <f>SUMIF(G6:G356,"PPS",H6:H356)</f>
        <v>0</v>
      </c>
    </row>
    <row r="3" spans="1:10" s="65" customFormat="1" ht="16.5" customHeight="1">
      <c r="B3" s="35"/>
      <c r="E3" s="108"/>
      <c r="F3" s="108"/>
      <c r="G3" s="108"/>
      <c r="H3" s="146"/>
    </row>
    <row r="4" spans="1:10" ht="54">
      <c r="A4" s="40" t="s">
        <v>103</v>
      </c>
      <c r="B4" s="41" t="s">
        <v>76</v>
      </c>
      <c r="C4" s="41" t="s">
        <v>77</v>
      </c>
      <c r="D4" s="41" t="s">
        <v>80</v>
      </c>
      <c r="E4" s="41" t="s">
        <v>81</v>
      </c>
      <c r="F4" s="41" t="s">
        <v>78</v>
      </c>
      <c r="G4" s="42" t="s">
        <v>79</v>
      </c>
      <c r="H4" s="44" t="s">
        <v>104</v>
      </c>
      <c r="I4" s="109" t="s">
        <v>105</v>
      </c>
      <c r="J4" s="110" t="s">
        <v>106</v>
      </c>
    </row>
    <row r="5" spans="1:10" s="148" customFormat="1" ht="37.5" customHeight="1" thickBot="1">
      <c r="B5" s="149" t="s">
        <v>88</v>
      </c>
      <c r="C5" s="149"/>
      <c r="D5" s="149"/>
      <c r="E5" s="149"/>
      <c r="F5" s="149"/>
      <c r="G5" s="149"/>
      <c r="H5" s="170">
        <f>SUM(H6:H65)</f>
        <v>0</v>
      </c>
      <c r="I5" s="170">
        <f>SUM(I6:I65)</f>
        <v>0</v>
      </c>
      <c r="J5" s="149" t="e">
        <f>H5/I5</f>
        <v>#DIV/0!</v>
      </c>
    </row>
    <row r="6" spans="1:10" ht="30.75" customHeight="1" thickTop="1">
      <c r="A6" s="24">
        <v>1</v>
      </c>
      <c r="B6" s="62" t="s">
        <v>201</v>
      </c>
      <c r="C6" s="62"/>
      <c r="D6" s="62"/>
      <c r="E6" s="112"/>
      <c r="F6" s="62"/>
      <c r="G6" s="66"/>
      <c r="H6" s="142"/>
      <c r="I6" s="142"/>
      <c r="J6" s="41" t="e">
        <f t="shared" ref="J6:J65" si="0">H6/I6</f>
        <v>#DIV/0!</v>
      </c>
    </row>
    <row r="7" spans="1:10">
      <c r="A7" s="24">
        <v>2</v>
      </c>
      <c r="B7" s="62"/>
      <c r="C7" s="62"/>
      <c r="D7" s="62"/>
      <c r="E7" s="112"/>
      <c r="F7" s="62"/>
      <c r="G7" s="66"/>
      <c r="H7" s="142"/>
      <c r="I7" s="142"/>
      <c r="J7" s="41" t="e">
        <f t="shared" si="0"/>
        <v>#DIV/0!</v>
      </c>
    </row>
    <row r="8" spans="1:10">
      <c r="A8" s="24">
        <v>3</v>
      </c>
      <c r="B8" s="62"/>
      <c r="C8" s="62"/>
      <c r="D8" s="62"/>
      <c r="E8" s="112"/>
      <c r="F8" s="62"/>
      <c r="G8" s="66"/>
      <c r="H8" s="142"/>
      <c r="I8" s="142"/>
      <c r="J8" s="41" t="e">
        <f t="shared" si="0"/>
        <v>#DIV/0!</v>
      </c>
    </row>
    <row r="9" spans="1:10">
      <c r="A9" s="24">
        <v>4</v>
      </c>
      <c r="B9" s="41"/>
      <c r="C9" s="41"/>
      <c r="D9" s="41"/>
      <c r="E9" s="41"/>
      <c r="F9" s="41"/>
      <c r="G9" s="70"/>
      <c r="H9" s="41"/>
      <c r="I9" s="41"/>
      <c r="J9" s="41" t="e">
        <f t="shared" si="0"/>
        <v>#DIV/0!</v>
      </c>
    </row>
    <row r="10" spans="1:10">
      <c r="A10" s="24">
        <v>5</v>
      </c>
      <c r="B10" s="41"/>
      <c r="C10" s="41"/>
      <c r="D10" s="41"/>
      <c r="E10" s="41"/>
      <c r="F10" s="41"/>
      <c r="G10" s="70"/>
      <c r="H10" s="41"/>
      <c r="I10" s="41"/>
      <c r="J10" s="41" t="e">
        <f t="shared" si="0"/>
        <v>#DIV/0!</v>
      </c>
    </row>
    <row r="11" spans="1:10" s="65" customFormat="1">
      <c r="A11" s="65">
        <v>6</v>
      </c>
      <c r="B11" s="43"/>
      <c r="C11" s="43"/>
      <c r="D11" s="43"/>
      <c r="E11" s="43"/>
      <c r="F11" s="43"/>
      <c r="G11" s="70"/>
      <c r="H11" s="43"/>
      <c r="I11" s="43"/>
      <c r="J11" s="41" t="e">
        <f t="shared" si="0"/>
        <v>#DIV/0!</v>
      </c>
    </row>
    <row r="12" spans="1:10" s="65" customFormat="1">
      <c r="A12" s="65">
        <v>7</v>
      </c>
      <c r="B12" s="43"/>
      <c r="C12" s="43"/>
      <c r="D12" s="43"/>
      <c r="E12" s="43"/>
      <c r="F12" s="43"/>
      <c r="G12" s="70"/>
      <c r="H12" s="43"/>
      <c r="I12" s="43"/>
      <c r="J12" s="41" t="e">
        <f t="shared" si="0"/>
        <v>#DIV/0!</v>
      </c>
    </row>
    <row r="13" spans="1:10">
      <c r="A13" s="24">
        <v>8</v>
      </c>
      <c r="B13" s="41"/>
      <c r="C13" s="41"/>
      <c r="D13" s="41"/>
      <c r="E13" s="41"/>
      <c r="F13" s="41"/>
      <c r="G13" s="70"/>
      <c r="H13" s="41"/>
      <c r="I13" s="41"/>
      <c r="J13" s="41" t="e">
        <f t="shared" si="0"/>
        <v>#DIV/0!</v>
      </c>
    </row>
    <row r="14" spans="1:10">
      <c r="A14" s="24">
        <v>9</v>
      </c>
      <c r="B14" s="41"/>
      <c r="C14" s="41"/>
      <c r="D14" s="41"/>
      <c r="E14" s="41"/>
      <c r="F14" s="41"/>
      <c r="G14" s="70"/>
      <c r="H14" s="41"/>
      <c r="I14" s="41"/>
      <c r="J14" s="41" t="e">
        <f t="shared" si="0"/>
        <v>#DIV/0!</v>
      </c>
    </row>
    <row r="15" spans="1:10">
      <c r="A15" s="24">
        <v>10</v>
      </c>
      <c r="B15" s="41"/>
      <c r="C15" s="41"/>
      <c r="D15" s="41"/>
      <c r="E15" s="41"/>
      <c r="F15" s="41"/>
      <c r="G15" s="70"/>
      <c r="H15" s="41"/>
      <c r="I15" s="41"/>
      <c r="J15" s="41" t="e">
        <f t="shared" si="0"/>
        <v>#DIV/0!</v>
      </c>
    </row>
    <row r="16" spans="1:10">
      <c r="A16" s="65">
        <v>11</v>
      </c>
      <c r="B16" s="41"/>
      <c r="C16" s="41"/>
      <c r="D16" s="41"/>
      <c r="E16" s="41"/>
      <c r="F16" s="41"/>
      <c r="G16" s="70"/>
      <c r="H16" s="41"/>
      <c r="I16" s="41"/>
      <c r="J16" s="41" t="e">
        <f t="shared" si="0"/>
        <v>#DIV/0!</v>
      </c>
    </row>
    <row r="17" spans="1:10">
      <c r="A17" s="65">
        <v>12</v>
      </c>
      <c r="B17" s="41"/>
      <c r="C17" s="41"/>
      <c r="D17" s="41"/>
      <c r="E17" s="41"/>
      <c r="F17" s="41"/>
      <c r="G17" s="70"/>
      <c r="H17" s="41"/>
      <c r="I17" s="41"/>
      <c r="J17" s="41" t="e">
        <f t="shared" si="0"/>
        <v>#DIV/0!</v>
      </c>
    </row>
    <row r="18" spans="1:10">
      <c r="A18" s="24">
        <v>13</v>
      </c>
      <c r="B18" s="41"/>
      <c r="C18" s="41"/>
      <c r="D18" s="41"/>
      <c r="E18" s="41"/>
      <c r="F18" s="41"/>
      <c r="G18" s="70"/>
      <c r="H18" s="41"/>
      <c r="I18" s="41"/>
      <c r="J18" s="41" t="e">
        <f t="shared" si="0"/>
        <v>#DIV/0!</v>
      </c>
    </row>
    <row r="19" spans="1:10">
      <c r="A19" s="24">
        <v>14</v>
      </c>
      <c r="B19" s="41"/>
      <c r="C19" s="41"/>
      <c r="D19" s="41"/>
      <c r="E19" s="41"/>
      <c r="F19" s="41"/>
      <c r="G19" s="70"/>
      <c r="H19" s="41"/>
      <c r="I19" s="41"/>
      <c r="J19" s="41" t="e">
        <f t="shared" si="0"/>
        <v>#DIV/0!</v>
      </c>
    </row>
    <row r="20" spans="1:10">
      <c r="A20" s="24">
        <v>15</v>
      </c>
      <c r="B20" s="41"/>
      <c r="C20" s="41"/>
      <c r="D20" s="41"/>
      <c r="E20" s="41"/>
      <c r="F20" s="41"/>
      <c r="G20" s="70"/>
      <c r="H20" s="41"/>
      <c r="I20" s="41"/>
      <c r="J20" s="41" t="e">
        <f t="shared" si="0"/>
        <v>#DIV/0!</v>
      </c>
    </row>
    <row r="21" spans="1:10">
      <c r="A21" s="65">
        <v>16</v>
      </c>
      <c r="B21" s="41"/>
      <c r="C21" s="41"/>
      <c r="D21" s="41"/>
      <c r="E21" s="41"/>
      <c r="F21" s="41"/>
      <c r="G21" s="70"/>
      <c r="H21" s="41"/>
      <c r="I21" s="41"/>
      <c r="J21" s="41" t="e">
        <f t="shared" si="0"/>
        <v>#DIV/0!</v>
      </c>
    </row>
    <row r="22" spans="1:10">
      <c r="A22" s="65">
        <v>17</v>
      </c>
      <c r="B22" s="41"/>
      <c r="C22" s="41"/>
      <c r="D22" s="41"/>
      <c r="E22" s="41"/>
      <c r="F22" s="41"/>
      <c r="G22" s="70"/>
      <c r="H22" s="41"/>
      <c r="I22" s="41"/>
      <c r="J22" s="41" t="e">
        <f t="shared" si="0"/>
        <v>#DIV/0!</v>
      </c>
    </row>
    <row r="23" spans="1:10">
      <c r="A23" s="24">
        <v>18</v>
      </c>
      <c r="B23" s="41"/>
      <c r="C23" s="41"/>
      <c r="D23" s="41"/>
      <c r="E23" s="41"/>
      <c r="F23" s="41"/>
      <c r="G23" s="70"/>
      <c r="H23" s="41"/>
      <c r="I23" s="41"/>
      <c r="J23" s="41" t="e">
        <f t="shared" si="0"/>
        <v>#DIV/0!</v>
      </c>
    </row>
    <row r="24" spans="1:10">
      <c r="A24" s="24">
        <v>19</v>
      </c>
      <c r="B24" s="41"/>
      <c r="C24" s="41"/>
      <c r="D24" s="41"/>
      <c r="E24" s="41"/>
      <c r="F24" s="41"/>
      <c r="G24" s="70"/>
      <c r="H24" s="41"/>
      <c r="I24" s="41"/>
      <c r="J24" s="41" t="e">
        <f t="shared" si="0"/>
        <v>#DIV/0!</v>
      </c>
    </row>
    <row r="25" spans="1:10">
      <c r="A25" s="24">
        <v>20</v>
      </c>
      <c r="B25" s="41"/>
      <c r="C25" s="41"/>
      <c r="D25" s="41"/>
      <c r="E25" s="41"/>
      <c r="F25" s="41"/>
      <c r="G25" s="70"/>
      <c r="H25" s="41"/>
      <c r="I25" s="41"/>
      <c r="J25" s="41" t="e">
        <f t="shared" si="0"/>
        <v>#DIV/0!</v>
      </c>
    </row>
    <row r="26" spans="1:10">
      <c r="A26" s="65">
        <v>21</v>
      </c>
      <c r="B26" s="41"/>
      <c r="C26" s="41"/>
      <c r="D26" s="41"/>
      <c r="E26" s="41"/>
      <c r="F26" s="41"/>
      <c r="G26" s="70"/>
      <c r="H26" s="41"/>
      <c r="I26" s="41"/>
      <c r="J26" s="41" t="e">
        <f t="shared" si="0"/>
        <v>#DIV/0!</v>
      </c>
    </row>
    <row r="27" spans="1:10">
      <c r="A27" s="65">
        <v>22</v>
      </c>
      <c r="B27" s="41"/>
      <c r="C27" s="41"/>
      <c r="D27" s="41"/>
      <c r="E27" s="41"/>
      <c r="F27" s="41"/>
      <c r="G27" s="70"/>
      <c r="H27" s="41"/>
      <c r="I27" s="41"/>
      <c r="J27" s="41" t="e">
        <f t="shared" si="0"/>
        <v>#DIV/0!</v>
      </c>
    </row>
    <row r="28" spans="1:10">
      <c r="A28" s="24">
        <v>23</v>
      </c>
      <c r="B28" s="41"/>
      <c r="C28" s="41"/>
      <c r="D28" s="41"/>
      <c r="E28" s="41"/>
      <c r="F28" s="41"/>
      <c r="G28" s="70"/>
      <c r="H28" s="41"/>
      <c r="I28" s="41"/>
      <c r="J28" s="41" t="e">
        <f t="shared" si="0"/>
        <v>#DIV/0!</v>
      </c>
    </row>
    <row r="29" spans="1:10">
      <c r="A29" s="24">
        <v>24</v>
      </c>
      <c r="B29" s="41"/>
      <c r="C29" s="41"/>
      <c r="D29" s="41"/>
      <c r="E29" s="41"/>
      <c r="F29" s="41"/>
      <c r="G29" s="70"/>
      <c r="H29" s="41"/>
      <c r="I29" s="41"/>
      <c r="J29" s="41" t="e">
        <f t="shared" si="0"/>
        <v>#DIV/0!</v>
      </c>
    </row>
    <row r="30" spans="1:10">
      <c r="A30" s="24">
        <v>25</v>
      </c>
      <c r="B30" s="41"/>
      <c r="C30" s="41"/>
      <c r="D30" s="41"/>
      <c r="E30" s="41"/>
      <c r="F30" s="41"/>
      <c r="G30" s="70"/>
      <c r="H30" s="41"/>
      <c r="I30" s="41"/>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65">
        <v>54</v>
      </c>
      <c r="B59" s="41"/>
      <c r="C59" s="41"/>
      <c r="D59" s="41"/>
      <c r="E59" s="41"/>
      <c r="F59" s="41"/>
      <c r="G59" s="70"/>
      <c r="H59" s="41"/>
      <c r="I59" s="41"/>
      <c r="J59" s="41" t="e">
        <f t="shared" si="0"/>
        <v>#DIV/0!</v>
      </c>
    </row>
    <row r="60" spans="1:10">
      <c r="A60" s="65">
        <v>55</v>
      </c>
      <c r="B60" s="41"/>
      <c r="C60" s="41"/>
      <c r="D60" s="41"/>
      <c r="E60" s="41"/>
      <c r="F60" s="41"/>
      <c r="G60" s="70"/>
      <c r="H60" s="41"/>
      <c r="I60" s="41"/>
      <c r="J60" s="41" t="e">
        <f t="shared" si="0"/>
        <v>#DIV/0!</v>
      </c>
    </row>
    <row r="61" spans="1:10">
      <c r="A61" s="24">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65">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65">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5"/>
  <sheetViews>
    <sheetView workbookViewId="0">
      <selection activeCell="I14" sqref="I14"/>
    </sheetView>
  </sheetViews>
  <sheetFormatPr defaultColWidth="9" defaultRowHeight="13.5"/>
  <cols>
    <col min="1" max="1" width="9" style="24"/>
    <col min="2" max="2" width="20" style="24" customWidth="1"/>
    <col min="3" max="4" width="9" style="24"/>
    <col min="5" max="5" width="13" style="24" bestFit="1" customWidth="1"/>
    <col min="6" max="6" width="9" style="24"/>
    <col min="7" max="7" width="13.125" style="24" bestFit="1" customWidth="1"/>
    <col min="8" max="8" width="12.125" style="24" bestFit="1" customWidth="1"/>
    <col min="9" max="9" width="11" style="24" bestFit="1" customWidth="1"/>
    <col min="10" max="257" width="9" style="24"/>
    <col min="258" max="258" width="20" style="24" customWidth="1"/>
    <col min="259" max="260" width="9" style="24"/>
    <col min="261" max="261" width="13" style="24" bestFit="1" customWidth="1"/>
    <col min="262" max="262" width="9" style="24"/>
    <col min="263" max="263" width="13.125" style="24" bestFit="1" customWidth="1"/>
    <col min="264" max="264" width="12.125" style="24" bestFit="1" customWidth="1"/>
    <col min="265" max="265" width="11" style="24" bestFit="1" customWidth="1"/>
    <col min="266" max="513" width="9" style="24"/>
    <col min="514" max="514" width="20" style="24" customWidth="1"/>
    <col min="515" max="516" width="9" style="24"/>
    <col min="517" max="517" width="13" style="24" bestFit="1" customWidth="1"/>
    <col min="518" max="518" width="9" style="24"/>
    <col min="519" max="519" width="13.125" style="24" bestFit="1" customWidth="1"/>
    <col min="520" max="520" width="12.125" style="24" bestFit="1" customWidth="1"/>
    <col min="521" max="521" width="11" style="24" bestFit="1" customWidth="1"/>
    <col min="522" max="769" width="9" style="24"/>
    <col min="770" max="770" width="20" style="24" customWidth="1"/>
    <col min="771" max="772" width="9" style="24"/>
    <col min="773" max="773" width="13" style="24" bestFit="1" customWidth="1"/>
    <col min="774" max="774" width="9" style="24"/>
    <col min="775" max="775" width="13.125" style="24" bestFit="1" customWidth="1"/>
    <col min="776" max="776" width="12.125" style="24" bestFit="1" customWidth="1"/>
    <col min="777" max="777" width="11" style="24" bestFit="1" customWidth="1"/>
    <col min="778" max="1025" width="9" style="24"/>
    <col min="1026" max="1026" width="20" style="24" customWidth="1"/>
    <col min="1027" max="1028" width="9" style="24"/>
    <col min="1029" max="1029" width="13" style="24" bestFit="1" customWidth="1"/>
    <col min="1030" max="1030" width="9" style="24"/>
    <col min="1031" max="1031" width="13.125" style="24" bestFit="1" customWidth="1"/>
    <col min="1032" max="1032" width="12.125" style="24" bestFit="1" customWidth="1"/>
    <col min="1033" max="1033" width="11" style="24" bestFit="1" customWidth="1"/>
    <col min="1034" max="1281" width="9" style="24"/>
    <col min="1282" max="1282" width="20" style="24" customWidth="1"/>
    <col min="1283" max="1284" width="9" style="24"/>
    <col min="1285" max="1285" width="13" style="24" bestFit="1" customWidth="1"/>
    <col min="1286" max="1286" width="9" style="24"/>
    <col min="1287" max="1287" width="13.125" style="24" bestFit="1" customWidth="1"/>
    <col min="1288" max="1288" width="12.125" style="24" bestFit="1" customWidth="1"/>
    <col min="1289" max="1289" width="11" style="24" bestFit="1" customWidth="1"/>
    <col min="1290" max="1537" width="9" style="24"/>
    <col min="1538" max="1538" width="20" style="24" customWidth="1"/>
    <col min="1539" max="1540" width="9" style="24"/>
    <col min="1541" max="1541" width="13" style="24" bestFit="1" customWidth="1"/>
    <col min="1542" max="1542" width="9" style="24"/>
    <col min="1543" max="1543" width="13.125" style="24" bestFit="1" customWidth="1"/>
    <col min="1544" max="1544" width="12.125" style="24" bestFit="1" customWidth="1"/>
    <col min="1545" max="1545" width="11" style="24" bestFit="1" customWidth="1"/>
    <col min="1546" max="1793" width="9" style="24"/>
    <col min="1794" max="1794" width="20" style="24" customWidth="1"/>
    <col min="1795" max="1796" width="9" style="24"/>
    <col min="1797" max="1797" width="13" style="24" bestFit="1" customWidth="1"/>
    <col min="1798" max="1798" width="9" style="24"/>
    <col min="1799" max="1799" width="13.125" style="24" bestFit="1" customWidth="1"/>
    <col min="1800" max="1800" width="12.125" style="24" bestFit="1" customWidth="1"/>
    <col min="1801" max="1801" width="11" style="24" bestFit="1" customWidth="1"/>
    <col min="1802" max="2049" width="9" style="24"/>
    <col min="2050" max="2050" width="20" style="24" customWidth="1"/>
    <col min="2051" max="2052" width="9" style="24"/>
    <col min="2053" max="2053" width="13" style="24" bestFit="1" customWidth="1"/>
    <col min="2054" max="2054" width="9" style="24"/>
    <col min="2055" max="2055" width="13.125" style="24" bestFit="1" customWidth="1"/>
    <col min="2056" max="2056" width="12.125" style="24" bestFit="1" customWidth="1"/>
    <col min="2057" max="2057" width="11" style="24" bestFit="1" customWidth="1"/>
    <col min="2058" max="2305" width="9" style="24"/>
    <col min="2306" max="2306" width="20" style="24" customWidth="1"/>
    <col min="2307" max="2308" width="9" style="24"/>
    <col min="2309" max="2309" width="13" style="24" bestFit="1" customWidth="1"/>
    <col min="2310" max="2310" width="9" style="24"/>
    <col min="2311" max="2311" width="13.125" style="24" bestFit="1" customWidth="1"/>
    <col min="2312" max="2312" width="12.125" style="24" bestFit="1" customWidth="1"/>
    <col min="2313" max="2313" width="11" style="24" bestFit="1" customWidth="1"/>
    <col min="2314" max="2561" width="9" style="24"/>
    <col min="2562" max="2562" width="20" style="24" customWidth="1"/>
    <col min="2563" max="2564" width="9" style="24"/>
    <col min="2565" max="2565" width="13" style="24" bestFit="1" customWidth="1"/>
    <col min="2566" max="2566" width="9" style="24"/>
    <col min="2567" max="2567" width="13.125" style="24" bestFit="1" customWidth="1"/>
    <col min="2568" max="2568" width="12.125" style="24" bestFit="1" customWidth="1"/>
    <col min="2569" max="2569" width="11" style="24" bestFit="1" customWidth="1"/>
    <col min="2570" max="2817" width="9" style="24"/>
    <col min="2818" max="2818" width="20" style="24" customWidth="1"/>
    <col min="2819" max="2820" width="9" style="24"/>
    <col min="2821" max="2821" width="13" style="24" bestFit="1" customWidth="1"/>
    <col min="2822" max="2822" width="9" style="24"/>
    <col min="2823" max="2823" width="13.125" style="24" bestFit="1" customWidth="1"/>
    <col min="2824" max="2824" width="12.125" style="24" bestFit="1" customWidth="1"/>
    <col min="2825" max="2825" width="11" style="24" bestFit="1" customWidth="1"/>
    <col min="2826" max="3073" width="9" style="24"/>
    <col min="3074" max="3074" width="20" style="24" customWidth="1"/>
    <col min="3075" max="3076" width="9" style="24"/>
    <col min="3077" max="3077" width="13" style="24" bestFit="1" customWidth="1"/>
    <col min="3078" max="3078" width="9" style="24"/>
    <col min="3079" max="3079" width="13.125" style="24" bestFit="1" customWidth="1"/>
    <col min="3080" max="3080" width="12.125" style="24" bestFit="1" customWidth="1"/>
    <col min="3081" max="3081" width="11" style="24" bestFit="1" customWidth="1"/>
    <col min="3082" max="3329" width="9" style="24"/>
    <col min="3330" max="3330" width="20" style="24" customWidth="1"/>
    <col min="3331" max="3332" width="9" style="24"/>
    <col min="3333" max="3333" width="13" style="24" bestFit="1" customWidth="1"/>
    <col min="3334" max="3334" width="9" style="24"/>
    <col min="3335" max="3335" width="13.125" style="24" bestFit="1" customWidth="1"/>
    <col min="3336" max="3336" width="12.125" style="24" bestFit="1" customWidth="1"/>
    <col min="3337" max="3337" width="11" style="24" bestFit="1" customWidth="1"/>
    <col min="3338" max="3585" width="9" style="24"/>
    <col min="3586" max="3586" width="20" style="24" customWidth="1"/>
    <col min="3587" max="3588" width="9" style="24"/>
    <col min="3589" max="3589" width="13" style="24" bestFit="1" customWidth="1"/>
    <col min="3590" max="3590" width="9" style="24"/>
    <col min="3591" max="3591" width="13.125" style="24" bestFit="1" customWidth="1"/>
    <col min="3592" max="3592" width="12.125" style="24" bestFit="1" customWidth="1"/>
    <col min="3593" max="3593" width="11" style="24" bestFit="1" customWidth="1"/>
    <col min="3594" max="3841" width="9" style="24"/>
    <col min="3842" max="3842" width="20" style="24" customWidth="1"/>
    <col min="3843" max="3844" width="9" style="24"/>
    <col min="3845" max="3845" width="13" style="24" bestFit="1" customWidth="1"/>
    <col min="3846" max="3846" width="9" style="24"/>
    <col min="3847" max="3847" width="13.125" style="24" bestFit="1" customWidth="1"/>
    <col min="3848" max="3848" width="12.125" style="24" bestFit="1" customWidth="1"/>
    <col min="3849" max="3849" width="11" style="24" bestFit="1" customWidth="1"/>
    <col min="3850" max="4097" width="9" style="24"/>
    <col min="4098" max="4098" width="20" style="24" customWidth="1"/>
    <col min="4099" max="4100" width="9" style="24"/>
    <col min="4101" max="4101" width="13" style="24" bestFit="1" customWidth="1"/>
    <col min="4102" max="4102" width="9" style="24"/>
    <col min="4103" max="4103" width="13.125" style="24" bestFit="1" customWidth="1"/>
    <col min="4104" max="4104" width="12.125" style="24" bestFit="1" customWidth="1"/>
    <col min="4105" max="4105" width="11" style="24" bestFit="1" customWidth="1"/>
    <col min="4106" max="4353" width="9" style="24"/>
    <col min="4354" max="4354" width="20" style="24" customWidth="1"/>
    <col min="4355" max="4356" width="9" style="24"/>
    <col min="4357" max="4357" width="13" style="24" bestFit="1" customWidth="1"/>
    <col min="4358" max="4358" width="9" style="24"/>
    <col min="4359" max="4359" width="13.125" style="24" bestFit="1" customWidth="1"/>
    <col min="4360" max="4360" width="12.125" style="24" bestFit="1" customWidth="1"/>
    <col min="4361" max="4361" width="11" style="24" bestFit="1" customWidth="1"/>
    <col min="4362" max="4609" width="9" style="24"/>
    <col min="4610" max="4610" width="20" style="24" customWidth="1"/>
    <col min="4611" max="4612" width="9" style="24"/>
    <col min="4613" max="4613" width="13" style="24" bestFit="1" customWidth="1"/>
    <col min="4614" max="4614" width="9" style="24"/>
    <col min="4615" max="4615" width="13.125" style="24" bestFit="1" customWidth="1"/>
    <col min="4616" max="4616" width="12.125" style="24" bestFit="1" customWidth="1"/>
    <col min="4617" max="4617" width="11" style="24" bestFit="1" customWidth="1"/>
    <col min="4618" max="4865" width="9" style="24"/>
    <col min="4866" max="4866" width="20" style="24" customWidth="1"/>
    <col min="4867" max="4868" width="9" style="24"/>
    <col min="4869" max="4869" width="13" style="24" bestFit="1" customWidth="1"/>
    <col min="4870" max="4870" width="9" style="24"/>
    <col min="4871" max="4871" width="13.125" style="24" bestFit="1" customWidth="1"/>
    <col min="4872" max="4872" width="12.125" style="24" bestFit="1" customWidth="1"/>
    <col min="4873" max="4873" width="11" style="24" bestFit="1" customWidth="1"/>
    <col min="4874" max="5121" width="9" style="24"/>
    <col min="5122" max="5122" width="20" style="24" customWidth="1"/>
    <col min="5123" max="5124" width="9" style="24"/>
    <col min="5125" max="5125" width="13" style="24" bestFit="1" customWidth="1"/>
    <col min="5126" max="5126" width="9" style="24"/>
    <col min="5127" max="5127" width="13.125" style="24" bestFit="1" customWidth="1"/>
    <col min="5128" max="5128" width="12.125" style="24" bestFit="1" customWidth="1"/>
    <col min="5129" max="5129" width="11" style="24" bestFit="1" customWidth="1"/>
    <col min="5130" max="5377" width="9" style="24"/>
    <col min="5378" max="5378" width="20" style="24" customWidth="1"/>
    <col min="5379" max="5380" width="9" style="24"/>
    <col min="5381" max="5381" width="13" style="24" bestFit="1" customWidth="1"/>
    <col min="5382" max="5382" width="9" style="24"/>
    <col min="5383" max="5383" width="13.125" style="24" bestFit="1" customWidth="1"/>
    <col min="5384" max="5384" width="12.125" style="24" bestFit="1" customWidth="1"/>
    <col min="5385" max="5385" width="11" style="24" bestFit="1" customWidth="1"/>
    <col min="5386" max="5633" width="9" style="24"/>
    <col min="5634" max="5634" width="20" style="24" customWidth="1"/>
    <col min="5635" max="5636" width="9" style="24"/>
    <col min="5637" max="5637" width="13" style="24" bestFit="1" customWidth="1"/>
    <col min="5638" max="5638" width="9" style="24"/>
    <col min="5639" max="5639" width="13.125" style="24" bestFit="1" customWidth="1"/>
    <col min="5640" max="5640" width="12.125" style="24" bestFit="1" customWidth="1"/>
    <col min="5641" max="5641" width="11" style="24" bestFit="1" customWidth="1"/>
    <col min="5642" max="5889" width="9" style="24"/>
    <col min="5890" max="5890" width="20" style="24" customWidth="1"/>
    <col min="5891" max="5892" width="9" style="24"/>
    <col min="5893" max="5893" width="13" style="24" bestFit="1" customWidth="1"/>
    <col min="5894" max="5894" width="9" style="24"/>
    <col min="5895" max="5895" width="13.125" style="24" bestFit="1" customWidth="1"/>
    <col min="5896" max="5896" width="12.125" style="24" bestFit="1" customWidth="1"/>
    <col min="5897" max="5897" width="11" style="24" bestFit="1" customWidth="1"/>
    <col min="5898" max="6145" width="9" style="24"/>
    <col min="6146" max="6146" width="20" style="24" customWidth="1"/>
    <col min="6147" max="6148" width="9" style="24"/>
    <col min="6149" max="6149" width="13" style="24" bestFit="1" customWidth="1"/>
    <col min="6150" max="6150" width="9" style="24"/>
    <col min="6151" max="6151" width="13.125" style="24" bestFit="1" customWidth="1"/>
    <col min="6152" max="6152" width="12.125" style="24" bestFit="1" customWidth="1"/>
    <col min="6153" max="6153" width="11" style="24" bestFit="1" customWidth="1"/>
    <col min="6154" max="6401" width="9" style="24"/>
    <col min="6402" max="6402" width="20" style="24" customWidth="1"/>
    <col min="6403" max="6404" width="9" style="24"/>
    <col min="6405" max="6405" width="13" style="24" bestFit="1" customWidth="1"/>
    <col min="6406" max="6406" width="9" style="24"/>
    <col min="6407" max="6407" width="13.125" style="24" bestFit="1" customWidth="1"/>
    <col min="6408" max="6408" width="12.125" style="24" bestFit="1" customWidth="1"/>
    <col min="6409" max="6409" width="11" style="24" bestFit="1" customWidth="1"/>
    <col min="6410" max="6657" width="9" style="24"/>
    <col min="6658" max="6658" width="20" style="24" customWidth="1"/>
    <col min="6659" max="6660" width="9" style="24"/>
    <col min="6661" max="6661" width="13" style="24" bestFit="1" customWidth="1"/>
    <col min="6662" max="6662" width="9" style="24"/>
    <col min="6663" max="6663" width="13.125" style="24" bestFit="1" customWidth="1"/>
    <col min="6664" max="6664" width="12.125" style="24" bestFit="1" customWidth="1"/>
    <col min="6665" max="6665" width="11" style="24" bestFit="1" customWidth="1"/>
    <col min="6666" max="6913" width="9" style="24"/>
    <col min="6914" max="6914" width="20" style="24" customWidth="1"/>
    <col min="6915" max="6916" width="9" style="24"/>
    <col min="6917" max="6917" width="13" style="24" bestFit="1" customWidth="1"/>
    <col min="6918" max="6918" width="9" style="24"/>
    <col min="6919" max="6919" width="13.125" style="24" bestFit="1" customWidth="1"/>
    <col min="6920" max="6920" width="12.125" style="24" bestFit="1" customWidth="1"/>
    <col min="6921" max="6921" width="11" style="24" bestFit="1" customWidth="1"/>
    <col min="6922" max="7169" width="9" style="24"/>
    <col min="7170" max="7170" width="20" style="24" customWidth="1"/>
    <col min="7171" max="7172" width="9" style="24"/>
    <col min="7173" max="7173" width="13" style="24" bestFit="1" customWidth="1"/>
    <col min="7174" max="7174" width="9" style="24"/>
    <col min="7175" max="7175" width="13.125" style="24" bestFit="1" customWidth="1"/>
    <col min="7176" max="7176" width="12.125" style="24" bestFit="1" customWidth="1"/>
    <col min="7177" max="7177" width="11" style="24" bestFit="1" customWidth="1"/>
    <col min="7178" max="7425" width="9" style="24"/>
    <col min="7426" max="7426" width="20" style="24" customWidth="1"/>
    <col min="7427" max="7428" width="9" style="24"/>
    <col min="7429" max="7429" width="13" style="24" bestFit="1" customWidth="1"/>
    <col min="7430" max="7430" width="9" style="24"/>
    <col min="7431" max="7431" width="13.125" style="24" bestFit="1" customWidth="1"/>
    <col min="7432" max="7432" width="12.125" style="24" bestFit="1" customWidth="1"/>
    <col min="7433" max="7433" width="11" style="24" bestFit="1" customWidth="1"/>
    <col min="7434" max="7681" width="9" style="24"/>
    <col min="7682" max="7682" width="20" style="24" customWidth="1"/>
    <col min="7683" max="7684" width="9" style="24"/>
    <col min="7685" max="7685" width="13" style="24" bestFit="1" customWidth="1"/>
    <col min="7686" max="7686" width="9" style="24"/>
    <col min="7687" max="7687" width="13.125" style="24" bestFit="1" customWidth="1"/>
    <col min="7688" max="7688" width="12.125" style="24" bestFit="1" customWidth="1"/>
    <col min="7689" max="7689" width="11" style="24" bestFit="1" customWidth="1"/>
    <col min="7690" max="7937" width="9" style="24"/>
    <col min="7938" max="7938" width="20" style="24" customWidth="1"/>
    <col min="7939" max="7940" width="9" style="24"/>
    <col min="7941" max="7941" width="13" style="24" bestFit="1" customWidth="1"/>
    <col min="7942" max="7942" width="9" style="24"/>
    <col min="7943" max="7943" width="13.125" style="24" bestFit="1" customWidth="1"/>
    <col min="7944" max="7944" width="12.125" style="24" bestFit="1" customWidth="1"/>
    <col min="7945" max="7945" width="11" style="24" bestFit="1" customWidth="1"/>
    <col min="7946" max="8193" width="9" style="24"/>
    <col min="8194" max="8194" width="20" style="24" customWidth="1"/>
    <col min="8195" max="8196" width="9" style="24"/>
    <col min="8197" max="8197" width="13" style="24" bestFit="1" customWidth="1"/>
    <col min="8198" max="8198" width="9" style="24"/>
    <col min="8199" max="8199" width="13.125" style="24" bestFit="1" customWidth="1"/>
    <col min="8200" max="8200" width="12.125" style="24" bestFit="1" customWidth="1"/>
    <col min="8201" max="8201" width="11" style="24" bestFit="1" customWidth="1"/>
    <col min="8202" max="8449" width="9" style="24"/>
    <col min="8450" max="8450" width="20" style="24" customWidth="1"/>
    <col min="8451" max="8452" width="9" style="24"/>
    <col min="8453" max="8453" width="13" style="24" bestFit="1" customWidth="1"/>
    <col min="8454" max="8454" width="9" style="24"/>
    <col min="8455" max="8455" width="13.125" style="24" bestFit="1" customWidth="1"/>
    <col min="8456" max="8456" width="12.125" style="24" bestFit="1" customWidth="1"/>
    <col min="8457" max="8457" width="11" style="24" bestFit="1" customWidth="1"/>
    <col min="8458" max="8705" width="9" style="24"/>
    <col min="8706" max="8706" width="20" style="24" customWidth="1"/>
    <col min="8707" max="8708" width="9" style="24"/>
    <col min="8709" max="8709" width="13" style="24" bestFit="1" customWidth="1"/>
    <col min="8710" max="8710" width="9" style="24"/>
    <col min="8711" max="8711" width="13.125" style="24" bestFit="1" customWidth="1"/>
    <col min="8712" max="8712" width="12.125" style="24" bestFit="1" customWidth="1"/>
    <col min="8713" max="8713" width="11" style="24" bestFit="1" customWidth="1"/>
    <col min="8714" max="8961" width="9" style="24"/>
    <col min="8962" max="8962" width="20" style="24" customWidth="1"/>
    <col min="8963" max="8964" width="9" style="24"/>
    <col min="8965" max="8965" width="13" style="24" bestFit="1" customWidth="1"/>
    <col min="8966" max="8966" width="9" style="24"/>
    <col min="8967" max="8967" width="13.125" style="24" bestFit="1" customWidth="1"/>
    <col min="8968" max="8968" width="12.125" style="24" bestFit="1" customWidth="1"/>
    <col min="8969" max="8969" width="11" style="24" bestFit="1" customWidth="1"/>
    <col min="8970" max="9217" width="9" style="24"/>
    <col min="9218" max="9218" width="20" style="24" customWidth="1"/>
    <col min="9219" max="9220" width="9" style="24"/>
    <col min="9221" max="9221" width="13" style="24" bestFit="1" customWidth="1"/>
    <col min="9222" max="9222" width="9" style="24"/>
    <col min="9223" max="9223" width="13.125" style="24" bestFit="1" customWidth="1"/>
    <col min="9224" max="9224" width="12.125" style="24" bestFit="1" customWidth="1"/>
    <col min="9225" max="9225" width="11" style="24" bestFit="1" customWidth="1"/>
    <col min="9226" max="9473" width="9" style="24"/>
    <col min="9474" max="9474" width="20" style="24" customWidth="1"/>
    <col min="9475" max="9476" width="9" style="24"/>
    <col min="9477" max="9477" width="13" style="24" bestFit="1" customWidth="1"/>
    <col min="9478" max="9478" width="9" style="24"/>
    <col min="9479" max="9479" width="13.125" style="24" bestFit="1" customWidth="1"/>
    <col min="9480" max="9480" width="12.125" style="24" bestFit="1" customWidth="1"/>
    <col min="9481" max="9481" width="11" style="24" bestFit="1" customWidth="1"/>
    <col min="9482" max="9729" width="9" style="24"/>
    <col min="9730" max="9730" width="20" style="24" customWidth="1"/>
    <col min="9731" max="9732" width="9" style="24"/>
    <col min="9733" max="9733" width="13" style="24" bestFit="1" customWidth="1"/>
    <col min="9734" max="9734" width="9" style="24"/>
    <col min="9735" max="9735" width="13.125" style="24" bestFit="1" customWidth="1"/>
    <col min="9736" max="9736" width="12.125" style="24" bestFit="1" customWidth="1"/>
    <col min="9737" max="9737" width="11" style="24" bestFit="1" customWidth="1"/>
    <col min="9738" max="9985" width="9" style="24"/>
    <col min="9986" max="9986" width="20" style="24" customWidth="1"/>
    <col min="9987" max="9988" width="9" style="24"/>
    <col min="9989" max="9989" width="13" style="24" bestFit="1" customWidth="1"/>
    <col min="9990" max="9990" width="9" style="24"/>
    <col min="9991" max="9991" width="13.125" style="24" bestFit="1" customWidth="1"/>
    <col min="9992" max="9992" width="12.125" style="24" bestFit="1" customWidth="1"/>
    <col min="9993" max="9993" width="11" style="24" bestFit="1" customWidth="1"/>
    <col min="9994" max="10241" width="9" style="24"/>
    <col min="10242" max="10242" width="20" style="24" customWidth="1"/>
    <col min="10243" max="10244" width="9" style="24"/>
    <col min="10245" max="10245" width="13" style="24" bestFit="1" customWidth="1"/>
    <col min="10246" max="10246" width="9" style="24"/>
    <col min="10247" max="10247" width="13.125" style="24" bestFit="1" customWidth="1"/>
    <col min="10248" max="10248" width="12.125" style="24" bestFit="1" customWidth="1"/>
    <col min="10249" max="10249" width="11" style="24" bestFit="1" customWidth="1"/>
    <col min="10250" max="10497" width="9" style="24"/>
    <col min="10498" max="10498" width="20" style="24" customWidth="1"/>
    <col min="10499" max="10500" width="9" style="24"/>
    <col min="10501" max="10501" width="13" style="24" bestFit="1" customWidth="1"/>
    <col min="10502" max="10502" width="9" style="24"/>
    <col min="10503" max="10503" width="13.125" style="24" bestFit="1" customWidth="1"/>
    <col min="10504" max="10504" width="12.125" style="24" bestFit="1" customWidth="1"/>
    <col min="10505" max="10505" width="11" style="24" bestFit="1" customWidth="1"/>
    <col min="10506" max="10753" width="9" style="24"/>
    <col min="10754" max="10754" width="20" style="24" customWidth="1"/>
    <col min="10755" max="10756" width="9" style="24"/>
    <col min="10757" max="10757" width="13" style="24" bestFit="1" customWidth="1"/>
    <col min="10758" max="10758" width="9" style="24"/>
    <col min="10759" max="10759" width="13.125" style="24" bestFit="1" customWidth="1"/>
    <col min="10760" max="10760" width="12.125" style="24" bestFit="1" customWidth="1"/>
    <col min="10761" max="10761" width="11" style="24" bestFit="1" customWidth="1"/>
    <col min="10762" max="11009" width="9" style="24"/>
    <col min="11010" max="11010" width="20" style="24" customWidth="1"/>
    <col min="11011" max="11012" width="9" style="24"/>
    <col min="11013" max="11013" width="13" style="24" bestFit="1" customWidth="1"/>
    <col min="11014" max="11014" width="9" style="24"/>
    <col min="11015" max="11015" width="13.125" style="24" bestFit="1" customWidth="1"/>
    <col min="11016" max="11016" width="12.125" style="24" bestFit="1" customWidth="1"/>
    <col min="11017" max="11017" width="11" style="24" bestFit="1" customWidth="1"/>
    <col min="11018" max="11265" width="9" style="24"/>
    <col min="11266" max="11266" width="20" style="24" customWidth="1"/>
    <col min="11267" max="11268" width="9" style="24"/>
    <col min="11269" max="11269" width="13" style="24" bestFit="1" customWidth="1"/>
    <col min="11270" max="11270" width="9" style="24"/>
    <col min="11271" max="11271" width="13.125" style="24" bestFit="1" customWidth="1"/>
    <col min="11272" max="11272" width="12.125" style="24" bestFit="1" customWidth="1"/>
    <col min="11273" max="11273" width="11" style="24" bestFit="1" customWidth="1"/>
    <col min="11274" max="11521" width="9" style="24"/>
    <col min="11522" max="11522" width="20" style="24" customWidth="1"/>
    <col min="11523" max="11524" width="9" style="24"/>
    <col min="11525" max="11525" width="13" style="24" bestFit="1" customWidth="1"/>
    <col min="11526" max="11526" width="9" style="24"/>
    <col min="11527" max="11527" width="13.125" style="24" bestFit="1" customWidth="1"/>
    <col min="11528" max="11528" width="12.125" style="24" bestFit="1" customWidth="1"/>
    <col min="11529" max="11529" width="11" style="24" bestFit="1" customWidth="1"/>
    <col min="11530" max="11777" width="9" style="24"/>
    <col min="11778" max="11778" width="20" style="24" customWidth="1"/>
    <col min="11779" max="11780" width="9" style="24"/>
    <col min="11781" max="11781" width="13" style="24" bestFit="1" customWidth="1"/>
    <col min="11782" max="11782" width="9" style="24"/>
    <col min="11783" max="11783" width="13.125" style="24" bestFit="1" customWidth="1"/>
    <col min="11784" max="11784" width="12.125" style="24" bestFit="1" customWidth="1"/>
    <col min="11785" max="11785" width="11" style="24" bestFit="1" customWidth="1"/>
    <col min="11786" max="12033" width="9" style="24"/>
    <col min="12034" max="12034" width="20" style="24" customWidth="1"/>
    <col min="12035" max="12036" width="9" style="24"/>
    <col min="12037" max="12037" width="13" style="24" bestFit="1" customWidth="1"/>
    <col min="12038" max="12038" width="9" style="24"/>
    <col min="12039" max="12039" width="13.125" style="24" bestFit="1" customWidth="1"/>
    <col min="12040" max="12040" width="12.125" style="24" bestFit="1" customWidth="1"/>
    <col min="12041" max="12041" width="11" style="24" bestFit="1" customWidth="1"/>
    <col min="12042" max="12289" width="9" style="24"/>
    <col min="12290" max="12290" width="20" style="24" customWidth="1"/>
    <col min="12291" max="12292" width="9" style="24"/>
    <col min="12293" max="12293" width="13" style="24" bestFit="1" customWidth="1"/>
    <col min="12294" max="12294" width="9" style="24"/>
    <col min="12295" max="12295" width="13.125" style="24" bestFit="1" customWidth="1"/>
    <col min="12296" max="12296" width="12.125" style="24" bestFit="1" customWidth="1"/>
    <col min="12297" max="12297" width="11" style="24" bestFit="1" customWidth="1"/>
    <col min="12298" max="12545" width="9" style="24"/>
    <col min="12546" max="12546" width="20" style="24" customWidth="1"/>
    <col min="12547" max="12548" width="9" style="24"/>
    <col min="12549" max="12549" width="13" style="24" bestFit="1" customWidth="1"/>
    <col min="12550" max="12550" width="9" style="24"/>
    <col min="12551" max="12551" width="13.125" style="24" bestFit="1" customWidth="1"/>
    <col min="12552" max="12552" width="12.125" style="24" bestFit="1" customWidth="1"/>
    <col min="12553" max="12553" width="11" style="24" bestFit="1" customWidth="1"/>
    <col min="12554" max="12801" width="9" style="24"/>
    <col min="12802" max="12802" width="20" style="24" customWidth="1"/>
    <col min="12803" max="12804" width="9" style="24"/>
    <col min="12805" max="12805" width="13" style="24" bestFit="1" customWidth="1"/>
    <col min="12806" max="12806" width="9" style="24"/>
    <col min="12807" max="12807" width="13.125" style="24" bestFit="1" customWidth="1"/>
    <col min="12808" max="12808" width="12.125" style="24" bestFit="1" customWidth="1"/>
    <col min="12809" max="12809" width="11" style="24" bestFit="1" customWidth="1"/>
    <col min="12810" max="13057" width="9" style="24"/>
    <col min="13058" max="13058" width="20" style="24" customWidth="1"/>
    <col min="13059" max="13060" width="9" style="24"/>
    <col min="13061" max="13061" width="13" style="24" bestFit="1" customWidth="1"/>
    <col min="13062" max="13062" width="9" style="24"/>
    <col min="13063" max="13063" width="13.125" style="24" bestFit="1" customWidth="1"/>
    <col min="13064" max="13064" width="12.125" style="24" bestFit="1" customWidth="1"/>
    <col min="13065" max="13065" width="11" style="24" bestFit="1" customWidth="1"/>
    <col min="13066" max="13313" width="9" style="24"/>
    <col min="13314" max="13314" width="20" style="24" customWidth="1"/>
    <col min="13315" max="13316" width="9" style="24"/>
    <col min="13317" max="13317" width="13" style="24" bestFit="1" customWidth="1"/>
    <col min="13318" max="13318" width="9" style="24"/>
    <col min="13319" max="13319" width="13.125" style="24" bestFit="1" customWidth="1"/>
    <col min="13320" max="13320" width="12.125" style="24" bestFit="1" customWidth="1"/>
    <col min="13321" max="13321" width="11" style="24" bestFit="1" customWidth="1"/>
    <col min="13322" max="13569" width="9" style="24"/>
    <col min="13570" max="13570" width="20" style="24" customWidth="1"/>
    <col min="13571" max="13572" width="9" style="24"/>
    <col min="13573" max="13573" width="13" style="24" bestFit="1" customWidth="1"/>
    <col min="13574" max="13574" width="9" style="24"/>
    <col min="13575" max="13575" width="13.125" style="24" bestFit="1" customWidth="1"/>
    <col min="13576" max="13576" width="12.125" style="24" bestFit="1" customWidth="1"/>
    <col min="13577" max="13577" width="11" style="24" bestFit="1" customWidth="1"/>
    <col min="13578" max="13825" width="9" style="24"/>
    <col min="13826" max="13826" width="20" style="24" customWidth="1"/>
    <col min="13827" max="13828" width="9" style="24"/>
    <col min="13829" max="13829" width="13" style="24" bestFit="1" customWidth="1"/>
    <col min="13830" max="13830" width="9" style="24"/>
    <col min="13831" max="13831" width="13.125" style="24" bestFit="1" customWidth="1"/>
    <col min="13832" max="13832" width="12.125" style="24" bestFit="1" customWidth="1"/>
    <col min="13833" max="13833" width="11" style="24" bestFit="1" customWidth="1"/>
    <col min="13834" max="14081" width="9" style="24"/>
    <col min="14082" max="14082" width="20" style="24" customWidth="1"/>
    <col min="14083" max="14084" width="9" style="24"/>
    <col min="14085" max="14085" width="13" style="24" bestFit="1" customWidth="1"/>
    <col min="14086" max="14086" width="9" style="24"/>
    <col min="14087" max="14087" width="13.125" style="24" bestFit="1" customWidth="1"/>
    <col min="14088" max="14088" width="12.125" style="24" bestFit="1" customWidth="1"/>
    <col min="14089" max="14089" width="11" style="24" bestFit="1" customWidth="1"/>
    <col min="14090" max="14337" width="9" style="24"/>
    <col min="14338" max="14338" width="20" style="24" customWidth="1"/>
    <col min="14339" max="14340" width="9" style="24"/>
    <col min="14341" max="14341" width="13" style="24" bestFit="1" customWidth="1"/>
    <col min="14342" max="14342" width="9" style="24"/>
    <col min="14343" max="14343" width="13.125" style="24" bestFit="1" customWidth="1"/>
    <col min="14344" max="14344" width="12.125" style="24" bestFit="1" customWidth="1"/>
    <col min="14345" max="14345" width="11" style="24" bestFit="1" customWidth="1"/>
    <col min="14346" max="14593" width="9" style="24"/>
    <col min="14594" max="14594" width="20" style="24" customWidth="1"/>
    <col min="14595" max="14596" width="9" style="24"/>
    <col min="14597" max="14597" width="13" style="24" bestFit="1" customWidth="1"/>
    <col min="14598" max="14598" width="9" style="24"/>
    <col min="14599" max="14599" width="13.125" style="24" bestFit="1" customWidth="1"/>
    <col min="14600" max="14600" width="12.125" style="24" bestFit="1" customWidth="1"/>
    <col min="14601" max="14601" width="11" style="24" bestFit="1" customWidth="1"/>
    <col min="14602" max="14849" width="9" style="24"/>
    <col min="14850" max="14850" width="20" style="24" customWidth="1"/>
    <col min="14851" max="14852" width="9" style="24"/>
    <col min="14853" max="14853" width="13" style="24" bestFit="1" customWidth="1"/>
    <col min="14854" max="14854" width="9" style="24"/>
    <col min="14855" max="14855" width="13.125" style="24" bestFit="1" customWidth="1"/>
    <col min="14856" max="14856" width="12.125" style="24" bestFit="1" customWidth="1"/>
    <col min="14857" max="14857" width="11" style="24" bestFit="1" customWidth="1"/>
    <col min="14858" max="15105" width="9" style="24"/>
    <col min="15106" max="15106" width="20" style="24" customWidth="1"/>
    <col min="15107" max="15108" width="9" style="24"/>
    <col min="15109" max="15109" width="13" style="24" bestFit="1" customWidth="1"/>
    <col min="15110" max="15110" width="9" style="24"/>
    <col min="15111" max="15111" width="13.125" style="24" bestFit="1" customWidth="1"/>
    <col min="15112" max="15112" width="12.125" style="24" bestFit="1" customWidth="1"/>
    <col min="15113" max="15113" width="11" style="24" bestFit="1" customWidth="1"/>
    <col min="15114" max="15361" width="9" style="24"/>
    <col min="15362" max="15362" width="20" style="24" customWidth="1"/>
    <col min="15363" max="15364" width="9" style="24"/>
    <col min="15365" max="15365" width="13" style="24" bestFit="1" customWidth="1"/>
    <col min="15366" max="15366" width="9" style="24"/>
    <col min="15367" max="15367" width="13.125" style="24" bestFit="1" customWidth="1"/>
    <col min="15368" max="15368" width="12.125" style="24" bestFit="1" customWidth="1"/>
    <col min="15369" max="15369" width="11" style="24" bestFit="1" customWidth="1"/>
    <col min="15370" max="15617" width="9" style="24"/>
    <col min="15618" max="15618" width="20" style="24" customWidth="1"/>
    <col min="15619" max="15620" width="9" style="24"/>
    <col min="15621" max="15621" width="13" style="24" bestFit="1" customWidth="1"/>
    <col min="15622" max="15622" width="9" style="24"/>
    <col min="15623" max="15623" width="13.125" style="24" bestFit="1" customWidth="1"/>
    <col min="15624" max="15624" width="12.125" style="24" bestFit="1" customWidth="1"/>
    <col min="15625" max="15625" width="11" style="24" bestFit="1" customWidth="1"/>
    <col min="15626" max="15873" width="9" style="24"/>
    <col min="15874" max="15874" width="20" style="24" customWidth="1"/>
    <col min="15875" max="15876" width="9" style="24"/>
    <col min="15877" max="15877" width="13" style="24" bestFit="1" customWidth="1"/>
    <col min="15878" max="15878" width="9" style="24"/>
    <col min="15879" max="15879" width="13.125" style="24" bestFit="1" customWidth="1"/>
    <col min="15880" max="15880" width="12.125" style="24" bestFit="1" customWidth="1"/>
    <col min="15881" max="15881" width="11" style="24" bestFit="1" customWidth="1"/>
    <col min="15882" max="16129" width="9" style="24"/>
    <col min="16130" max="16130" width="20" style="24" customWidth="1"/>
    <col min="16131" max="16132" width="9" style="24"/>
    <col min="16133" max="16133" width="13" style="24" bestFit="1" customWidth="1"/>
    <col min="16134" max="16134" width="9" style="24"/>
    <col min="16135" max="16135" width="13.125" style="24" bestFit="1" customWidth="1"/>
    <col min="16136" max="16136" width="12.125" style="24" bestFit="1" customWidth="1"/>
    <col min="16137" max="16137" width="11" style="24" bestFit="1" customWidth="1"/>
    <col min="16138" max="16384" width="9" style="24"/>
  </cols>
  <sheetData>
    <row r="1" spans="1:10">
      <c r="A1" s="24" t="s">
        <v>0</v>
      </c>
      <c r="B1" s="75" t="str">
        <f>[23]合計!C3</f>
        <v>和歌山県</v>
      </c>
      <c r="C1" s="65"/>
      <c r="D1" s="65"/>
      <c r="E1" s="65"/>
      <c r="F1" s="65"/>
      <c r="G1" s="65"/>
      <c r="I1" s="24" t="s">
        <v>107</v>
      </c>
    </row>
    <row r="2" spans="1:10" s="26" customFormat="1" ht="56.25" customHeight="1">
      <c r="B2" s="76"/>
      <c r="E2" s="857" t="s">
        <v>108</v>
      </c>
      <c r="F2" s="856"/>
      <c r="G2" s="856"/>
      <c r="H2" s="171">
        <f>SUMIF(G6:G356,"PPS",H6:H356)</f>
        <v>0</v>
      </c>
    </row>
    <row r="3" spans="1:10" s="26" customFormat="1" ht="16.5" customHeight="1">
      <c r="B3" s="35"/>
      <c r="E3" s="108"/>
      <c r="F3" s="108"/>
      <c r="G3" s="108"/>
      <c r="H3" s="114"/>
    </row>
    <row r="4" spans="1:10" ht="54">
      <c r="A4" s="45" t="s">
        <v>109</v>
      </c>
      <c r="B4" s="41" t="s">
        <v>76</v>
      </c>
      <c r="C4" s="41" t="s">
        <v>77</v>
      </c>
      <c r="D4" s="41" t="s">
        <v>110</v>
      </c>
      <c r="E4" s="41" t="s">
        <v>95</v>
      </c>
      <c r="F4" s="41" t="s">
        <v>111</v>
      </c>
      <c r="G4" s="172" t="s">
        <v>79</v>
      </c>
      <c r="H4" s="109" t="s">
        <v>112</v>
      </c>
      <c r="I4" s="109" t="s">
        <v>113</v>
      </c>
      <c r="J4" s="110" t="s">
        <v>106</v>
      </c>
    </row>
    <row r="5" spans="1:10" s="148" customFormat="1" ht="35.25" customHeight="1" thickBot="1">
      <c r="B5" s="149" t="s">
        <v>88</v>
      </c>
      <c r="C5" s="149"/>
      <c r="D5" s="149"/>
      <c r="E5" s="149"/>
      <c r="F5" s="149"/>
      <c r="G5" s="149"/>
      <c r="H5" s="170">
        <f>SUM(H6:H65)</f>
        <v>0</v>
      </c>
      <c r="I5" s="170">
        <f>SUM(I6:I65)</f>
        <v>0</v>
      </c>
      <c r="J5" s="149" t="e">
        <f>H5/I5</f>
        <v>#DIV/0!</v>
      </c>
    </row>
    <row r="6" spans="1:10" ht="37.5" customHeight="1" thickTop="1">
      <c r="A6" s="24">
        <v>1</v>
      </c>
      <c r="B6" s="62" t="s">
        <v>201</v>
      </c>
      <c r="C6" s="62"/>
      <c r="D6" s="62"/>
      <c r="E6" s="112"/>
      <c r="F6" s="62"/>
      <c r="G6" s="66"/>
      <c r="H6" s="173"/>
      <c r="I6" s="173"/>
      <c r="J6" s="41" t="e">
        <f t="shared" ref="J6:J65" si="0">H6/I6</f>
        <v>#DIV/0!</v>
      </c>
    </row>
    <row r="7" spans="1:10">
      <c r="A7" s="24">
        <v>2</v>
      </c>
      <c r="B7" s="62"/>
      <c r="C7" s="62"/>
      <c r="D7" s="62"/>
      <c r="E7" s="112"/>
      <c r="F7" s="62"/>
      <c r="G7" s="66"/>
      <c r="H7" s="173"/>
      <c r="I7" s="173"/>
      <c r="J7" s="41" t="e">
        <f t="shared" si="0"/>
        <v>#DIV/0!</v>
      </c>
    </row>
    <row r="8" spans="1:10">
      <c r="A8" s="24">
        <v>3</v>
      </c>
      <c r="B8" s="62"/>
      <c r="C8" s="62"/>
      <c r="D8" s="62"/>
      <c r="E8" s="112"/>
      <c r="F8" s="62"/>
      <c r="G8" s="66"/>
      <c r="H8" s="173"/>
      <c r="I8" s="173"/>
      <c r="J8" s="41" t="e">
        <f t="shared" si="0"/>
        <v>#DIV/0!</v>
      </c>
    </row>
    <row r="9" spans="1:10">
      <c r="A9" s="24">
        <v>4</v>
      </c>
      <c r="B9" s="62"/>
      <c r="C9" s="62"/>
      <c r="D9" s="62"/>
      <c r="E9" s="62"/>
      <c r="F9" s="62"/>
      <c r="G9" s="66"/>
      <c r="H9" s="122"/>
      <c r="I9" s="122"/>
      <c r="J9" s="41" t="e">
        <f t="shared" si="0"/>
        <v>#DIV/0!</v>
      </c>
    </row>
    <row r="10" spans="1:10">
      <c r="A10" s="24">
        <v>5</v>
      </c>
      <c r="B10" s="62"/>
      <c r="C10" s="62"/>
      <c r="D10" s="62"/>
      <c r="E10" s="62"/>
      <c r="F10" s="62"/>
      <c r="G10" s="66"/>
      <c r="H10" s="122"/>
      <c r="I10" s="122"/>
      <c r="J10" s="41" t="e">
        <f t="shared" si="0"/>
        <v>#DIV/0!</v>
      </c>
    </row>
    <row r="11" spans="1:10">
      <c r="A11" s="65">
        <v>6</v>
      </c>
      <c r="B11" s="67"/>
      <c r="C11" s="62"/>
      <c r="D11" s="62"/>
      <c r="E11" s="62"/>
      <c r="F11" s="62"/>
      <c r="G11" s="66"/>
      <c r="H11" s="122"/>
      <c r="I11" s="122"/>
      <c r="J11" s="41" t="e">
        <f t="shared" si="0"/>
        <v>#DIV/0!</v>
      </c>
    </row>
    <row r="12" spans="1:10">
      <c r="A12" s="65">
        <v>7</v>
      </c>
      <c r="B12" s="67"/>
      <c r="C12" s="62"/>
      <c r="D12" s="62"/>
      <c r="E12" s="62"/>
      <c r="F12" s="62"/>
      <c r="G12" s="66"/>
      <c r="H12" s="122"/>
      <c r="I12" s="122"/>
      <c r="J12" s="41" t="e">
        <f t="shared" si="0"/>
        <v>#DIV/0!</v>
      </c>
    </row>
    <row r="13" spans="1:10">
      <c r="A13" s="24">
        <v>8</v>
      </c>
      <c r="B13" s="62"/>
      <c r="C13" s="62"/>
      <c r="D13" s="62"/>
      <c r="E13" s="62"/>
      <c r="F13" s="62"/>
      <c r="G13" s="66"/>
      <c r="H13" s="122"/>
      <c r="I13" s="122"/>
      <c r="J13" s="41" t="e">
        <f t="shared" si="0"/>
        <v>#DIV/0!</v>
      </c>
    </row>
    <row r="14" spans="1:10">
      <c r="A14" s="24">
        <v>9</v>
      </c>
      <c r="B14" s="62"/>
      <c r="C14" s="62"/>
      <c r="D14" s="62"/>
      <c r="E14" s="62"/>
      <c r="F14" s="62"/>
      <c r="G14" s="66"/>
      <c r="H14" s="122"/>
      <c r="I14" s="122"/>
      <c r="J14" s="41" t="e">
        <f t="shared" si="0"/>
        <v>#DIV/0!</v>
      </c>
    </row>
    <row r="15" spans="1:10">
      <c r="A15" s="24">
        <v>10</v>
      </c>
      <c r="B15" s="62"/>
      <c r="C15" s="62"/>
      <c r="D15" s="62"/>
      <c r="E15" s="62"/>
      <c r="F15" s="62"/>
      <c r="G15" s="66"/>
      <c r="H15" s="122"/>
      <c r="I15" s="122"/>
      <c r="J15" s="41" t="e">
        <f t="shared" si="0"/>
        <v>#DIV/0!</v>
      </c>
    </row>
    <row r="16" spans="1:10">
      <c r="A16" s="65">
        <v>11</v>
      </c>
      <c r="B16" s="62"/>
      <c r="C16" s="62"/>
      <c r="D16" s="62"/>
      <c r="E16" s="62"/>
      <c r="F16" s="62"/>
      <c r="G16" s="66"/>
      <c r="H16" s="122"/>
      <c r="I16" s="122"/>
      <c r="J16" s="41" t="e">
        <f t="shared" si="0"/>
        <v>#DIV/0!</v>
      </c>
    </row>
    <row r="17" spans="1:10">
      <c r="A17" s="65">
        <v>12</v>
      </c>
      <c r="B17" s="62"/>
      <c r="C17" s="62"/>
      <c r="D17" s="62"/>
      <c r="E17" s="62"/>
      <c r="F17" s="62"/>
      <c r="G17" s="66"/>
      <c r="H17" s="122"/>
      <c r="I17" s="122"/>
      <c r="J17" s="41" t="e">
        <f t="shared" si="0"/>
        <v>#DIV/0!</v>
      </c>
    </row>
    <row r="18" spans="1:10">
      <c r="A18" s="24">
        <v>13</v>
      </c>
      <c r="B18" s="62"/>
      <c r="C18" s="62"/>
      <c r="D18" s="62"/>
      <c r="E18" s="62"/>
      <c r="F18" s="62"/>
      <c r="G18" s="66"/>
      <c r="H18" s="122"/>
      <c r="I18" s="122"/>
      <c r="J18" s="41" t="e">
        <f t="shared" si="0"/>
        <v>#DIV/0!</v>
      </c>
    </row>
    <row r="19" spans="1:10">
      <c r="A19" s="24">
        <v>14</v>
      </c>
      <c r="B19" s="62"/>
      <c r="C19" s="62"/>
      <c r="D19" s="62"/>
      <c r="E19" s="62"/>
      <c r="F19" s="62"/>
      <c r="G19" s="66"/>
      <c r="H19" s="122"/>
      <c r="I19" s="122"/>
      <c r="J19" s="41" t="e">
        <f t="shared" si="0"/>
        <v>#DIV/0!</v>
      </c>
    </row>
    <row r="20" spans="1:10">
      <c r="A20" s="24">
        <v>15</v>
      </c>
      <c r="B20" s="62"/>
      <c r="C20" s="62"/>
      <c r="D20" s="62"/>
      <c r="E20" s="62"/>
      <c r="F20" s="62"/>
      <c r="G20" s="66"/>
      <c r="H20" s="122"/>
      <c r="I20" s="122"/>
      <c r="J20" s="41" t="e">
        <f t="shared" si="0"/>
        <v>#DIV/0!</v>
      </c>
    </row>
    <row r="21" spans="1:10">
      <c r="A21" s="65">
        <v>16</v>
      </c>
      <c r="B21" s="62"/>
      <c r="C21" s="62"/>
      <c r="D21" s="62"/>
      <c r="E21" s="62"/>
      <c r="F21" s="62"/>
      <c r="G21" s="66"/>
      <c r="H21" s="122"/>
      <c r="I21" s="122"/>
      <c r="J21" s="41" t="e">
        <f t="shared" si="0"/>
        <v>#DIV/0!</v>
      </c>
    </row>
    <row r="22" spans="1:10">
      <c r="A22" s="65">
        <v>17</v>
      </c>
      <c r="B22" s="62"/>
      <c r="C22" s="62"/>
      <c r="D22" s="62"/>
      <c r="E22" s="62"/>
      <c r="F22" s="62"/>
      <c r="G22" s="66"/>
      <c r="H22" s="122"/>
      <c r="I22" s="122"/>
      <c r="J22" s="41" t="e">
        <f t="shared" si="0"/>
        <v>#DIV/0!</v>
      </c>
    </row>
    <row r="23" spans="1:10">
      <c r="A23" s="24">
        <v>18</v>
      </c>
      <c r="B23" s="62"/>
      <c r="C23" s="62"/>
      <c r="D23" s="62"/>
      <c r="E23" s="62"/>
      <c r="F23" s="62"/>
      <c r="G23" s="66"/>
      <c r="H23" s="122"/>
      <c r="I23" s="122"/>
      <c r="J23" s="41" t="e">
        <f t="shared" si="0"/>
        <v>#DIV/0!</v>
      </c>
    </row>
    <row r="24" spans="1:10">
      <c r="A24" s="24">
        <v>19</v>
      </c>
      <c r="B24" s="62"/>
      <c r="C24" s="62"/>
      <c r="D24" s="62"/>
      <c r="E24" s="62"/>
      <c r="F24" s="62"/>
      <c r="G24" s="66"/>
      <c r="H24" s="122"/>
      <c r="I24" s="122"/>
      <c r="J24" s="41" t="e">
        <f t="shared" si="0"/>
        <v>#DIV/0!</v>
      </c>
    </row>
    <row r="25" spans="1:10">
      <c r="A25" s="24">
        <v>20</v>
      </c>
      <c r="B25" s="62"/>
      <c r="C25" s="62"/>
      <c r="D25" s="62"/>
      <c r="E25" s="62"/>
      <c r="F25" s="62"/>
      <c r="G25" s="66"/>
      <c r="H25" s="122"/>
      <c r="I25" s="122"/>
      <c r="J25" s="41" t="e">
        <f t="shared" si="0"/>
        <v>#DIV/0!</v>
      </c>
    </row>
    <row r="26" spans="1:10">
      <c r="A26" s="65">
        <v>21</v>
      </c>
      <c r="B26" s="62"/>
      <c r="C26" s="62"/>
      <c r="D26" s="62"/>
      <c r="E26" s="62"/>
      <c r="F26" s="62"/>
      <c r="G26" s="66"/>
      <c r="H26" s="122"/>
      <c r="I26" s="122"/>
      <c r="J26" s="41" t="e">
        <f t="shared" si="0"/>
        <v>#DIV/0!</v>
      </c>
    </row>
    <row r="27" spans="1:10">
      <c r="A27" s="65">
        <v>22</v>
      </c>
      <c r="B27" s="62"/>
      <c r="C27" s="62"/>
      <c r="D27" s="62"/>
      <c r="E27" s="62"/>
      <c r="F27" s="62"/>
      <c r="G27" s="66"/>
      <c r="H27" s="122"/>
      <c r="I27" s="122"/>
      <c r="J27" s="41" t="e">
        <f t="shared" si="0"/>
        <v>#DIV/0!</v>
      </c>
    </row>
    <row r="28" spans="1:10">
      <c r="A28" s="24">
        <v>23</v>
      </c>
      <c r="B28" s="62"/>
      <c r="C28" s="62"/>
      <c r="D28" s="62"/>
      <c r="E28" s="62"/>
      <c r="F28" s="62"/>
      <c r="G28" s="66"/>
      <c r="H28" s="122"/>
      <c r="I28" s="122"/>
      <c r="J28" s="41" t="e">
        <f t="shared" si="0"/>
        <v>#DIV/0!</v>
      </c>
    </row>
    <row r="29" spans="1:10">
      <c r="A29" s="24">
        <v>24</v>
      </c>
      <c r="B29" s="62"/>
      <c r="C29" s="62"/>
      <c r="D29" s="62"/>
      <c r="E29" s="62"/>
      <c r="F29" s="62"/>
      <c r="G29" s="66"/>
      <c r="H29" s="122"/>
      <c r="I29" s="122"/>
      <c r="J29" s="41" t="e">
        <f t="shared" si="0"/>
        <v>#DIV/0!</v>
      </c>
    </row>
    <row r="30" spans="1:10">
      <c r="A30" s="24">
        <v>25</v>
      </c>
      <c r="B30" s="62"/>
      <c r="C30" s="62"/>
      <c r="D30" s="62"/>
      <c r="E30" s="62"/>
      <c r="F30" s="62"/>
      <c r="G30" s="66"/>
      <c r="H30" s="122"/>
      <c r="I30" s="122"/>
      <c r="J30" s="41" t="e">
        <f t="shared" si="0"/>
        <v>#DIV/0!</v>
      </c>
    </row>
    <row r="31" spans="1:10">
      <c r="A31" s="65">
        <v>26</v>
      </c>
      <c r="B31" s="41"/>
      <c r="C31" s="41"/>
      <c r="D31" s="41"/>
      <c r="E31" s="41"/>
      <c r="F31" s="41"/>
      <c r="G31" s="70"/>
      <c r="H31" s="41"/>
      <c r="I31" s="41"/>
      <c r="J31" s="41" t="e">
        <f t="shared" si="0"/>
        <v>#DIV/0!</v>
      </c>
    </row>
    <row r="32" spans="1:10">
      <c r="A32" s="65">
        <v>27</v>
      </c>
      <c r="B32" s="41"/>
      <c r="C32" s="41"/>
      <c r="D32" s="41"/>
      <c r="E32" s="41"/>
      <c r="F32" s="41"/>
      <c r="G32" s="70"/>
      <c r="H32" s="41"/>
      <c r="I32" s="41"/>
      <c r="J32" s="41" t="e">
        <f t="shared" si="0"/>
        <v>#DIV/0!</v>
      </c>
    </row>
    <row r="33" spans="1:10">
      <c r="A33" s="24">
        <v>28</v>
      </c>
      <c r="B33" s="41"/>
      <c r="C33" s="41"/>
      <c r="D33" s="41"/>
      <c r="E33" s="41"/>
      <c r="F33" s="41"/>
      <c r="G33" s="70"/>
      <c r="H33" s="41"/>
      <c r="I33" s="41"/>
      <c r="J33" s="41" t="e">
        <f t="shared" si="0"/>
        <v>#DIV/0!</v>
      </c>
    </row>
    <row r="34" spans="1:10">
      <c r="A34" s="24">
        <v>29</v>
      </c>
      <c r="B34" s="41"/>
      <c r="C34" s="41"/>
      <c r="D34" s="41"/>
      <c r="E34" s="41"/>
      <c r="F34" s="41"/>
      <c r="G34" s="70"/>
      <c r="H34" s="41"/>
      <c r="I34" s="41"/>
      <c r="J34" s="41" t="e">
        <f t="shared" si="0"/>
        <v>#DIV/0!</v>
      </c>
    </row>
    <row r="35" spans="1:10">
      <c r="A35" s="24">
        <v>30</v>
      </c>
      <c r="B35" s="41"/>
      <c r="C35" s="41"/>
      <c r="D35" s="41"/>
      <c r="E35" s="41"/>
      <c r="F35" s="41"/>
      <c r="G35" s="70"/>
      <c r="H35" s="41"/>
      <c r="I35" s="41"/>
      <c r="J35" s="41" t="e">
        <f t="shared" si="0"/>
        <v>#DIV/0!</v>
      </c>
    </row>
    <row r="36" spans="1:10">
      <c r="A36" s="65">
        <v>31</v>
      </c>
      <c r="B36" s="41"/>
      <c r="C36" s="41"/>
      <c r="D36" s="41"/>
      <c r="E36" s="41"/>
      <c r="F36" s="41"/>
      <c r="G36" s="70"/>
      <c r="H36" s="41"/>
      <c r="I36" s="41"/>
      <c r="J36" s="41" t="e">
        <f t="shared" si="0"/>
        <v>#DIV/0!</v>
      </c>
    </row>
    <row r="37" spans="1:10">
      <c r="A37" s="65">
        <v>32</v>
      </c>
      <c r="B37" s="41"/>
      <c r="C37" s="41"/>
      <c r="D37" s="41"/>
      <c r="E37" s="41"/>
      <c r="F37" s="41"/>
      <c r="G37" s="70"/>
      <c r="H37" s="41"/>
      <c r="I37" s="41"/>
      <c r="J37" s="41" t="e">
        <f t="shared" si="0"/>
        <v>#DIV/0!</v>
      </c>
    </row>
    <row r="38" spans="1:10">
      <c r="A38" s="24">
        <v>33</v>
      </c>
      <c r="B38" s="41"/>
      <c r="C38" s="41"/>
      <c r="D38" s="41"/>
      <c r="E38" s="41"/>
      <c r="F38" s="41"/>
      <c r="G38" s="70"/>
      <c r="H38" s="41"/>
      <c r="I38" s="41"/>
      <c r="J38" s="41" t="e">
        <f t="shared" si="0"/>
        <v>#DIV/0!</v>
      </c>
    </row>
    <row r="39" spans="1:10">
      <c r="A39" s="24">
        <v>34</v>
      </c>
      <c r="B39" s="41"/>
      <c r="C39" s="41"/>
      <c r="D39" s="41"/>
      <c r="E39" s="41"/>
      <c r="F39" s="41"/>
      <c r="G39" s="70"/>
      <c r="H39" s="41"/>
      <c r="I39" s="41"/>
      <c r="J39" s="41" t="e">
        <f t="shared" si="0"/>
        <v>#DIV/0!</v>
      </c>
    </row>
    <row r="40" spans="1:10">
      <c r="A40" s="24">
        <v>35</v>
      </c>
      <c r="B40" s="41"/>
      <c r="C40" s="41"/>
      <c r="D40" s="41"/>
      <c r="E40" s="41"/>
      <c r="F40" s="41"/>
      <c r="G40" s="70"/>
      <c r="H40" s="41"/>
      <c r="I40" s="41"/>
      <c r="J40" s="41" t="e">
        <f t="shared" si="0"/>
        <v>#DIV/0!</v>
      </c>
    </row>
    <row r="41" spans="1:10">
      <c r="A41" s="65">
        <v>36</v>
      </c>
      <c r="B41" s="41"/>
      <c r="C41" s="41"/>
      <c r="D41" s="41"/>
      <c r="E41" s="41"/>
      <c r="F41" s="41"/>
      <c r="G41" s="70"/>
      <c r="H41" s="41"/>
      <c r="I41" s="41"/>
      <c r="J41" s="41" t="e">
        <f t="shared" si="0"/>
        <v>#DIV/0!</v>
      </c>
    </row>
    <row r="42" spans="1:10">
      <c r="A42" s="65">
        <v>37</v>
      </c>
      <c r="B42" s="41"/>
      <c r="C42" s="41"/>
      <c r="D42" s="41"/>
      <c r="E42" s="41"/>
      <c r="F42" s="41"/>
      <c r="G42" s="70"/>
      <c r="H42" s="41"/>
      <c r="I42" s="41"/>
      <c r="J42" s="41" t="e">
        <f t="shared" si="0"/>
        <v>#DIV/0!</v>
      </c>
    </row>
    <row r="43" spans="1:10">
      <c r="A43" s="24">
        <v>38</v>
      </c>
      <c r="B43" s="41"/>
      <c r="C43" s="41"/>
      <c r="D43" s="41"/>
      <c r="E43" s="41"/>
      <c r="F43" s="41"/>
      <c r="G43" s="70"/>
      <c r="H43" s="41"/>
      <c r="I43" s="41"/>
      <c r="J43" s="41" t="e">
        <f t="shared" si="0"/>
        <v>#DIV/0!</v>
      </c>
    </row>
    <row r="44" spans="1:10">
      <c r="A44" s="24">
        <v>39</v>
      </c>
      <c r="B44" s="41"/>
      <c r="C44" s="41"/>
      <c r="D44" s="41"/>
      <c r="E44" s="41"/>
      <c r="F44" s="41"/>
      <c r="G44" s="70"/>
      <c r="H44" s="41"/>
      <c r="I44" s="41"/>
      <c r="J44" s="41" t="e">
        <f t="shared" si="0"/>
        <v>#DIV/0!</v>
      </c>
    </row>
    <row r="45" spans="1:10">
      <c r="A45" s="24">
        <v>40</v>
      </c>
      <c r="B45" s="41"/>
      <c r="C45" s="41"/>
      <c r="D45" s="41"/>
      <c r="E45" s="41"/>
      <c r="F45" s="41"/>
      <c r="G45" s="70"/>
      <c r="H45" s="41"/>
      <c r="I45" s="41"/>
      <c r="J45" s="41" t="e">
        <f t="shared" si="0"/>
        <v>#DIV/0!</v>
      </c>
    </row>
    <row r="46" spans="1:10">
      <c r="A46" s="65">
        <v>41</v>
      </c>
      <c r="B46" s="41"/>
      <c r="C46" s="41"/>
      <c r="D46" s="41"/>
      <c r="E46" s="41"/>
      <c r="F46" s="41"/>
      <c r="G46" s="70"/>
      <c r="H46" s="41"/>
      <c r="I46" s="41"/>
      <c r="J46" s="41" t="e">
        <f t="shared" si="0"/>
        <v>#DIV/0!</v>
      </c>
    </row>
    <row r="47" spans="1:10">
      <c r="A47" s="65">
        <v>42</v>
      </c>
      <c r="B47" s="41"/>
      <c r="C47" s="41"/>
      <c r="D47" s="41"/>
      <c r="E47" s="41"/>
      <c r="F47" s="41"/>
      <c r="G47" s="70"/>
      <c r="H47" s="41"/>
      <c r="I47" s="41"/>
      <c r="J47" s="41" t="e">
        <f t="shared" si="0"/>
        <v>#DIV/0!</v>
      </c>
    </row>
    <row r="48" spans="1:10">
      <c r="A48" s="24">
        <v>43</v>
      </c>
      <c r="B48" s="41"/>
      <c r="C48" s="41"/>
      <c r="D48" s="41"/>
      <c r="E48" s="41"/>
      <c r="F48" s="41"/>
      <c r="G48" s="70"/>
      <c r="H48" s="41"/>
      <c r="I48" s="41"/>
      <c r="J48" s="41" t="e">
        <f t="shared" si="0"/>
        <v>#DIV/0!</v>
      </c>
    </row>
    <row r="49" spans="1:10">
      <c r="A49" s="24">
        <v>44</v>
      </c>
      <c r="B49" s="41"/>
      <c r="C49" s="41"/>
      <c r="D49" s="41"/>
      <c r="E49" s="41"/>
      <c r="F49" s="41"/>
      <c r="G49" s="70"/>
      <c r="H49" s="41"/>
      <c r="I49" s="41"/>
      <c r="J49" s="41" t="e">
        <f t="shared" si="0"/>
        <v>#DIV/0!</v>
      </c>
    </row>
    <row r="50" spans="1:10">
      <c r="A50" s="24">
        <v>45</v>
      </c>
      <c r="B50" s="41"/>
      <c r="C50" s="41"/>
      <c r="D50" s="41"/>
      <c r="E50" s="41"/>
      <c r="F50" s="41"/>
      <c r="G50" s="70"/>
      <c r="H50" s="41"/>
      <c r="I50" s="41"/>
      <c r="J50" s="41" t="e">
        <f t="shared" si="0"/>
        <v>#DIV/0!</v>
      </c>
    </row>
    <row r="51" spans="1:10">
      <c r="A51" s="65">
        <v>46</v>
      </c>
      <c r="B51" s="41"/>
      <c r="C51" s="41"/>
      <c r="D51" s="41"/>
      <c r="E51" s="41"/>
      <c r="F51" s="41"/>
      <c r="G51" s="70"/>
      <c r="H51" s="41"/>
      <c r="I51" s="41"/>
      <c r="J51" s="41" t="e">
        <f t="shared" si="0"/>
        <v>#DIV/0!</v>
      </c>
    </row>
    <row r="52" spans="1:10">
      <c r="A52" s="65">
        <v>47</v>
      </c>
      <c r="B52" s="41"/>
      <c r="C52" s="41"/>
      <c r="D52" s="41"/>
      <c r="E52" s="41"/>
      <c r="F52" s="41"/>
      <c r="G52" s="70"/>
      <c r="H52" s="41"/>
      <c r="I52" s="41"/>
      <c r="J52" s="41" t="e">
        <f t="shared" si="0"/>
        <v>#DIV/0!</v>
      </c>
    </row>
    <row r="53" spans="1:10">
      <c r="A53" s="24">
        <v>48</v>
      </c>
      <c r="B53" s="41"/>
      <c r="C53" s="41"/>
      <c r="D53" s="41"/>
      <c r="E53" s="41"/>
      <c r="F53" s="41"/>
      <c r="G53" s="70"/>
      <c r="H53" s="41"/>
      <c r="I53" s="41"/>
      <c r="J53" s="41" t="e">
        <f t="shared" si="0"/>
        <v>#DIV/0!</v>
      </c>
    </row>
    <row r="54" spans="1:10">
      <c r="A54" s="24">
        <v>49</v>
      </c>
      <c r="B54" s="41"/>
      <c r="C54" s="41"/>
      <c r="D54" s="41"/>
      <c r="E54" s="41"/>
      <c r="F54" s="41"/>
      <c r="G54" s="70"/>
      <c r="H54" s="41"/>
      <c r="I54" s="41"/>
      <c r="J54" s="41" t="e">
        <f t="shared" si="0"/>
        <v>#DIV/0!</v>
      </c>
    </row>
    <row r="55" spans="1:10">
      <c r="A55" s="24">
        <v>50</v>
      </c>
      <c r="B55" s="41"/>
      <c r="C55" s="41"/>
      <c r="D55" s="41"/>
      <c r="E55" s="41"/>
      <c r="F55" s="41"/>
      <c r="G55" s="70"/>
      <c r="H55" s="41"/>
      <c r="I55" s="41"/>
      <c r="J55" s="41" t="e">
        <f t="shared" si="0"/>
        <v>#DIV/0!</v>
      </c>
    </row>
    <row r="56" spans="1:10">
      <c r="A56" s="65">
        <v>51</v>
      </c>
      <c r="B56" s="41"/>
      <c r="C56" s="41"/>
      <c r="D56" s="41"/>
      <c r="E56" s="41"/>
      <c r="F56" s="41"/>
      <c r="G56" s="70"/>
      <c r="H56" s="41"/>
      <c r="I56" s="41"/>
      <c r="J56" s="41" t="e">
        <f t="shared" si="0"/>
        <v>#DIV/0!</v>
      </c>
    </row>
    <row r="57" spans="1:10">
      <c r="A57" s="65">
        <v>52</v>
      </c>
      <c r="B57" s="41"/>
      <c r="C57" s="41"/>
      <c r="D57" s="41"/>
      <c r="E57" s="41"/>
      <c r="F57" s="41"/>
      <c r="G57" s="70"/>
      <c r="H57" s="41"/>
      <c r="I57" s="41"/>
      <c r="J57" s="41" t="e">
        <f t="shared" si="0"/>
        <v>#DIV/0!</v>
      </c>
    </row>
    <row r="58" spans="1:10">
      <c r="A58" s="24">
        <v>53</v>
      </c>
      <c r="B58" s="41"/>
      <c r="C58" s="41"/>
      <c r="D58" s="41"/>
      <c r="E58" s="41"/>
      <c r="F58" s="41"/>
      <c r="G58" s="70"/>
      <c r="H58" s="41"/>
      <c r="I58" s="41"/>
      <c r="J58" s="41" t="e">
        <f t="shared" si="0"/>
        <v>#DIV/0!</v>
      </c>
    </row>
    <row r="59" spans="1:10">
      <c r="A59" s="24">
        <v>54</v>
      </c>
      <c r="B59" s="41"/>
      <c r="C59" s="41"/>
      <c r="D59" s="41"/>
      <c r="E59" s="41"/>
      <c r="F59" s="41"/>
      <c r="G59" s="70"/>
      <c r="H59" s="41"/>
      <c r="I59" s="41"/>
      <c r="J59" s="41" t="e">
        <f t="shared" si="0"/>
        <v>#DIV/0!</v>
      </c>
    </row>
    <row r="60" spans="1:10">
      <c r="A60" s="24">
        <v>55</v>
      </c>
      <c r="B60" s="41"/>
      <c r="C60" s="41"/>
      <c r="D60" s="41"/>
      <c r="E60" s="41"/>
      <c r="F60" s="41"/>
      <c r="G60" s="70"/>
      <c r="H60" s="41"/>
      <c r="I60" s="41"/>
      <c r="J60" s="41" t="e">
        <f t="shared" si="0"/>
        <v>#DIV/0!</v>
      </c>
    </row>
    <row r="61" spans="1:10">
      <c r="A61" s="65">
        <v>56</v>
      </c>
      <c r="B61" s="41"/>
      <c r="C61" s="41"/>
      <c r="D61" s="41"/>
      <c r="E61" s="41"/>
      <c r="F61" s="41"/>
      <c r="G61" s="70"/>
      <c r="H61" s="41"/>
      <c r="I61" s="41"/>
      <c r="J61" s="41" t="e">
        <f t="shared" si="0"/>
        <v>#DIV/0!</v>
      </c>
    </row>
    <row r="62" spans="1:10">
      <c r="A62" s="65">
        <v>57</v>
      </c>
      <c r="B62" s="41"/>
      <c r="C62" s="41"/>
      <c r="D62" s="41"/>
      <c r="E62" s="41"/>
      <c r="F62" s="41"/>
      <c r="G62" s="70"/>
      <c r="H62" s="41"/>
      <c r="I62" s="41"/>
      <c r="J62" s="41" t="e">
        <f t="shared" si="0"/>
        <v>#DIV/0!</v>
      </c>
    </row>
    <row r="63" spans="1:10">
      <c r="A63" s="24">
        <v>58</v>
      </c>
      <c r="B63" s="41"/>
      <c r="C63" s="41"/>
      <c r="D63" s="41"/>
      <c r="E63" s="41"/>
      <c r="F63" s="41"/>
      <c r="G63" s="70"/>
      <c r="H63" s="41"/>
      <c r="I63" s="41"/>
      <c r="J63" s="41" t="e">
        <f t="shared" si="0"/>
        <v>#DIV/0!</v>
      </c>
    </row>
    <row r="64" spans="1:10">
      <c r="A64" s="24">
        <v>59</v>
      </c>
      <c r="B64" s="41"/>
      <c r="C64" s="41"/>
      <c r="D64" s="41"/>
      <c r="E64" s="41"/>
      <c r="F64" s="41"/>
      <c r="G64" s="70"/>
      <c r="H64" s="41"/>
      <c r="I64" s="41"/>
      <c r="J64" s="41" t="e">
        <f t="shared" si="0"/>
        <v>#DIV/0!</v>
      </c>
    </row>
    <row r="65" spans="1:10">
      <c r="A65" s="24">
        <v>60</v>
      </c>
      <c r="B65" s="41"/>
      <c r="C65" s="41"/>
      <c r="D65" s="41"/>
      <c r="E65" s="41"/>
      <c r="F65" s="41"/>
      <c r="G65" s="70"/>
      <c r="H65" s="41"/>
      <c r="I65" s="41"/>
      <c r="J65" s="41" t="e">
        <f t="shared" si="0"/>
        <v>#DIV/0!</v>
      </c>
    </row>
  </sheetData>
  <mergeCells count="1">
    <mergeCell ref="E2:G2"/>
  </mergeCells>
  <phoneticPr fontId="1"/>
  <dataValidations count="1">
    <dataValidation type="list" allowBlank="1" showInputMessage="1" showErrorMessage="1" sqref="G6:G65 JC6:JC65 SY6:SY65 ACU6:ACU65 AMQ6:AMQ65 AWM6:AWM65 BGI6:BGI65 BQE6:BQE65 CAA6:CAA65 CJW6:CJW65 CTS6:CTS65 DDO6:DDO65 DNK6:DNK65 DXG6:DXG65 EHC6:EHC65 EQY6:EQY65 FAU6:FAU65 FKQ6:FKQ65 FUM6:FUM65 GEI6:GEI65 GOE6:GOE65 GYA6:GYA65 HHW6:HHW65 HRS6:HRS65 IBO6:IBO65 ILK6:ILK65 IVG6:IVG65 JFC6:JFC65 JOY6:JOY65 JYU6:JYU65 KIQ6:KIQ65 KSM6:KSM65 LCI6:LCI65 LME6:LME65 LWA6:LWA65 MFW6:MFW65 MPS6:MPS65 MZO6:MZO65 NJK6:NJK65 NTG6:NTG65 ODC6:ODC65 OMY6:OMY65 OWU6:OWU65 PGQ6:PGQ65 PQM6:PQM65 QAI6:QAI65 QKE6:QKE65 QUA6:QUA65 RDW6:RDW65 RNS6:RNS65 RXO6:RXO65 SHK6:SHK65 SRG6:SRG65 TBC6:TBC65 TKY6:TKY65 TUU6:TUU65 UEQ6:UEQ65 UOM6:UOM65 UYI6:UYI65 VIE6:VIE65 VSA6:VSA65 WBW6:WBW65 WLS6:WLS65 WVO6:WVO65 G65542:G65601 JC65542:JC65601 SY65542:SY65601 ACU65542:ACU65601 AMQ65542:AMQ65601 AWM65542:AWM65601 BGI65542:BGI65601 BQE65542:BQE65601 CAA65542:CAA65601 CJW65542:CJW65601 CTS65542:CTS65601 DDO65542:DDO65601 DNK65542:DNK65601 DXG65542:DXG65601 EHC65542:EHC65601 EQY65542:EQY65601 FAU65542:FAU65601 FKQ65542:FKQ65601 FUM65542:FUM65601 GEI65542:GEI65601 GOE65542:GOE65601 GYA65542:GYA65601 HHW65542:HHW65601 HRS65542:HRS65601 IBO65542:IBO65601 ILK65542:ILK65601 IVG65542:IVG65601 JFC65542:JFC65601 JOY65542:JOY65601 JYU65542:JYU65601 KIQ65542:KIQ65601 KSM65542:KSM65601 LCI65542:LCI65601 LME65542:LME65601 LWA65542:LWA65601 MFW65542:MFW65601 MPS65542:MPS65601 MZO65542:MZO65601 NJK65542:NJK65601 NTG65542:NTG65601 ODC65542:ODC65601 OMY65542:OMY65601 OWU65542:OWU65601 PGQ65542:PGQ65601 PQM65542:PQM65601 QAI65542:QAI65601 QKE65542:QKE65601 QUA65542:QUA65601 RDW65542:RDW65601 RNS65542:RNS65601 RXO65542:RXO65601 SHK65542:SHK65601 SRG65542:SRG65601 TBC65542:TBC65601 TKY65542:TKY65601 TUU65542:TUU65601 UEQ65542:UEQ65601 UOM65542:UOM65601 UYI65542:UYI65601 VIE65542:VIE65601 VSA65542:VSA65601 WBW65542:WBW65601 WLS65542:WLS65601 WVO65542:WVO65601 G131078:G131137 JC131078:JC131137 SY131078:SY131137 ACU131078:ACU131137 AMQ131078:AMQ131137 AWM131078:AWM131137 BGI131078:BGI131137 BQE131078:BQE131137 CAA131078:CAA131137 CJW131078:CJW131137 CTS131078:CTS131137 DDO131078:DDO131137 DNK131078:DNK131137 DXG131078:DXG131137 EHC131078:EHC131137 EQY131078:EQY131137 FAU131078:FAU131137 FKQ131078:FKQ131137 FUM131078:FUM131137 GEI131078:GEI131137 GOE131078:GOE131137 GYA131078:GYA131137 HHW131078:HHW131137 HRS131078:HRS131137 IBO131078:IBO131137 ILK131078:ILK131137 IVG131078:IVG131137 JFC131078:JFC131137 JOY131078:JOY131137 JYU131078:JYU131137 KIQ131078:KIQ131137 KSM131078:KSM131137 LCI131078:LCI131137 LME131078:LME131137 LWA131078:LWA131137 MFW131078:MFW131137 MPS131078:MPS131137 MZO131078:MZO131137 NJK131078:NJK131137 NTG131078:NTG131137 ODC131078:ODC131137 OMY131078:OMY131137 OWU131078:OWU131137 PGQ131078:PGQ131137 PQM131078:PQM131137 QAI131078:QAI131137 QKE131078:QKE131137 QUA131078:QUA131137 RDW131078:RDW131137 RNS131078:RNS131137 RXO131078:RXO131137 SHK131078:SHK131137 SRG131078:SRG131137 TBC131078:TBC131137 TKY131078:TKY131137 TUU131078:TUU131137 UEQ131078:UEQ131137 UOM131078:UOM131137 UYI131078:UYI131137 VIE131078:VIE131137 VSA131078:VSA131137 WBW131078:WBW131137 WLS131078:WLS131137 WVO131078:WVO131137 G196614:G196673 JC196614:JC196673 SY196614:SY196673 ACU196614:ACU196673 AMQ196614:AMQ196673 AWM196614:AWM196673 BGI196614:BGI196673 BQE196614:BQE196673 CAA196614:CAA196673 CJW196614:CJW196673 CTS196614:CTS196673 DDO196614:DDO196673 DNK196614:DNK196673 DXG196614:DXG196673 EHC196614:EHC196673 EQY196614:EQY196673 FAU196614:FAU196673 FKQ196614:FKQ196673 FUM196614:FUM196673 GEI196614:GEI196673 GOE196614:GOE196673 GYA196614:GYA196673 HHW196614:HHW196673 HRS196614:HRS196673 IBO196614:IBO196673 ILK196614:ILK196673 IVG196614:IVG196673 JFC196614:JFC196673 JOY196614:JOY196673 JYU196614:JYU196673 KIQ196614:KIQ196673 KSM196614:KSM196673 LCI196614:LCI196673 LME196614:LME196673 LWA196614:LWA196673 MFW196614:MFW196673 MPS196614:MPS196673 MZO196614:MZO196673 NJK196614:NJK196673 NTG196614:NTG196673 ODC196614:ODC196673 OMY196614:OMY196673 OWU196614:OWU196673 PGQ196614:PGQ196673 PQM196614:PQM196673 QAI196614:QAI196673 QKE196614:QKE196673 QUA196614:QUA196673 RDW196614:RDW196673 RNS196614:RNS196673 RXO196614:RXO196673 SHK196614:SHK196673 SRG196614:SRG196673 TBC196614:TBC196673 TKY196614:TKY196673 TUU196614:TUU196673 UEQ196614:UEQ196673 UOM196614:UOM196673 UYI196614:UYI196673 VIE196614:VIE196673 VSA196614:VSA196673 WBW196614:WBW196673 WLS196614:WLS196673 WVO196614:WVO196673 G262150:G262209 JC262150:JC262209 SY262150:SY262209 ACU262150:ACU262209 AMQ262150:AMQ262209 AWM262150:AWM262209 BGI262150:BGI262209 BQE262150:BQE262209 CAA262150:CAA262209 CJW262150:CJW262209 CTS262150:CTS262209 DDO262150:DDO262209 DNK262150:DNK262209 DXG262150:DXG262209 EHC262150:EHC262209 EQY262150:EQY262209 FAU262150:FAU262209 FKQ262150:FKQ262209 FUM262150:FUM262209 GEI262150:GEI262209 GOE262150:GOE262209 GYA262150:GYA262209 HHW262150:HHW262209 HRS262150:HRS262209 IBO262150:IBO262209 ILK262150:ILK262209 IVG262150:IVG262209 JFC262150:JFC262209 JOY262150:JOY262209 JYU262150:JYU262209 KIQ262150:KIQ262209 KSM262150:KSM262209 LCI262150:LCI262209 LME262150:LME262209 LWA262150:LWA262209 MFW262150:MFW262209 MPS262150:MPS262209 MZO262150:MZO262209 NJK262150:NJK262209 NTG262150:NTG262209 ODC262150:ODC262209 OMY262150:OMY262209 OWU262150:OWU262209 PGQ262150:PGQ262209 PQM262150:PQM262209 QAI262150:QAI262209 QKE262150:QKE262209 QUA262150:QUA262209 RDW262150:RDW262209 RNS262150:RNS262209 RXO262150:RXO262209 SHK262150:SHK262209 SRG262150:SRG262209 TBC262150:TBC262209 TKY262150:TKY262209 TUU262150:TUU262209 UEQ262150:UEQ262209 UOM262150:UOM262209 UYI262150:UYI262209 VIE262150:VIE262209 VSA262150:VSA262209 WBW262150:WBW262209 WLS262150:WLS262209 WVO262150:WVO262209 G327686:G327745 JC327686:JC327745 SY327686:SY327745 ACU327686:ACU327745 AMQ327686:AMQ327745 AWM327686:AWM327745 BGI327686:BGI327745 BQE327686:BQE327745 CAA327686:CAA327745 CJW327686:CJW327745 CTS327686:CTS327745 DDO327686:DDO327745 DNK327686:DNK327745 DXG327686:DXG327745 EHC327686:EHC327745 EQY327686:EQY327745 FAU327686:FAU327745 FKQ327686:FKQ327745 FUM327686:FUM327745 GEI327686:GEI327745 GOE327686:GOE327745 GYA327686:GYA327745 HHW327686:HHW327745 HRS327686:HRS327745 IBO327686:IBO327745 ILK327686:ILK327745 IVG327686:IVG327745 JFC327686:JFC327745 JOY327686:JOY327745 JYU327686:JYU327745 KIQ327686:KIQ327745 KSM327686:KSM327745 LCI327686:LCI327745 LME327686:LME327745 LWA327686:LWA327745 MFW327686:MFW327745 MPS327686:MPS327745 MZO327686:MZO327745 NJK327686:NJK327745 NTG327686:NTG327745 ODC327686:ODC327745 OMY327686:OMY327745 OWU327686:OWU327745 PGQ327686:PGQ327745 PQM327686:PQM327745 QAI327686:QAI327745 QKE327686:QKE327745 QUA327686:QUA327745 RDW327686:RDW327745 RNS327686:RNS327745 RXO327686:RXO327745 SHK327686:SHK327745 SRG327686:SRG327745 TBC327686:TBC327745 TKY327686:TKY327745 TUU327686:TUU327745 UEQ327686:UEQ327745 UOM327686:UOM327745 UYI327686:UYI327745 VIE327686:VIE327745 VSA327686:VSA327745 WBW327686:WBW327745 WLS327686:WLS327745 WVO327686:WVO327745 G393222:G393281 JC393222:JC393281 SY393222:SY393281 ACU393222:ACU393281 AMQ393222:AMQ393281 AWM393222:AWM393281 BGI393222:BGI393281 BQE393222:BQE393281 CAA393222:CAA393281 CJW393222:CJW393281 CTS393222:CTS393281 DDO393222:DDO393281 DNK393222:DNK393281 DXG393222:DXG393281 EHC393222:EHC393281 EQY393222:EQY393281 FAU393222:FAU393281 FKQ393222:FKQ393281 FUM393222:FUM393281 GEI393222:GEI393281 GOE393222:GOE393281 GYA393222:GYA393281 HHW393222:HHW393281 HRS393222:HRS393281 IBO393222:IBO393281 ILK393222:ILK393281 IVG393222:IVG393281 JFC393222:JFC393281 JOY393222:JOY393281 JYU393222:JYU393281 KIQ393222:KIQ393281 KSM393222:KSM393281 LCI393222:LCI393281 LME393222:LME393281 LWA393222:LWA393281 MFW393222:MFW393281 MPS393222:MPS393281 MZO393222:MZO393281 NJK393222:NJK393281 NTG393222:NTG393281 ODC393222:ODC393281 OMY393222:OMY393281 OWU393222:OWU393281 PGQ393222:PGQ393281 PQM393222:PQM393281 QAI393222:QAI393281 QKE393222:QKE393281 QUA393222:QUA393281 RDW393222:RDW393281 RNS393222:RNS393281 RXO393222:RXO393281 SHK393222:SHK393281 SRG393222:SRG393281 TBC393222:TBC393281 TKY393222:TKY393281 TUU393222:TUU393281 UEQ393222:UEQ393281 UOM393222:UOM393281 UYI393222:UYI393281 VIE393222:VIE393281 VSA393222:VSA393281 WBW393222:WBW393281 WLS393222:WLS393281 WVO393222:WVO393281 G458758:G458817 JC458758:JC458817 SY458758:SY458817 ACU458758:ACU458817 AMQ458758:AMQ458817 AWM458758:AWM458817 BGI458758:BGI458817 BQE458758:BQE458817 CAA458758:CAA458817 CJW458758:CJW458817 CTS458758:CTS458817 DDO458758:DDO458817 DNK458758:DNK458817 DXG458758:DXG458817 EHC458758:EHC458817 EQY458758:EQY458817 FAU458758:FAU458817 FKQ458758:FKQ458817 FUM458758:FUM458817 GEI458758:GEI458817 GOE458758:GOE458817 GYA458758:GYA458817 HHW458758:HHW458817 HRS458758:HRS458817 IBO458758:IBO458817 ILK458758:ILK458817 IVG458758:IVG458817 JFC458758:JFC458817 JOY458758:JOY458817 JYU458758:JYU458817 KIQ458758:KIQ458817 KSM458758:KSM458817 LCI458758:LCI458817 LME458758:LME458817 LWA458758:LWA458817 MFW458758:MFW458817 MPS458758:MPS458817 MZO458758:MZO458817 NJK458758:NJK458817 NTG458758:NTG458817 ODC458758:ODC458817 OMY458758:OMY458817 OWU458758:OWU458817 PGQ458758:PGQ458817 PQM458758:PQM458817 QAI458758:QAI458817 QKE458758:QKE458817 QUA458758:QUA458817 RDW458758:RDW458817 RNS458758:RNS458817 RXO458758:RXO458817 SHK458758:SHK458817 SRG458758:SRG458817 TBC458758:TBC458817 TKY458758:TKY458817 TUU458758:TUU458817 UEQ458758:UEQ458817 UOM458758:UOM458817 UYI458758:UYI458817 VIE458758:VIE458817 VSA458758:VSA458817 WBW458758:WBW458817 WLS458758:WLS458817 WVO458758:WVO458817 G524294:G524353 JC524294:JC524353 SY524294:SY524353 ACU524294:ACU524353 AMQ524294:AMQ524353 AWM524294:AWM524353 BGI524294:BGI524353 BQE524294:BQE524353 CAA524294:CAA524353 CJW524294:CJW524353 CTS524294:CTS524353 DDO524294:DDO524353 DNK524294:DNK524353 DXG524294:DXG524353 EHC524294:EHC524353 EQY524294:EQY524353 FAU524294:FAU524353 FKQ524294:FKQ524353 FUM524294:FUM524353 GEI524294:GEI524353 GOE524294:GOE524353 GYA524294:GYA524353 HHW524294:HHW524353 HRS524294:HRS524353 IBO524294:IBO524353 ILK524294:ILK524353 IVG524294:IVG524353 JFC524294:JFC524353 JOY524294:JOY524353 JYU524294:JYU524353 KIQ524294:KIQ524353 KSM524294:KSM524353 LCI524294:LCI524353 LME524294:LME524353 LWA524294:LWA524353 MFW524294:MFW524353 MPS524294:MPS524353 MZO524294:MZO524353 NJK524294:NJK524353 NTG524294:NTG524353 ODC524294:ODC524353 OMY524294:OMY524353 OWU524294:OWU524353 PGQ524294:PGQ524353 PQM524294:PQM524353 QAI524294:QAI524353 QKE524294:QKE524353 QUA524294:QUA524353 RDW524294:RDW524353 RNS524294:RNS524353 RXO524294:RXO524353 SHK524294:SHK524353 SRG524294:SRG524353 TBC524294:TBC524353 TKY524294:TKY524353 TUU524294:TUU524353 UEQ524294:UEQ524353 UOM524294:UOM524353 UYI524294:UYI524353 VIE524294:VIE524353 VSA524294:VSA524353 WBW524294:WBW524353 WLS524294:WLS524353 WVO524294:WVO524353 G589830:G589889 JC589830:JC589889 SY589830:SY589889 ACU589830:ACU589889 AMQ589830:AMQ589889 AWM589830:AWM589889 BGI589830:BGI589889 BQE589830:BQE589889 CAA589830:CAA589889 CJW589830:CJW589889 CTS589830:CTS589889 DDO589830:DDO589889 DNK589830:DNK589889 DXG589830:DXG589889 EHC589830:EHC589889 EQY589830:EQY589889 FAU589830:FAU589889 FKQ589830:FKQ589889 FUM589830:FUM589889 GEI589830:GEI589889 GOE589830:GOE589889 GYA589830:GYA589889 HHW589830:HHW589889 HRS589830:HRS589889 IBO589830:IBO589889 ILK589830:ILK589889 IVG589830:IVG589889 JFC589830:JFC589889 JOY589830:JOY589889 JYU589830:JYU589889 KIQ589830:KIQ589889 KSM589830:KSM589889 LCI589830:LCI589889 LME589830:LME589889 LWA589830:LWA589889 MFW589830:MFW589889 MPS589830:MPS589889 MZO589830:MZO589889 NJK589830:NJK589889 NTG589830:NTG589889 ODC589830:ODC589889 OMY589830:OMY589889 OWU589830:OWU589889 PGQ589830:PGQ589889 PQM589830:PQM589889 QAI589830:QAI589889 QKE589830:QKE589889 QUA589830:QUA589889 RDW589830:RDW589889 RNS589830:RNS589889 RXO589830:RXO589889 SHK589830:SHK589889 SRG589830:SRG589889 TBC589830:TBC589889 TKY589830:TKY589889 TUU589830:TUU589889 UEQ589830:UEQ589889 UOM589830:UOM589889 UYI589830:UYI589889 VIE589830:VIE589889 VSA589830:VSA589889 WBW589830:WBW589889 WLS589830:WLS589889 WVO589830:WVO589889 G655366:G655425 JC655366:JC655425 SY655366:SY655425 ACU655366:ACU655425 AMQ655366:AMQ655425 AWM655366:AWM655425 BGI655366:BGI655425 BQE655366:BQE655425 CAA655366:CAA655425 CJW655366:CJW655425 CTS655366:CTS655425 DDO655366:DDO655425 DNK655366:DNK655425 DXG655366:DXG655425 EHC655366:EHC655425 EQY655366:EQY655425 FAU655366:FAU655425 FKQ655366:FKQ655425 FUM655366:FUM655425 GEI655366:GEI655425 GOE655366:GOE655425 GYA655366:GYA655425 HHW655366:HHW655425 HRS655366:HRS655425 IBO655366:IBO655425 ILK655366:ILK655425 IVG655366:IVG655425 JFC655366:JFC655425 JOY655366:JOY655425 JYU655366:JYU655425 KIQ655366:KIQ655425 KSM655366:KSM655425 LCI655366:LCI655425 LME655366:LME655425 LWA655366:LWA655425 MFW655366:MFW655425 MPS655366:MPS655425 MZO655366:MZO655425 NJK655366:NJK655425 NTG655366:NTG655425 ODC655366:ODC655425 OMY655366:OMY655425 OWU655366:OWU655425 PGQ655366:PGQ655425 PQM655366:PQM655425 QAI655366:QAI655425 QKE655366:QKE655425 QUA655366:QUA655425 RDW655366:RDW655425 RNS655366:RNS655425 RXO655366:RXO655425 SHK655366:SHK655425 SRG655366:SRG655425 TBC655366:TBC655425 TKY655366:TKY655425 TUU655366:TUU655425 UEQ655366:UEQ655425 UOM655366:UOM655425 UYI655366:UYI655425 VIE655366:VIE655425 VSA655366:VSA655425 WBW655366:WBW655425 WLS655366:WLS655425 WVO655366:WVO655425 G720902:G720961 JC720902:JC720961 SY720902:SY720961 ACU720902:ACU720961 AMQ720902:AMQ720961 AWM720902:AWM720961 BGI720902:BGI720961 BQE720902:BQE720961 CAA720902:CAA720961 CJW720902:CJW720961 CTS720902:CTS720961 DDO720902:DDO720961 DNK720902:DNK720961 DXG720902:DXG720961 EHC720902:EHC720961 EQY720902:EQY720961 FAU720902:FAU720961 FKQ720902:FKQ720961 FUM720902:FUM720961 GEI720902:GEI720961 GOE720902:GOE720961 GYA720902:GYA720961 HHW720902:HHW720961 HRS720902:HRS720961 IBO720902:IBO720961 ILK720902:ILK720961 IVG720902:IVG720961 JFC720902:JFC720961 JOY720902:JOY720961 JYU720902:JYU720961 KIQ720902:KIQ720961 KSM720902:KSM720961 LCI720902:LCI720961 LME720902:LME720961 LWA720902:LWA720961 MFW720902:MFW720961 MPS720902:MPS720961 MZO720902:MZO720961 NJK720902:NJK720961 NTG720902:NTG720961 ODC720902:ODC720961 OMY720902:OMY720961 OWU720902:OWU720961 PGQ720902:PGQ720961 PQM720902:PQM720961 QAI720902:QAI720961 QKE720902:QKE720961 QUA720902:QUA720961 RDW720902:RDW720961 RNS720902:RNS720961 RXO720902:RXO720961 SHK720902:SHK720961 SRG720902:SRG720961 TBC720902:TBC720961 TKY720902:TKY720961 TUU720902:TUU720961 UEQ720902:UEQ720961 UOM720902:UOM720961 UYI720902:UYI720961 VIE720902:VIE720961 VSA720902:VSA720961 WBW720902:WBW720961 WLS720902:WLS720961 WVO720902:WVO720961 G786438:G786497 JC786438:JC786497 SY786438:SY786497 ACU786438:ACU786497 AMQ786438:AMQ786497 AWM786438:AWM786497 BGI786438:BGI786497 BQE786438:BQE786497 CAA786438:CAA786497 CJW786438:CJW786497 CTS786438:CTS786497 DDO786438:DDO786497 DNK786438:DNK786497 DXG786438:DXG786497 EHC786438:EHC786497 EQY786438:EQY786497 FAU786438:FAU786497 FKQ786438:FKQ786497 FUM786438:FUM786497 GEI786438:GEI786497 GOE786438:GOE786497 GYA786438:GYA786497 HHW786438:HHW786497 HRS786438:HRS786497 IBO786438:IBO786497 ILK786438:ILK786497 IVG786438:IVG786497 JFC786438:JFC786497 JOY786438:JOY786497 JYU786438:JYU786497 KIQ786438:KIQ786497 KSM786438:KSM786497 LCI786438:LCI786497 LME786438:LME786497 LWA786438:LWA786497 MFW786438:MFW786497 MPS786438:MPS786497 MZO786438:MZO786497 NJK786438:NJK786497 NTG786438:NTG786497 ODC786438:ODC786497 OMY786438:OMY786497 OWU786438:OWU786497 PGQ786438:PGQ786497 PQM786438:PQM786497 QAI786438:QAI786497 QKE786438:QKE786497 QUA786438:QUA786497 RDW786438:RDW786497 RNS786438:RNS786497 RXO786438:RXO786497 SHK786438:SHK786497 SRG786438:SRG786497 TBC786438:TBC786497 TKY786438:TKY786497 TUU786438:TUU786497 UEQ786438:UEQ786497 UOM786438:UOM786497 UYI786438:UYI786497 VIE786438:VIE786497 VSA786438:VSA786497 WBW786438:WBW786497 WLS786438:WLS786497 WVO786438:WVO786497 G851974:G852033 JC851974:JC852033 SY851974:SY852033 ACU851974:ACU852033 AMQ851974:AMQ852033 AWM851974:AWM852033 BGI851974:BGI852033 BQE851974:BQE852033 CAA851974:CAA852033 CJW851974:CJW852033 CTS851974:CTS852033 DDO851974:DDO852033 DNK851974:DNK852033 DXG851974:DXG852033 EHC851974:EHC852033 EQY851974:EQY852033 FAU851974:FAU852033 FKQ851974:FKQ852033 FUM851974:FUM852033 GEI851974:GEI852033 GOE851974:GOE852033 GYA851974:GYA852033 HHW851974:HHW852033 HRS851974:HRS852033 IBO851974:IBO852033 ILK851974:ILK852033 IVG851974:IVG852033 JFC851974:JFC852033 JOY851974:JOY852033 JYU851974:JYU852033 KIQ851974:KIQ852033 KSM851974:KSM852033 LCI851974:LCI852033 LME851974:LME852033 LWA851974:LWA852033 MFW851974:MFW852033 MPS851974:MPS852033 MZO851974:MZO852033 NJK851974:NJK852033 NTG851974:NTG852033 ODC851974:ODC852033 OMY851974:OMY852033 OWU851974:OWU852033 PGQ851974:PGQ852033 PQM851974:PQM852033 QAI851974:QAI852033 QKE851974:QKE852033 QUA851974:QUA852033 RDW851974:RDW852033 RNS851974:RNS852033 RXO851974:RXO852033 SHK851974:SHK852033 SRG851974:SRG852033 TBC851974:TBC852033 TKY851974:TKY852033 TUU851974:TUU852033 UEQ851974:UEQ852033 UOM851974:UOM852033 UYI851974:UYI852033 VIE851974:VIE852033 VSA851974:VSA852033 WBW851974:WBW852033 WLS851974:WLS852033 WVO851974:WVO852033 G917510:G917569 JC917510:JC917569 SY917510:SY917569 ACU917510:ACU917569 AMQ917510:AMQ917569 AWM917510:AWM917569 BGI917510:BGI917569 BQE917510:BQE917569 CAA917510:CAA917569 CJW917510:CJW917569 CTS917510:CTS917569 DDO917510:DDO917569 DNK917510:DNK917569 DXG917510:DXG917569 EHC917510:EHC917569 EQY917510:EQY917569 FAU917510:FAU917569 FKQ917510:FKQ917569 FUM917510:FUM917569 GEI917510:GEI917569 GOE917510:GOE917569 GYA917510:GYA917569 HHW917510:HHW917569 HRS917510:HRS917569 IBO917510:IBO917569 ILK917510:ILK917569 IVG917510:IVG917569 JFC917510:JFC917569 JOY917510:JOY917569 JYU917510:JYU917569 KIQ917510:KIQ917569 KSM917510:KSM917569 LCI917510:LCI917569 LME917510:LME917569 LWA917510:LWA917569 MFW917510:MFW917569 MPS917510:MPS917569 MZO917510:MZO917569 NJK917510:NJK917569 NTG917510:NTG917569 ODC917510:ODC917569 OMY917510:OMY917569 OWU917510:OWU917569 PGQ917510:PGQ917569 PQM917510:PQM917569 QAI917510:QAI917569 QKE917510:QKE917569 QUA917510:QUA917569 RDW917510:RDW917569 RNS917510:RNS917569 RXO917510:RXO917569 SHK917510:SHK917569 SRG917510:SRG917569 TBC917510:TBC917569 TKY917510:TKY917569 TUU917510:TUU917569 UEQ917510:UEQ917569 UOM917510:UOM917569 UYI917510:UYI917569 VIE917510:VIE917569 VSA917510:VSA917569 WBW917510:WBW917569 WLS917510:WLS917569 WVO917510:WVO917569 G983046:G983105 JC983046:JC983105 SY983046:SY983105 ACU983046:ACU983105 AMQ983046:AMQ983105 AWM983046:AWM983105 BGI983046:BGI983105 BQE983046:BQE983105 CAA983046:CAA983105 CJW983046:CJW983105 CTS983046:CTS983105 DDO983046:DDO983105 DNK983046:DNK983105 DXG983046:DXG983105 EHC983046:EHC983105 EQY983046:EQY983105 FAU983046:FAU983105 FKQ983046:FKQ983105 FUM983046:FUM983105 GEI983046:GEI983105 GOE983046:GOE983105 GYA983046:GYA983105 HHW983046:HHW983105 HRS983046:HRS983105 IBO983046:IBO983105 ILK983046:ILK983105 IVG983046:IVG983105 JFC983046:JFC983105 JOY983046:JOY983105 JYU983046:JYU983105 KIQ983046:KIQ983105 KSM983046:KSM983105 LCI983046:LCI983105 LME983046:LME983105 LWA983046:LWA983105 MFW983046:MFW983105 MPS983046:MPS983105 MZO983046:MZO983105 NJK983046:NJK983105 NTG983046:NTG983105 ODC983046:ODC983105 OMY983046:OMY983105 OWU983046:OWU983105 PGQ983046:PGQ983105 PQM983046:PQM983105 QAI983046:QAI983105 QKE983046:QKE983105 QUA983046:QUA983105 RDW983046:RDW983105 RNS983046:RNS983105 RXO983046:RXO983105 SHK983046:SHK983105 SRG983046:SRG983105 TBC983046:TBC983105 TKY983046:TKY983105 TUU983046:TUU983105 UEQ983046:UEQ983105 UOM983046:UOM983105 UYI983046:UYI983105 VIE983046:VIE983105 VSA983046:VSA983105 WBW983046:WBW983105 WLS983046:WLS983105 WVO983046:WVO98310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167</vt:i4>
      </vt:variant>
      <vt:variant>
        <vt:lpstr>名前付き一覧</vt:lpstr>
      </vt:variant>
      <vt:variant>
        <vt:i4>165</vt:i4>
      </vt:variant>
    </vt:vector>
  </HeadingPairs>
  <TitlesOfParts>
    <vt:vector size="332" baseType="lpstr">
      <vt:lpstr>☆都道府県売却額</vt:lpstr>
      <vt:lpstr>☆都道府県購入額</vt:lpstr>
      <vt:lpstr>都道府県合計</vt:lpstr>
      <vt:lpstr>02青森県【別表1】</vt:lpstr>
      <vt:lpstr>02青森県【別表2】</vt:lpstr>
      <vt:lpstr>02青森県【別表３】</vt:lpstr>
      <vt:lpstr>02青森県【別表４】</vt:lpstr>
      <vt:lpstr>03岩手県【別表1】</vt:lpstr>
      <vt:lpstr>03岩手県【別表2】</vt:lpstr>
      <vt:lpstr>03岩手県【別表３】</vt:lpstr>
      <vt:lpstr>03岩手県【別表４】</vt:lpstr>
      <vt:lpstr>04宮城県【別表1】</vt:lpstr>
      <vt:lpstr>04宮城県【別表2】</vt:lpstr>
      <vt:lpstr>04宮城県【別表３】</vt:lpstr>
      <vt:lpstr>04宮城県【別表４】</vt:lpstr>
      <vt:lpstr>05秋田県【別表1】</vt:lpstr>
      <vt:lpstr>05秋田県【別表2】</vt:lpstr>
      <vt:lpstr>05秋田県【別表３】</vt:lpstr>
      <vt:lpstr>05秋田県【別表４】</vt:lpstr>
      <vt:lpstr>07福島県【別表1】</vt:lpstr>
      <vt:lpstr>07福島県【別表2】</vt:lpstr>
      <vt:lpstr>07福島県【別表３】</vt:lpstr>
      <vt:lpstr>07福島県【別表４】</vt:lpstr>
      <vt:lpstr>09栃木県【別表1】</vt:lpstr>
      <vt:lpstr>09栃木県【別表2】</vt:lpstr>
      <vt:lpstr>09栃木県【別表３】</vt:lpstr>
      <vt:lpstr>09栃木県【別表４】</vt:lpstr>
      <vt:lpstr>11埼玉県【別表1】</vt:lpstr>
      <vt:lpstr>11埼玉県【別表2】</vt:lpstr>
      <vt:lpstr>11埼玉県【別表３】</vt:lpstr>
      <vt:lpstr>11埼玉県【別表４】</vt:lpstr>
      <vt:lpstr>12千葉県【別表1】</vt:lpstr>
      <vt:lpstr>12千葉県【別表2】</vt:lpstr>
      <vt:lpstr>12千葉県【別表３】</vt:lpstr>
      <vt:lpstr>12千葉県【別表４】</vt:lpstr>
      <vt:lpstr>13東京都【別表1】</vt:lpstr>
      <vt:lpstr>13東京都【別表2】</vt:lpstr>
      <vt:lpstr>13東京都【別表３】</vt:lpstr>
      <vt:lpstr>13東京都【別表４】</vt:lpstr>
      <vt:lpstr>14神奈川県【別表1】総務局</vt:lpstr>
      <vt:lpstr>14神奈川県【別表2】総務局</vt:lpstr>
      <vt:lpstr>14神奈川県【別表３】総務局</vt:lpstr>
      <vt:lpstr>14神奈川県【別表４】総務局</vt:lpstr>
      <vt:lpstr>15新潟県【別表1】</vt:lpstr>
      <vt:lpstr>15新潟県【別表2】</vt:lpstr>
      <vt:lpstr>15新潟県【別表３】</vt:lpstr>
      <vt:lpstr>15新潟県【別表４】</vt:lpstr>
      <vt:lpstr>16富山県【別表1】</vt:lpstr>
      <vt:lpstr>16富山県【別表2】</vt:lpstr>
      <vt:lpstr>16富山県【別表３】</vt:lpstr>
      <vt:lpstr>16富山県【別表４】</vt:lpstr>
      <vt:lpstr>17石川県【別表1】</vt:lpstr>
      <vt:lpstr>17石川県【別表2】</vt:lpstr>
      <vt:lpstr>17石川県【別表３】</vt:lpstr>
      <vt:lpstr>17石川県【別表４】</vt:lpstr>
      <vt:lpstr>19山梨県【別表1】</vt:lpstr>
      <vt:lpstr>19山梨県【別表2】</vt:lpstr>
      <vt:lpstr>19山梨県【別表３】</vt:lpstr>
      <vt:lpstr>19山梨県【別表４】</vt:lpstr>
      <vt:lpstr>21岐阜県【別表1】</vt:lpstr>
      <vt:lpstr>21岐阜県【別表2】</vt:lpstr>
      <vt:lpstr>21岐阜県【別表３】</vt:lpstr>
      <vt:lpstr>21岐阜県【別表４】</vt:lpstr>
      <vt:lpstr>22静岡県【別表1】</vt:lpstr>
      <vt:lpstr>22静岡県【別表2】</vt:lpstr>
      <vt:lpstr>22静岡県【別表３】</vt:lpstr>
      <vt:lpstr>22静岡県【別表４】</vt:lpstr>
      <vt:lpstr>23愛知県【別表1】</vt:lpstr>
      <vt:lpstr>23愛知県【別表2】</vt:lpstr>
      <vt:lpstr>23愛知県【別表３】</vt:lpstr>
      <vt:lpstr>23愛知県【別表４】</vt:lpstr>
      <vt:lpstr>24三重県【別表1】</vt:lpstr>
      <vt:lpstr>24三重県【別表2】</vt:lpstr>
      <vt:lpstr>24三重県【別表３】</vt:lpstr>
      <vt:lpstr>24三重県【別表４】</vt:lpstr>
      <vt:lpstr>25滋賀県【別表1】</vt:lpstr>
      <vt:lpstr>25滋賀県【別表2】</vt:lpstr>
      <vt:lpstr>25滋賀県【別表３】</vt:lpstr>
      <vt:lpstr>25滋賀県【別表４】</vt:lpstr>
      <vt:lpstr>26京都府【別表1】</vt:lpstr>
      <vt:lpstr>26京都府【別表2】</vt:lpstr>
      <vt:lpstr>26京都府【別表３】</vt:lpstr>
      <vt:lpstr>26京都府【別表４】</vt:lpstr>
      <vt:lpstr>27大阪府【別表1】</vt:lpstr>
      <vt:lpstr>27大阪府【別表2】</vt:lpstr>
      <vt:lpstr>27大阪府【別表３】</vt:lpstr>
      <vt:lpstr>27大阪府【別表４】</vt:lpstr>
      <vt:lpstr>28兵庫県【別表1】</vt:lpstr>
      <vt:lpstr>28兵庫県【別表2】</vt:lpstr>
      <vt:lpstr>28兵庫県【別表３】</vt:lpstr>
      <vt:lpstr>28兵庫県【別表４】</vt:lpstr>
      <vt:lpstr>29奈良県【別表1】</vt:lpstr>
      <vt:lpstr>29奈良県【別表2】</vt:lpstr>
      <vt:lpstr>29奈良県【別表３】</vt:lpstr>
      <vt:lpstr>29奈良県【別表４】</vt:lpstr>
      <vt:lpstr>30和歌山県【別表1】</vt:lpstr>
      <vt:lpstr>30和歌山県【別表2】</vt:lpstr>
      <vt:lpstr>30和歌山県【別表３】</vt:lpstr>
      <vt:lpstr>30和歌山県【別表４】</vt:lpstr>
      <vt:lpstr>31鳥取県【別表1】</vt:lpstr>
      <vt:lpstr>31鳥取県【別表2】</vt:lpstr>
      <vt:lpstr>31鳥取県【別表３】</vt:lpstr>
      <vt:lpstr>31鳥取県【別表４】</vt:lpstr>
      <vt:lpstr>32島根県【別表1】</vt:lpstr>
      <vt:lpstr>32島根県【別表2】</vt:lpstr>
      <vt:lpstr>32島根県【別表３】</vt:lpstr>
      <vt:lpstr>32島根県【別表４】</vt:lpstr>
      <vt:lpstr>33岡山県【別表1】</vt:lpstr>
      <vt:lpstr>33岡山県【別表2】</vt:lpstr>
      <vt:lpstr>33岡山県【別表３】</vt:lpstr>
      <vt:lpstr>33岡山県【別表４】</vt:lpstr>
      <vt:lpstr>34広島県【別表1】</vt:lpstr>
      <vt:lpstr>34広島県【別表2】</vt:lpstr>
      <vt:lpstr>34広島県【別表３】</vt:lpstr>
      <vt:lpstr>34広島県【別表４】</vt:lpstr>
      <vt:lpstr>35山口県【別表1】</vt:lpstr>
      <vt:lpstr>35山口県【別表2】</vt:lpstr>
      <vt:lpstr>35山口県【別表３】</vt:lpstr>
      <vt:lpstr>35山口県【別表４】</vt:lpstr>
      <vt:lpstr>36徳島県【別表1】</vt:lpstr>
      <vt:lpstr>36徳島県【別表2】</vt:lpstr>
      <vt:lpstr>36徳島県【別表３】</vt:lpstr>
      <vt:lpstr>36徳島県【別表４】</vt:lpstr>
      <vt:lpstr>37香川県【別表1】</vt:lpstr>
      <vt:lpstr>37香川県【別表2】</vt:lpstr>
      <vt:lpstr>37香川県【別表３】</vt:lpstr>
      <vt:lpstr>37香川県【別表４】</vt:lpstr>
      <vt:lpstr>38愛媛県【別表1】</vt:lpstr>
      <vt:lpstr>38愛媛県【別表2】</vt:lpstr>
      <vt:lpstr>38愛媛県【別表３】</vt:lpstr>
      <vt:lpstr>38愛媛県【別表４】</vt:lpstr>
      <vt:lpstr>39高知県【別表1】</vt:lpstr>
      <vt:lpstr>39高知県【別表2】</vt:lpstr>
      <vt:lpstr>39高知県【別表３】</vt:lpstr>
      <vt:lpstr>39高知県【別表４】</vt:lpstr>
      <vt:lpstr>40福岡県【別表1】</vt:lpstr>
      <vt:lpstr>40福岡県【別表2】</vt:lpstr>
      <vt:lpstr>40福岡県【別表３】</vt:lpstr>
      <vt:lpstr>40福岡県【別表４】</vt:lpstr>
      <vt:lpstr>41佐賀県【別表1】</vt:lpstr>
      <vt:lpstr>41佐賀県【別表2】</vt:lpstr>
      <vt:lpstr>41佐賀県【別表３】</vt:lpstr>
      <vt:lpstr>41佐賀県【別表４】</vt:lpstr>
      <vt:lpstr>42長崎県【別表1】</vt:lpstr>
      <vt:lpstr>42長崎県【別表2】</vt:lpstr>
      <vt:lpstr>42長崎県【別表３】</vt:lpstr>
      <vt:lpstr>42長崎県【別表４】</vt:lpstr>
      <vt:lpstr>43熊本県【別表1】</vt:lpstr>
      <vt:lpstr>43熊本県【別表2】</vt:lpstr>
      <vt:lpstr>43熊本県【別表３】</vt:lpstr>
      <vt:lpstr>43熊本県【別表４】</vt:lpstr>
      <vt:lpstr>44大分県【別表1】</vt:lpstr>
      <vt:lpstr>44大分県【別表2】</vt:lpstr>
      <vt:lpstr>44大分県【別表３】</vt:lpstr>
      <vt:lpstr>44大分県【別表４】</vt:lpstr>
      <vt:lpstr>45宮崎県【別表1】</vt:lpstr>
      <vt:lpstr>45宮崎県【別表2】</vt:lpstr>
      <vt:lpstr>45宮崎県【別表３】</vt:lpstr>
      <vt:lpstr>45宮崎県【別表４】</vt:lpstr>
      <vt:lpstr>46鹿児島県【別表1】</vt:lpstr>
      <vt:lpstr>46鹿児島県【別表2】</vt:lpstr>
      <vt:lpstr>46鹿児島県【別表３】</vt:lpstr>
      <vt:lpstr>46鹿児島県【別表４】</vt:lpstr>
      <vt:lpstr>47沖縄県【別表1】</vt:lpstr>
      <vt:lpstr>47沖縄県【別表2】</vt:lpstr>
      <vt:lpstr>47沖縄県【別表３】</vt:lpstr>
      <vt:lpstr>47沖縄県【別表４】</vt:lpstr>
      <vt:lpstr>☆都道府県売却額!Print_Area</vt:lpstr>
      <vt:lpstr>'02青森県【別表1】'!Print_Area</vt:lpstr>
      <vt:lpstr>'02青森県【別表2】'!Print_Area</vt:lpstr>
      <vt:lpstr>'02青森県【別表３】'!Print_Area</vt:lpstr>
      <vt:lpstr>'02青森県【別表４】'!Print_Area</vt:lpstr>
      <vt:lpstr>'03岩手県【別表1】'!Print_Area</vt:lpstr>
      <vt:lpstr>'03岩手県【別表2】'!Print_Area</vt:lpstr>
      <vt:lpstr>'03岩手県【別表３】'!Print_Area</vt:lpstr>
      <vt:lpstr>'03岩手県【別表４】'!Print_Area</vt:lpstr>
      <vt:lpstr>'04宮城県【別表1】'!Print_Area</vt:lpstr>
      <vt:lpstr>'04宮城県【別表2】'!Print_Area</vt:lpstr>
      <vt:lpstr>'04宮城県【別表３】'!Print_Area</vt:lpstr>
      <vt:lpstr>'04宮城県【別表４】'!Print_Area</vt:lpstr>
      <vt:lpstr>'05秋田県【別表1】'!Print_Area</vt:lpstr>
      <vt:lpstr>'05秋田県【別表2】'!Print_Area</vt:lpstr>
      <vt:lpstr>'05秋田県【別表３】'!Print_Area</vt:lpstr>
      <vt:lpstr>'05秋田県【別表４】'!Print_Area</vt:lpstr>
      <vt:lpstr>'07福島県【別表1】'!Print_Area</vt:lpstr>
      <vt:lpstr>'07福島県【別表2】'!Print_Area</vt:lpstr>
      <vt:lpstr>'07福島県【別表３】'!Print_Area</vt:lpstr>
      <vt:lpstr>'07福島県【別表４】'!Print_Area</vt:lpstr>
      <vt:lpstr>'09栃木県【別表1】'!Print_Area</vt:lpstr>
      <vt:lpstr>'09栃木県【別表2】'!Print_Area</vt:lpstr>
      <vt:lpstr>'09栃木県【別表３】'!Print_Area</vt:lpstr>
      <vt:lpstr>'09栃木県【別表４】'!Print_Area</vt:lpstr>
      <vt:lpstr>'11埼玉県【別表1】'!Print_Area</vt:lpstr>
      <vt:lpstr>'11埼玉県【別表2】'!Print_Area</vt:lpstr>
      <vt:lpstr>'11埼玉県【別表３】'!Print_Area</vt:lpstr>
      <vt:lpstr>'11埼玉県【別表４】'!Print_Area</vt:lpstr>
      <vt:lpstr>'12千葉県【別表1】'!Print_Area</vt:lpstr>
      <vt:lpstr>'12千葉県【別表2】'!Print_Area</vt:lpstr>
      <vt:lpstr>'12千葉県【別表３】'!Print_Area</vt:lpstr>
      <vt:lpstr>'12千葉県【別表４】'!Print_Area</vt:lpstr>
      <vt:lpstr>'13東京都【別表1】'!Print_Area</vt:lpstr>
      <vt:lpstr>'13東京都【別表2】'!Print_Area</vt:lpstr>
      <vt:lpstr>'13東京都【別表３】'!Print_Area</vt:lpstr>
      <vt:lpstr>'13東京都【別表４】'!Print_Area</vt:lpstr>
      <vt:lpstr>'14神奈川県【別表1】総務局'!Print_Area</vt:lpstr>
      <vt:lpstr>'14神奈川県【別表2】総務局'!Print_Area</vt:lpstr>
      <vt:lpstr>'14神奈川県【別表３】総務局'!Print_Area</vt:lpstr>
      <vt:lpstr>'14神奈川県【別表４】総務局'!Print_Area</vt:lpstr>
      <vt:lpstr>'15新潟県【別表1】'!Print_Area</vt:lpstr>
      <vt:lpstr>'15新潟県【別表2】'!Print_Area</vt:lpstr>
      <vt:lpstr>'15新潟県【別表３】'!Print_Area</vt:lpstr>
      <vt:lpstr>'15新潟県【別表４】'!Print_Area</vt:lpstr>
      <vt:lpstr>'16富山県【別表1】'!Print_Area</vt:lpstr>
      <vt:lpstr>'16富山県【別表2】'!Print_Area</vt:lpstr>
      <vt:lpstr>'16富山県【別表３】'!Print_Area</vt:lpstr>
      <vt:lpstr>'16富山県【別表４】'!Print_Area</vt:lpstr>
      <vt:lpstr>'17石川県【別表1】'!Print_Area</vt:lpstr>
      <vt:lpstr>'17石川県【別表2】'!Print_Area</vt:lpstr>
      <vt:lpstr>'17石川県【別表３】'!Print_Area</vt:lpstr>
      <vt:lpstr>'17石川県【別表４】'!Print_Area</vt:lpstr>
      <vt:lpstr>'19山梨県【別表1】'!Print_Area</vt:lpstr>
      <vt:lpstr>'19山梨県【別表2】'!Print_Area</vt:lpstr>
      <vt:lpstr>'19山梨県【別表３】'!Print_Area</vt:lpstr>
      <vt:lpstr>'19山梨県【別表４】'!Print_Area</vt:lpstr>
      <vt:lpstr>'21岐阜県【別表2】'!Print_Area</vt:lpstr>
      <vt:lpstr>'21岐阜県【別表３】'!Print_Area</vt:lpstr>
      <vt:lpstr>'21岐阜県【別表４】'!Print_Area</vt:lpstr>
      <vt:lpstr>'22静岡県【別表1】'!Print_Area</vt:lpstr>
      <vt:lpstr>'22静岡県【別表2】'!Print_Area</vt:lpstr>
      <vt:lpstr>'22静岡県【別表３】'!Print_Area</vt:lpstr>
      <vt:lpstr>'22静岡県【別表４】'!Print_Area</vt:lpstr>
      <vt:lpstr>'23愛知県【別表1】'!Print_Area</vt:lpstr>
      <vt:lpstr>'23愛知県【別表2】'!Print_Area</vt:lpstr>
      <vt:lpstr>'23愛知県【別表３】'!Print_Area</vt:lpstr>
      <vt:lpstr>'23愛知県【別表４】'!Print_Area</vt:lpstr>
      <vt:lpstr>'24三重県【別表1】'!Print_Area</vt:lpstr>
      <vt:lpstr>'24三重県【別表2】'!Print_Area</vt:lpstr>
      <vt:lpstr>'24三重県【別表３】'!Print_Area</vt:lpstr>
      <vt:lpstr>'24三重県【別表４】'!Print_Area</vt:lpstr>
      <vt:lpstr>'25滋賀県【別表1】'!Print_Area</vt:lpstr>
      <vt:lpstr>'25滋賀県【別表2】'!Print_Area</vt:lpstr>
      <vt:lpstr>'25滋賀県【別表３】'!Print_Area</vt:lpstr>
      <vt:lpstr>'25滋賀県【別表４】'!Print_Area</vt:lpstr>
      <vt:lpstr>'26京都府【別表1】'!Print_Area</vt:lpstr>
      <vt:lpstr>'26京都府【別表2】'!Print_Area</vt:lpstr>
      <vt:lpstr>'26京都府【別表３】'!Print_Area</vt:lpstr>
      <vt:lpstr>'26京都府【別表４】'!Print_Area</vt:lpstr>
      <vt:lpstr>'27大阪府【別表1】'!Print_Area</vt:lpstr>
      <vt:lpstr>'27大阪府【別表2】'!Print_Area</vt:lpstr>
      <vt:lpstr>'27大阪府【別表３】'!Print_Area</vt:lpstr>
      <vt:lpstr>'27大阪府【別表４】'!Print_Area</vt:lpstr>
      <vt:lpstr>'28兵庫県【別表1】'!Print_Area</vt:lpstr>
      <vt:lpstr>'28兵庫県【別表2】'!Print_Area</vt:lpstr>
      <vt:lpstr>'28兵庫県【別表３】'!Print_Area</vt:lpstr>
      <vt:lpstr>'28兵庫県【別表４】'!Print_Area</vt:lpstr>
      <vt:lpstr>'29奈良県【別表1】'!Print_Area</vt:lpstr>
      <vt:lpstr>'29奈良県【別表2】'!Print_Area</vt:lpstr>
      <vt:lpstr>'29奈良県【別表３】'!Print_Area</vt:lpstr>
      <vt:lpstr>'29奈良県【別表４】'!Print_Area</vt:lpstr>
      <vt:lpstr>'30和歌山県【別表1】'!Print_Area</vt:lpstr>
      <vt:lpstr>'30和歌山県【別表2】'!Print_Area</vt:lpstr>
      <vt:lpstr>'30和歌山県【別表３】'!Print_Area</vt:lpstr>
      <vt:lpstr>'30和歌山県【別表４】'!Print_Area</vt:lpstr>
      <vt:lpstr>'31鳥取県【別表1】'!Print_Area</vt:lpstr>
      <vt:lpstr>'31鳥取県【別表2】'!Print_Area</vt:lpstr>
      <vt:lpstr>'31鳥取県【別表３】'!Print_Area</vt:lpstr>
      <vt:lpstr>'31鳥取県【別表４】'!Print_Area</vt:lpstr>
      <vt:lpstr>'32島根県【別表1】'!Print_Area</vt:lpstr>
      <vt:lpstr>'32島根県【別表2】'!Print_Area</vt:lpstr>
      <vt:lpstr>'32島根県【別表３】'!Print_Area</vt:lpstr>
      <vt:lpstr>'32島根県【別表４】'!Print_Area</vt:lpstr>
      <vt:lpstr>'33岡山県【別表1】'!Print_Area</vt:lpstr>
      <vt:lpstr>'33岡山県【別表2】'!Print_Area</vt:lpstr>
      <vt:lpstr>'33岡山県【別表３】'!Print_Area</vt:lpstr>
      <vt:lpstr>'33岡山県【別表４】'!Print_Area</vt:lpstr>
      <vt:lpstr>'34広島県【別表1】'!Print_Area</vt:lpstr>
      <vt:lpstr>'34広島県【別表2】'!Print_Area</vt:lpstr>
      <vt:lpstr>'34広島県【別表３】'!Print_Area</vt:lpstr>
      <vt:lpstr>'35山口県【別表1】'!Print_Area</vt:lpstr>
      <vt:lpstr>'35山口県【別表2】'!Print_Area</vt:lpstr>
      <vt:lpstr>'35山口県【別表３】'!Print_Area</vt:lpstr>
      <vt:lpstr>'35山口県【別表４】'!Print_Area</vt:lpstr>
      <vt:lpstr>'36徳島県【別表1】'!Print_Area</vt:lpstr>
      <vt:lpstr>'36徳島県【別表2】'!Print_Area</vt:lpstr>
      <vt:lpstr>'36徳島県【別表３】'!Print_Area</vt:lpstr>
      <vt:lpstr>'36徳島県【別表４】'!Print_Area</vt:lpstr>
      <vt:lpstr>'37香川県【別表1】'!Print_Area</vt:lpstr>
      <vt:lpstr>'37香川県【別表2】'!Print_Area</vt:lpstr>
      <vt:lpstr>'37香川県【別表３】'!Print_Area</vt:lpstr>
      <vt:lpstr>'37香川県【別表４】'!Print_Area</vt:lpstr>
      <vt:lpstr>'38愛媛県【別表1】'!Print_Area</vt:lpstr>
      <vt:lpstr>'38愛媛県【別表2】'!Print_Area</vt:lpstr>
      <vt:lpstr>'38愛媛県【別表３】'!Print_Area</vt:lpstr>
      <vt:lpstr>'38愛媛県【別表４】'!Print_Area</vt:lpstr>
      <vt:lpstr>'39高知県【別表1】'!Print_Area</vt:lpstr>
      <vt:lpstr>'39高知県【別表2】'!Print_Area</vt:lpstr>
      <vt:lpstr>'39高知県【別表３】'!Print_Area</vt:lpstr>
      <vt:lpstr>'39高知県【別表４】'!Print_Area</vt:lpstr>
      <vt:lpstr>'40福岡県【別表1】'!Print_Area</vt:lpstr>
      <vt:lpstr>'40福岡県【別表2】'!Print_Area</vt:lpstr>
      <vt:lpstr>'40福岡県【別表３】'!Print_Area</vt:lpstr>
      <vt:lpstr>'40福岡県【別表４】'!Print_Area</vt:lpstr>
      <vt:lpstr>'41佐賀県【別表1】'!Print_Area</vt:lpstr>
      <vt:lpstr>'41佐賀県【別表2】'!Print_Area</vt:lpstr>
      <vt:lpstr>'41佐賀県【別表３】'!Print_Area</vt:lpstr>
      <vt:lpstr>'41佐賀県【別表４】'!Print_Area</vt:lpstr>
      <vt:lpstr>'42長崎県【別表1】'!Print_Area</vt:lpstr>
      <vt:lpstr>'42長崎県【別表2】'!Print_Area</vt:lpstr>
      <vt:lpstr>'42長崎県【別表３】'!Print_Area</vt:lpstr>
      <vt:lpstr>'42長崎県【別表４】'!Print_Area</vt:lpstr>
      <vt:lpstr>'43熊本県【別表1】'!Print_Area</vt:lpstr>
      <vt:lpstr>'43熊本県【別表2】'!Print_Area</vt:lpstr>
      <vt:lpstr>'43熊本県【別表３】'!Print_Area</vt:lpstr>
      <vt:lpstr>'43熊本県【別表４】'!Print_Area</vt:lpstr>
      <vt:lpstr>'44大分県【別表1】'!Print_Area</vt:lpstr>
      <vt:lpstr>'44大分県【別表2】'!Print_Area</vt:lpstr>
      <vt:lpstr>'44大分県【別表３】'!Print_Area</vt:lpstr>
      <vt:lpstr>'44大分県【別表４】'!Print_Area</vt:lpstr>
      <vt:lpstr>'45宮崎県【別表1】'!Print_Area</vt:lpstr>
      <vt:lpstr>'45宮崎県【別表2】'!Print_Area</vt:lpstr>
      <vt:lpstr>'45宮崎県【別表３】'!Print_Area</vt:lpstr>
      <vt:lpstr>'45宮崎県【別表４】'!Print_Area</vt:lpstr>
      <vt:lpstr>'46鹿児島県【別表1】'!Print_Area</vt:lpstr>
      <vt:lpstr>'46鹿児島県【別表2】'!Print_Area</vt:lpstr>
      <vt:lpstr>'46鹿児島県【別表３】'!Print_Area</vt:lpstr>
      <vt:lpstr>'46鹿児島県【別表４】'!Print_Area</vt:lpstr>
      <vt:lpstr>'47沖縄県【別表1】'!Print_Area</vt:lpstr>
      <vt:lpstr>'47沖縄県【別表2】'!Print_Area</vt:lpstr>
      <vt:lpstr>'47沖縄県【別表３】'!Print_Area</vt:lpstr>
      <vt:lpstr>'47沖縄県【別表４】'!Print_Area</vt:lpstr>
      <vt:lpstr>'12千葉県【別表1】'!Print_Titles</vt:lpstr>
      <vt:lpstr>'21岐阜県【別表1】'!Print_Titles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MR8000</dc:creator>
  <cp:lastModifiedBy>MR8000</cp:lastModifiedBy>
  <cp:lastPrinted>2018-08-14T08:55:44Z</cp:lastPrinted>
  <dcterms:created xsi:type="dcterms:W3CDTF">2017-05-09T11:56:19Z</dcterms:created>
  <dcterms:modified xsi:type="dcterms:W3CDTF">2019-07-04T14:12:04Z</dcterms:modified>
</cp:coreProperties>
</file>