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Default Extension="vml" ContentType="application/vnd.openxmlformats-officedocument.vmlDrawing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comments61.xml" ContentType="application/vnd.openxmlformats-officedocument.spreadsheetml.comments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comments76.xml" ContentType="application/vnd.openxmlformats-officedocument.spreadsheetml.comments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6730" windowHeight="12120" tabRatio="926" firstSheet="73" activeTab="82"/>
  </bookViews>
  <sheets>
    <sheet name="電気売却" sheetId="1" r:id="rId1"/>
    <sheet name="1北海道売却" sheetId="2" r:id="rId2"/>
    <sheet name="2青森県売却" sheetId="3" r:id="rId3"/>
    <sheet name="3岩手県売却" sheetId="4" r:id="rId4"/>
    <sheet name="5秋田県売却" sheetId="5" r:id="rId5"/>
    <sheet name="6山形県売却" sheetId="6" r:id="rId6"/>
    <sheet name="7福島県売却" sheetId="7" r:id="rId7"/>
    <sheet name="8茨城県売却" sheetId="8" r:id="rId8"/>
    <sheet name="９栃木県売却" sheetId="9" r:id="rId9"/>
    <sheet name="10群馬県売却" sheetId="10" r:id="rId10"/>
    <sheet name="11埼玉県売却" sheetId="11" r:id="rId11"/>
    <sheet name="13東京都売却" sheetId="12" r:id="rId12"/>
    <sheet name="14神奈川県売却" sheetId="13" r:id="rId13"/>
    <sheet name="15新潟県売却" sheetId="14" r:id="rId14"/>
    <sheet name="16富山県売却" sheetId="15" r:id="rId15"/>
    <sheet name="17石川県売却" sheetId="16" r:id="rId16"/>
    <sheet name="19山梨県売却" sheetId="17" r:id="rId17"/>
    <sheet name="21岐阜県売却" sheetId="18" r:id="rId18"/>
    <sheet name="22静岡県売却" sheetId="19" r:id="rId19"/>
    <sheet name="24三重県売却" sheetId="20" r:id="rId20"/>
    <sheet name="25滋賀県売却" sheetId="21" r:id="rId21"/>
    <sheet name="26京都府売却" sheetId="22" r:id="rId22"/>
    <sheet name="27大阪府売却" sheetId="23" r:id="rId23"/>
    <sheet name="28兵庫県売却" sheetId="24" r:id="rId24"/>
    <sheet name="29奈良県売却" sheetId="25" r:id="rId25"/>
    <sheet name="31鳥取県売却" sheetId="26" r:id="rId26"/>
    <sheet name="32島根県売却" sheetId="27" r:id="rId27"/>
    <sheet name="33岡山県売却" sheetId="28" r:id="rId28"/>
    <sheet name="34広島県売却" sheetId="29" r:id="rId29"/>
    <sheet name="35山口県売却" sheetId="30" r:id="rId30"/>
    <sheet name="36徳島県売却" sheetId="31" r:id="rId31"/>
    <sheet name="38愛媛県売却" sheetId="32" r:id="rId32"/>
    <sheet name="39高知県売却" sheetId="33" r:id="rId33"/>
    <sheet name="40福岡県売却" sheetId="34" r:id="rId34"/>
    <sheet name="41佐賀県売却" sheetId="35" r:id="rId35"/>
    <sheet name="43熊本県売却" sheetId="36" r:id="rId36"/>
    <sheet name="44大分県売却" sheetId="37" r:id="rId37"/>
    <sheet name="45宮崎県売却" sheetId="38" r:id="rId38"/>
    <sheet name="1札幌市売却" sheetId="39" r:id="rId39"/>
    <sheet name="2仙台市売却" sheetId="40" r:id="rId40"/>
    <sheet name="3さいたま市売却" sheetId="41" r:id="rId41"/>
    <sheet name="4千葉市売却" sheetId="42" r:id="rId42"/>
    <sheet name="5横浜市売却" sheetId="43" r:id="rId43"/>
    <sheet name="6川崎市売却" sheetId="44" r:id="rId44"/>
    <sheet name="7相模原市売却" sheetId="45" r:id="rId45"/>
    <sheet name="９　静岡市売却" sheetId="46" r:id="rId46"/>
    <sheet name="10浜松市売却" sheetId="47" r:id="rId47"/>
    <sheet name="11名古屋市売却" sheetId="48" r:id="rId48"/>
    <sheet name="12京都市売却" sheetId="49" r:id="rId49"/>
    <sheet name="13大阪市売却" sheetId="50" r:id="rId50"/>
    <sheet name="14堺市売却" sheetId="51" r:id="rId51"/>
    <sheet name="15神戸市売却" sheetId="52" r:id="rId52"/>
    <sheet name="16岡山市売却" sheetId="53" r:id="rId53"/>
    <sheet name="17広島市売却" sheetId="54" r:id="rId54"/>
    <sheet name="18北九州市売却" sheetId="55" r:id="rId55"/>
    <sheet name="19福岡市売却" sheetId="56" r:id="rId56"/>
    <sheet name="20熊本市売却" sheetId="57" r:id="rId57"/>
    <sheet name="1函館市売却" sheetId="58" r:id="rId58"/>
    <sheet name="2旭川市売却" sheetId="59" r:id="rId59"/>
    <sheet name="4盛岡市売却" sheetId="60" r:id="rId60"/>
    <sheet name="5秋田市売却" sheetId="61" r:id="rId61"/>
    <sheet name="8宇都宮市売却" sheetId="62" r:id="rId62"/>
    <sheet name="9前橋市売却" sheetId="63" r:id="rId63"/>
    <sheet name="11川越市売却" sheetId="64" r:id="rId64"/>
    <sheet name="12船橋市売却" sheetId="65" r:id="rId65"/>
    <sheet name="13柏市売却" sheetId="66" r:id="rId66"/>
    <sheet name="14横須賀市売却" sheetId="67" r:id="rId67"/>
    <sheet name="16金沢市売却" sheetId="68" r:id="rId68"/>
    <sheet name="18岐阜市売却" sheetId="69" r:id="rId69"/>
    <sheet name="20岡崎市売却" sheetId="70" r:id="rId70"/>
    <sheet name="21豊田市売却" sheetId="71" r:id="rId71"/>
    <sheet name="23豊中市売却" sheetId="72" r:id="rId72"/>
    <sheet name="24高槻市売却" sheetId="73" r:id="rId73"/>
    <sheet name="25枚方市売却" sheetId="74" r:id="rId74"/>
    <sheet name="26東大阪市売却" sheetId="75" r:id="rId75"/>
    <sheet name="28尼崎市売却" sheetId="76" r:id="rId76"/>
    <sheet name="35高松市売却" sheetId="77" r:id="rId77"/>
    <sheet name="36松山市売却" sheetId="78" r:id="rId78"/>
    <sheet name="37高知市売却" sheetId="79" r:id="rId79"/>
    <sheet name="38久留米市売却" sheetId="80" r:id="rId80"/>
    <sheet name="39長崎市売却" sheetId="81" r:id="rId81"/>
    <sheet name="40大分市売却" sheetId="82" r:id="rId82"/>
    <sheet name="42鹿児島市売却" sheetId="83" r:id="rId83"/>
  </sheets>
  <externalReferences>
    <externalReference r:id="rId86"/>
  </externalReferences>
  <definedNames>
    <definedName name="_xlnm.Print_Area" localSheetId="64">'12船橋市売却'!$A$1:$I$5</definedName>
    <definedName name="_xlnm.Print_Area" localSheetId="52">'16岡山市売却'!$A$1:$I$57</definedName>
    <definedName name="_xlnm.Print_Area" localSheetId="16">'19山梨県売却'!$A$1:$I$12</definedName>
    <definedName name="_xlnm.Print_Area" localSheetId="73">'25枚方市売却'!$A$1:$I$7</definedName>
    <definedName name="_xlnm.Print_Area" localSheetId="60">'5秋田市売却'!$A$1:$I$7</definedName>
    <definedName name="_xlnm.Print_Area" localSheetId="45">'９　静岡市売却'!$A$1:$I$5</definedName>
    <definedName name="_xlnm.Print_Area" localSheetId="0">'電気売却'!$A$1:$I$117</definedName>
    <definedName name="_xlnm.Print_Titles" localSheetId="0">'電気売却'!$1:$2</definedName>
  </definedNames>
  <calcPr fullCalcOnLoad="1"/>
</workbook>
</file>

<file path=xl/comments32.xml><?xml version="1.0" encoding="utf-8"?>
<comments xmlns="http://schemas.openxmlformats.org/spreadsheetml/2006/main">
  <authors>
    <author>User</author>
  </authors>
  <commentList>
    <comment ref="F3" authorId="0">
      <text>
        <r>
          <rPr>
            <sz val="9"/>
            <rFont val="ＭＳ Ｐゴシック"/>
            <family val="3"/>
          </rPr>
          <t>入札問い合わせ：エネット・四国電力・日本ロジテック3社
応札：エネット・四国電力の2社</t>
        </r>
      </text>
    </comment>
  </commentList>
</comments>
</file>

<file path=xl/comments61.xml><?xml version="1.0" encoding="utf-8"?>
<comments xmlns="http://schemas.openxmlformats.org/spreadsheetml/2006/main">
  <authors>
    <author>hbis</author>
  </authors>
  <commentList>
    <comment ref="G4" authorId="0">
      <text>
        <r>
          <rPr>
            <b/>
            <sz val="9"/>
            <rFont val="ＭＳ Ｐゴシック"/>
            <family val="3"/>
          </rPr>
          <t>株式会社エネット
４月　29,590,931
日本ロジテック協同組合
５月　 38,020,062
６月　 51,131,825
７月　 20,337,328
８月　 56,497,538
９月　 40,406,608
10月　47,138,554
11月　14,679,996
12月　39,271,823
１月　 19,125,739
２月 　33,663,215
３月　  6,310,576</t>
        </r>
      </text>
    </comment>
  </commentList>
</comments>
</file>

<file path=xl/comments76.xml><?xml version="1.0" encoding="utf-8"?>
<comments xmlns="http://schemas.openxmlformats.org/spreadsheetml/2006/main">
  <authors>
    <author>情報政策課</author>
  </authors>
  <commentList>
    <comment ref="I4" authorId="0">
      <text>
        <r>
          <rPr>
            <b/>
            <sz val="9"/>
            <color indexed="10"/>
            <rFont val="ＭＳ Ｐゴシック"/>
            <family val="3"/>
          </rPr>
          <t>25年３月分から固定買取制度（FIT）に移行</t>
        </r>
      </text>
    </comment>
  </commentList>
</comments>
</file>

<file path=xl/sharedStrings.xml><?xml version="1.0" encoding="utf-8"?>
<sst xmlns="http://schemas.openxmlformats.org/spreadsheetml/2006/main" count="3602" uniqueCount="1046">
  <si>
    <t>合計</t>
  </si>
  <si>
    <t>中部電力</t>
  </si>
  <si>
    <t>随意契約</t>
  </si>
  <si>
    <t>交通基盤部</t>
  </si>
  <si>
    <t>御前崎港風力発電施設の発電電力の売却</t>
  </si>
  <si>
    <t>中部電力</t>
  </si>
  <si>
    <t>随意契約</t>
  </si>
  <si>
    <t>企画広報部政策企画局エネルギー政策課</t>
  </si>
  <si>
    <t>マリンパーク御前崎風力発電施設</t>
  </si>
  <si>
    <t>1kWhあたり
加重平均（円）</t>
  </si>
  <si>
    <t>H25年度
数量実績(kWh)</t>
  </si>
  <si>
    <t>Ｈ25年度
売却実績
（税抜き・円）</t>
  </si>
  <si>
    <t>契約業者</t>
  </si>
  <si>
    <t>参加者数</t>
  </si>
  <si>
    <t>契約方法</t>
  </si>
  <si>
    <t>部局</t>
  </si>
  <si>
    <t>件名</t>
  </si>
  <si>
    <t>電気売却随意契約(8）</t>
  </si>
  <si>
    <t>落札業者</t>
  </si>
  <si>
    <t>入札参加者数</t>
  </si>
  <si>
    <t>入札方法</t>
  </si>
  <si>
    <t>電気売却
入札（7）</t>
  </si>
  <si>
    <t>静岡県</t>
  </si>
  <si>
    <t>自治体名</t>
  </si>
  <si>
    <t>関西電力</t>
  </si>
  <si>
    <t>特命随意契約</t>
  </si>
  <si>
    <t>箕面整備事務所</t>
  </si>
  <si>
    <t>箕面森町近隣公園（太陽光発電）の余剰電力の売却</t>
  </si>
  <si>
    <t>特命随意契約（再生可能エネルギー電気の調達及び供給並びに接続等に関する契約）</t>
  </si>
  <si>
    <t>南部流域下水道事務所</t>
  </si>
  <si>
    <t>南部水みらいセンターメガソーラー発電所電力売却</t>
  </si>
  <si>
    <t>九州電力</t>
  </si>
  <si>
    <t>随意契約</t>
  </si>
  <si>
    <t>経営支援本部</t>
  </si>
  <si>
    <t>現地機関（太陽光発電売電）</t>
  </si>
  <si>
    <t>県土づくり本部</t>
  </si>
  <si>
    <t>九州電力</t>
  </si>
  <si>
    <t>佐賀県警</t>
  </si>
  <si>
    <t>現地機関（太陽光発電売電）</t>
  </si>
  <si>
    <t>H24年度
数量実績(kWh)</t>
  </si>
  <si>
    <t>Ｈ24年度
売却実績
（税抜き・円）</t>
  </si>
  <si>
    <t>佐賀県</t>
  </si>
  <si>
    <t>東京電力（株）</t>
  </si>
  <si>
    <t>企業局</t>
  </si>
  <si>
    <t>相模ほか１１発電所及び城山発電所の電力料金収入</t>
  </si>
  <si>
    <t>一社随意契約</t>
  </si>
  <si>
    <t>城山第２ソーラーガーデン電力売却（再生可能エネルギー発電設備からの電力受給に関する契約）</t>
  </si>
  <si>
    <t>太陽光発電からの電力受給に関する契約（本沢ダム休憩所太陽光発電設備発電所）</t>
  </si>
  <si>
    <t>東京電力（株）相模原支社</t>
  </si>
  <si>
    <t>太陽光発電設備の系統連携に伴う電力受給に関する契約（城山ソーラーガーデン）</t>
  </si>
  <si>
    <t>東京電力</t>
  </si>
  <si>
    <t>道志ダム発電所に係る平成25年度電力需給契約</t>
  </si>
  <si>
    <t>中津配水池</t>
  </si>
  <si>
    <t>芹沢配水池</t>
  </si>
  <si>
    <t>厚木総合ポンプ所跡地</t>
  </si>
  <si>
    <t>相模原水道営業所</t>
  </si>
  <si>
    <t>丸紅（株）</t>
  </si>
  <si>
    <t>一般競争入札</t>
  </si>
  <si>
    <t>愛川太陽光発電所の電力料金収入</t>
  </si>
  <si>
    <t>神奈川県</t>
  </si>
  <si>
    <t>東京電力(株)</t>
  </si>
  <si>
    <t>農務部</t>
  </si>
  <si>
    <t>太陽光発電売電収入</t>
  </si>
  <si>
    <t>企業局</t>
  </si>
  <si>
    <t>電力受給基本契約、電力受給契約書</t>
  </si>
  <si>
    <t>県土整備部</t>
  </si>
  <si>
    <t>大門・塩川ダム売電収益</t>
  </si>
  <si>
    <t>荒川ダム売電収益</t>
  </si>
  <si>
    <t>県営白根団地の太陽光発電の売電</t>
  </si>
  <si>
    <t>県営谷村団地の太陽光発電の売電</t>
  </si>
  <si>
    <t>山梨県</t>
  </si>
  <si>
    <t>亀崎配水池ほか太陽光発電の余剰電力</t>
  </si>
  <si>
    <t>石河内第一ほか12発電所（水力発電）</t>
  </si>
  <si>
    <t>九州電力(株)</t>
  </si>
  <si>
    <t>農政水産部</t>
  </si>
  <si>
    <t>宮崎県総合農業試験場畑作園芸支場</t>
  </si>
  <si>
    <t>宮崎県総合農業試験場</t>
  </si>
  <si>
    <t>総務部</t>
  </si>
  <si>
    <t>知事公舎（太陽光発電）余剰電力</t>
  </si>
  <si>
    <t>施設名</t>
  </si>
  <si>
    <t>宮崎県</t>
  </si>
  <si>
    <t>都市建築部</t>
  </si>
  <si>
    <t>東部広域水道事務所
釜戸小水力発電所</t>
  </si>
  <si>
    <t>岐阜県</t>
  </si>
  <si>
    <t>北陸電力㈱</t>
  </si>
  <si>
    <t>特命随意契約</t>
  </si>
  <si>
    <t>土木部</t>
  </si>
  <si>
    <t>小屋発電所電力需給契約</t>
  </si>
  <si>
    <t>東北電力(株)</t>
  </si>
  <si>
    <t>世増ダム売電</t>
  </si>
  <si>
    <t>川内ダム売電</t>
  </si>
  <si>
    <t>下湯ダム売電</t>
  </si>
  <si>
    <t>青森県</t>
  </si>
  <si>
    <t>東京電力株式会社横浜支社</t>
  </si>
  <si>
    <t>-</t>
  </si>
  <si>
    <t>固定価格買取制度</t>
  </si>
  <si>
    <t>水道局</t>
  </si>
  <si>
    <t>川井浄水場小水力発電所</t>
  </si>
  <si>
    <t>東京電力株式会社</t>
  </si>
  <si>
    <t>青山沈殿池発電所（小水力）</t>
  </si>
  <si>
    <t>株式会社エネット</t>
  </si>
  <si>
    <t>公募型指名競争入札</t>
  </si>
  <si>
    <t>資源循環局</t>
  </si>
  <si>
    <t>横浜市資源循環局都筑工場の余剰電力の売却</t>
  </si>
  <si>
    <t>横浜市資源循環局金沢工場の余剰電力の売却</t>
  </si>
  <si>
    <t>横浜市資源循環局旭工場の余剰電力の売却</t>
  </si>
  <si>
    <t>丸紅株式会社</t>
  </si>
  <si>
    <t>横浜市資源循環局鶴見工場の余剰電力の売却</t>
  </si>
  <si>
    <t>環境創造局</t>
  </si>
  <si>
    <t>横浜市風力発電所発電電力の売却</t>
  </si>
  <si>
    <t>サミットエナジー㈱</t>
  </si>
  <si>
    <t>指名競争入札</t>
  </si>
  <si>
    <t>環境部</t>
  </si>
  <si>
    <t>川越市資源化センターの余剰電力の売却</t>
  </si>
  <si>
    <t>川越市役所</t>
  </si>
  <si>
    <t>四国電力㈱</t>
  </si>
  <si>
    <t>公営企業管理局</t>
  </si>
  <si>
    <t>電力需給契約</t>
  </si>
  <si>
    <t>㈱エネット</t>
  </si>
  <si>
    <t>地芳トンネル水力発電余剰電力売払</t>
  </si>
  <si>
    <t>日本ロジテック協同組合</t>
  </si>
  <si>
    <t>入札前資格確認型一般競争入札</t>
  </si>
  <si>
    <t>環境局</t>
  </si>
  <si>
    <t>静岡市西ケ谷清掃工場余剰電力売払業務</t>
  </si>
  <si>
    <t>静岡市沼上清掃工場余剰電力売払業務</t>
  </si>
  <si>
    <t>静岡市</t>
  </si>
  <si>
    <t>東京電力(株)</t>
  </si>
  <si>
    <t>教育委員会</t>
  </si>
  <si>
    <t>西丸子小学校太陽電池発電所電力売払</t>
  </si>
  <si>
    <t>（税込40円）</t>
  </si>
  <si>
    <t>まちづくり局</t>
  </si>
  <si>
    <t>川崎駅東口駅前広場太陽光発電設備電力売払</t>
  </si>
  <si>
    <t>株式会社エネット</t>
  </si>
  <si>
    <t>環境局</t>
  </si>
  <si>
    <t>王禅寺処理センターから発生する余剰電力の売却</t>
  </si>
  <si>
    <t>伊藤忠エネクス㈱</t>
  </si>
  <si>
    <t>橘処理センターで発生する余剰電力の売却</t>
  </si>
  <si>
    <t>日本テクノ㈱</t>
  </si>
  <si>
    <t>浮島処理センターで発生する余剰電力の売却</t>
  </si>
  <si>
    <t>矢田山太陽光発電受給電力量料金</t>
  </si>
  <si>
    <r>
      <rPr>
        <sz val="8"/>
        <rFont val="ＭＳ Ｐゴシック"/>
        <family val="3"/>
      </rPr>
      <t>景観・環境局</t>
    </r>
    <r>
      <rPr>
        <sz val="9"/>
        <rFont val="ＭＳ Ｐゴシック"/>
        <family val="3"/>
      </rPr>
      <t xml:space="preserve">
自然環境課</t>
    </r>
  </si>
  <si>
    <t>関西電力株式会社</t>
  </si>
  <si>
    <t>大台ヶ原太陽光発電受給電力量料金</t>
  </si>
  <si>
    <t>奈良養護学校（電力売却）</t>
  </si>
  <si>
    <t>茨城県</t>
  </si>
  <si>
    <t>霞ヶ浦流域下水道事務所（利根浄化センター）太陽光発電所</t>
  </si>
  <si>
    <t>土木部</t>
  </si>
  <si>
    <t>東京電力（株）</t>
  </si>
  <si>
    <t>茨城県鹿島下水道事務所
深芝処理場　風力発電所</t>
  </si>
  <si>
    <t>県中央水道事務所（水戸浄水場）太陽電池発電所</t>
  </si>
  <si>
    <t>中国電力㈱</t>
  </si>
  <si>
    <t>安佐北区役所</t>
  </si>
  <si>
    <t>可部駅自転車駐輪場余剰電力売却</t>
  </si>
  <si>
    <t>教育委員会施設課</t>
  </si>
  <si>
    <t>太陽光発電システム余剰電力売払収入</t>
  </si>
  <si>
    <t>環境局施設部安佐北工場</t>
  </si>
  <si>
    <t>安佐北工場余剰電力売却</t>
  </si>
  <si>
    <t>環境局施設部南工場</t>
  </si>
  <si>
    <t>南工場電力需給契約</t>
  </si>
  <si>
    <t>㈱エネット</t>
  </si>
  <si>
    <t>環境局施設部安佐南工場</t>
  </si>
  <si>
    <t>広島市安佐南工場焼却施設で発生する余剰電力</t>
  </si>
  <si>
    <t>環境局施設部中工場</t>
  </si>
  <si>
    <t>中工場で売却する電気</t>
  </si>
  <si>
    <t>Ｈ25年度
数量実績(kWh)</t>
  </si>
  <si>
    <t>名古屋市猪子石工場の余剰電力の売却</t>
  </si>
  <si>
    <t>丸紅株式会社</t>
  </si>
  <si>
    <t>名古屋市南陽工場の余剰電力の売却</t>
  </si>
  <si>
    <t>名古屋市五条川工場の余剰電力の売却</t>
  </si>
  <si>
    <t>市営住宅太陽光発電</t>
  </si>
  <si>
    <t>住宅都市局</t>
  </si>
  <si>
    <t>モノづくり文化交流エリア太陽光発電</t>
  </si>
  <si>
    <t>名城合同事務所太陽光受給電力量料金</t>
  </si>
  <si>
    <t>交通局</t>
  </si>
  <si>
    <t>中部電力株式会社</t>
  </si>
  <si>
    <t>富士見台小学校</t>
  </si>
  <si>
    <t>教育委員会</t>
  </si>
  <si>
    <t>少額随意契約</t>
  </si>
  <si>
    <t>千種台小学校</t>
  </si>
  <si>
    <t>葵小学校</t>
  </si>
  <si>
    <t>宮前小学校</t>
  </si>
  <si>
    <t>辻小学校</t>
  </si>
  <si>
    <t>ほのか小学校</t>
  </si>
  <si>
    <t>御劔小学校</t>
  </si>
  <si>
    <t>旗屋小学校</t>
  </si>
  <si>
    <t>五反田小学校</t>
  </si>
  <si>
    <t>西前田小学校</t>
  </si>
  <si>
    <t>稲永小学校</t>
  </si>
  <si>
    <t>伝馬小学校</t>
  </si>
  <si>
    <t>志段味東小学校</t>
  </si>
  <si>
    <t>西城小学校</t>
  </si>
  <si>
    <t>少額随意契約</t>
  </si>
  <si>
    <t>吉根小学校</t>
  </si>
  <si>
    <t>下志段味小学校</t>
  </si>
  <si>
    <t>小坂小学校</t>
  </si>
  <si>
    <t>熊の前小学校</t>
  </si>
  <si>
    <t>北一社小学校</t>
  </si>
  <si>
    <t>牧の原小学校</t>
  </si>
  <si>
    <t>平針北小学校</t>
  </si>
  <si>
    <t>植田東小学校</t>
  </si>
  <si>
    <t>南小学校</t>
  </si>
  <si>
    <t>田光中学校</t>
  </si>
  <si>
    <t>神丘中学校</t>
  </si>
  <si>
    <t>千種台中学校</t>
  </si>
  <si>
    <t>本城中学校</t>
  </si>
  <si>
    <t>神の倉中学校</t>
  </si>
  <si>
    <t>広島市</t>
  </si>
  <si>
    <t>名古屋市</t>
  </si>
  <si>
    <t>奈良県</t>
  </si>
  <si>
    <t>千葉市</t>
  </si>
  <si>
    <t>千葉市北清掃工場の余剰電力の売却</t>
  </si>
  <si>
    <t>千葉市環境局資源循環部北清掃工場</t>
  </si>
  <si>
    <t>新港清掃工場の余剰電力の売却（単価契約）</t>
  </si>
  <si>
    <t>環境局資源循環部</t>
  </si>
  <si>
    <t>一般競争</t>
  </si>
  <si>
    <t>日本ロジテック共同組合</t>
  </si>
  <si>
    <t>太陽光発電電力売却（余剰電力）</t>
  </si>
  <si>
    <t>教育委員会教育総務部</t>
  </si>
  <si>
    <t>東京電力㈱</t>
  </si>
  <si>
    <t>太陽光発電電力売却（固定価格）</t>
  </si>
  <si>
    <t>大阪市</t>
  </si>
  <si>
    <t>H25年度
売却実績
（税抜き・円）</t>
  </si>
  <si>
    <t>電力受給契約</t>
  </si>
  <si>
    <t>合　　　　　計</t>
  </si>
  <si>
    <t>岡崎市</t>
  </si>
  <si>
    <t>電力受給契約(クリーンセンター)</t>
  </si>
  <si>
    <t>指名競争</t>
  </si>
  <si>
    <t>日本ロジテック協同組合</t>
  </si>
  <si>
    <t>9箇月</t>
  </si>
  <si>
    <t>岡崎市東消防署本署</t>
  </si>
  <si>
    <t>消防本部</t>
  </si>
  <si>
    <t>岡崎市東消防署形埜出張所</t>
  </si>
  <si>
    <t>岡崎市こども自然遊びの森</t>
  </si>
  <si>
    <t>環境保全課</t>
  </si>
  <si>
    <t>八帖ごみ処理施設1号炉</t>
  </si>
  <si>
    <t>環境部</t>
  </si>
  <si>
    <t>南部地域交流センターの余剰電力の売却</t>
  </si>
  <si>
    <t>文化活動推進課</t>
  </si>
  <si>
    <t>東部地域交流センターの余剰電力の売却</t>
  </si>
  <si>
    <t>国土交通省</t>
  </si>
  <si>
    <t>随意契約(特命)</t>
  </si>
  <si>
    <t>特定供給</t>
  </si>
  <si>
    <t>東北電力(株)</t>
  </si>
  <si>
    <t>風力発電事業</t>
  </si>
  <si>
    <t>水力発電事業</t>
  </si>
  <si>
    <t>五葉地域振興(株)</t>
  </si>
  <si>
    <t>県土整備部</t>
  </si>
  <si>
    <t>鷹生ダム</t>
  </si>
  <si>
    <t>綱取ダム</t>
  </si>
  <si>
    <t>岩手県</t>
  </si>
  <si>
    <t>岡南環境センター余剰電力の売却（７月～３月）</t>
  </si>
  <si>
    <t>当新田環境センター余剰電力の売却（７月～３月）</t>
  </si>
  <si>
    <t>㈱エネット</t>
  </si>
  <si>
    <t>東部クリーンセンター余剰電力の売却（１０月～３月）</t>
  </si>
  <si>
    <t>岡南環境センター余剰電力の売却（４月～６月）</t>
  </si>
  <si>
    <t>単独随意契約</t>
  </si>
  <si>
    <t>中国電力</t>
  </si>
  <si>
    <t>当新田環境センター余剰電力の売却（４月～６月）</t>
  </si>
  <si>
    <t>東部クリーンセンター余剰電力の売却（４月～９月）</t>
  </si>
  <si>
    <t>浅越スポーツパーク太陽光発電</t>
  </si>
  <si>
    <t>東部クリーンセンター太陽光発電</t>
  </si>
  <si>
    <t>建部町Ｂ＆Ｇ海洋センター</t>
  </si>
  <si>
    <t>中山保育園（太陽光発電・NPO設置）</t>
  </si>
  <si>
    <t>岡山っ子育成局</t>
  </si>
  <si>
    <t>錦保育園（太陽光発電・NPO設置）</t>
  </si>
  <si>
    <t>福渡保育園（太陽光発電・NPO設置）</t>
  </si>
  <si>
    <t>建部保育園（太陽光発電・NPO設置）</t>
  </si>
  <si>
    <t>灘崎保育園（太陽光発電）</t>
  </si>
  <si>
    <t>南方保育園（太陽光発電）</t>
  </si>
  <si>
    <t>宇野保育園（太陽光発電）</t>
  </si>
  <si>
    <t>太伯保育園（太陽光発電）</t>
  </si>
  <si>
    <t>ウェルポートなださき太陽光発電</t>
  </si>
  <si>
    <t>保健福祉局</t>
  </si>
  <si>
    <t>岡山市適応指導教室トラングル一宮太陽光売電</t>
  </si>
  <si>
    <t>教育委員会事務局</t>
  </si>
  <si>
    <t>岡山市立竹枝小学校の太陽光発電で発生する余剰電力の売却</t>
  </si>
  <si>
    <t>瀬戸町図書館太陽光発電</t>
  </si>
  <si>
    <t>上道学校給食センター太陽光発電</t>
  </si>
  <si>
    <t>福島コミュニティハウス</t>
  </si>
  <si>
    <t>安全・安心ﾈｯﾄﾜｰｸ推進室</t>
  </si>
  <si>
    <t>北消防署今出張所</t>
  </si>
  <si>
    <t>消防局</t>
  </si>
  <si>
    <t>北消防署番町分署</t>
  </si>
  <si>
    <t>岡山市福祉交流プラザ建部太陽光発電電力の売却</t>
  </si>
  <si>
    <t>市民局</t>
  </si>
  <si>
    <t>太陽光発電電力収入（高田ｺﾐｭﾆﾃｨﾊｳｽ）</t>
  </si>
  <si>
    <t>北区役所</t>
  </si>
  <si>
    <t>太陽光発電電力収入（金川ｺﾐｭﾆﾃｨﾊｳｽ）</t>
  </si>
  <si>
    <t>古都コミュニティハウス</t>
  </si>
  <si>
    <t>東区役所</t>
  </si>
  <si>
    <t>南区役所</t>
  </si>
  <si>
    <t>南区役所</t>
  </si>
  <si>
    <t>岡山市</t>
  </si>
  <si>
    <t>福島県</t>
  </si>
  <si>
    <t>太陽光発電余剰電力の売電</t>
  </si>
  <si>
    <t>福島県ハイテクプラザ会津技術支援センター</t>
  </si>
  <si>
    <t>１社</t>
  </si>
  <si>
    <t>東北電力(株)</t>
  </si>
  <si>
    <t>高槻クリーンセンター</t>
  </si>
  <si>
    <t>産業環境部</t>
  </si>
  <si>
    <t>制限付一般競争入札</t>
  </si>
  <si>
    <t>ｻﾐｯﾄｴﾅｼﾞｰ株式会社</t>
  </si>
  <si>
    <t>高槻クリーンセンター</t>
  </si>
  <si>
    <t>特命随意契約</t>
  </si>
  <si>
    <t>関西電力</t>
  </si>
  <si>
    <t>高槻市立療育園の太陽光発電料金</t>
  </si>
  <si>
    <t>子育て総合支援センター</t>
  </si>
  <si>
    <t>中央森林公園太陽光発電</t>
  </si>
  <si>
    <t>自然環境課</t>
  </si>
  <si>
    <t>随意契約</t>
  </si>
  <si>
    <t>中国電力</t>
  </si>
  <si>
    <t>県営吉島20号館太陽光発電</t>
  </si>
  <si>
    <t>土木局</t>
  </si>
  <si>
    <t>随意契約(定額電灯)</t>
  </si>
  <si>
    <t>県営舟入3号館太陽光発電</t>
  </si>
  <si>
    <t>随意契約(従量電灯Ａ)</t>
  </si>
  <si>
    <t>惣定配水池太陽光発電</t>
  </si>
  <si>
    <t>随意契約</t>
  </si>
  <si>
    <t>福山少年自然の家の「太陽光発電からの電力需給契約」に伴う余剰電力の売却</t>
  </si>
  <si>
    <t>三次青陵高等学校の「太陽光発電からの電力需給契約」に伴う余剰電力の売却</t>
  </si>
  <si>
    <t>尾道特別支援学校の「太陽光発電からの電力需給契約」に伴う余剰電力の売却</t>
  </si>
  <si>
    <t>広島西特別支援学校の「太陽光発電からの電力需給契約」に伴う余剰電力の売却</t>
  </si>
  <si>
    <t>広島北特別支援学校の「太陽光発電からの電力需給契約」に伴う余剰電力の売却</t>
  </si>
  <si>
    <t>沼隈特別支援学校の「太陽光発電からの電力需給契約」に伴う余剰電力の売却</t>
  </si>
  <si>
    <t>盛岡市</t>
  </si>
  <si>
    <t>盛岡市立簗川老人福祉センター及び盛岡市川目児童センター簗川分室太陽光発電所</t>
  </si>
  <si>
    <t>保健福祉部</t>
  </si>
  <si>
    <t>東北電力㈱</t>
  </si>
  <si>
    <t>盛岡市クリーンセンター</t>
  </si>
  <si>
    <t>厨川小学校太陽光発電売電</t>
  </si>
  <si>
    <t>教育委員会総務課</t>
  </si>
  <si>
    <t>１者随契</t>
  </si>
  <si>
    <t>巻堀小学校太陽光発電売電</t>
  </si>
  <si>
    <t>向中野小学校太陽光発電売電</t>
  </si>
  <si>
    <t>厨川中学校太陽光発電売電</t>
  </si>
  <si>
    <t>城西中学校太陽光発電売電</t>
  </si>
  <si>
    <t>つなぎ幼稚園太陽光発電売電</t>
  </si>
  <si>
    <t>熊本県</t>
  </si>
  <si>
    <t>知事公邸太陽発電売電（余剰分）</t>
  </si>
  <si>
    <t>総務部</t>
  </si>
  <si>
    <t>県営月浦団地太陽光発電の余剰電力の売却</t>
  </si>
  <si>
    <t>土木部（住宅課）</t>
  </si>
  <si>
    <t>随意契約（受給契約）</t>
  </si>
  <si>
    <t>氷川ダム発電所の余剰電力</t>
  </si>
  <si>
    <t>氷川ダム管理所</t>
  </si>
  <si>
    <t>単独契約</t>
  </si>
  <si>
    <t>基本契約に基づく受給契約締結</t>
  </si>
  <si>
    <t>随意契約（長期契約、２年更新でH38年度末まで）</t>
  </si>
  <si>
    <t>九州電力㈱</t>
  </si>
  <si>
    <t>阿蘇車帰風力発電所電力売却</t>
  </si>
  <si>
    <t>特定契約（再エネ特措法第４条に基づく,H24.12.1から）</t>
  </si>
  <si>
    <t>尼崎市立クリーンセンター第１工場余剰電力売却</t>
  </si>
  <si>
    <t>経済環境局</t>
  </si>
  <si>
    <t>株式会社エネット</t>
  </si>
  <si>
    <t>尼崎市立クリーンセンター第２工場余剰電力売却</t>
  </si>
  <si>
    <t>久々知太陽光発電余剰電力販売金</t>
  </si>
  <si>
    <t>都市整備局</t>
  </si>
  <si>
    <t>関西電力(株)</t>
  </si>
  <si>
    <t>旭川市近文清掃工場の発電余剰電力売却</t>
  </si>
  <si>
    <t>条件付き一般競争入札</t>
  </si>
  <si>
    <t>月光川ダム外2ダム(3月～)</t>
  </si>
  <si>
    <t>一般競争入札(事前資格審査)</t>
  </si>
  <si>
    <t>株式会社エナリス</t>
  </si>
  <si>
    <t>月光川ダム外3ダム※1</t>
  </si>
  <si>
    <t>-</t>
  </si>
  <si>
    <t>東北電力</t>
  </si>
  <si>
    <t>電気事業（新野川第一発電所外）</t>
  </si>
  <si>
    <t>企業局</t>
  </si>
  <si>
    <t>置賜広域水道用水供給事業（笹野）</t>
  </si>
  <si>
    <t>庄内広域水道用水供給事業（平田）※2</t>
  </si>
  <si>
    <t>※2契約したが実績なし</t>
  </si>
  <si>
    <t>※1：4ﾀﾞﾑのうち、3ﾀﾞﾑは2月まで随契。1ﾀﾞﾑは随契継続。</t>
  </si>
  <si>
    <t>宇都宮市</t>
  </si>
  <si>
    <t>クリーンパーク茂原の発電余剰電力</t>
  </si>
  <si>
    <t>ミツウロコグリーンエネルギー㈱</t>
  </si>
  <si>
    <t>今市送水管第３減圧所小水力発電設備</t>
  </si>
  <si>
    <t>上下水道局</t>
  </si>
  <si>
    <t>松田新田浄水場</t>
  </si>
  <si>
    <t>鳥取県</t>
  </si>
  <si>
    <t>水力発電所（８発電所）</t>
  </si>
  <si>
    <t>中国電力（株）</t>
  </si>
  <si>
    <t>鳥取放牧場風力発電所</t>
  </si>
  <si>
    <t>太陽光発電所（３発電所）</t>
  </si>
  <si>
    <t>県営日ノ出町団地</t>
  </si>
  <si>
    <t>生活環境部</t>
  </si>
  <si>
    <t>県営住宅行徳団地</t>
  </si>
  <si>
    <t>市営住宅 太陽光</t>
  </si>
  <si>
    <t>建築都市局</t>
  </si>
  <si>
    <t>堺市クリーンセンター東工場の余剰電力売却（一般電気事業者）</t>
  </si>
  <si>
    <t>環境局</t>
  </si>
  <si>
    <t>堺市クリーンセンター東工場の余剰電力売却（特定供給）</t>
  </si>
  <si>
    <t>さかいウェルネス（株）</t>
  </si>
  <si>
    <t>堺市立サッカー・ナショナルトレーニングセンター太陽光</t>
  </si>
  <si>
    <t>文化観光局</t>
  </si>
  <si>
    <t>小水力発電</t>
  </si>
  <si>
    <t>新潟県</t>
  </si>
  <si>
    <t>風倉発電所</t>
  </si>
  <si>
    <t>焼峰発電所</t>
  </si>
  <si>
    <t>大谷ダム</t>
  </si>
  <si>
    <t>卸供給（水力発電所）</t>
  </si>
  <si>
    <t>新潟東部太陽光発電所の電力売却</t>
  </si>
  <si>
    <t>発電管理センター太陽電池発電所の余剰電力</t>
  </si>
  <si>
    <t>三重県</t>
  </si>
  <si>
    <t>三重ごみ固形燃料発電所の余剰電力の売電</t>
  </si>
  <si>
    <t>企業庁</t>
  </si>
  <si>
    <t>一般</t>
  </si>
  <si>
    <t>伊賀防災拠点太陽光発電にかかる売電料金</t>
  </si>
  <si>
    <t>防災対策部</t>
  </si>
  <si>
    <t>中部電力株式会社伊賀営業所</t>
  </si>
  <si>
    <t>伊勢志摩防災拠点太陽光発電にかかる売電料金</t>
  </si>
  <si>
    <t>中部電力株式会社伊勢営業所</t>
  </si>
  <si>
    <t>紀南防災拠点太陽光発電にかかる売電料金</t>
  </si>
  <si>
    <t>関西電力株式会社新宮営業所</t>
  </si>
  <si>
    <t>鈴鹿防災拠点太陽光発電にかかる売電料金</t>
  </si>
  <si>
    <t>中部電力株式会社鈴鹿営業所</t>
  </si>
  <si>
    <t>鳥羽ビジターセンター</t>
  </si>
  <si>
    <t>農林水産部</t>
  </si>
  <si>
    <t>特命随意契約</t>
  </si>
  <si>
    <t>中部電力</t>
  </si>
  <si>
    <t>水力発電売電</t>
  </si>
  <si>
    <t>中部電力（株）</t>
  </si>
  <si>
    <t>三重ごみ固形燃料発電所の余剰電力の売電</t>
  </si>
  <si>
    <t>桑名広域清掃事業組合</t>
  </si>
  <si>
    <t>北勢水道事務所</t>
  </si>
  <si>
    <t>播磨浄水場</t>
  </si>
  <si>
    <t>環境交流センター</t>
  </si>
  <si>
    <t>ふれあい緑地（従量電灯）</t>
  </si>
  <si>
    <t>ふれあい緑地（低圧電力）</t>
  </si>
  <si>
    <t>環境情報サロン（H25.6まで）</t>
  </si>
  <si>
    <t>豊中市</t>
  </si>
  <si>
    <t>仙台市</t>
  </si>
  <si>
    <t>今泉工場</t>
  </si>
  <si>
    <t>環境局施設部</t>
  </si>
  <si>
    <t>サミットエナジー㈱</t>
  </si>
  <si>
    <t>葛岡工場</t>
  </si>
  <si>
    <t>㈱エネット</t>
  </si>
  <si>
    <t>松森工場</t>
  </si>
  <si>
    <t>ﾐﾂｳﾛｺｸﾞﾘｰﾝｴﾈﾙｷﾞｰ㈱</t>
  </si>
  <si>
    <t>向山児童館ソーラーシステム電力売払収入</t>
  </si>
  <si>
    <t>子供未来局</t>
  </si>
  <si>
    <t>不明</t>
  </si>
  <si>
    <t>仙台駅東口太陽光発電売払</t>
  </si>
  <si>
    <t>宮城野区道路課</t>
  </si>
  <si>
    <t>１社</t>
  </si>
  <si>
    <t>建設局</t>
  </si>
  <si>
    <t>岡山県</t>
  </si>
  <si>
    <t>高梁川合同堰（小水力発電）</t>
  </si>
  <si>
    <t>備中県民局</t>
  </si>
  <si>
    <t>中国電力(株)倉敷営業所</t>
  </si>
  <si>
    <t>水力発電による電力の売却</t>
  </si>
  <si>
    <t>岡山空港太陽光発電による電力の売却</t>
  </si>
  <si>
    <t>発電総合管理事務所の太陽光余剰売却</t>
  </si>
  <si>
    <t>工業用水道事務所の太陽光発電の余剰電力の売却</t>
  </si>
  <si>
    <t>工業用水道事務所</t>
  </si>
  <si>
    <t>総合教育センターの余剰電力の売却</t>
  </si>
  <si>
    <t>教育庁</t>
  </si>
  <si>
    <t>玉野光南高校の余剰電力の売却</t>
  </si>
  <si>
    <t>総社南高校の余剰電力の売却</t>
  </si>
  <si>
    <t>岡山城東高校の余剰電力の売却</t>
  </si>
  <si>
    <t>備前緑陽高校の余剰電力の売却</t>
  </si>
  <si>
    <t>岡山西支援学校の余剰電力の売却</t>
  </si>
  <si>
    <t>西備支援学校の余剰電力の売却</t>
  </si>
  <si>
    <t>倉敷琴浦高等支援学校の余剰電力の売却</t>
  </si>
  <si>
    <t>前橋市</t>
  </si>
  <si>
    <t>まえばし堀越町太陽光発電所</t>
  </si>
  <si>
    <t>富士見支所の余剰電力の売却</t>
  </si>
  <si>
    <t>市民部</t>
  </si>
  <si>
    <t>※買取価格24円/ｋｗｈ(税込）</t>
  </si>
  <si>
    <t>札幌市</t>
  </si>
  <si>
    <t>あいの里ひがし児童会館太陽光発電</t>
  </si>
  <si>
    <t>子ども未来局</t>
  </si>
  <si>
    <t>北海道電力株式会社</t>
  </si>
  <si>
    <t>中島児童会館太陽光発電</t>
  </si>
  <si>
    <t>発寒清掃工場の余剰電力</t>
  </si>
  <si>
    <t>北海道電力株式会社</t>
  </si>
  <si>
    <t>駒岡清掃工場の余剰電力</t>
  </si>
  <si>
    <t>白石清掃工場の余剰電力</t>
  </si>
  <si>
    <t>札幌市中央卸売市場</t>
  </si>
  <si>
    <t>経済局</t>
  </si>
  <si>
    <t>青葉南集会所</t>
  </si>
  <si>
    <t>都市局</t>
  </si>
  <si>
    <t>新さっぽろ集会所</t>
  </si>
  <si>
    <t>藻岩浄水場水力発電</t>
  </si>
  <si>
    <t>水道局</t>
  </si>
  <si>
    <t>北海道電力株式会社</t>
  </si>
  <si>
    <t>自治体名</t>
  </si>
  <si>
    <t>柏市</t>
  </si>
  <si>
    <t>件名</t>
  </si>
  <si>
    <t>部局</t>
  </si>
  <si>
    <t>Ｈ25年度
売却実績
（税抜き・円）</t>
  </si>
  <si>
    <t>H25年度
数量実績(kWh)</t>
  </si>
  <si>
    <t>1kWhあたり
加重平均（円）</t>
  </si>
  <si>
    <t>合計</t>
  </si>
  <si>
    <t>契約方法</t>
  </si>
  <si>
    <t>参加者数</t>
  </si>
  <si>
    <t>契約業者</t>
  </si>
  <si>
    <t>柏市第二清掃工場</t>
  </si>
  <si>
    <t>環境部</t>
  </si>
  <si>
    <t>東京電力</t>
  </si>
  <si>
    <t>柏の葉小学校の余剰電力の売却</t>
  </si>
  <si>
    <t>学校教育部</t>
  </si>
  <si>
    <t>特命随意契約（太陽光発電からの電力受給に関する契約要綱による）</t>
  </si>
  <si>
    <t>秋田市</t>
  </si>
  <si>
    <t>秋田市総合環境センターの余剰電力売却（単価契約）　Ｈ24下期契約分</t>
  </si>
  <si>
    <t>公募型指名競争入札</t>
  </si>
  <si>
    <t>秋田市総合環境センターの余剰電力売却（単価契約）　Ｈ25契約分</t>
  </si>
  <si>
    <t>船橋市</t>
  </si>
  <si>
    <t>船橋市南部清掃工場電力受給</t>
  </si>
  <si>
    <t>ダイヤモンドパワー株式会社</t>
  </si>
  <si>
    <t>鹿児島市</t>
  </si>
  <si>
    <t>喜入支所･喜入公民館庁舎</t>
  </si>
  <si>
    <t>松元支所</t>
  </si>
  <si>
    <t>かごしま環境未来館</t>
  </si>
  <si>
    <t>北部清掃工場</t>
  </si>
  <si>
    <t>南部清掃工場</t>
  </si>
  <si>
    <t>南部保健センター</t>
  </si>
  <si>
    <t>健康福祉局</t>
  </si>
  <si>
    <t>太陽光発電電力売払収入</t>
  </si>
  <si>
    <t>消防局</t>
  </si>
  <si>
    <t>坂元小学校</t>
  </si>
  <si>
    <t>教育委員会事務局</t>
  </si>
  <si>
    <t>宇宿小学校</t>
  </si>
  <si>
    <t>明和小学校</t>
  </si>
  <si>
    <t>草牟田小学校</t>
  </si>
  <si>
    <t>犬迫小学校</t>
  </si>
  <si>
    <t>喜入中学校</t>
  </si>
  <si>
    <t>谷山小学校</t>
  </si>
  <si>
    <t>郡山中学校</t>
  </si>
  <si>
    <t>松元中学校</t>
  </si>
  <si>
    <t>吉田南中学校</t>
  </si>
  <si>
    <t>南小学校</t>
  </si>
  <si>
    <t>向陽小学校</t>
  </si>
  <si>
    <t>福平小学校</t>
  </si>
  <si>
    <t>玉江小学校</t>
  </si>
  <si>
    <t>田上小学校</t>
  </si>
  <si>
    <t>郡山小学校</t>
  </si>
  <si>
    <t>吉野小学校</t>
  </si>
  <si>
    <t>谷山中学校</t>
  </si>
  <si>
    <t>東谷山中学校</t>
  </si>
  <si>
    <t>城西中学校</t>
  </si>
  <si>
    <t>伊敷中学校</t>
  </si>
  <si>
    <t>坂元中学校</t>
  </si>
  <si>
    <t>西田小学校</t>
  </si>
  <si>
    <t>中山小学校</t>
  </si>
  <si>
    <t>紫原小学校</t>
  </si>
  <si>
    <t>和田小学校</t>
  </si>
  <si>
    <t>武中学校</t>
  </si>
  <si>
    <t>紫原中学校</t>
  </si>
  <si>
    <t>吉野中学校</t>
  </si>
  <si>
    <t>甲南中学校</t>
  </si>
  <si>
    <t>牟礼岡小学校</t>
  </si>
  <si>
    <t>松元小学校</t>
  </si>
  <si>
    <t>喜入小学校</t>
  </si>
  <si>
    <t>中洲小学校</t>
  </si>
  <si>
    <t>西陵小学校</t>
  </si>
  <si>
    <t>清水中学校</t>
  </si>
  <si>
    <t>星峯中学校</t>
  </si>
  <si>
    <t>名山小学校</t>
  </si>
  <si>
    <t>桜丘西小学校</t>
  </si>
  <si>
    <t>吉野東小学校</t>
  </si>
  <si>
    <t>花野小学校</t>
  </si>
  <si>
    <t>西紫原中学校</t>
  </si>
  <si>
    <t>和田中学校</t>
  </si>
  <si>
    <t>吉田北中学校</t>
  </si>
  <si>
    <t>桜丘中学校</t>
  </si>
  <si>
    <t>広木小学校</t>
  </si>
  <si>
    <t>春山小学校</t>
  </si>
  <si>
    <t>玉龍中学校</t>
  </si>
  <si>
    <t>谷山北中学校</t>
  </si>
  <si>
    <t>水力発電電力の売却</t>
  </si>
  <si>
    <t>産業労働部</t>
  </si>
  <si>
    <t>東北電力（株）</t>
  </si>
  <si>
    <t>浜松市南清掃工場余剰電力の売却</t>
  </si>
  <si>
    <t>中部電力㈱</t>
  </si>
  <si>
    <t>はまゆう図書館太陽光発電による電力の売却</t>
  </si>
  <si>
    <t>城北図書館太陽光発電による電力の売却</t>
  </si>
  <si>
    <t>内野幼稚園太陽光発電による電力の売却</t>
  </si>
  <si>
    <t>学校教育部</t>
  </si>
  <si>
    <t>申込による契約</t>
  </si>
  <si>
    <t>太陽光発電余剰電力供給</t>
  </si>
  <si>
    <t>瑞梅寺浄水場小水力発電</t>
  </si>
  <si>
    <t>福岡市蒲田メガソーラー売電収入</t>
  </si>
  <si>
    <t>福岡市大原メガソーラー売電収入</t>
  </si>
  <si>
    <t>余剰電力売電受給契約の締結について（南部工場）</t>
  </si>
  <si>
    <t>余剰電力売電受給契約の締結について（西部工場）</t>
  </si>
  <si>
    <t>㈱エネット</t>
  </si>
  <si>
    <t>臨海工場の余剰電力売却</t>
  </si>
  <si>
    <t>福岡市</t>
  </si>
  <si>
    <t>相模原市</t>
  </si>
  <si>
    <t>南清掃工場の余剰電力の売却</t>
  </si>
  <si>
    <t>環境経済局</t>
  </si>
  <si>
    <t>条件付一般競争入札</t>
  </si>
  <si>
    <t>北清掃工場の余剰電力の売却</t>
  </si>
  <si>
    <t>電気事業</t>
  </si>
  <si>
    <t>公営企業局</t>
  </si>
  <si>
    <t>四国電力株式会社</t>
  </si>
  <si>
    <t>岐阜市</t>
  </si>
  <si>
    <t>東部クリーンセンター発電所の余剰電力売払い</t>
  </si>
  <si>
    <t>環境事業部</t>
  </si>
  <si>
    <t>事後審査型一般競争入札</t>
  </si>
  <si>
    <t>エネット</t>
  </si>
  <si>
    <t>岐阜市大杉一般廃棄物最終処分場再生可能エネルギーからの電力需給契約</t>
  </si>
  <si>
    <t>柳津資源ステーション</t>
  </si>
  <si>
    <t>自然共生部</t>
  </si>
  <si>
    <t>中部電力㈱各務原営業所</t>
  </si>
  <si>
    <t>H25ハイツ長森太陽光発電収入</t>
  </si>
  <si>
    <t>まちづくり推進部</t>
  </si>
  <si>
    <r>
      <t>小学校1</t>
    </r>
    <r>
      <rPr>
        <sz val="11"/>
        <rFont val="ＭＳ Ｐゴシック"/>
        <family val="3"/>
      </rPr>
      <t>1校</t>
    </r>
  </si>
  <si>
    <t>中学校8校</t>
  </si>
  <si>
    <t>南処理工場余剰電力売却収入</t>
  </si>
  <si>
    <t>資源循環部</t>
  </si>
  <si>
    <t>東京電力株式会社</t>
  </si>
  <si>
    <t>横須賀市</t>
  </si>
  <si>
    <t>熊本市東部環境工場余剰電力の売却</t>
  </si>
  <si>
    <t>環境局東部環境工場</t>
  </si>
  <si>
    <t>熊本市西部環境工場余剰電力の売却</t>
  </si>
  <si>
    <t>環境局西部環境工場</t>
  </si>
  <si>
    <t>熊本市</t>
  </si>
  <si>
    <t>高知市清掃工場余剰電力売却</t>
  </si>
  <si>
    <t>8者(指名10者)</t>
  </si>
  <si>
    <t>ミツウロコグリーンエネルギー</t>
  </si>
  <si>
    <t>高知市立春野公民館甲殿分館余剰電力の売却</t>
  </si>
  <si>
    <t>四国電力</t>
  </si>
  <si>
    <t>はりまや橋小学校</t>
  </si>
  <si>
    <t>高松市西部クリーンセンター余剰電力売却</t>
  </si>
  <si>
    <t>環境局（西部クリーンセンター）</t>
  </si>
  <si>
    <t>オリックス㈱</t>
  </si>
  <si>
    <t>南部クリーンセンター余剰電力売却</t>
  </si>
  <si>
    <t>環境局（南部クリーンセンター）</t>
  </si>
  <si>
    <t>四国電力㈱</t>
  </si>
  <si>
    <t>環境保全推進課分室余剰電力売却</t>
  </si>
  <si>
    <t>環境局（環境保全推進課）</t>
  </si>
  <si>
    <t>随意契約</t>
  </si>
  <si>
    <t>四国電力㈱</t>
  </si>
  <si>
    <t>松山市</t>
  </si>
  <si>
    <t>松山市南クリーンセンター</t>
  </si>
  <si>
    <t>さいたま市クリーンセンター大崎の余剰電力の売却</t>
  </si>
  <si>
    <t>環境局
施設部</t>
  </si>
  <si>
    <t>丸紅株式会社</t>
  </si>
  <si>
    <t>川通中学校</t>
  </si>
  <si>
    <t>大宮東小学校</t>
  </si>
  <si>
    <t>大成中学校</t>
  </si>
  <si>
    <t>辻南小学校</t>
  </si>
  <si>
    <t>東大成小学校</t>
  </si>
  <si>
    <t>徳力小学校</t>
  </si>
  <si>
    <t>八王子中学校</t>
  </si>
  <si>
    <t>美園小学校</t>
  </si>
  <si>
    <t>木崎中学校</t>
  </si>
  <si>
    <t>野田小学校</t>
  </si>
  <si>
    <t>与野西中学校</t>
  </si>
  <si>
    <t>植水小学校</t>
  </si>
  <si>
    <t>指扇中学校</t>
  </si>
  <si>
    <t>与野東中学校</t>
  </si>
  <si>
    <t>さいたま市東部環境センターの余剰電力の売却</t>
  </si>
  <si>
    <t>さいたま市西部環境センター電力需給契約</t>
  </si>
  <si>
    <t>西区役所電力需給契約</t>
  </si>
  <si>
    <t>西区役所
総務課</t>
  </si>
  <si>
    <t>（西播磨総合庁舎）の余剰電力の売却</t>
  </si>
  <si>
    <t>西播磨県民局</t>
  </si>
  <si>
    <t>生活科学総合センターの余剰電力の売却</t>
  </si>
  <si>
    <t>健康福祉部</t>
  </si>
  <si>
    <t>余剰電力の売却（西宮こども家庭センター）</t>
  </si>
  <si>
    <t>特命随意契約</t>
  </si>
  <si>
    <t>関西電力（株）</t>
  </si>
  <si>
    <t>余剰電力の売却（姫路こども家庭センター）</t>
  </si>
  <si>
    <t>健康福祉部</t>
  </si>
  <si>
    <t>余剰電力の売却（豊岡こども家庭センター）</t>
  </si>
  <si>
    <t>ものづくり大学校の余剰電力の売却</t>
  </si>
  <si>
    <t>関西電力（株）</t>
  </si>
  <si>
    <t>神戸総合庁舎のの余剰電力の売却</t>
  </si>
  <si>
    <t>神戸県民センター</t>
  </si>
  <si>
    <t>関西電力(株)</t>
  </si>
  <si>
    <t>都市農業支援センター</t>
  </si>
  <si>
    <t>阪神北</t>
  </si>
  <si>
    <t>随意</t>
  </si>
  <si>
    <t>余剰電力の売却</t>
  </si>
  <si>
    <t>中播磨県民センター</t>
  </si>
  <si>
    <t>三田カルチャータウン太陽光発電所</t>
  </si>
  <si>
    <t>網干浜太陽光発電所</t>
  </si>
  <si>
    <t>余剰電力の売却（舞子高校）</t>
  </si>
  <si>
    <t>余剰電力の売却（尼崎西高校）</t>
  </si>
  <si>
    <t>余剰電力の売却（伊丹北高校）</t>
  </si>
  <si>
    <t>余剰電力の売却（三田祥雲館高校）</t>
  </si>
  <si>
    <t>余剰電力の売却（姫路西高校）</t>
  </si>
  <si>
    <t>余剰電力の売却（夢前高校）</t>
  </si>
  <si>
    <t>余剰電力の売却（津名高校）</t>
  </si>
  <si>
    <t>余剰電力の売却（武庫荘総合高校）</t>
  </si>
  <si>
    <t>余剰電力の売却（東播工業高校）</t>
  </si>
  <si>
    <t>余剰電力の売却（西脇工業高校）</t>
  </si>
  <si>
    <t>余剰電力の売却（龍野北高校）</t>
  </si>
  <si>
    <t>余剰電力の売却（洲本実業高校）</t>
  </si>
  <si>
    <t>余剰電力の売却（神戸商業高校）</t>
  </si>
  <si>
    <t>余剰電力の売却（芦屋国際中等教育学校）</t>
  </si>
  <si>
    <t>余剰電力の売却（芦屋特別支援学校）</t>
  </si>
  <si>
    <t>余剰電力の売却（阪神昆陽高校）</t>
  </si>
  <si>
    <t>有馬警察署上小名田駐在所の余剰電力の売却</t>
  </si>
  <si>
    <t>警察本部</t>
  </si>
  <si>
    <t>芦屋警察署岩園交番の余剰電力の売却</t>
  </si>
  <si>
    <t>西宮警察署芦原交番の余剰電力の売却</t>
  </si>
  <si>
    <t>尼崎南警察署出屋敷交番の余剰電力の売却</t>
  </si>
  <si>
    <t>篠山警察署庁舎の余剰電力の売却</t>
  </si>
  <si>
    <t>加西警察署宇仁駐在所の余剰電力の売却</t>
  </si>
  <si>
    <t>西脇警察署貴船駐在所の余剰電力の売却</t>
  </si>
  <si>
    <t>赤穂警察署新田駐在所の余剰電力の売却</t>
  </si>
  <si>
    <t>淡路警察署塩田駐在所の余剰電力の売却</t>
  </si>
  <si>
    <t>群馬県</t>
  </si>
  <si>
    <t>卸供給契約</t>
  </si>
  <si>
    <t>県央第一水道の余剰電力の売却</t>
  </si>
  <si>
    <t>長崎市</t>
  </si>
  <si>
    <t>サンプラザ三和の余剰電力売却</t>
  </si>
  <si>
    <t>滑石団地の余剰電力売却</t>
  </si>
  <si>
    <t>稲佐コミュニティ消防センターの余剰電力売却</t>
  </si>
  <si>
    <t>山里地区ふれあいセンター（太陽光余剰電力売払）</t>
  </si>
  <si>
    <t>市民局市民生活部</t>
  </si>
  <si>
    <t>九州電力（株）</t>
  </si>
  <si>
    <t>西北・岩屋ふれあいセンター（太陽光余剰電力売払）</t>
  </si>
  <si>
    <t>橘地区ふれあいセンター（太陽光余剰電力売払）</t>
  </si>
  <si>
    <t>江平地区ふれあいセンター（太陽光余剰電力売払）</t>
  </si>
  <si>
    <t>上長崎地区ふれあいセンター（太陽光余剰電力売払）</t>
  </si>
  <si>
    <t>戸町小学校</t>
  </si>
  <si>
    <t>高城台小学校</t>
  </si>
  <si>
    <t>上長崎小学校</t>
  </si>
  <si>
    <t>大浦小学校</t>
  </si>
  <si>
    <t>野母崎小中学校</t>
  </si>
  <si>
    <t>長崎市銭座地区コミュニティセンターの太陽光発電余剰電力受給契約</t>
  </si>
  <si>
    <t>市民局環境部</t>
  </si>
  <si>
    <t>1社</t>
  </si>
  <si>
    <t>ながさきソーラーネット〔メガ〕三京発電所</t>
  </si>
  <si>
    <t>東工場</t>
  </si>
  <si>
    <t>長崎市西工場の余剰電力の売却</t>
  </si>
  <si>
    <t>守山市芦刈園内揚水施設太陽光発電電力売却</t>
  </si>
  <si>
    <t>南部土木事務所</t>
  </si>
  <si>
    <t>青土ダム管理用水力発電余剰電力売却</t>
  </si>
  <si>
    <t>甲賀土木事務所</t>
  </si>
  <si>
    <t>上津クリーンセンター</t>
  </si>
  <si>
    <t>久留米市</t>
  </si>
  <si>
    <t>栃木県電気事業</t>
  </si>
  <si>
    <t>県立学校余剰電力の売却</t>
  </si>
  <si>
    <t>施設課</t>
  </si>
  <si>
    <t>北海道電力（株）</t>
  </si>
  <si>
    <t>日乃出清掃工場におけるごみ焼却熱利用による発電</t>
  </si>
  <si>
    <t>中央図書館分</t>
  </si>
  <si>
    <t>千歳図書室分</t>
  </si>
  <si>
    <t>はこだて幼稚園分</t>
  </si>
  <si>
    <t>経済部</t>
  </si>
  <si>
    <t>風力発電事業</t>
  </si>
  <si>
    <t>子ども未来部</t>
  </si>
  <si>
    <t>神山児童館</t>
  </si>
  <si>
    <t>亀田港児童館</t>
  </si>
  <si>
    <t>赤川児童館</t>
  </si>
  <si>
    <t>桔梗福祉交流センター</t>
  </si>
  <si>
    <t>函館市</t>
  </si>
  <si>
    <t>神戸市</t>
  </si>
  <si>
    <t>神戸市東部環境センター余剰電力売却</t>
  </si>
  <si>
    <t>(株)エネット</t>
  </si>
  <si>
    <t>神戸市ポートアイランド環境センター余剰電力売却</t>
  </si>
  <si>
    <t>神戸市西部環境センター余剰電力売却</t>
  </si>
  <si>
    <t>神戸市環境局西クリーンセンター余剰電力売却</t>
  </si>
  <si>
    <t>サミットエナジー(株)</t>
  </si>
  <si>
    <t>湊川ポンプ場</t>
  </si>
  <si>
    <t>建設局</t>
  </si>
  <si>
    <t>関西電力（株）</t>
  </si>
  <si>
    <t>新湊川防災ステーション</t>
  </si>
  <si>
    <t>ﾎﾟｰｱｲしおさい公園風力発電</t>
  </si>
  <si>
    <t>みなと総局</t>
  </si>
  <si>
    <t>関西電力(株)</t>
  </si>
  <si>
    <t>京都府</t>
  </si>
  <si>
    <t>府立学校における太陽光発電の売電</t>
  </si>
  <si>
    <t>教育庁</t>
  </si>
  <si>
    <t>大野発電所</t>
  </si>
  <si>
    <t>文化環境部</t>
  </si>
  <si>
    <t>太鼓山風力発電所</t>
  </si>
  <si>
    <t>府営住宅集会所太陽光発電</t>
  </si>
  <si>
    <t>山城北土木</t>
  </si>
  <si>
    <t>府営朝来西団地余剰電力</t>
  </si>
  <si>
    <t>中丹東土木事務所</t>
  </si>
  <si>
    <t>府営京田団地余剰電力</t>
  </si>
  <si>
    <t>山陰海岸国立公園（浜詰園地）</t>
  </si>
  <si>
    <t>丹後土木</t>
  </si>
  <si>
    <t>多摩川第一発電所ほか2か所の水力発電所で発電する電気の売却</t>
  </si>
  <si>
    <t>車両電気部</t>
  </si>
  <si>
    <t>公募</t>
  </si>
  <si>
    <t>9社</t>
  </si>
  <si>
    <t>株式会社F-Power</t>
  </si>
  <si>
    <t>余剰電力の売却に関する契約</t>
  </si>
  <si>
    <t>伊藤忠　　エネクス（株）</t>
  </si>
  <si>
    <t>八雲給水所</t>
  </si>
  <si>
    <t>電力の売電に関する単価契約</t>
  </si>
  <si>
    <t>サミット　　エナジー（株）</t>
  </si>
  <si>
    <t>葛西給水所　Ｈ25.10～売却</t>
  </si>
  <si>
    <t>品川埠頭内貿上屋</t>
  </si>
  <si>
    <t>港湾局</t>
  </si>
  <si>
    <t>東京電力㈱</t>
  </si>
  <si>
    <t>東京ゲートブリッジ</t>
  </si>
  <si>
    <t>城南島海浜公園</t>
  </si>
  <si>
    <t>辰巳埠頭内貿上屋</t>
  </si>
  <si>
    <t>東京都</t>
  </si>
  <si>
    <t>旭町子育て支援センターにおける太陽光発電</t>
  </si>
  <si>
    <t>子育て支援課</t>
  </si>
  <si>
    <t>住宅政策課</t>
  </si>
  <si>
    <t>太陽光発電</t>
  </si>
  <si>
    <t>施設整備課</t>
  </si>
  <si>
    <t>関西電力㈱東大阪営業所</t>
  </si>
  <si>
    <t>京都市南部クリーンセンター余剰電力売却（単価契約）</t>
  </si>
  <si>
    <t>環境政策局適正処理施設部施設整備課</t>
  </si>
  <si>
    <t>丸紅㈱</t>
  </si>
  <si>
    <t>京都市東北部クリーンセンター余剰電力売却（単価契約）</t>
  </si>
  <si>
    <t>㈱エネット</t>
  </si>
  <si>
    <t>京都市北部クリーンセンター余剰電力売却（単価契約）</t>
  </si>
  <si>
    <t>環境保全活動センターの太陽光発電受給電力量</t>
  </si>
  <si>
    <t>環境政策局</t>
  </si>
  <si>
    <t>京都市</t>
  </si>
  <si>
    <t>水力発電</t>
  </si>
  <si>
    <t>金沢市企業局</t>
  </si>
  <si>
    <t>北陸電力（株）</t>
  </si>
  <si>
    <t>環境エネルギーセンター</t>
  </si>
  <si>
    <t>環境局</t>
  </si>
  <si>
    <t>金沢市</t>
  </si>
  <si>
    <t>水力発電</t>
  </si>
  <si>
    <t>大分県</t>
  </si>
  <si>
    <t>新門司工場電力受給契約</t>
  </si>
  <si>
    <t xml:space="preserve">環境局 </t>
  </si>
  <si>
    <t>油木発電所</t>
  </si>
  <si>
    <t>上下水道局水道部</t>
  </si>
  <si>
    <t>(株)エネット</t>
  </si>
  <si>
    <t>ます渕発電所</t>
  </si>
  <si>
    <t>黒崎文化ホール太陽光発電売電</t>
  </si>
  <si>
    <t>文化政策課</t>
  </si>
  <si>
    <t>九州電力株式会社</t>
  </si>
  <si>
    <t>日明工場電力受給契約</t>
  </si>
  <si>
    <t>環境局 施設課</t>
  </si>
  <si>
    <t>皇后崎工場電力受給契約</t>
  </si>
  <si>
    <t>響灘ビオトープ</t>
  </si>
  <si>
    <t>馬寄団地9号棟</t>
  </si>
  <si>
    <t>建築都市局住宅整備課</t>
  </si>
  <si>
    <t>隋意契約</t>
  </si>
  <si>
    <t>長野ひまわり団地2号棟</t>
  </si>
  <si>
    <t>仙房町団地2号棟</t>
  </si>
  <si>
    <t>上葛原団地1号棟</t>
  </si>
  <si>
    <t>野面六田団地1号棟</t>
  </si>
  <si>
    <t>野面六田団地2号棟</t>
  </si>
  <si>
    <t>後楽団地1号棟</t>
  </si>
  <si>
    <t>下石田第三団地１号棟</t>
  </si>
  <si>
    <t>竹末団地2・4号棟</t>
  </si>
  <si>
    <t>竹末団地11・12号棟</t>
  </si>
  <si>
    <t>竹末団地8・9号棟</t>
  </si>
  <si>
    <t>竹末団地13号棟</t>
  </si>
  <si>
    <t>市民太陽光発電所</t>
  </si>
  <si>
    <t>港湾空港局</t>
  </si>
  <si>
    <t>特命随契</t>
  </si>
  <si>
    <t>九州電力株式会社</t>
  </si>
  <si>
    <t>港が丘小学校（太陽光発電）</t>
  </si>
  <si>
    <t>八幡西図書館（太陽光発電）</t>
  </si>
  <si>
    <t>教育委員会中央図書館</t>
  </si>
  <si>
    <t>小倉駅太陽光発電</t>
  </si>
  <si>
    <t>小倉北区まちづくり整備課</t>
  </si>
  <si>
    <t>北九州市</t>
  </si>
  <si>
    <t>豊田市</t>
  </si>
  <si>
    <t>豊田市渡刈クリーンセンター</t>
  </si>
  <si>
    <t>環境部清掃施設課</t>
  </si>
  <si>
    <t>4（1社辞退）</t>
  </si>
  <si>
    <t>面ノ木風力発電所の電力売却</t>
  </si>
  <si>
    <t>社会部稲武支所</t>
  </si>
  <si>
    <t>秋田県</t>
  </si>
  <si>
    <t>山形県</t>
  </si>
  <si>
    <t>栃木県</t>
  </si>
  <si>
    <t>石川県</t>
  </si>
  <si>
    <t>滋賀県</t>
  </si>
  <si>
    <t>大阪府</t>
  </si>
  <si>
    <t>兵庫県</t>
  </si>
  <si>
    <t>広島県</t>
  </si>
  <si>
    <t>愛媛県</t>
  </si>
  <si>
    <t>高知県</t>
  </si>
  <si>
    <t>さいたま市</t>
  </si>
  <si>
    <t>横浜市</t>
  </si>
  <si>
    <t>川崎市</t>
  </si>
  <si>
    <t>堺市</t>
  </si>
  <si>
    <t>旭川市</t>
  </si>
  <si>
    <t>高槻市</t>
  </si>
  <si>
    <t>東大阪市</t>
  </si>
  <si>
    <t>尼崎市</t>
  </si>
  <si>
    <t>高松市</t>
  </si>
  <si>
    <t>高知市</t>
  </si>
  <si>
    <t>合計</t>
  </si>
  <si>
    <t>浜松市</t>
  </si>
  <si>
    <t>富山県</t>
  </si>
  <si>
    <t>富山県企業局電気事業</t>
  </si>
  <si>
    <t>企業局電気課</t>
  </si>
  <si>
    <t>神通川浄水場太陽光発電所</t>
  </si>
  <si>
    <t>企業局水道課</t>
  </si>
  <si>
    <t>埼玉県</t>
  </si>
  <si>
    <t>浦和第一女子高等学校</t>
  </si>
  <si>
    <t>教育局</t>
  </si>
  <si>
    <t>本庄高等学校</t>
  </si>
  <si>
    <t>幸手商業高等学校</t>
  </si>
  <si>
    <t>松山女子高等学校</t>
  </si>
  <si>
    <t>川口高等学校</t>
  </si>
  <si>
    <t>岩槻商業高等学校</t>
  </si>
  <si>
    <t>草加高等学校</t>
  </si>
  <si>
    <t>久喜工業高等学校</t>
  </si>
  <si>
    <t>鴻巣女子高等学校</t>
  </si>
  <si>
    <t>坂戸高等学校</t>
  </si>
  <si>
    <t>蓮田松韻高等学校</t>
  </si>
  <si>
    <t>杉戸高等学校</t>
  </si>
  <si>
    <t>新座柳瀬高等学校</t>
  </si>
  <si>
    <t>狭山経済高等学校</t>
  </si>
  <si>
    <t>水力発電(一部FIT)</t>
  </si>
  <si>
    <t>風力発電(全量FIT)</t>
  </si>
  <si>
    <t>太陽光発電(3月中旬運転開始。全量FIT)</t>
  </si>
  <si>
    <t>自治体における平成２５年度の電力の売却額　単位：円　税抜き</t>
  </si>
  <si>
    <t>入札売却価格合計（税抜き・円）⑨</t>
  </si>
  <si>
    <t>入札売却数量実績合計（kWh)⑩</t>
  </si>
  <si>
    <t>随意契約売却価格合計（税抜き・円）⑪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</si>
  <si>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</si>
  <si>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</si>
  <si>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</si>
  <si>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</si>
  <si>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</si>
  <si>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</si>
  <si>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</si>
  <si>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</si>
  <si>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</si>
  <si>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</si>
  <si>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</si>
  <si>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</si>
  <si>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</si>
  <si>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 xml:space="preserve">神奈川県 は揚水式の城山発電所があるため、1kwhあたりの加重平均が高めに出ています。(見た目上の売電単価が高くなっています。）
</t>
  </si>
  <si>
    <t>新潟県</t>
  </si>
  <si>
    <t>富山県</t>
  </si>
  <si>
    <t>石川県</t>
  </si>
  <si>
    <t>福井県</t>
  </si>
  <si>
    <t>山梨県</t>
  </si>
  <si>
    <t>長野県</t>
  </si>
  <si>
    <t>県庁・10合同庁舎以外は当課では把握しておりません。</t>
  </si>
  <si>
    <t>岐阜県</t>
  </si>
  <si>
    <t>愛知県</t>
  </si>
  <si>
    <t>三重県</t>
  </si>
  <si>
    <t>滋賀県</t>
  </si>
  <si>
    <t>京都府</t>
  </si>
  <si>
    <t>別紙参照</t>
  </si>
  <si>
    <t>奈良県</t>
  </si>
  <si>
    <t>和歌山県</t>
  </si>
  <si>
    <t>鳥取県</t>
  </si>
  <si>
    <t>島根県</t>
  </si>
  <si>
    <t>岡山県</t>
  </si>
  <si>
    <t>⑤、⑥にはH23～H25年度の３か年契約分は含んでいない。
（参考）３か年分
⑤228,920千円
⑥228,920千円</t>
  </si>
  <si>
    <t>広島県</t>
  </si>
  <si>
    <t>山口県</t>
  </si>
  <si>
    <t>徳島県</t>
  </si>
  <si>
    <t>香川県</t>
  </si>
  <si>
    <t xml:space="preserve">（１）①②知事部局で把握している額（対象：本庁（分庁舎、警察本部庁舎含む。）並びに知事部局及び教育委員会の出先機関（県立高校を含む。※警察署等の警察本部の出先機関は除く。））である。
③水道会計及び病院会計の合計額である。
</t>
  </si>
  <si>
    <t>愛媛県</t>
  </si>
  <si>
    <t>高知県</t>
  </si>
  <si>
    <t>福岡県</t>
  </si>
  <si>
    <t>佐賀県</t>
  </si>
  <si>
    <t>長崎県</t>
  </si>
  <si>
    <t>熊本県</t>
  </si>
  <si>
    <t>Ｈ２１年度より燃料電池発電設備による発電電力量のグリーン電力価値の売却を行っている。Ｈ２５年度の実績は以下のとおり。
・電力量　２，０３５，８９５ｋＷｈ
・売却収入６，４１３，０６８円</t>
  </si>
  <si>
    <t>大分県</t>
  </si>
  <si>
    <t>宮崎県</t>
  </si>
  <si>
    <t>鹿児島県</t>
  </si>
  <si>
    <t>沖縄県</t>
  </si>
  <si>
    <t>札幌市</t>
  </si>
  <si>
    <t>※⑥について、1件応札なし</t>
  </si>
  <si>
    <t>横浜市</t>
  </si>
  <si>
    <t>川崎市</t>
  </si>
  <si>
    <t>・購入金額は予定（税抜）
・グリーン電力証書はイベント分を除く</t>
  </si>
  <si>
    <t>新潟市</t>
  </si>
  <si>
    <t>浜松市</t>
  </si>
  <si>
    <t>京都市</t>
  </si>
  <si>
    <t>大阪市</t>
  </si>
  <si>
    <t>神戸市</t>
  </si>
  <si>
    <t>広島市</t>
  </si>
  <si>
    <t>随意契約による電力購入は、九州電力が辞退したケースを含め回答しているため、１０電力会社提示額が契約額より低くなっている。</t>
  </si>
  <si>
    <t>青森市</t>
  </si>
  <si>
    <t>郡山市</t>
  </si>
  <si>
    <t>いわき市</t>
  </si>
  <si>
    <t>高崎市</t>
  </si>
  <si>
    <t>川越市</t>
  </si>
  <si>
    <t>―</t>
  </si>
  <si>
    <t>船橋市</t>
  </si>
  <si>
    <t>横須賀市</t>
  </si>
  <si>
    <t>富山市</t>
  </si>
  <si>
    <t>長野市</t>
  </si>
  <si>
    <t>岐阜市</t>
  </si>
  <si>
    <t>豊橋市</t>
  </si>
  <si>
    <t>大津市</t>
  </si>
  <si>
    <t>7/1以降の売電については入札による売却</t>
  </si>
  <si>
    <t>枚方市</t>
  </si>
  <si>
    <t>姫路市</t>
  </si>
  <si>
    <t>平成25年度の途中に、一部の入札を実施</t>
  </si>
  <si>
    <t>西宮市</t>
  </si>
  <si>
    <t>奈良市</t>
  </si>
  <si>
    <t>和歌山市</t>
  </si>
  <si>
    <t>倉敷市</t>
  </si>
  <si>
    <t>福山市</t>
  </si>
  <si>
    <t>下関市</t>
  </si>
  <si>
    <t>高松市</t>
  </si>
  <si>
    <t>松山市</t>
  </si>
  <si>
    <t>売電の内１施設は管理委託となったため集計対象から外しています。</t>
  </si>
  <si>
    <t>長崎市</t>
  </si>
  <si>
    <t>大分市</t>
  </si>
  <si>
    <t>宮崎市</t>
  </si>
  <si>
    <t>鹿児島市</t>
  </si>
  <si>
    <t>那覇市</t>
  </si>
  <si>
    <t>入札　1kWhあたり加重平均（円）⑨/⑩</t>
  </si>
  <si>
    <t>電気売却随意契約</t>
  </si>
  <si>
    <t>随意契約数量実績合計（kWh)⑫</t>
  </si>
  <si>
    <t>うち電力会社
以外売却額</t>
  </si>
  <si>
    <t>電気売却
入札</t>
  </si>
  <si>
    <t>島根県</t>
  </si>
  <si>
    <t>電気売却随意契約</t>
  </si>
  <si>
    <t>神奈川県</t>
  </si>
  <si>
    <t>徳島県</t>
  </si>
  <si>
    <t>電力受給契約(水力）</t>
  </si>
  <si>
    <t>電力受給契約（マリンピア沖洲太陽光）</t>
  </si>
  <si>
    <t>電力受給契約(和田島太陽光）</t>
  </si>
  <si>
    <t>(注１）街灯、信号機の電気代は除く。
（注２）電力会社は中部電力。中部電力は全ての入札事例に応札しているわけではない。</t>
  </si>
  <si>
    <t>静岡県</t>
  </si>
  <si>
    <t>仙台市</t>
  </si>
  <si>
    <t>さいたま市</t>
  </si>
  <si>
    <t>千葉市</t>
  </si>
  <si>
    <t>特記事項（電力購入調査も含む）</t>
  </si>
  <si>
    <t>・(1)の集計対象施設は2000施設超（規制部門も含む）。
・指定管理施設の電気料金を含む。
・新電力(PPS)から電力調達している指定管理施設もあるが、
　いわゆる入札ではないので本調査には含めていない。
・本市の節電に関する取組は、「横浜市節電・省エネ対策基本方針」をご覧ください。
http://www.city.yokohama.lg.jp/ondan/setsuden/pdf/0605housin.pdf</t>
  </si>
  <si>
    <t>（４）については、25年度にかかる3月分を記載した。</t>
  </si>
  <si>
    <t>佐野清掃センター清掃工場</t>
  </si>
  <si>
    <t>福宗環境センター清掃工場</t>
  </si>
  <si>
    <t>田ノ浦ビーチ</t>
  </si>
  <si>
    <t>都市計画部</t>
  </si>
  <si>
    <t>大在西小学校</t>
  </si>
  <si>
    <t>教育部</t>
  </si>
  <si>
    <t>大分市</t>
  </si>
  <si>
    <t>随意契約　1kWhあたり加重平均（円）
⑪/⑫</t>
  </si>
  <si>
    <t>うち電力会社
以外売却額
(入札＋随意）（円）</t>
  </si>
  <si>
    <t>(1)は26年度予算
(2)～(4)は26年度入札執行ベース</t>
  </si>
  <si>
    <t>北海道</t>
  </si>
  <si>
    <t>道営電気事業</t>
  </si>
  <si>
    <t>北海道電力（株）</t>
  </si>
  <si>
    <t>駐在所に設置された太陽光設備の発電に係る売電（5ヶ所）</t>
  </si>
  <si>
    <t>警察本部</t>
  </si>
  <si>
    <t>道立学校における太陽光設備による発電に係る売電（25校でそれぞれ契約）</t>
  </si>
  <si>
    <t>菅野発電所ほか９発電所</t>
  </si>
  <si>
    <t>山口県</t>
  </si>
  <si>
    <t>福岡県</t>
  </si>
  <si>
    <t>※集計困難のため回答できません</t>
  </si>
  <si>
    <t>(上下水道局売電合計額になります)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</si>
</sst>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#,##0_ "/>
    <numFmt numFmtId="179" formatCode="#,##0.00_);[Red]\(#,##0.00\)"/>
    <numFmt numFmtId="180" formatCode="#,##0_);[Red]\(#,##0\)"/>
    <numFmt numFmtId="181" formatCode="#,###&quot;者&quot;"/>
    <numFmt numFmtId="182" formatCode="#,##0.000;[Red]\-#,##0.000"/>
    <numFmt numFmtId="183" formatCode="#,##0;&quot;△ &quot;#,##0"/>
    <numFmt numFmtId="184" formatCode="#,##0.0000_ "/>
    <numFmt numFmtId="185" formatCode="0_ "/>
    <numFmt numFmtId="186" formatCode="0.0"/>
    <numFmt numFmtId="187" formatCode="#,##0.0;[Red]\-#,##0.0"/>
    <numFmt numFmtId="188" formatCode="#,##0;[Red]#,##0"/>
    <numFmt numFmtId="189" formatCode="0.00_ "/>
    <numFmt numFmtId="190" formatCode="0_);[Red]\(0\)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name val="メイリオ"/>
      <family val="3"/>
    </font>
    <font>
      <sz val="11"/>
      <name val="ＭＳ ゴシック"/>
      <family val="3"/>
    </font>
    <font>
      <b/>
      <sz val="9"/>
      <color indexed="10"/>
      <name val="ＭＳ Ｐゴシック"/>
      <family val="3"/>
    </font>
    <font>
      <sz val="10.5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9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double"/>
      <bottom/>
    </border>
    <border>
      <left/>
      <right/>
      <top style="double"/>
      <bottom/>
    </border>
    <border>
      <left style="thin"/>
      <right style="thin"/>
      <top style="double"/>
      <bottom style="double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 style="hair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 diagonalUp="1">
      <left style="thin"/>
      <right style="thin"/>
      <top style="thin"/>
      <bottom style="thin"/>
      <diagonal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thin"/>
      <bottom style="thin"/>
    </border>
    <border>
      <left style="medium"/>
      <right/>
      <top style="double"/>
      <bottom style="medium"/>
    </border>
    <border>
      <left/>
      <right/>
      <top style="double"/>
      <bottom style="medium"/>
    </border>
  </borders>
  <cellStyleXfs count="10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9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14" fillId="25" borderId="0" applyNumberFormat="0" applyBorder="0" applyAlignment="0" applyProtection="0"/>
    <xf numFmtId="0" fontId="32" fillId="26" borderId="0" applyNumberFormat="0" applyBorder="0" applyAlignment="0" applyProtection="0"/>
    <xf numFmtId="0" fontId="14" fillId="17" borderId="0" applyNumberFormat="0" applyBorder="0" applyAlignment="0" applyProtection="0"/>
    <xf numFmtId="0" fontId="32" fillId="27" borderId="0" applyNumberFormat="0" applyBorder="0" applyAlignment="0" applyProtection="0"/>
    <xf numFmtId="0" fontId="14" fillId="19" borderId="0" applyNumberFormat="0" applyBorder="0" applyAlignment="0" applyProtection="0"/>
    <xf numFmtId="0" fontId="32" fillId="28" borderId="0" applyNumberFormat="0" applyBorder="0" applyAlignment="0" applyProtection="0"/>
    <xf numFmtId="0" fontId="14" fillId="29" borderId="0" applyNumberFormat="0" applyBorder="0" applyAlignment="0" applyProtection="0"/>
    <xf numFmtId="0" fontId="32" fillId="30" borderId="0" applyNumberFormat="0" applyBorder="0" applyAlignment="0" applyProtection="0"/>
    <xf numFmtId="0" fontId="14" fillId="31" borderId="0" applyNumberFormat="0" applyBorder="0" applyAlignment="0" applyProtection="0"/>
    <xf numFmtId="0" fontId="32" fillId="32" borderId="0" applyNumberFormat="0" applyBorder="0" applyAlignment="0" applyProtection="0"/>
    <xf numFmtId="0" fontId="14" fillId="33" borderId="0" applyNumberFormat="0" applyBorder="0" applyAlignment="0" applyProtection="0"/>
    <xf numFmtId="0" fontId="32" fillId="34" borderId="0" applyNumberFormat="0" applyBorder="0" applyAlignment="0" applyProtection="0"/>
    <xf numFmtId="0" fontId="14" fillId="35" borderId="0" applyNumberFormat="0" applyBorder="0" applyAlignment="0" applyProtection="0"/>
    <xf numFmtId="0" fontId="32" fillId="36" borderId="0" applyNumberFormat="0" applyBorder="0" applyAlignment="0" applyProtection="0"/>
    <xf numFmtId="0" fontId="14" fillId="37" borderId="0" applyNumberFormat="0" applyBorder="0" applyAlignment="0" applyProtection="0"/>
    <xf numFmtId="0" fontId="32" fillId="38" borderId="0" applyNumberFormat="0" applyBorder="0" applyAlignment="0" applyProtection="0"/>
    <xf numFmtId="0" fontId="14" fillId="39" borderId="0" applyNumberFormat="0" applyBorder="0" applyAlignment="0" applyProtection="0"/>
    <xf numFmtId="0" fontId="32" fillId="40" borderId="0" applyNumberFormat="0" applyBorder="0" applyAlignment="0" applyProtection="0"/>
    <xf numFmtId="0" fontId="14" fillId="29" borderId="0" applyNumberFormat="0" applyBorder="0" applyAlignment="0" applyProtection="0"/>
    <xf numFmtId="0" fontId="32" fillId="41" borderId="0" applyNumberFormat="0" applyBorder="0" applyAlignment="0" applyProtection="0"/>
    <xf numFmtId="0" fontId="14" fillId="31" borderId="0" applyNumberFormat="0" applyBorder="0" applyAlignment="0" applyProtection="0"/>
    <xf numFmtId="0" fontId="32" fillId="42" borderId="0" applyNumberFormat="0" applyBorder="0" applyAlignment="0" applyProtection="0"/>
    <xf numFmtId="0" fontId="14" fillId="43" borderId="0" applyNumberFormat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44" borderId="1" applyNumberFormat="0" applyAlignment="0" applyProtection="0"/>
    <xf numFmtId="0" fontId="16" fillId="45" borderId="2" applyNumberFormat="0" applyAlignment="0" applyProtection="0"/>
    <xf numFmtId="0" fontId="35" fillId="46" borderId="0" applyNumberFormat="0" applyBorder="0" applyAlignment="0" applyProtection="0"/>
    <xf numFmtId="0" fontId="17" fillId="4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36" fillId="0" borderId="5" applyNumberFormat="0" applyFill="0" applyAlignment="0" applyProtection="0"/>
    <xf numFmtId="0" fontId="18" fillId="0" borderId="6" applyNumberFormat="0" applyFill="0" applyAlignment="0" applyProtection="0"/>
    <xf numFmtId="0" fontId="37" fillId="50" borderId="0" applyNumberFormat="0" applyBorder="0" applyAlignment="0" applyProtection="0"/>
    <xf numFmtId="0" fontId="19" fillId="5" borderId="0" applyNumberFormat="0" applyBorder="0" applyAlignment="0" applyProtection="0"/>
    <xf numFmtId="0" fontId="38" fillId="51" borderId="7" applyNumberFormat="0" applyAlignment="0" applyProtection="0"/>
    <xf numFmtId="0" fontId="20" fillId="52" borderId="8" applyNumberFormat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21" fillId="0" borderId="10" applyNumberFormat="0" applyFill="0" applyAlignment="0" applyProtection="0"/>
    <xf numFmtId="0" fontId="41" fillId="0" borderId="11" applyNumberFormat="0" applyFill="0" applyAlignment="0" applyProtection="0"/>
    <xf numFmtId="0" fontId="22" fillId="0" borderId="12" applyNumberFormat="0" applyFill="0" applyAlignment="0" applyProtection="0"/>
    <xf numFmtId="0" fontId="42" fillId="0" borderId="13" applyNumberFormat="0" applyFill="0" applyAlignment="0" applyProtection="0"/>
    <xf numFmtId="0" fontId="23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24" fillId="0" borderId="16" applyNumberFormat="0" applyFill="0" applyAlignment="0" applyProtection="0"/>
    <xf numFmtId="0" fontId="44" fillId="51" borderId="17" applyNumberFormat="0" applyAlignment="0" applyProtection="0"/>
    <xf numFmtId="0" fontId="25" fillId="52" borderId="18" applyNumberFormat="0" applyAlignment="0" applyProtection="0"/>
    <xf numFmtId="0" fontId="4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53" borderId="7" applyNumberFormat="0" applyAlignment="0" applyProtection="0"/>
    <xf numFmtId="0" fontId="27" fillId="13" borderId="8" applyNumberFormat="0" applyAlignment="0" applyProtection="0"/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47" fillId="54" borderId="0" applyNumberFormat="0" applyBorder="0" applyAlignment="0" applyProtection="0"/>
    <xf numFmtId="0" fontId="28" fillId="7" borderId="0" applyNumberFormat="0" applyBorder="0" applyAlignment="0" applyProtection="0"/>
  </cellStyleXfs>
  <cellXfs count="340">
    <xf numFmtId="0" fontId="0" fillId="0" borderId="0" xfId="0" applyAlignment="1">
      <alignment vertical="center"/>
    </xf>
    <xf numFmtId="176" fontId="0" fillId="0" borderId="19" xfId="0" applyNumberFormat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Fill="1" applyAlignment="1">
      <alignment vertical="center"/>
    </xf>
    <xf numFmtId="176" fontId="0" fillId="0" borderId="22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vertical="center"/>
    </xf>
    <xf numFmtId="38" fontId="0" fillId="0" borderId="22" xfId="81" applyFont="1" applyBorder="1" applyAlignment="1">
      <alignment vertical="center"/>
    </xf>
    <xf numFmtId="0" fontId="0" fillId="0" borderId="22" xfId="0" applyBorder="1" applyAlignment="1">
      <alignment vertical="center" wrapText="1"/>
    </xf>
    <xf numFmtId="3" fontId="0" fillId="0" borderId="22" xfId="0" applyNumberFormat="1" applyBorder="1" applyAlignment="1">
      <alignment vertical="center"/>
    </xf>
    <xf numFmtId="177" fontId="0" fillId="0" borderId="22" xfId="81" applyNumberFormat="1" applyFont="1" applyBorder="1" applyAlignment="1">
      <alignment vertical="center" wrapText="1"/>
    </xf>
    <xf numFmtId="38" fontId="0" fillId="0" borderId="22" xfId="81" applyFont="1" applyBorder="1" applyAlignment="1">
      <alignment vertical="center" wrapText="1"/>
    </xf>
    <xf numFmtId="0" fontId="0" fillId="55" borderId="0" xfId="0" applyFill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15" borderId="0" xfId="0" applyFill="1" applyAlignment="1">
      <alignment vertical="center" wrapText="1"/>
    </xf>
    <xf numFmtId="0" fontId="0" fillId="47" borderId="24" xfId="0" applyFill="1" applyBorder="1" applyAlignment="1">
      <alignment vertical="center"/>
    </xf>
    <xf numFmtId="0" fontId="0" fillId="0" borderId="19" xfId="0" applyBorder="1" applyAlignment="1">
      <alignment vertical="center"/>
    </xf>
    <xf numFmtId="38" fontId="0" fillId="0" borderId="0" xfId="81" applyFont="1" applyAlignment="1">
      <alignment vertical="center"/>
    </xf>
    <xf numFmtId="0" fontId="0" fillId="21" borderId="0" xfId="0" applyFill="1" applyAlignment="1">
      <alignment vertical="center" wrapText="1"/>
    </xf>
    <xf numFmtId="178" fontId="0" fillId="0" borderId="19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22" xfId="0" applyNumberForma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vertical="center" wrapText="1"/>
    </xf>
    <xf numFmtId="0" fontId="0" fillId="0" borderId="0" xfId="0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2" xfId="0" applyFill="1" applyBorder="1" applyAlignment="1">
      <alignment vertical="center" shrinkToFit="1"/>
    </xf>
    <xf numFmtId="178" fontId="0" fillId="0" borderId="25" xfId="0" applyNumberFormat="1" applyBorder="1" applyAlignment="1">
      <alignment vertical="center"/>
    </xf>
    <xf numFmtId="178" fontId="0" fillId="0" borderId="26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178" fontId="0" fillId="0" borderId="28" xfId="0" applyNumberFormat="1" applyBorder="1" applyAlignment="1">
      <alignment vertical="center"/>
    </xf>
    <xf numFmtId="0" fontId="3" fillId="0" borderId="28" xfId="0" applyFon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29" xfId="0" applyNumberForma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0" fillId="0" borderId="30" xfId="0" applyBorder="1" applyAlignment="1">
      <alignment vertical="center"/>
    </xf>
    <xf numFmtId="177" fontId="3" fillId="0" borderId="22" xfId="81" applyNumberFormat="1" applyFont="1" applyBorder="1" applyAlignment="1">
      <alignment horizontal="center" vertical="center" wrapText="1"/>
    </xf>
    <xf numFmtId="38" fontId="3" fillId="0" borderId="22" xfId="8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0" fillId="55" borderId="31" xfId="0" applyFill="1" applyBorder="1" applyAlignment="1">
      <alignment vertical="center" wrapText="1"/>
    </xf>
    <xf numFmtId="0" fontId="0" fillId="0" borderId="25" xfId="0" applyBorder="1" applyAlignment="1">
      <alignment vertical="center"/>
    </xf>
    <xf numFmtId="38" fontId="0" fillId="0" borderId="22" xfId="81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179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179" fontId="0" fillId="0" borderId="19" xfId="0" applyNumberFormat="1" applyBorder="1" applyAlignment="1">
      <alignment vertical="center"/>
    </xf>
    <xf numFmtId="179" fontId="0" fillId="0" borderId="22" xfId="0" applyNumberFormat="1" applyBorder="1" applyAlignment="1">
      <alignment vertical="center"/>
    </xf>
    <xf numFmtId="180" fontId="0" fillId="0" borderId="22" xfId="0" applyNumberFormat="1" applyBorder="1" applyAlignment="1">
      <alignment vertical="center"/>
    </xf>
    <xf numFmtId="179" fontId="0" fillId="0" borderId="22" xfId="81" applyNumberFormat="1" applyFont="1" applyBorder="1" applyAlignment="1">
      <alignment vertical="center" wrapText="1"/>
    </xf>
    <xf numFmtId="180" fontId="0" fillId="0" borderId="22" xfId="81" applyNumberFormat="1" applyFont="1" applyBorder="1" applyAlignment="1">
      <alignment vertical="center" wrapText="1"/>
    </xf>
    <xf numFmtId="180" fontId="0" fillId="0" borderId="22" xfId="0" applyNumberFormat="1" applyBorder="1" applyAlignment="1">
      <alignment vertical="center" wrapText="1"/>
    </xf>
    <xf numFmtId="0" fontId="0" fillId="0" borderId="22" xfId="0" applyBorder="1" applyAlignment="1">
      <alignment horizontal="right" vertical="center"/>
    </xf>
    <xf numFmtId="180" fontId="0" fillId="0" borderId="22" xfId="0" applyNumberFormat="1" applyBorder="1" applyAlignment="1">
      <alignment horizontal="right" vertical="center"/>
    </xf>
    <xf numFmtId="181" fontId="0" fillId="0" borderId="22" xfId="0" applyNumberFormat="1" applyBorder="1" applyAlignment="1">
      <alignment horizontal="center" vertical="center"/>
    </xf>
    <xf numFmtId="178" fontId="0" fillId="0" borderId="22" xfId="0" applyNumberFormat="1" applyBorder="1" applyAlignment="1">
      <alignment horizontal="right" vertical="center"/>
    </xf>
    <xf numFmtId="38" fontId="0" fillId="0" borderId="22" xfId="81" applyFont="1" applyBorder="1" applyAlignment="1">
      <alignment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0" xfId="0" applyBorder="1" applyAlignment="1">
      <alignment vertical="center"/>
    </xf>
    <xf numFmtId="182" fontId="0" fillId="0" borderId="25" xfId="81" applyNumberFormat="1" applyFont="1" applyBorder="1" applyAlignment="1">
      <alignment vertical="center"/>
    </xf>
    <xf numFmtId="38" fontId="0" fillId="0" borderId="25" xfId="81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2" fillId="0" borderId="22" xfId="0" applyFont="1" applyBorder="1" applyAlignment="1">
      <alignment vertical="center"/>
    </xf>
    <xf numFmtId="178" fontId="0" fillId="0" borderId="0" xfId="0" applyNumberFormat="1" applyAlignment="1">
      <alignment vertical="center" shrinkToFit="1"/>
    </xf>
    <xf numFmtId="178" fontId="0" fillId="0" borderId="22" xfId="0" applyNumberFormat="1" applyBorder="1" applyAlignment="1">
      <alignment vertical="center" shrinkToFit="1"/>
    </xf>
    <xf numFmtId="0" fontId="0" fillId="0" borderId="22" xfId="0" applyFont="1" applyBorder="1" applyAlignment="1">
      <alignment vertical="center" shrinkToFit="1"/>
    </xf>
    <xf numFmtId="0" fontId="3" fillId="0" borderId="22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 shrinkToFit="1"/>
    </xf>
    <xf numFmtId="38" fontId="0" fillId="0" borderId="22" xfId="0" applyNumberFormat="1" applyBorder="1" applyAlignment="1">
      <alignment vertical="center"/>
    </xf>
    <xf numFmtId="0" fontId="3" fillId="56" borderId="22" xfId="0" applyFont="1" applyFill="1" applyBorder="1" applyAlignment="1">
      <alignment vertical="center" wrapText="1"/>
    </xf>
    <xf numFmtId="0" fontId="3" fillId="56" borderId="22" xfId="0" applyFont="1" applyFill="1" applyBorder="1" applyAlignment="1">
      <alignment vertical="center" wrapText="1" shrinkToFit="1"/>
    </xf>
    <xf numFmtId="0" fontId="5" fillId="0" borderId="22" xfId="0" applyFont="1" applyBorder="1" applyAlignment="1">
      <alignment vertical="center" wrapText="1"/>
    </xf>
    <xf numFmtId="0" fontId="5" fillId="0" borderId="22" xfId="0" applyFont="1" applyBorder="1" applyAlignment="1">
      <alignment vertical="center" shrinkToFit="1"/>
    </xf>
    <xf numFmtId="0" fontId="4" fillId="0" borderId="22" xfId="0" applyFont="1" applyBorder="1" applyAlignment="1">
      <alignment vertical="center" wrapText="1"/>
    </xf>
    <xf numFmtId="0" fontId="5" fillId="0" borderId="22" xfId="0" applyFont="1" applyBorder="1" applyAlignment="1">
      <alignment vertical="center"/>
    </xf>
    <xf numFmtId="38" fontId="3" fillId="0" borderId="22" xfId="81" applyFont="1" applyBorder="1" applyAlignment="1">
      <alignment vertical="center"/>
    </xf>
    <xf numFmtId="0" fontId="0" fillId="0" borderId="22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33" xfId="0" applyFill="1" applyBorder="1" applyAlignment="1">
      <alignment vertical="center"/>
    </xf>
    <xf numFmtId="0" fontId="0" fillId="0" borderId="34" xfId="0" applyBorder="1" applyAlignment="1">
      <alignment vertical="center"/>
    </xf>
    <xf numFmtId="178" fontId="0" fillId="0" borderId="34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22" xfId="0" applyFont="1" applyFill="1" applyBorder="1" applyAlignment="1">
      <alignment vertical="center" shrinkToFit="1"/>
    </xf>
    <xf numFmtId="38" fontId="0" fillId="0" borderId="22" xfId="81" applyFont="1" applyFill="1" applyBorder="1" applyAlignment="1">
      <alignment vertical="center"/>
    </xf>
    <xf numFmtId="0" fontId="0" fillId="0" borderId="22" xfId="0" applyNumberFormat="1" applyBorder="1" applyAlignment="1">
      <alignment vertical="center"/>
    </xf>
    <xf numFmtId="183" fontId="0" fillId="0" borderId="22" xfId="0" applyNumberFormat="1" applyBorder="1" applyAlignment="1">
      <alignment vertical="center" shrinkToFit="1"/>
    </xf>
    <xf numFmtId="0" fontId="0" fillId="0" borderId="24" xfId="0" applyBorder="1" applyAlignment="1">
      <alignment vertical="center" wrapText="1"/>
    </xf>
    <xf numFmtId="0" fontId="0" fillId="0" borderId="24" xfId="0" applyBorder="1" applyAlignment="1">
      <alignment vertical="center" shrinkToFit="1"/>
    </xf>
    <xf numFmtId="183" fontId="0" fillId="0" borderId="24" xfId="0" applyNumberFormat="1" applyBorder="1" applyAlignment="1">
      <alignment vertical="center" shrinkToFit="1"/>
    </xf>
    <xf numFmtId="0" fontId="6" fillId="0" borderId="2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47" borderId="22" xfId="0" applyFont="1" applyFill="1" applyBorder="1" applyAlignment="1">
      <alignment horizontal="center" vertical="center"/>
    </xf>
    <xf numFmtId="38" fontId="7" fillId="0" borderId="0" xfId="81" applyFont="1" applyAlignment="1">
      <alignment vertical="center"/>
    </xf>
    <xf numFmtId="38" fontId="7" fillId="0" borderId="36" xfId="81" applyFont="1" applyBorder="1" applyAlignment="1">
      <alignment vertical="center"/>
    </xf>
    <xf numFmtId="38" fontId="7" fillId="0" borderId="37" xfId="81" applyFont="1" applyBorder="1" applyAlignment="1">
      <alignment vertical="center"/>
    </xf>
    <xf numFmtId="38" fontId="7" fillId="55" borderId="38" xfId="81" applyFont="1" applyFill="1" applyBorder="1" applyAlignment="1">
      <alignment horizontal="center" vertical="center" wrapText="1"/>
    </xf>
    <xf numFmtId="38" fontId="7" fillId="0" borderId="39" xfId="81" applyFont="1" applyBorder="1" applyAlignment="1">
      <alignment horizontal="center" vertical="center"/>
    </xf>
    <xf numFmtId="38" fontId="7" fillId="0" borderId="39" xfId="81" applyFont="1" applyBorder="1" applyAlignment="1">
      <alignment horizontal="center" vertical="center" wrapText="1"/>
    </xf>
    <xf numFmtId="38" fontId="7" fillId="0" borderId="40" xfId="81" applyFont="1" applyBorder="1" applyAlignment="1">
      <alignment horizontal="center" vertical="center" wrapText="1"/>
    </xf>
    <xf numFmtId="38" fontId="7" fillId="0" borderId="41" xfId="81" applyFont="1" applyBorder="1" applyAlignment="1">
      <alignment vertical="center"/>
    </xf>
    <xf numFmtId="38" fontId="7" fillId="0" borderId="29" xfId="81" applyFont="1" applyBorder="1" applyAlignment="1">
      <alignment vertical="center"/>
    </xf>
    <xf numFmtId="38" fontId="7" fillId="0" borderId="29" xfId="81" applyFont="1" applyBorder="1" applyAlignment="1">
      <alignment horizontal="center" vertical="center"/>
    </xf>
    <xf numFmtId="38" fontId="7" fillId="0" borderId="42" xfId="81" applyFont="1" applyBorder="1" applyAlignment="1">
      <alignment vertical="center"/>
    </xf>
    <xf numFmtId="0" fontId="0" fillId="0" borderId="22" xfId="0" applyFont="1" applyBorder="1" applyAlignment="1">
      <alignment vertical="center" shrinkToFit="1"/>
    </xf>
    <xf numFmtId="0" fontId="0" fillId="0" borderId="22" xfId="0" applyBorder="1" applyAlignment="1">
      <alignment vertical="center" wrapText="1" shrinkToFit="1"/>
    </xf>
    <xf numFmtId="180" fontId="0" fillId="0" borderId="22" xfId="0" applyNumberFormat="1" applyBorder="1" applyAlignment="1">
      <alignment vertical="center" shrinkToFit="1"/>
    </xf>
    <xf numFmtId="184" fontId="0" fillId="0" borderId="22" xfId="0" applyNumberFormat="1" applyBorder="1" applyAlignment="1">
      <alignment vertical="center" shrinkToFit="1"/>
    </xf>
    <xf numFmtId="180" fontId="0" fillId="0" borderId="22" xfId="81" applyNumberFormat="1" applyFont="1" applyBorder="1" applyAlignment="1">
      <alignment vertical="center" shrinkToFit="1"/>
    </xf>
    <xf numFmtId="180" fontId="0" fillId="0" borderId="22" xfId="81" applyNumberFormat="1" applyFont="1" applyBorder="1" applyAlignment="1">
      <alignment vertical="center"/>
    </xf>
    <xf numFmtId="0" fontId="0" fillId="0" borderId="43" xfId="0" applyBorder="1" applyAlignment="1">
      <alignment vertical="center"/>
    </xf>
    <xf numFmtId="3" fontId="0" fillId="0" borderId="22" xfId="0" applyNumberFormat="1" applyFont="1" applyBorder="1" applyAlignment="1">
      <alignment vertical="center"/>
    </xf>
    <xf numFmtId="176" fontId="0" fillId="0" borderId="44" xfId="0" applyNumberFormat="1" applyBorder="1" applyAlignment="1">
      <alignment vertical="center"/>
    </xf>
    <xf numFmtId="185" fontId="0" fillId="0" borderId="22" xfId="0" applyNumberFormat="1" applyBorder="1" applyAlignment="1">
      <alignment horizontal="right" vertical="center"/>
    </xf>
    <xf numFmtId="0" fontId="0" fillId="0" borderId="44" xfId="0" applyBorder="1" applyAlignment="1">
      <alignment vertical="center"/>
    </xf>
    <xf numFmtId="2" fontId="0" fillId="0" borderId="22" xfId="0" applyNumberFormat="1" applyBorder="1" applyAlignment="1">
      <alignment vertical="center"/>
    </xf>
    <xf numFmtId="0" fontId="4" fillId="0" borderId="22" xfId="0" applyFont="1" applyBorder="1" applyAlignment="1">
      <alignment vertical="center" shrinkToFit="1"/>
    </xf>
    <xf numFmtId="38" fontId="0" fillId="0" borderId="21" xfId="81" applyFont="1" applyBorder="1" applyAlignment="1">
      <alignment vertical="center"/>
    </xf>
    <xf numFmtId="38" fontId="0" fillId="0" borderId="22" xfId="81" applyBorder="1" applyAlignment="1">
      <alignment vertical="center"/>
    </xf>
    <xf numFmtId="0" fontId="0" fillId="0" borderId="45" xfId="0" applyFont="1" applyBorder="1" applyAlignment="1">
      <alignment vertical="center" shrinkToFit="1"/>
    </xf>
    <xf numFmtId="38" fontId="0" fillId="0" borderId="45" xfId="81" applyFont="1" applyFill="1" applyBorder="1" applyAlignment="1" applyProtection="1">
      <alignment vertical="center" shrinkToFit="1"/>
      <protection/>
    </xf>
    <xf numFmtId="178" fontId="0" fillId="0" borderId="22" xfId="0" applyNumberFormat="1" applyFill="1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0" xfId="0" applyFill="1" applyBorder="1" applyAlignment="1">
      <alignment vertical="center" shrinkToFit="1"/>
    </xf>
    <xf numFmtId="0" fontId="0" fillId="0" borderId="22" xfId="0" applyFont="1" applyBorder="1" applyAlignment="1">
      <alignment vertical="center" wrapText="1"/>
    </xf>
    <xf numFmtId="0" fontId="0" fillId="0" borderId="22" xfId="0" applyFont="1" applyBorder="1" applyAlignment="1">
      <alignment vertical="center"/>
    </xf>
    <xf numFmtId="178" fontId="0" fillId="0" borderId="22" xfId="0" applyNumberFormat="1" applyFont="1" applyBorder="1" applyAlignment="1">
      <alignment vertical="center"/>
    </xf>
    <xf numFmtId="0" fontId="0" fillId="56" borderId="43" xfId="0" applyFill="1" applyBorder="1" applyAlignment="1">
      <alignment vertical="center"/>
    </xf>
    <xf numFmtId="0" fontId="0" fillId="56" borderId="22" xfId="0" applyFill="1" applyBorder="1" applyAlignment="1">
      <alignment vertical="center"/>
    </xf>
    <xf numFmtId="0" fontId="0" fillId="56" borderId="32" xfId="0" applyFill="1" applyBorder="1" applyAlignment="1">
      <alignment vertical="center"/>
    </xf>
    <xf numFmtId="3" fontId="3" fillId="57" borderId="46" xfId="0" applyNumberFormat="1" applyFont="1" applyFill="1" applyBorder="1" applyAlignment="1">
      <alignment vertical="center" wrapText="1"/>
    </xf>
    <xf numFmtId="3" fontId="3" fillId="57" borderId="32" xfId="0" applyNumberFormat="1" applyFont="1" applyFill="1" applyBorder="1" applyAlignment="1">
      <alignment vertical="center"/>
    </xf>
    <xf numFmtId="3" fontId="3" fillId="57" borderId="46" xfId="0" applyNumberFormat="1" applyFont="1" applyFill="1" applyBorder="1" applyAlignment="1">
      <alignment vertical="center"/>
    </xf>
    <xf numFmtId="3" fontId="0" fillId="57" borderId="32" xfId="0" applyNumberFormat="1" applyFill="1" applyBorder="1" applyAlignment="1">
      <alignment vertical="center"/>
    </xf>
    <xf numFmtId="0" fontId="3" fillId="56" borderId="43" xfId="0" applyFont="1" applyFill="1" applyBorder="1" applyAlignment="1">
      <alignment vertical="center"/>
    </xf>
    <xf numFmtId="3" fontId="0" fillId="57" borderId="46" xfId="0" applyNumberFormat="1" applyFill="1" applyBorder="1" applyAlignment="1">
      <alignment vertical="center" wrapText="1"/>
    </xf>
    <xf numFmtId="3" fontId="0" fillId="0" borderId="22" xfId="0" applyNumberFormat="1" applyBorder="1" applyAlignment="1">
      <alignment vertical="center" shrinkToFit="1"/>
    </xf>
    <xf numFmtId="0" fontId="0" fillId="0" borderId="24" xfId="0" applyNumberFormat="1" applyBorder="1" applyAlignment="1">
      <alignment vertical="center" shrinkToFit="1"/>
    </xf>
    <xf numFmtId="0" fontId="0" fillId="0" borderId="22" xfId="0" applyNumberFormat="1" applyBorder="1" applyAlignment="1">
      <alignment vertical="center" shrinkToFit="1"/>
    </xf>
    <xf numFmtId="178" fontId="0" fillId="0" borderId="22" xfId="81" applyNumberFormat="1" applyFont="1" applyBorder="1" applyAlignment="1">
      <alignment vertical="center" shrinkToFit="1"/>
    </xf>
    <xf numFmtId="0" fontId="0" fillId="0" borderId="19" xfId="0" applyNumberFormat="1" applyBorder="1" applyAlignment="1">
      <alignment vertical="center" shrinkToFit="1"/>
    </xf>
    <xf numFmtId="0" fontId="9" fillId="0" borderId="22" xfId="0" applyFont="1" applyBorder="1" applyAlignment="1">
      <alignment vertical="center" wrapText="1"/>
    </xf>
    <xf numFmtId="0" fontId="4" fillId="0" borderId="22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2" xfId="0" applyBorder="1" applyAlignment="1">
      <alignment horizontal="left" vertical="center"/>
    </xf>
    <xf numFmtId="186" fontId="0" fillId="0" borderId="22" xfId="0" applyNumberFormat="1" applyBorder="1" applyAlignment="1">
      <alignment vertical="center"/>
    </xf>
    <xf numFmtId="187" fontId="0" fillId="0" borderId="22" xfId="81" applyNumberFormat="1" applyFont="1" applyBorder="1" applyAlignment="1">
      <alignment vertical="center"/>
    </xf>
    <xf numFmtId="0" fontId="48" fillId="0" borderId="0" xfId="0" applyFont="1" applyAlignment="1">
      <alignment vertical="center"/>
    </xf>
    <xf numFmtId="0" fontId="0" fillId="0" borderId="22" xfId="0" applyNumberFormat="1" applyBorder="1" applyAlignment="1">
      <alignment horizontal="right" vertical="center"/>
    </xf>
    <xf numFmtId="0" fontId="0" fillId="0" borderId="19" xfId="0" applyNumberFormat="1" applyBorder="1" applyAlignment="1">
      <alignment vertical="center"/>
    </xf>
    <xf numFmtId="38" fontId="0" fillId="0" borderId="22" xfId="82" applyNumberFormat="1" applyBorder="1" applyAlignment="1">
      <alignment vertical="center"/>
    </xf>
    <xf numFmtId="40" fontId="0" fillId="0" borderId="22" xfId="82" applyBorder="1" applyAlignment="1">
      <alignment vertical="center"/>
    </xf>
    <xf numFmtId="38" fontId="0" fillId="0" borderId="0" xfId="82" applyNumberFormat="1" applyAlignment="1">
      <alignment vertical="center"/>
    </xf>
    <xf numFmtId="40" fontId="0" fillId="0" borderId="19" xfId="82" applyBorder="1" applyAlignment="1">
      <alignment vertical="center"/>
    </xf>
    <xf numFmtId="0" fontId="0" fillId="0" borderId="22" xfId="0" applyBorder="1" applyAlignment="1">
      <alignment vertical="center"/>
    </xf>
    <xf numFmtId="188" fontId="0" fillId="0" borderId="0" xfId="0" applyNumberFormat="1" applyAlignment="1">
      <alignment vertical="center"/>
    </xf>
    <xf numFmtId="3" fontId="0" fillId="0" borderId="22" xfId="0" applyNumberFormat="1" applyBorder="1" applyAlignment="1">
      <alignment vertical="center" wrapText="1"/>
    </xf>
    <xf numFmtId="3" fontId="0" fillId="0" borderId="0" xfId="0" applyNumberFormat="1" applyAlignment="1">
      <alignment vertical="center"/>
    </xf>
    <xf numFmtId="0" fontId="0" fillId="0" borderId="47" xfId="0" applyBorder="1" applyAlignment="1">
      <alignment vertical="center"/>
    </xf>
    <xf numFmtId="0" fontId="0" fillId="47" borderId="39" xfId="0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21" borderId="43" xfId="0" applyFill="1" applyBorder="1" applyAlignment="1">
      <alignment vertical="center" wrapText="1"/>
    </xf>
    <xf numFmtId="177" fontId="0" fillId="0" borderId="44" xfId="81" applyNumberFormat="1" applyFont="1" applyBorder="1" applyAlignment="1">
      <alignment vertical="center" wrapText="1"/>
    </xf>
    <xf numFmtId="0" fontId="0" fillId="0" borderId="50" xfId="0" applyBorder="1" applyAlignment="1">
      <alignment vertical="center"/>
    </xf>
    <xf numFmtId="0" fontId="0" fillId="0" borderId="51" xfId="0" applyFill="1" applyBorder="1" applyAlignment="1">
      <alignment vertical="center"/>
    </xf>
    <xf numFmtId="0" fontId="0" fillId="0" borderId="36" xfId="0" applyBorder="1" applyAlignment="1">
      <alignment vertical="center"/>
    </xf>
    <xf numFmtId="178" fontId="0" fillId="0" borderId="36" xfId="0" applyNumberFormat="1" applyBorder="1" applyAlignment="1">
      <alignment vertical="center"/>
    </xf>
    <xf numFmtId="178" fontId="0" fillId="0" borderId="52" xfId="0" applyNumberFormat="1" applyBorder="1" applyAlignment="1">
      <alignment vertical="center"/>
    </xf>
    <xf numFmtId="0" fontId="0" fillId="0" borderId="53" xfId="0" applyBorder="1" applyAlignment="1">
      <alignment vertical="center"/>
    </xf>
    <xf numFmtId="0" fontId="3" fillId="0" borderId="22" xfId="0" applyFont="1" applyBorder="1" applyAlignment="1">
      <alignment vertical="center"/>
    </xf>
    <xf numFmtId="38" fontId="0" fillId="0" borderId="22" xfId="81" applyNumberFormat="1" applyFont="1" applyFill="1" applyBorder="1" applyAlignment="1">
      <alignment vertical="center"/>
    </xf>
    <xf numFmtId="38" fontId="0" fillId="0" borderId="22" xfId="81" applyNumberFormat="1" applyFont="1" applyFill="1" applyBorder="1" applyAlignment="1">
      <alignment vertical="center"/>
    </xf>
    <xf numFmtId="38" fontId="0" fillId="0" borderId="22" xfId="0" applyNumberForma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38" fontId="0" fillId="0" borderId="22" xfId="0" applyNumberFormat="1" applyFon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38" fontId="0" fillId="0" borderId="22" xfId="0" applyNumberForma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38" fontId="0" fillId="0" borderId="24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0" fontId="49" fillId="0" borderId="22" xfId="0" applyFont="1" applyBorder="1" applyAlignment="1">
      <alignment vertical="center"/>
    </xf>
    <xf numFmtId="189" fontId="0" fillId="0" borderId="22" xfId="0" applyNumberFormat="1" applyBorder="1" applyAlignment="1">
      <alignment vertical="center"/>
    </xf>
    <xf numFmtId="0" fontId="0" fillId="0" borderId="22" xfId="102" applyBorder="1" applyAlignment="1">
      <alignment vertical="center" shrinkToFit="1"/>
      <protection/>
    </xf>
    <xf numFmtId="0" fontId="0" fillId="0" borderId="22" xfId="102" applyBorder="1">
      <alignment vertical="center"/>
      <protection/>
    </xf>
    <xf numFmtId="38" fontId="0" fillId="0" borderId="22" xfId="81" applyFont="1" applyBorder="1" applyAlignment="1">
      <alignment vertical="center"/>
    </xf>
    <xf numFmtId="0" fontId="5" fillId="0" borderId="22" xfId="102" applyFont="1" applyBorder="1" applyAlignment="1">
      <alignment vertical="center" shrinkToFit="1"/>
      <protection/>
    </xf>
    <xf numFmtId="0" fontId="0" fillId="0" borderId="22" xfId="102" applyBorder="1" applyAlignment="1">
      <alignment vertical="center"/>
      <protection/>
    </xf>
    <xf numFmtId="0" fontId="0" fillId="0" borderId="22" xfId="102" applyFont="1" applyBorder="1">
      <alignment vertical="center"/>
      <protection/>
    </xf>
    <xf numFmtId="0" fontId="0" fillId="0" borderId="22" xfId="102" applyNumberFormat="1" applyBorder="1">
      <alignment vertical="center"/>
      <protection/>
    </xf>
    <xf numFmtId="178" fontId="0" fillId="0" borderId="22" xfId="0" applyNumberFormat="1" applyBorder="1" applyAlignment="1">
      <alignment vertical="center" wrapText="1"/>
    </xf>
    <xf numFmtId="178" fontId="0" fillId="0" borderId="22" xfId="0" applyNumberFormat="1" applyFill="1" applyBorder="1" applyAlignment="1">
      <alignment vertical="center"/>
    </xf>
    <xf numFmtId="0" fontId="0" fillId="0" borderId="0" xfId="0" applyAlignment="1">
      <alignment vertical="center" wrapText="1"/>
    </xf>
    <xf numFmtId="41" fontId="0" fillId="0" borderId="22" xfId="0" applyNumberFormat="1" applyBorder="1" applyAlignment="1">
      <alignment vertical="center"/>
    </xf>
    <xf numFmtId="178" fontId="0" fillId="0" borderId="22" xfId="0" applyNumberFormat="1" applyFont="1" applyBorder="1" applyAlignment="1">
      <alignment vertical="center" shrinkToFit="1"/>
    </xf>
    <xf numFmtId="178" fontId="0" fillId="0" borderId="22" xfId="0" applyNumberFormat="1" applyFont="1" applyBorder="1" applyAlignment="1">
      <alignment vertical="center"/>
    </xf>
    <xf numFmtId="183" fontId="0" fillId="0" borderId="22" xfId="0" applyNumberFormat="1" applyBorder="1" applyAlignment="1">
      <alignment vertical="center"/>
    </xf>
    <xf numFmtId="0" fontId="13" fillId="0" borderId="22" xfId="0" applyFont="1" applyBorder="1" applyAlignment="1">
      <alignment vertical="center" wrapText="1"/>
    </xf>
    <xf numFmtId="0" fontId="13" fillId="0" borderId="22" xfId="0" applyFont="1" applyBorder="1" applyAlignment="1">
      <alignment vertical="center"/>
    </xf>
    <xf numFmtId="38" fontId="13" fillId="0" borderId="22" xfId="81" applyFont="1" applyBorder="1" applyAlignment="1">
      <alignment vertical="center"/>
    </xf>
    <xf numFmtId="0" fontId="0" fillId="0" borderId="22" xfId="0" applyBorder="1" applyAlignment="1" quotePrefix="1">
      <alignment horizontal="right" vertical="center"/>
    </xf>
    <xf numFmtId="0" fontId="3" fillId="0" borderId="22" xfId="0" applyFont="1" applyFill="1" applyBorder="1" applyAlignment="1">
      <alignment vertical="center" wrapText="1"/>
    </xf>
    <xf numFmtId="0" fontId="0" fillId="0" borderId="22" xfId="105" applyFont="1" applyBorder="1">
      <alignment vertical="center"/>
      <protection/>
    </xf>
    <xf numFmtId="0" fontId="0" fillId="0" borderId="22" xfId="105" applyBorder="1">
      <alignment vertical="center"/>
      <protection/>
    </xf>
    <xf numFmtId="38" fontId="0" fillId="0" borderId="22" xfId="81" applyFont="1" applyBorder="1" applyAlignment="1">
      <alignment vertical="center"/>
    </xf>
    <xf numFmtId="0" fontId="0" fillId="0" borderId="22" xfId="105" applyFont="1" applyBorder="1" applyAlignment="1">
      <alignment vertical="center" shrinkToFit="1"/>
      <protection/>
    </xf>
    <xf numFmtId="0" fontId="3" fillId="0" borderId="22" xfId="0" applyFont="1" applyBorder="1" applyAlignment="1">
      <alignment vertical="center" shrinkToFit="1"/>
    </xf>
    <xf numFmtId="0" fontId="0" fillId="47" borderId="22" xfId="0" applyFill="1" applyBorder="1" applyAlignment="1">
      <alignment vertical="center" shrinkToFit="1"/>
    </xf>
    <xf numFmtId="180" fontId="0" fillId="0" borderId="22" xfId="81" applyNumberFormat="1" applyFont="1" applyBorder="1" applyAlignment="1">
      <alignment vertical="center" shrinkToFit="1"/>
    </xf>
    <xf numFmtId="180" fontId="9" fillId="0" borderId="0" xfId="0" applyNumberFormat="1" applyFont="1" applyAlignment="1">
      <alignment vertical="center" shrinkToFit="1"/>
    </xf>
    <xf numFmtId="0" fontId="0" fillId="0" borderId="32" xfId="0" applyFont="1" applyBorder="1" applyAlignment="1">
      <alignment vertical="center" shrinkToFit="1"/>
    </xf>
    <xf numFmtId="0" fontId="0" fillId="0" borderId="19" xfId="0" applyBorder="1" applyAlignment="1">
      <alignment vertical="center" wrapText="1"/>
    </xf>
    <xf numFmtId="0" fontId="0" fillId="0" borderId="54" xfId="0" applyBorder="1" applyAlignment="1">
      <alignment vertical="center"/>
    </xf>
    <xf numFmtId="0" fontId="0" fillId="47" borderId="24" xfId="0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32" xfId="0" applyBorder="1" applyAlignment="1">
      <alignment horizontal="left" vertical="center" shrinkToFit="1"/>
    </xf>
    <xf numFmtId="0" fontId="0" fillId="0" borderId="32" xfId="0" applyBorder="1" applyAlignment="1">
      <alignment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19" xfId="0" applyBorder="1" applyAlignment="1">
      <alignment vertical="center" shrinkToFit="1"/>
    </xf>
    <xf numFmtId="0" fontId="0" fillId="0" borderId="55" xfId="0" applyBorder="1" applyAlignment="1">
      <alignment vertical="center"/>
    </xf>
    <xf numFmtId="0" fontId="0" fillId="55" borderId="24" xfId="0" applyFill="1" applyBorder="1" applyAlignment="1">
      <alignment vertical="center" wrapText="1"/>
    </xf>
    <xf numFmtId="0" fontId="0" fillId="58" borderId="22" xfId="0" applyFill="1" applyBorder="1" applyAlignment="1">
      <alignment vertical="center"/>
    </xf>
    <xf numFmtId="0" fontId="0" fillId="58" borderId="22" xfId="0" applyFont="1" applyFill="1" applyBorder="1" applyAlignment="1">
      <alignment vertical="center"/>
    </xf>
    <xf numFmtId="0" fontId="0" fillId="58" borderId="22" xfId="0" applyFont="1" applyFill="1" applyBorder="1" applyAlignment="1">
      <alignment horizontal="right" vertical="center"/>
    </xf>
    <xf numFmtId="178" fontId="0" fillId="58" borderId="22" xfId="0" applyNumberFormat="1" applyFont="1" applyFill="1" applyBorder="1" applyAlignment="1">
      <alignment vertical="center"/>
    </xf>
    <xf numFmtId="0" fontId="0" fillId="0" borderId="56" xfId="0" applyBorder="1" applyAlignment="1">
      <alignment vertical="center"/>
    </xf>
    <xf numFmtId="0" fontId="0" fillId="55" borderId="22" xfId="0" applyFill="1" applyBorder="1" applyAlignment="1">
      <alignment vertical="center" wrapText="1"/>
    </xf>
    <xf numFmtId="0" fontId="5" fillId="10" borderId="22" xfId="0" applyFont="1" applyFill="1" applyBorder="1" applyAlignment="1">
      <alignment vertical="center"/>
    </xf>
    <xf numFmtId="38" fontId="0" fillId="58" borderId="22" xfId="81" applyFont="1" applyFill="1" applyBorder="1" applyAlignment="1">
      <alignment vertical="center"/>
    </xf>
    <xf numFmtId="0" fontId="0" fillId="47" borderId="24" xfId="0" applyFill="1" applyBorder="1" applyAlignment="1">
      <alignment vertical="center"/>
    </xf>
    <xf numFmtId="0" fontId="0" fillId="0" borderId="57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58" xfId="0" applyFill="1" applyBorder="1" applyAlignment="1">
      <alignment vertical="center"/>
    </xf>
    <xf numFmtId="0" fontId="31" fillId="0" borderId="22" xfId="104" applyBorder="1">
      <alignment vertical="center"/>
      <protection/>
    </xf>
    <xf numFmtId="1" fontId="31" fillId="0" borderId="22" xfId="104" applyNumberFormat="1" applyBorder="1">
      <alignment vertical="center"/>
      <protection/>
    </xf>
    <xf numFmtId="1" fontId="0" fillId="0" borderId="0" xfId="0" applyNumberFormat="1" applyAlignment="1">
      <alignment vertical="center"/>
    </xf>
    <xf numFmtId="38" fontId="0" fillId="0" borderId="0" xfId="81" applyFont="1" applyAlignment="1">
      <alignment vertical="center" wrapText="1"/>
    </xf>
    <xf numFmtId="0" fontId="0" fillId="32" borderId="0" xfId="0" applyFill="1" applyAlignment="1">
      <alignment vertical="center"/>
    </xf>
    <xf numFmtId="0" fontId="0" fillId="57" borderId="0" xfId="0" applyFill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81" applyFont="1" applyFill="1" applyAlignment="1">
      <alignment vertical="center"/>
    </xf>
    <xf numFmtId="0" fontId="0" fillId="56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19" borderId="0" xfId="0" applyFill="1" applyBorder="1" applyAlignment="1">
      <alignment vertical="center" wrapText="1"/>
    </xf>
    <xf numFmtId="178" fontId="0" fillId="0" borderId="0" xfId="0" applyNumberFormat="1" applyFill="1" applyBorder="1" applyAlignment="1">
      <alignment vertical="center"/>
    </xf>
    <xf numFmtId="1" fontId="31" fillId="0" borderId="0" xfId="104" applyNumberFormat="1" applyFill="1" applyBorder="1">
      <alignment vertical="center"/>
      <protection/>
    </xf>
    <xf numFmtId="3" fontId="0" fillId="0" borderId="0" xfId="0" applyNumberFormat="1" applyFill="1" applyBorder="1" applyAlignment="1">
      <alignment vertical="center"/>
    </xf>
    <xf numFmtId="38" fontId="0" fillId="0" borderId="19" xfId="81" applyFont="1" applyBorder="1" applyAlignment="1">
      <alignment vertical="center"/>
    </xf>
    <xf numFmtId="38" fontId="0" fillId="0" borderId="0" xfId="81" applyFont="1" applyFill="1" applyBorder="1" applyAlignment="1">
      <alignment vertical="center"/>
    </xf>
    <xf numFmtId="178" fontId="0" fillId="0" borderId="0" xfId="0" applyNumberFormat="1" applyFill="1" applyBorder="1" applyAlignment="1">
      <alignment vertical="center" shrinkToFit="1"/>
    </xf>
    <xf numFmtId="178" fontId="0" fillId="0" borderId="20" xfId="0" applyNumberFormat="1" applyFill="1" applyBorder="1" applyAlignment="1">
      <alignment vertical="center"/>
    </xf>
    <xf numFmtId="183" fontId="0" fillId="0" borderId="0" xfId="0" applyNumberFormat="1" applyFill="1" applyBorder="1" applyAlignment="1">
      <alignment vertical="center" shrinkToFit="1"/>
    </xf>
    <xf numFmtId="180" fontId="0" fillId="0" borderId="0" xfId="0" applyNumberFormat="1" applyFill="1" applyBorder="1" applyAlignment="1">
      <alignment vertical="center" shrinkToFit="1"/>
    </xf>
    <xf numFmtId="0" fontId="0" fillId="0" borderId="0" xfId="0" applyFill="1" applyBorder="1" applyAlignment="1">
      <alignment vertical="center" wrapText="1"/>
    </xf>
    <xf numFmtId="180" fontId="0" fillId="0" borderId="0" xfId="0" applyNumberFormat="1" applyFill="1" applyBorder="1" applyAlignment="1">
      <alignment vertical="center"/>
    </xf>
    <xf numFmtId="38" fontId="0" fillId="0" borderId="0" xfId="81" applyFill="1" applyBorder="1" applyAlignment="1">
      <alignment vertical="center"/>
    </xf>
    <xf numFmtId="38" fontId="0" fillId="0" borderId="0" xfId="0" applyNumberFormat="1" applyFill="1" applyBorder="1" applyAlignment="1">
      <alignment vertical="center"/>
    </xf>
    <xf numFmtId="187" fontId="0" fillId="0" borderId="0" xfId="81" applyNumberFormat="1" applyFont="1" applyAlignment="1">
      <alignment vertical="center" wrapText="1"/>
    </xf>
    <xf numFmtId="0" fontId="0" fillId="13" borderId="0" xfId="0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87" fontId="0" fillId="0" borderId="22" xfId="81" applyNumberFormat="1" applyFont="1" applyBorder="1" applyAlignment="1">
      <alignment vertical="center" wrapText="1"/>
    </xf>
    <xf numFmtId="0" fontId="48" fillId="0" borderId="22" xfId="0" applyFont="1" applyBorder="1" applyAlignment="1">
      <alignment vertical="center"/>
    </xf>
    <xf numFmtId="0" fontId="0" fillId="0" borderId="22" xfId="102" applyBorder="1" applyAlignment="1">
      <alignment horizontal="center" vertical="center"/>
      <protection/>
    </xf>
    <xf numFmtId="177" fontId="0" fillId="0" borderId="22" xfId="83" applyNumberFormat="1" applyFont="1" applyBorder="1" applyAlignment="1">
      <alignment horizontal="center" vertical="center" wrapText="1"/>
    </xf>
    <xf numFmtId="0" fontId="31" fillId="0" borderId="0" xfId="103">
      <alignment vertical="center"/>
      <protection/>
    </xf>
    <xf numFmtId="0" fontId="0" fillId="0" borderId="0" xfId="102">
      <alignment vertical="center"/>
      <protection/>
    </xf>
    <xf numFmtId="0" fontId="0" fillId="0" borderId="22" xfId="102" applyFill="1" applyBorder="1">
      <alignment vertical="center"/>
      <protection/>
    </xf>
    <xf numFmtId="0" fontId="0" fillId="0" borderId="20" xfId="102" applyFill="1" applyBorder="1">
      <alignment vertical="center"/>
      <protection/>
    </xf>
    <xf numFmtId="0" fontId="0" fillId="0" borderId="19" xfId="102" applyBorder="1">
      <alignment vertical="center"/>
      <protection/>
    </xf>
    <xf numFmtId="0" fontId="0" fillId="55" borderId="0" xfId="102" applyFont="1" applyFill="1" applyAlignment="1">
      <alignment vertical="center" wrapText="1"/>
      <protection/>
    </xf>
    <xf numFmtId="38" fontId="31" fillId="0" borderId="0" xfId="81" applyFont="1" applyAlignment="1">
      <alignment vertical="center"/>
    </xf>
    <xf numFmtId="38" fontId="0" fillId="0" borderId="22" xfId="81" applyFont="1" applyBorder="1" applyAlignment="1">
      <alignment horizontal="center" vertical="center" wrapText="1"/>
    </xf>
    <xf numFmtId="38" fontId="0" fillId="0" borderId="0" xfId="81" applyAlignment="1">
      <alignment vertical="center"/>
    </xf>
    <xf numFmtId="38" fontId="0" fillId="0" borderId="22" xfId="81" applyFont="1" applyBorder="1" applyAlignment="1">
      <alignment horizontal="right" vertical="center" wrapText="1"/>
    </xf>
    <xf numFmtId="187" fontId="0" fillId="0" borderId="22" xfId="81" applyNumberFormat="1" applyFont="1" applyBorder="1" applyAlignment="1">
      <alignment horizontal="right" vertical="center" wrapText="1"/>
    </xf>
    <xf numFmtId="38" fontId="0" fillId="0" borderId="22" xfId="81" applyFont="1" applyFill="1" applyBorder="1" applyAlignment="1">
      <alignment horizontal="right" vertical="center" wrapText="1"/>
    </xf>
    <xf numFmtId="187" fontId="0" fillId="0" borderId="22" xfId="81" applyNumberFormat="1" applyFont="1" applyFill="1" applyBorder="1" applyAlignment="1">
      <alignment horizontal="right" vertical="center" wrapText="1"/>
    </xf>
    <xf numFmtId="3" fontId="0" fillId="0" borderId="22" xfId="0" applyNumberFormat="1" applyFont="1" applyBorder="1" applyAlignment="1">
      <alignment horizontal="right" vertical="center"/>
    </xf>
    <xf numFmtId="38" fontId="0" fillId="32" borderId="22" xfId="81" applyFont="1" applyFill="1" applyBorder="1" applyAlignment="1">
      <alignment horizontal="right" vertical="center" wrapText="1"/>
    </xf>
    <xf numFmtId="187" fontId="0" fillId="32" borderId="22" xfId="81" applyNumberFormat="1" applyFont="1" applyFill="1" applyBorder="1" applyAlignment="1">
      <alignment horizontal="right" vertical="center" wrapText="1"/>
    </xf>
    <xf numFmtId="38" fontId="0" fillId="0" borderId="22" xfId="81" applyFont="1" applyBorder="1" applyAlignment="1">
      <alignment horizontal="right" vertical="center"/>
    </xf>
    <xf numFmtId="38" fontId="0" fillId="0" borderId="0" xfId="81" applyFont="1" applyBorder="1" applyAlignment="1">
      <alignment horizontal="right" vertical="center" wrapText="1"/>
    </xf>
    <xf numFmtId="187" fontId="0" fillId="0" borderId="0" xfId="81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3" fontId="0" fillId="0" borderId="22" xfId="0" applyNumberFormat="1" applyFont="1" applyFill="1" applyBorder="1" applyAlignment="1">
      <alignment horizontal="right" vertical="center"/>
    </xf>
    <xf numFmtId="0" fontId="0" fillId="0" borderId="22" xfId="0" applyFont="1" applyBorder="1" applyAlignment="1">
      <alignment horizontal="center" vertical="center"/>
    </xf>
    <xf numFmtId="0" fontId="0" fillId="32" borderId="22" xfId="0" applyFont="1" applyFill="1" applyBorder="1" applyAlignment="1">
      <alignment vertical="center"/>
    </xf>
    <xf numFmtId="38" fontId="0" fillId="56" borderId="22" xfId="81" applyFont="1" applyFill="1" applyBorder="1" applyAlignment="1">
      <alignment horizontal="right" vertical="center" wrapText="1"/>
    </xf>
    <xf numFmtId="0" fontId="0" fillId="56" borderId="22" xfId="0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horizontal="right" vertical="center"/>
    </xf>
    <xf numFmtId="38" fontId="0" fillId="0" borderId="22" xfId="81" applyFont="1" applyFill="1" applyBorder="1" applyAlignment="1">
      <alignment horizontal="right" vertical="center"/>
    </xf>
    <xf numFmtId="0" fontId="0" fillId="0" borderId="22" xfId="0" applyFont="1" applyBorder="1" applyAlignment="1">
      <alignment vertical="center" wrapText="1" shrinkToFit="1"/>
    </xf>
    <xf numFmtId="38" fontId="0" fillId="0" borderId="22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0" fontId="3" fillId="32" borderId="22" xfId="0" applyFont="1" applyFill="1" applyBorder="1" applyAlignment="1">
      <alignment horizontal="center" vertical="center"/>
    </xf>
    <xf numFmtId="0" fontId="3" fillId="56" borderId="22" xfId="0" applyFont="1" applyFill="1" applyBorder="1" applyAlignment="1">
      <alignment horizontal="center" vertical="center"/>
    </xf>
    <xf numFmtId="0" fontId="3" fillId="13" borderId="22" xfId="0" applyFont="1" applyFill="1" applyBorder="1" applyAlignment="1">
      <alignment horizontal="center" vertical="center" wrapText="1"/>
    </xf>
    <xf numFmtId="38" fontId="0" fillId="13" borderId="22" xfId="81" applyFont="1" applyFill="1" applyBorder="1" applyAlignment="1">
      <alignment horizontal="right" vertical="center" wrapText="1"/>
    </xf>
    <xf numFmtId="177" fontId="0" fillId="13" borderId="22" xfId="81" applyNumberFormat="1" applyFont="1" applyFill="1" applyBorder="1" applyAlignment="1">
      <alignment horizontal="right" vertical="center" wrapText="1"/>
    </xf>
    <xf numFmtId="0" fontId="0" fillId="13" borderId="22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 wrapText="1"/>
    </xf>
    <xf numFmtId="190" fontId="3" fillId="0" borderId="22" xfId="0" applyNumberFormat="1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190" fontId="3" fillId="0" borderId="56" xfId="0" applyNumberFormat="1" applyFont="1" applyFill="1" applyBorder="1" applyAlignment="1">
      <alignment horizontal="center" vertical="center" wrapText="1"/>
    </xf>
    <xf numFmtId="0" fontId="0" fillId="59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 wrapText="1"/>
    </xf>
    <xf numFmtId="38" fontId="0" fillId="0" borderId="22" xfId="81" applyFont="1" applyFill="1" applyBorder="1" applyAlignment="1">
      <alignment vertical="center" wrapText="1"/>
    </xf>
    <xf numFmtId="0" fontId="0" fillId="0" borderId="22" xfId="0" applyFont="1" applyBorder="1" applyAlignment="1">
      <alignment vertical="top" wrapText="1"/>
    </xf>
    <xf numFmtId="38" fontId="0" fillId="30" borderId="22" xfId="81" applyFont="1" applyFill="1" applyBorder="1" applyAlignment="1">
      <alignment horizontal="right" vertical="center" wrapText="1"/>
    </xf>
    <xf numFmtId="187" fontId="0" fillId="30" borderId="22" xfId="81" applyNumberFormat="1" applyFont="1" applyFill="1" applyBorder="1" applyAlignment="1">
      <alignment horizontal="right" vertical="center" wrapText="1"/>
    </xf>
    <xf numFmtId="0" fontId="0" fillId="30" borderId="22" xfId="0" applyFont="1" applyFill="1" applyBorder="1" applyAlignment="1">
      <alignment vertical="center"/>
    </xf>
    <xf numFmtId="177" fontId="0" fillId="30" borderId="22" xfId="81" applyNumberFormat="1" applyFont="1" applyFill="1" applyBorder="1" applyAlignment="1">
      <alignment horizontal="right" vertical="center" wrapText="1"/>
    </xf>
    <xf numFmtId="0" fontId="3" fillId="30" borderId="22" xfId="0" applyFont="1" applyFill="1" applyBorder="1" applyAlignment="1">
      <alignment horizontal="center" vertical="center"/>
    </xf>
    <xf numFmtId="190" fontId="3" fillId="60" borderId="22" xfId="0" applyNumberFormat="1" applyFont="1" applyFill="1" applyBorder="1" applyAlignment="1">
      <alignment horizontal="center" vertical="center" wrapText="1"/>
    </xf>
    <xf numFmtId="38" fontId="0" fillId="60" borderId="22" xfId="81" applyFont="1" applyFill="1" applyBorder="1" applyAlignment="1">
      <alignment horizontal="right" vertical="center" wrapText="1"/>
    </xf>
    <xf numFmtId="177" fontId="0" fillId="60" borderId="22" xfId="81" applyNumberFormat="1" applyFont="1" applyFill="1" applyBorder="1" applyAlignment="1">
      <alignment horizontal="right" vertical="center" wrapText="1"/>
    </xf>
    <xf numFmtId="0" fontId="0" fillId="60" borderId="22" xfId="0" applyFont="1" applyFill="1" applyBorder="1" applyAlignment="1">
      <alignment vertical="center" wrapText="1"/>
    </xf>
    <xf numFmtId="0" fontId="0" fillId="60" borderId="0" xfId="0" applyFill="1" applyAlignment="1">
      <alignment vertical="center"/>
    </xf>
    <xf numFmtId="187" fontId="0" fillId="60" borderId="22" xfId="81" applyNumberFormat="1" applyFont="1" applyFill="1" applyBorder="1" applyAlignment="1">
      <alignment horizontal="right" vertical="center" wrapText="1"/>
    </xf>
    <xf numFmtId="0" fontId="0" fillId="60" borderId="22" xfId="0" applyFont="1" applyFill="1" applyBorder="1" applyAlignment="1">
      <alignment vertical="center"/>
    </xf>
    <xf numFmtId="0" fontId="3" fillId="30" borderId="22" xfId="0" applyFont="1" applyFill="1" applyBorder="1" applyAlignment="1">
      <alignment horizontal="center" vertical="center" wrapText="1"/>
    </xf>
    <xf numFmtId="0" fontId="0" fillId="59" borderId="22" xfId="0" applyFont="1" applyFill="1" applyBorder="1" applyAlignment="1">
      <alignment horizontal="center" vertical="center"/>
    </xf>
    <xf numFmtId="38" fontId="0" fillId="30" borderId="32" xfId="81" applyFont="1" applyFill="1" applyBorder="1" applyAlignment="1">
      <alignment horizontal="center" vertical="center" wrapText="1"/>
    </xf>
    <xf numFmtId="38" fontId="0" fillId="30" borderId="59" xfId="81" applyFont="1" applyFill="1" applyBorder="1" applyAlignment="1">
      <alignment horizontal="center" vertical="center" wrapText="1"/>
    </xf>
    <xf numFmtId="38" fontId="0" fillId="30" borderId="46" xfId="81" applyFont="1" applyFill="1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0" fillId="0" borderId="30" xfId="0" applyBorder="1" applyAlignment="1">
      <alignment horizontal="center" vertical="center"/>
    </xf>
    <xf numFmtId="38" fontId="7" fillId="0" borderId="60" xfId="81" applyFont="1" applyFill="1" applyBorder="1" applyAlignment="1">
      <alignment horizontal="center" vertical="center"/>
    </xf>
    <xf numFmtId="38" fontId="7" fillId="0" borderId="61" xfId="81" applyFont="1" applyFill="1" applyBorder="1" applyAlignment="1">
      <alignment horizontal="center" vertical="center"/>
    </xf>
  </cellXfs>
  <cellStyles count="9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7" xfId="104"/>
    <cellStyle name="標準_電気購入・売却回答" xfId="105"/>
    <cellStyle name="良い" xfId="106"/>
    <cellStyle name="良い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styles" Target="styles.xml" /><Relationship Id="rId85" Type="http://schemas.openxmlformats.org/officeDocument/2006/relationships/sharedStrings" Target="sharedStrings.xml" /><Relationship Id="rId86" Type="http://schemas.openxmlformats.org/officeDocument/2006/relationships/externalLink" Target="externalLinks/externalLink1.xml" /><Relationship Id="rId8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22</xdr:row>
      <xdr:rowOff>133350</xdr:rowOff>
    </xdr:from>
    <xdr:to>
      <xdr:col>6</xdr:col>
      <xdr:colOff>895350</xdr:colOff>
      <xdr:row>26</xdr:row>
      <xdr:rowOff>66675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857250" y="8553450"/>
          <a:ext cx="5295900" cy="619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神奈川県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は揚水式の城山発電所があるため、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1kwh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あたりの加重平均が高めに出てい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見た目上の売電単価が高くなっています。）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734;&#31532;21&#22238;&#20840;&#22269;&#22823;&#20250;\&#38651;&#21147;&#35519;&#26619;\&#22238;&#31572;excel\&#37117;&#36947;&#24220;&#30476;\5&#27178;&#27996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電気購入額+配慮契約＋売却額"/>
      <sheetName val="【別表1】電気購入詳細"/>
      <sheetName val="【別表２】電気売却詳細"/>
      <sheetName val="【参考】電気売却事例"/>
    </sheetNames>
    <sheetDataSet>
      <sheetData sheetId="2">
        <row r="23">
          <cell r="G23">
            <v>3154049252</v>
          </cell>
          <cell r="H23">
            <v>194408606</v>
          </cell>
        </row>
        <row r="48">
          <cell r="G48">
            <v>344422</v>
          </cell>
          <cell r="H48">
            <v>14882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comments" Target="../comments6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0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comments" Target="../comments7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5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1">
      <pane xSplit="1" ySplit="2" topLeftCell="B87" activePane="bottomRight" state="frozen"/>
      <selection pane="topLeft" activeCell="E117" sqref="E117"/>
      <selection pane="topRight" activeCell="E117" sqref="E117"/>
      <selection pane="bottomLeft" activeCell="E117" sqref="E117"/>
      <selection pane="bottomRight" activeCell="E117" sqref="E117"/>
    </sheetView>
  </sheetViews>
  <sheetFormatPr defaultColWidth="9.00390625" defaultRowHeight="13.5"/>
  <cols>
    <col min="1" max="1" width="9.00390625" style="268" customWidth="1"/>
    <col min="2" max="2" width="16.125" style="245" customWidth="1"/>
    <col min="3" max="3" width="13.00390625" style="245" customWidth="1"/>
    <col min="4" max="4" width="13.00390625" style="266" customWidth="1"/>
    <col min="5" max="5" width="14.625" style="245" customWidth="1"/>
    <col min="6" max="7" width="13.00390625" style="245" customWidth="1"/>
    <col min="8" max="8" width="15.75390625" style="245" customWidth="1"/>
    <col min="9" max="9" width="39.25390625" style="0" customWidth="1"/>
    <col min="237" max="237" width="10.50390625" style="0" customWidth="1"/>
    <col min="238" max="238" width="9.00390625" style="0" customWidth="1"/>
    <col min="239" max="239" width="6.00390625" style="0" customWidth="1"/>
    <col min="240" max="240" width="5.75390625" style="0" customWidth="1"/>
    <col min="241" max="241" width="6.125" style="0" customWidth="1"/>
    <col min="242" max="242" width="16.25390625" style="0" customWidth="1"/>
    <col min="243" max="243" width="11.00390625" style="0" bestFit="1" customWidth="1"/>
    <col min="244" max="244" width="12.75390625" style="0" customWidth="1"/>
    <col min="245" max="245" width="15.375" style="0" customWidth="1"/>
    <col min="246" max="246" width="11.375" style="0" bestFit="1" customWidth="1"/>
    <col min="247" max="249" width="13.00390625" style="0" customWidth="1"/>
    <col min="250" max="250" width="8.125" style="0" customWidth="1"/>
    <col min="251" max="251" width="8.75390625" style="0" customWidth="1"/>
    <col min="252" max="252" width="14.625" style="0" customWidth="1"/>
    <col min="253" max="253" width="5.125" style="0" customWidth="1"/>
    <col min="254" max="254" width="4.50390625" style="0" customWidth="1"/>
    <col min="255" max="255" width="10.25390625" style="0" bestFit="1" customWidth="1"/>
    <col min="256" max="16384" width="10.25390625" style="0" customWidth="1"/>
  </cols>
  <sheetData>
    <row r="1" spans="1:9" ht="13.5">
      <c r="A1" s="269"/>
      <c r="B1" s="332" t="s">
        <v>909</v>
      </c>
      <c r="C1" s="332"/>
      <c r="D1" s="332"/>
      <c r="E1" s="332"/>
      <c r="F1" s="332"/>
      <c r="G1" s="315"/>
      <c r="H1" s="315"/>
      <c r="I1" s="231"/>
    </row>
    <row r="2" spans="1:9" ht="54">
      <c r="A2" s="269"/>
      <c r="B2" s="12" t="s">
        <v>910</v>
      </c>
      <c r="C2" s="12" t="s">
        <v>911</v>
      </c>
      <c r="D2" s="271" t="s">
        <v>1005</v>
      </c>
      <c r="E2" s="12" t="s">
        <v>912</v>
      </c>
      <c r="F2" s="12" t="s">
        <v>1007</v>
      </c>
      <c r="G2" s="12" t="s">
        <v>1032</v>
      </c>
      <c r="H2" s="12" t="s">
        <v>1033</v>
      </c>
      <c r="I2" s="316" t="s">
        <v>1022</v>
      </c>
    </row>
    <row r="3" spans="1:9" s="246" customFormat="1" ht="13.5">
      <c r="A3" s="312" t="s">
        <v>913</v>
      </c>
      <c r="B3" s="319">
        <v>0</v>
      </c>
      <c r="C3" s="319">
        <v>0</v>
      </c>
      <c r="D3" s="320">
        <v>0</v>
      </c>
      <c r="E3" s="319">
        <v>2552013431</v>
      </c>
      <c r="F3" s="319">
        <v>261464155</v>
      </c>
      <c r="G3" s="320">
        <f>E3/F3</f>
        <v>9.760471491780585</v>
      </c>
      <c r="H3" s="319">
        <v>0</v>
      </c>
      <c r="I3" s="321"/>
    </row>
    <row r="4" spans="1:9" ht="13.5">
      <c r="A4" s="312" t="s">
        <v>914</v>
      </c>
      <c r="B4" s="284">
        <v>0</v>
      </c>
      <c r="C4" s="284">
        <v>0</v>
      </c>
      <c r="D4" s="285">
        <v>0</v>
      </c>
      <c r="E4" s="284">
        <f>'2青森県売却'!G6</f>
        <v>260958153</v>
      </c>
      <c r="F4" s="284">
        <f>'2青森県売却'!H6</f>
        <v>12962705</v>
      </c>
      <c r="G4" s="285">
        <f>E4/F4</f>
        <v>20.131458133159708</v>
      </c>
      <c r="H4" s="284">
        <v>0</v>
      </c>
      <c r="I4" s="151"/>
    </row>
    <row r="5" spans="1:9" ht="13.5">
      <c r="A5" s="312" t="s">
        <v>915</v>
      </c>
      <c r="B5" s="284">
        <v>0</v>
      </c>
      <c r="C5" s="284">
        <v>0</v>
      </c>
      <c r="D5" s="285">
        <v>0</v>
      </c>
      <c r="E5" s="284">
        <v>4210623780</v>
      </c>
      <c r="F5" s="284">
        <v>632025704</v>
      </c>
      <c r="G5" s="285">
        <f aca="true" t="shared" si="0" ref="G5:G47">E5/F5</f>
        <v>6.66210844488059</v>
      </c>
      <c r="H5" s="284">
        <f>'3岩手県売却'!G10</f>
        <v>4281302</v>
      </c>
      <c r="I5" s="151"/>
    </row>
    <row r="6" spans="1:9" ht="13.5">
      <c r="A6" s="312" t="s">
        <v>916</v>
      </c>
      <c r="B6" s="284">
        <v>0</v>
      </c>
      <c r="C6" s="284">
        <v>0</v>
      </c>
      <c r="D6" s="285">
        <v>0</v>
      </c>
      <c r="E6" s="284">
        <v>0</v>
      </c>
      <c r="F6" s="284">
        <v>0</v>
      </c>
      <c r="G6" s="285">
        <v>0</v>
      </c>
      <c r="H6" s="284">
        <v>0</v>
      </c>
      <c r="I6" s="151"/>
    </row>
    <row r="7" spans="1:9" ht="13.5">
      <c r="A7" s="312" t="s">
        <v>917</v>
      </c>
      <c r="B7" s="284">
        <v>0</v>
      </c>
      <c r="C7" s="284">
        <v>0</v>
      </c>
      <c r="D7" s="285">
        <v>0</v>
      </c>
      <c r="E7" s="284">
        <v>3321925002</v>
      </c>
      <c r="F7" s="284">
        <v>504421767</v>
      </c>
      <c r="G7" s="285">
        <f t="shared" si="0"/>
        <v>6.585609938597277</v>
      </c>
      <c r="H7" s="284">
        <v>0</v>
      </c>
      <c r="I7" s="151"/>
    </row>
    <row r="8" spans="1:12" s="247" customFormat="1" ht="13.5">
      <c r="A8" s="312" t="s">
        <v>918</v>
      </c>
      <c r="B8" s="286">
        <v>27326959</v>
      </c>
      <c r="C8" s="286">
        <v>785935</v>
      </c>
      <c r="D8" s="287">
        <f>B8/C8</f>
        <v>34.76999879124864</v>
      </c>
      <c r="E8" s="286">
        <v>5663184162</v>
      </c>
      <c r="F8" s="286">
        <v>443888298</v>
      </c>
      <c r="G8" s="285">
        <f t="shared" si="0"/>
        <v>12.758128987667073</v>
      </c>
      <c r="H8" s="286">
        <f>'6山形県売却'!G5</f>
        <v>27326959</v>
      </c>
      <c r="I8" s="182"/>
      <c r="J8" s="4"/>
      <c r="K8" s="4"/>
      <c r="L8" s="4"/>
    </row>
    <row r="9" spans="1:9" ht="13.5">
      <c r="A9" s="312" t="s">
        <v>919</v>
      </c>
      <c r="B9" s="284">
        <v>0</v>
      </c>
      <c r="C9" s="284">
        <v>0</v>
      </c>
      <c r="D9" s="285">
        <v>0</v>
      </c>
      <c r="E9" s="284">
        <v>363268</v>
      </c>
      <c r="F9" s="284">
        <v>15893</v>
      </c>
      <c r="G9" s="285">
        <f t="shared" si="0"/>
        <v>22.857106902409868</v>
      </c>
      <c r="H9" s="284">
        <f>'7福島県売却'!G5</f>
        <v>0</v>
      </c>
      <c r="I9" s="151"/>
    </row>
    <row r="10" spans="1:9" ht="13.5">
      <c r="A10" s="312" t="s">
        <v>920</v>
      </c>
      <c r="B10" s="284">
        <v>0</v>
      </c>
      <c r="C10" s="284">
        <v>0</v>
      </c>
      <c r="D10" s="285">
        <v>0</v>
      </c>
      <c r="E10" s="284">
        <v>36013538</v>
      </c>
      <c r="F10" s="284">
        <v>2120313</v>
      </c>
      <c r="G10" s="285">
        <f t="shared" si="0"/>
        <v>16.985010231979903</v>
      </c>
      <c r="H10" s="284">
        <f>'8茨城県売却'!G7</f>
        <v>0</v>
      </c>
      <c r="I10" s="151"/>
    </row>
    <row r="11" spans="1:9" ht="13.5">
      <c r="A11" s="312" t="s">
        <v>921</v>
      </c>
      <c r="B11" s="284">
        <v>0</v>
      </c>
      <c r="C11" s="284">
        <v>0</v>
      </c>
      <c r="D11" s="285">
        <v>0</v>
      </c>
      <c r="E11" s="284">
        <v>1856385812</v>
      </c>
      <c r="F11" s="284">
        <v>220947013</v>
      </c>
      <c r="G11" s="285">
        <f t="shared" si="0"/>
        <v>8.401950254018596</v>
      </c>
      <c r="H11" s="284">
        <f>'９栃木県売却'!G6</f>
        <v>0</v>
      </c>
      <c r="I11" s="151"/>
    </row>
    <row r="12" spans="1:9" ht="13.5">
      <c r="A12" s="312" t="s">
        <v>922</v>
      </c>
      <c r="B12" s="284">
        <v>0</v>
      </c>
      <c r="C12" s="284">
        <v>0</v>
      </c>
      <c r="D12" s="285">
        <v>0</v>
      </c>
      <c r="E12" s="284">
        <v>6307998549</v>
      </c>
      <c r="F12" s="284">
        <v>728207501</v>
      </c>
      <c r="G12" s="285">
        <f t="shared" si="0"/>
        <v>8.662364148045215</v>
      </c>
      <c r="H12" s="284">
        <f>'10群馬県売却'!G6</f>
        <v>0</v>
      </c>
      <c r="I12" s="151"/>
    </row>
    <row r="13" spans="1:9" ht="13.5">
      <c r="A13" s="312" t="s">
        <v>923</v>
      </c>
      <c r="B13" s="284">
        <v>0</v>
      </c>
      <c r="C13" s="284">
        <v>0</v>
      </c>
      <c r="D13" s="285">
        <v>0</v>
      </c>
      <c r="E13" s="284">
        <v>35269</v>
      </c>
      <c r="F13" s="284">
        <v>1470</v>
      </c>
      <c r="G13" s="285">
        <f t="shared" si="0"/>
        <v>23.99251700680272</v>
      </c>
      <c r="H13" s="284">
        <f>'11埼玉県売却'!G21</f>
        <v>0</v>
      </c>
      <c r="I13" s="151"/>
    </row>
    <row r="14" spans="1:9" ht="13.5">
      <c r="A14" s="312" t="s">
        <v>924</v>
      </c>
      <c r="B14" s="284">
        <v>0</v>
      </c>
      <c r="C14" s="284">
        <v>0</v>
      </c>
      <c r="D14" s="285">
        <v>0</v>
      </c>
      <c r="E14" s="284">
        <v>0</v>
      </c>
      <c r="F14" s="284">
        <v>0</v>
      </c>
      <c r="G14" s="285">
        <v>0</v>
      </c>
      <c r="H14" s="284">
        <v>0</v>
      </c>
      <c r="I14" s="151"/>
    </row>
    <row r="15" spans="1:9" s="4" customFormat="1" ht="13.5">
      <c r="A15" s="312" t="s">
        <v>925</v>
      </c>
      <c r="B15" s="286">
        <v>1132717727</v>
      </c>
      <c r="C15" s="286">
        <v>77111871</v>
      </c>
      <c r="D15" s="287">
        <f>B15/C15</f>
        <v>14.689278217617103</v>
      </c>
      <c r="E15" s="286">
        <v>6951661</v>
      </c>
      <c r="F15" s="286">
        <v>239728</v>
      </c>
      <c r="G15" s="285">
        <f t="shared" si="0"/>
        <v>28.998118701194688</v>
      </c>
      <c r="H15" s="286">
        <f>'13東京都売却'!G7</f>
        <v>1132717727</v>
      </c>
      <c r="I15" s="182"/>
    </row>
    <row r="16" spans="1:9" ht="54">
      <c r="A16" s="312" t="s">
        <v>1012</v>
      </c>
      <c r="B16" s="284">
        <v>84726153</v>
      </c>
      <c r="C16" s="284">
        <v>2112345</v>
      </c>
      <c r="D16" s="287">
        <f>B16/C16</f>
        <v>40.10999765663279</v>
      </c>
      <c r="E16" s="284">
        <v>5864068249</v>
      </c>
      <c r="F16" s="284">
        <v>327937090</v>
      </c>
      <c r="G16" s="285">
        <f t="shared" si="0"/>
        <v>17.88168654237921</v>
      </c>
      <c r="H16" s="284">
        <f>'14神奈川県売却'!G5</f>
        <v>84726153</v>
      </c>
      <c r="I16" s="81" t="s">
        <v>926</v>
      </c>
    </row>
    <row r="17" spans="1:9" ht="13.5">
      <c r="A17" s="312" t="s">
        <v>927</v>
      </c>
      <c r="B17" s="284">
        <v>0</v>
      </c>
      <c r="C17" s="284">
        <v>0</v>
      </c>
      <c r="D17" s="287">
        <v>0</v>
      </c>
      <c r="E17" s="284">
        <v>4653669045</v>
      </c>
      <c r="F17" s="284">
        <v>641686300</v>
      </c>
      <c r="G17" s="285">
        <f t="shared" si="0"/>
        <v>7.252249338968277</v>
      </c>
      <c r="H17" s="284">
        <f>'16富山県売却'!G9</f>
        <v>0</v>
      </c>
      <c r="I17" s="151"/>
    </row>
    <row r="18" spans="1:9" ht="13.5">
      <c r="A18" s="312" t="s">
        <v>928</v>
      </c>
      <c r="B18" s="284">
        <v>0</v>
      </c>
      <c r="C18" s="284">
        <v>0</v>
      </c>
      <c r="D18" s="287">
        <v>0</v>
      </c>
      <c r="E18" s="284">
        <v>3874294501</v>
      </c>
      <c r="F18" s="284">
        <v>515864015</v>
      </c>
      <c r="G18" s="285">
        <f t="shared" si="0"/>
        <v>7.510301917453963</v>
      </c>
      <c r="H18" s="284">
        <v>0</v>
      </c>
      <c r="I18" s="151"/>
    </row>
    <row r="19" spans="1:9" ht="13.5">
      <c r="A19" s="312" t="s">
        <v>929</v>
      </c>
      <c r="B19" s="284"/>
      <c r="C19" s="284"/>
      <c r="D19" s="287">
        <v>0</v>
      </c>
      <c r="E19" s="288">
        <v>9849170</v>
      </c>
      <c r="F19" s="288">
        <v>984917</v>
      </c>
      <c r="G19" s="285">
        <f t="shared" si="0"/>
        <v>10</v>
      </c>
      <c r="H19" s="288">
        <f>'17石川県売却'!G5</f>
        <v>0</v>
      </c>
      <c r="I19" s="151"/>
    </row>
    <row r="20" spans="1:9" s="248" customFormat="1" ht="13.5">
      <c r="A20" s="312" t="s">
        <v>930</v>
      </c>
      <c r="B20" s="284">
        <v>0</v>
      </c>
      <c r="C20" s="284">
        <v>0</v>
      </c>
      <c r="D20" s="287">
        <v>0</v>
      </c>
      <c r="E20" s="284">
        <v>0</v>
      </c>
      <c r="F20" s="284">
        <v>0</v>
      </c>
      <c r="G20" s="285">
        <v>0</v>
      </c>
      <c r="H20" s="284">
        <v>0</v>
      </c>
      <c r="I20" s="151"/>
    </row>
    <row r="21" spans="1:9" s="4" customFormat="1" ht="13.5">
      <c r="A21" s="312" t="s">
        <v>931</v>
      </c>
      <c r="B21" s="286">
        <v>0</v>
      </c>
      <c r="C21" s="286">
        <v>0</v>
      </c>
      <c r="D21" s="287">
        <v>0</v>
      </c>
      <c r="E21" s="286">
        <v>3407671845</v>
      </c>
      <c r="F21" s="286">
        <v>411678975</v>
      </c>
      <c r="G21" s="285">
        <f t="shared" si="0"/>
        <v>8.277497885336505</v>
      </c>
      <c r="H21" s="286">
        <f>'19山梨県売却'!G10</f>
        <v>0</v>
      </c>
      <c r="I21" s="182"/>
    </row>
    <row r="22" spans="1:9" ht="27">
      <c r="A22" s="312" t="s">
        <v>932</v>
      </c>
      <c r="B22" s="284">
        <v>0</v>
      </c>
      <c r="C22" s="284">
        <v>0</v>
      </c>
      <c r="D22" s="287">
        <v>0</v>
      </c>
      <c r="E22" s="284">
        <v>0</v>
      </c>
      <c r="F22" s="284">
        <v>0</v>
      </c>
      <c r="G22" s="285">
        <v>0</v>
      </c>
      <c r="H22" s="284">
        <v>0</v>
      </c>
      <c r="I22" s="81" t="s">
        <v>933</v>
      </c>
    </row>
    <row r="23" spans="1:9" ht="40.5">
      <c r="A23" s="312" t="s">
        <v>934</v>
      </c>
      <c r="B23" s="284">
        <v>0</v>
      </c>
      <c r="C23" s="284">
        <v>0</v>
      </c>
      <c r="D23" s="287">
        <v>0</v>
      </c>
      <c r="E23" s="284">
        <v>14818270</v>
      </c>
      <c r="F23" s="284">
        <v>498532</v>
      </c>
      <c r="G23" s="285">
        <f t="shared" si="0"/>
        <v>29.72380910352796</v>
      </c>
      <c r="H23" s="284">
        <f>'21岐阜県売却'!G5</f>
        <v>0</v>
      </c>
      <c r="I23" s="81" t="s">
        <v>1017</v>
      </c>
    </row>
    <row r="24" spans="1:9" ht="27">
      <c r="A24" s="312" t="s">
        <v>1018</v>
      </c>
      <c r="B24" s="284">
        <v>0</v>
      </c>
      <c r="C24" s="284">
        <v>0</v>
      </c>
      <c r="D24" s="287">
        <v>0</v>
      </c>
      <c r="E24" s="284">
        <v>34416167</v>
      </c>
      <c r="F24" s="284">
        <v>1761362</v>
      </c>
      <c r="G24" s="285">
        <f t="shared" si="0"/>
        <v>19.539519417359976</v>
      </c>
      <c r="H24" s="284">
        <f>'22静岡県売却'!G6</f>
        <v>0</v>
      </c>
      <c r="I24" s="81" t="s">
        <v>1034</v>
      </c>
    </row>
    <row r="25" spans="1:9" s="4" customFormat="1" ht="13.5">
      <c r="A25" s="312" t="s">
        <v>935</v>
      </c>
      <c r="B25" s="286">
        <v>0</v>
      </c>
      <c r="C25" s="286">
        <v>0</v>
      </c>
      <c r="D25" s="287">
        <v>0</v>
      </c>
      <c r="E25" s="286">
        <v>0</v>
      </c>
      <c r="F25" s="286">
        <v>0</v>
      </c>
      <c r="G25" s="285">
        <v>0</v>
      </c>
      <c r="H25" s="286">
        <v>0</v>
      </c>
      <c r="I25" s="182"/>
    </row>
    <row r="26" spans="1:9" ht="13.5">
      <c r="A26" s="312" t="s">
        <v>936</v>
      </c>
      <c r="B26" s="284">
        <v>783590535</v>
      </c>
      <c r="C26" s="284">
        <v>42773549</v>
      </c>
      <c r="D26" s="287">
        <f>B26/C26</f>
        <v>18.319511785192294</v>
      </c>
      <c r="E26" s="284">
        <v>2762770797</v>
      </c>
      <c r="F26" s="284">
        <v>196494667</v>
      </c>
      <c r="G26" s="285">
        <f t="shared" si="0"/>
        <v>14.06028387019786</v>
      </c>
      <c r="H26" s="284">
        <f>'24三重県売却'!G5+'24三重県売却'!G19</f>
        <v>958347525</v>
      </c>
      <c r="I26" s="151"/>
    </row>
    <row r="27" spans="1:9" ht="13.5">
      <c r="A27" s="312" t="s">
        <v>937</v>
      </c>
      <c r="B27" s="284">
        <v>0</v>
      </c>
      <c r="C27" s="284">
        <v>0</v>
      </c>
      <c r="D27" s="287">
        <v>0</v>
      </c>
      <c r="E27" s="284">
        <v>11315087</v>
      </c>
      <c r="F27" s="284">
        <v>1114444</v>
      </c>
      <c r="G27" s="285">
        <f t="shared" si="0"/>
        <v>10.15312299227238</v>
      </c>
      <c r="H27" s="284">
        <f>'25滋賀県売却'!G6</f>
        <v>0</v>
      </c>
      <c r="I27" s="151"/>
    </row>
    <row r="28" spans="1:9" s="4" customFormat="1" ht="13.5">
      <c r="A28" s="312" t="s">
        <v>938</v>
      </c>
      <c r="B28" s="286">
        <v>0</v>
      </c>
      <c r="C28" s="286">
        <v>0</v>
      </c>
      <c r="D28" s="287">
        <v>0</v>
      </c>
      <c r="E28" s="286">
        <v>358258086</v>
      </c>
      <c r="F28" s="286">
        <v>40915217</v>
      </c>
      <c r="G28" s="285">
        <f t="shared" si="0"/>
        <v>8.756108662456807</v>
      </c>
      <c r="H28" s="286">
        <f>'26京都府売却'!G11</f>
        <v>0</v>
      </c>
      <c r="I28" s="182"/>
    </row>
    <row r="29" spans="1:9" ht="13.5">
      <c r="A29" s="312" t="s">
        <v>868</v>
      </c>
      <c r="B29" s="284">
        <v>56330960</v>
      </c>
      <c r="C29" s="284">
        <v>1408274</v>
      </c>
      <c r="D29" s="287">
        <f>B29/C29</f>
        <v>40</v>
      </c>
      <c r="E29" s="284">
        <v>34519</v>
      </c>
      <c r="F29" s="284">
        <v>755</v>
      </c>
      <c r="G29" s="285">
        <f t="shared" si="0"/>
        <v>45.7205298013245</v>
      </c>
      <c r="H29" s="284">
        <f>'27大阪府売却'!G5</f>
        <v>0</v>
      </c>
      <c r="I29" s="151"/>
    </row>
    <row r="30" spans="1:9" s="249" customFormat="1" ht="13.5">
      <c r="A30" s="311" t="s">
        <v>869</v>
      </c>
      <c r="B30" s="286">
        <v>5568655</v>
      </c>
      <c r="C30" s="286">
        <v>201485</v>
      </c>
      <c r="D30" s="287">
        <f>B30/C30</f>
        <v>27.638062386778174</v>
      </c>
      <c r="E30" s="286">
        <v>1831694</v>
      </c>
      <c r="F30" s="286">
        <v>46294</v>
      </c>
      <c r="G30" s="285">
        <f t="shared" si="0"/>
        <v>39.56655290102389</v>
      </c>
      <c r="H30" s="286">
        <f>'28兵庫県売却'!G5</f>
        <v>0</v>
      </c>
      <c r="I30" s="317" t="s">
        <v>939</v>
      </c>
    </row>
    <row r="31" spans="1:9" ht="13.5">
      <c r="A31" s="312" t="s">
        <v>940</v>
      </c>
      <c r="B31" s="284">
        <v>0</v>
      </c>
      <c r="C31" s="284">
        <v>0</v>
      </c>
      <c r="D31" s="287">
        <v>0</v>
      </c>
      <c r="E31" s="284">
        <v>573013</v>
      </c>
      <c r="F31" s="284">
        <v>23921</v>
      </c>
      <c r="G31" s="285">
        <f t="shared" si="0"/>
        <v>23.954391538815266</v>
      </c>
      <c r="H31" s="284">
        <f>'29奈良県売却'!G7</f>
        <v>0</v>
      </c>
      <c r="I31" s="151"/>
    </row>
    <row r="32" spans="1:9" ht="13.5">
      <c r="A32" s="312" t="s">
        <v>941</v>
      </c>
      <c r="B32" s="284">
        <v>0</v>
      </c>
      <c r="C32" s="284">
        <v>0</v>
      </c>
      <c r="D32" s="287">
        <v>0</v>
      </c>
      <c r="E32" s="284">
        <v>0</v>
      </c>
      <c r="F32" s="284">
        <v>0</v>
      </c>
      <c r="G32" s="285">
        <v>0</v>
      </c>
      <c r="H32" s="284"/>
      <c r="I32" s="151"/>
    </row>
    <row r="33" spans="1:9" ht="13.5">
      <c r="A33" s="312" t="s">
        <v>942</v>
      </c>
      <c r="B33" s="284">
        <v>0</v>
      </c>
      <c r="C33" s="284">
        <v>0</v>
      </c>
      <c r="D33" s="287">
        <v>0</v>
      </c>
      <c r="E33" s="284">
        <v>1708514178</v>
      </c>
      <c r="F33" s="284">
        <v>166452390</v>
      </c>
      <c r="G33" s="285">
        <f t="shared" si="0"/>
        <v>10.264281444081398</v>
      </c>
      <c r="H33" s="284">
        <f>'31鳥取県売却'!G9</f>
        <v>0</v>
      </c>
      <c r="I33" s="151"/>
    </row>
    <row r="34" spans="1:9" ht="13.5">
      <c r="A34" s="312" t="s">
        <v>943</v>
      </c>
      <c r="B34" s="284">
        <v>0</v>
      </c>
      <c r="C34" s="284">
        <v>0</v>
      </c>
      <c r="D34" s="287">
        <v>0</v>
      </c>
      <c r="E34" s="284">
        <v>2128337913</v>
      </c>
      <c r="F34" s="284">
        <v>186481240</v>
      </c>
      <c r="G34" s="285">
        <f t="shared" si="0"/>
        <v>11.413147579885248</v>
      </c>
      <c r="H34" s="284">
        <f>'32島根県売却'!G9</f>
        <v>0</v>
      </c>
      <c r="I34" s="151"/>
    </row>
    <row r="35" spans="1:9" ht="67.5">
      <c r="A35" s="312" t="s">
        <v>944</v>
      </c>
      <c r="B35" s="284">
        <v>0</v>
      </c>
      <c r="C35" s="284">
        <v>0</v>
      </c>
      <c r="D35" s="287">
        <v>0</v>
      </c>
      <c r="E35" s="284">
        <v>2940334275</v>
      </c>
      <c r="F35" s="284">
        <v>225039154</v>
      </c>
      <c r="G35" s="285">
        <f t="shared" si="0"/>
        <v>13.065878638168005</v>
      </c>
      <c r="H35" s="284">
        <f>'33岡山県売却'!G17</f>
        <v>0</v>
      </c>
      <c r="I35" s="81" t="s">
        <v>945</v>
      </c>
    </row>
    <row r="36" spans="1:9" ht="13.5">
      <c r="A36" s="312" t="s">
        <v>946</v>
      </c>
      <c r="B36" s="284">
        <v>0</v>
      </c>
      <c r="C36" s="284">
        <v>0</v>
      </c>
      <c r="D36" s="287">
        <v>0</v>
      </c>
      <c r="E36" s="284">
        <v>1250077</v>
      </c>
      <c r="F36" s="284">
        <v>32515</v>
      </c>
      <c r="G36" s="285">
        <f t="shared" si="0"/>
        <v>38.44616330924189</v>
      </c>
      <c r="H36" s="284">
        <f>'34広島県売却'!G14</f>
        <v>0</v>
      </c>
      <c r="I36" s="151"/>
    </row>
    <row r="37" spans="1:9" s="246" customFormat="1" ht="13.5">
      <c r="A37" s="312" t="s">
        <v>947</v>
      </c>
      <c r="B37" s="325">
        <v>0</v>
      </c>
      <c r="C37" s="325">
        <v>0</v>
      </c>
      <c r="D37" s="329">
        <v>0</v>
      </c>
      <c r="E37" s="325">
        <v>1489783302</v>
      </c>
      <c r="F37" s="325">
        <v>166390615</v>
      </c>
      <c r="G37" s="329">
        <v>8.95352963266588</v>
      </c>
      <c r="H37" s="325">
        <v>0</v>
      </c>
      <c r="I37" s="330"/>
    </row>
    <row r="38" spans="1:9" ht="13.5">
      <c r="A38" s="312" t="s">
        <v>948</v>
      </c>
      <c r="B38" s="284">
        <v>0</v>
      </c>
      <c r="C38" s="284">
        <v>0</v>
      </c>
      <c r="D38" s="287">
        <v>0</v>
      </c>
      <c r="E38" s="284">
        <v>2530947230</v>
      </c>
      <c r="F38" s="284">
        <v>303635573</v>
      </c>
      <c r="G38" s="285">
        <f t="shared" si="0"/>
        <v>8.335476653784568</v>
      </c>
      <c r="H38" s="284">
        <f>'36徳島県売却'!G8</f>
        <v>0</v>
      </c>
      <c r="I38" s="151"/>
    </row>
    <row r="39" spans="1:9" ht="94.5">
      <c r="A39" s="312" t="s">
        <v>949</v>
      </c>
      <c r="B39" s="284">
        <v>0</v>
      </c>
      <c r="C39" s="284">
        <v>0</v>
      </c>
      <c r="D39" s="287">
        <v>0</v>
      </c>
      <c r="E39" s="284">
        <v>0</v>
      </c>
      <c r="F39" s="284">
        <v>0</v>
      </c>
      <c r="G39" s="285">
        <v>0</v>
      </c>
      <c r="H39" s="284">
        <v>0</v>
      </c>
      <c r="I39" s="81" t="s">
        <v>950</v>
      </c>
    </row>
    <row r="40" spans="1:9" ht="13.5">
      <c r="A40" s="312" t="s">
        <v>951</v>
      </c>
      <c r="B40" s="284">
        <v>2664532</v>
      </c>
      <c r="C40" s="284">
        <v>163106</v>
      </c>
      <c r="D40" s="287">
        <f>B40/C40</f>
        <v>16.336198545730998</v>
      </c>
      <c r="E40" s="284">
        <v>2489483612</v>
      </c>
      <c r="F40" s="284">
        <v>279897378</v>
      </c>
      <c r="G40" s="285">
        <f t="shared" si="0"/>
        <v>8.894272714480376</v>
      </c>
      <c r="H40" s="284">
        <f>'38愛媛県売却'!G5</f>
        <v>2664532</v>
      </c>
      <c r="I40" s="151"/>
    </row>
    <row r="41" spans="1:9" ht="27">
      <c r="A41" s="312" t="s">
        <v>952</v>
      </c>
      <c r="B41" s="284">
        <v>0</v>
      </c>
      <c r="C41" s="284">
        <v>0</v>
      </c>
      <c r="D41" s="287">
        <v>0</v>
      </c>
      <c r="E41" s="291">
        <v>1284427648</v>
      </c>
      <c r="F41" s="291">
        <v>160800041</v>
      </c>
      <c r="G41" s="285">
        <f t="shared" si="0"/>
        <v>7.98773209268025</v>
      </c>
      <c r="H41" s="291">
        <f>'39高知県売却'!G5</f>
        <v>0</v>
      </c>
      <c r="I41" s="318" t="s">
        <v>1024</v>
      </c>
    </row>
    <row r="42" spans="1:9" s="246" customFormat="1" ht="13.5">
      <c r="A42" s="312" t="s">
        <v>953</v>
      </c>
      <c r="B42" s="319">
        <v>0</v>
      </c>
      <c r="C42" s="319">
        <v>0</v>
      </c>
      <c r="D42" s="320">
        <v>0</v>
      </c>
      <c r="E42" s="319">
        <v>450524729</v>
      </c>
      <c r="F42" s="319">
        <v>46930729</v>
      </c>
      <c r="G42" s="320">
        <f>E42/F42</f>
        <v>9.599781179619008</v>
      </c>
      <c r="H42" s="319">
        <v>0</v>
      </c>
      <c r="I42" s="321"/>
    </row>
    <row r="43" spans="1:9" s="4" customFormat="1" ht="13.5">
      <c r="A43" s="312" t="s">
        <v>954</v>
      </c>
      <c r="B43" s="286">
        <v>0</v>
      </c>
      <c r="C43" s="286">
        <v>0</v>
      </c>
      <c r="D43" s="287">
        <v>0</v>
      </c>
      <c r="E43" s="286">
        <v>1550601</v>
      </c>
      <c r="F43" s="286">
        <v>35870</v>
      </c>
      <c r="G43" s="285">
        <f t="shared" si="0"/>
        <v>43.22835238360747</v>
      </c>
      <c r="H43" s="286">
        <f>'41佐賀県売却'!G7</f>
        <v>0</v>
      </c>
      <c r="I43" s="182"/>
    </row>
    <row r="44" spans="1:9" s="246" customFormat="1" ht="13.5">
      <c r="A44" s="312" t="s">
        <v>955</v>
      </c>
      <c r="B44" s="319">
        <v>0</v>
      </c>
      <c r="C44" s="319">
        <v>0</v>
      </c>
      <c r="D44" s="320">
        <v>0</v>
      </c>
      <c r="E44" s="319">
        <v>0</v>
      </c>
      <c r="F44" s="319">
        <v>0</v>
      </c>
      <c r="G44" s="320">
        <v>0</v>
      </c>
      <c r="H44" s="319">
        <v>0</v>
      </c>
      <c r="I44" s="321"/>
    </row>
    <row r="45" spans="1:9" ht="67.5">
      <c r="A45" s="312" t="s">
        <v>956</v>
      </c>
      <c r="B45" s="284">
        <v>0</v>
      </c>
      <c r="C45" s="284">
        <v>0</v>
      </c>
      <c r="D45" s="287">
        <v>0</v>
      </c>
      <c r="E45" s="284">
        <v>1449571505</v>
      </c>
      <c r="F45" s="284">
        <v>114023675</v>
      </c>
      <c r="G45" s="285">
        <f t="shared" si="0"/>
        <v>12.712899360593315</v>
      </c>
      <c r="H45" s="284">
        <f>'43熊本県売却'!G9</f>
        <v>0</v>
      </c>
      <c r="I45" s="81" t="s">
        <v>957</v>
      </c>
    </row>
    <row r="46" spans="1:9" ht="13.5">
      <c r="A46" s="312" t="s">
        <v>958</v>
      </c>
      <c r="B46" s="284">
        <v>0</v>
      </c>
      <c r="C46" s="284">
        <v>0</v>
      </c>
      <c r="D46" s="287">
        <v>0</v>
      </c>
      <c r="E46" s="284">
        <v>1990166313</v>
      </c>
      <c r="F46" s="284">
        <v>206282853</v>
      </c>
      <c r="G46" s="285">
        <f t="shared" si="0"/>
        <v>9.647754450051163</v>
      </c>
      <c r="H46" s="284">
        <f>'44大分県売却'!G6</f>
        <v>0</v>
      </c>
      <c r="I46" s="151"/>
    </row>
    <row r="47" spans="1:9" ht="13.5">
      <c r="A47" s="312" t="s">
        <v>959</v>
      </c>
      <c r="B47" s="284">
        <v>0</v>
      </c>
      <c r="C47" s="284">
        <v>0</v>
      </c>
      <c r="D47" s="287">
        <v>0</v>
      </c>
      <c r="E47" s="284">
        <v>3874142180</v>
      </c>
      <c r="F47" s="284">
        <v>427811377</v>
      </c>
      <c r="G47" s="285">
        <f t="shared" si="0"/>
        <v>9.05572499536402</v>
      </c>
      <c r="H47" s="284">
        <f>'45宮崎県売却'!G9</f>
        <v>0</v>
      </c>
      <c r="I47" s="151"/>
    </row>
    <row r="48" spans="1:9" ht="13.5">
      <c r="A48" s="312" t="s">
        <v>960</v>
      </c>
      <c r="B48" s="284">
        <v>0</v>
      </c>
      <c r="C48" s="284">
        <v>0</v>
      </c>
      <c r="D48" s="287">
        <v>0</v>
      </c>
      <c r="E48" s="284">
        <v>0</v>
      </c>
      <c r="F48" s="284">
        <v>0</v>
      </c>
      <c r="G48" s="285">
        <v>0</v>
      </c>
      <c r="H48" s="284">
        <v>0</v>
      </c>
      <c r="I48" s="151"/>
    </row>
    <row r="49" spans="1:9" ht="13.5">
      <c r="A49" s="312" t="s">
        <v>961</v>
      </c>
      <c r="B49" s="284">
        <v>0</v>
      </c>
      <c r="C49" s="284">
        <v>0</v>
      </c>
      <c r="D49" s="287">
        <v>0</v>
      </c>
      <c r="E49" s="284">
        <v>0</v>
      </c>
      <c r="F49" s="284">
        <v>0</v>
      </c>
      <c r="G49" s="285">
        <v>0</v>
      </c>
      <c r="H49" s="284">
        <v>0</v>
      </c>
      <c r="I49" s="151"/>
    </row>
    <row r="50" spans="1:9" s="328" customFormat="1" ht="13.5">
      <c r="A50" s="324" t="s">
        <v>0</v>
      </c>
      <c r="B50" s="325">
        <f>SUM(B3:B49)</f>
        <v>2092925521</v>
      </c>
      <c r="C50" s="325">
        <f>SUM(C3:C49)</f>
        <v>124556565</v>
      </c>
      <c r="D50" s="326">
        <f>B50/C50</f>
        <v>16.80301251885037</v>
      </c>
      <c r="E50" s="325">
        <f>SUM(E3:E49)</f>
        <v>67549056631</v>
      </c>
      <c r="F50" s="325">
        <f>SUM(F3:F49)</f>
        <v>7229114446</v>
      </c>
      <c r="G50" s="326">
        <f>E50/F50</f>
        <v>9.344029221777795</v>
      </c>
      <c r="H50" s="325">
        <f>SUM(H3:H49)</f>
        <v>2210064198</v>
      </c>
      <c r="I50" s="327"/>
    </row>
    <row r="51" spans="1:9" s="61" customFormat="1" ht="13.5">
      <c r="A51" s="314"/>
      <c r="B51" s="292"/>
      <c r="C51" s="292"/>
      <c r="D51" s="293"/>
      <c r="E51" s="292"/>
      <c r="F51" s="292"/>
      <c r="G51" s="292"/>
      <c r="H51" s="292"/>
      <c r="I51" s="294"/>
    </row>
    <row r="52" spans="1:9" s="248" customFormat="1" ht="13.5">
      <c r="A52" s="311" t="s">
        <v>962</v>
      </c>
      <c r="B52" s="284">
        <v>0</v>
      </c>
      <c r="C52" s="284">
        <v>0</v>
      </c>
      <c r="D52" s="285">
        <v>0</v>
      </c>
      <c r="E52" s="284">
        <v>926405023</v>
      </c>
      <c r="F52" s="284">
        <v>77743205</v>
      </c>
      <c r="G52" s="285">
        <f>E52/F52</f>
        <v>11.916218568555283</v>
      </c>
      <c r="H52" s="284">
        <f>'1札幌市売却'!G13</f>
        <v>0</v>
      </c>
      <c r="I52" s="151"/>
    </row>
    <row r="53" spans="1:9" ht="13.5">
      <c r="A53" s="311" t="s">
        <v>1019</v>
      </c>
      <c r="B53" s="284">
        <v>840977345</v>
      </c>
      <c r="C53" s="284">
        <v>51904653</v>
      </c>
      <c r="D53" s="285">
        <f>B53/C53</f>
        <v>16.202349816306448</v>
      </c>
      <c r="E53" s="284">
        <v>68852490</v>
      </c>
      <c r="F53" s="284">
        <v>6480027</v>
      </c>
      <c r="G53" s="285">
        <f aca="true" t="shared" si="1" ref="G53:G71">E53/F53</f>
        <v>10.625339987009314</v>
      </c>
      <c r="H53" s="284">
        <f>'2仙台市売却'!G7</f>
        <v>840977345</v>
      </c>
      <c r="I53" s="81" t="s">
        <v>963</v>
      </c>
    </row>
    <row r="54" spans="1:9" ht="13.5">
      <c r="A54" s="311" t="s">
        <v>1020</v>
      </c>
      <c r="B54" s="284">
        <v>305550767</v>
      </c>
      <c r="C54" s="284">
        <v>21184368</v>
      </c>
      <c r="D54" s="285">
        <f aca="true" t="shared" si="2" ref="D54:D70">B54/C54</f>
        <v>14.42340725010064</v>
      </c>
      <c r="E54" s="284">
        <v>80454340</v>
      </c>
      <c r="F54" s="284">
        <v>7911470</v>
      </c>
      <c r="G54" s="285">
        <f t="shared" si="1"/>
        <v>10.169328835222784</v>
      </c>
      <c r="H54" s="284">
        <f>'3さいたま市売却'!G5</f>
        <v>305550767</v>
      </c>
      <c r="I54" s="151">
        <v>0</v>
      </c>
    </row>
    <row r="55" spans="1:9" ht="13.5">
      <c r="A55" s="311" t="s">
        <v>1021</v>
      </c>
      <c r="B55" s="284">
        <v>803070864</v>
      </c>
      <c r="C55" s="284">
        <v>47565504</v>
      </c>
      <c r="D55" s="285">
        <f t="shared" si="2"/>
        <v>16.88347219026629</v>
      </c>
      <c r="E55" s="284">
        <v>2037645</v>
      </c>
      <c r="F55" s="284">
        <v>51785</v>
      </c>
      <c r="G55" s="285">
        <f t="shared" si="1"/>
        <v>39.348170319590615</v>
      </c>
      <c r="H55" s="284">
        <f>'4千葉市売却'!G6</f>
        <v>803070864</v>
      </c>
      <c r="I55" s="151"/>
    </row>
    <row r="56" spans="1:9" ht="148.5">
      <c r="A56" s="311" t="s">
        <v>964</v>
      </c>
      <c r="B56" s="284">
        <f>'[1]【別表２】電気売却詳細'!G23</f>
        <v>3154049252</v>
      </c>
      <c r="C56" s="284">
        <f>'[1]【別表２】電気売却詳細'!H23</f>
        <v>194408606</v>
      </c>
      <c r="D56" s="285">
        <f t="shared" si="2"/>
        <v>16.223814968355875</v>
      </c>
      <c r="E56" s="284">
        <f>'[1]【別表２】電気売却詳細'!G48</f>
        <v>344422</v>
      </c>
      <c r="F56" s="284">
        <f>'[1]【別表２】電気売却詳細'!H48</f>
        <v>14882</v>
      </c>
      <c r="G56" s="285">
        <f t="shared" si="1"/>
        <v>23.143529095551674</v>
      </c>
      <c r="H56" s="284">
        <f>'5横浜市売却'!G9</f>
        <v>3154049252</v>
      </c>
      <c r="I56" s="81" t="s">
        <v>1023</v>
      </c>
    </row>
    <row r="57" spans="1:9" ht="27">
      <c r="A57" s="311" t="s">
        <v>965</v>
      </c>
      <c r="B57" s="284">
        <v>1041498611</v>
      </c>
      <c r="C57" s="284">
        <v>65867400</v>
      </c>
      <c r="D57" s="285">
        <f t="shared" si="2"/>
        <v>15.812049830416868</v>
      </c>
      <c r="E57" s="284">
        <v>1042716</v>
      </c>
      <c r="F57" s="284">
        <v>41977</v>
      </c>
      <c r="G57" s="285">
        <f t="shared" si="1"/>
        <v>24.840174381208758</v>
      </c>
      <c r="H57" s="284">
        <f>'6川崎市売却'!G7</f>
        <v>1041498612</v>
      </c>
      <c r="I57" s="81" t="s">
        <v>966</v>
      </c>
    </row>
    <row r="58" spans="1:9" s="4" customFormat="1" ht="13.5">
      <c r="A58" s="311" t="s">
        <v>588</v>
      </c>
      <c r="B58" s="286">
        <v>548466543</v>
      </c>
      <c r="C58" s="286">
        <v>30247986</v>
      </c>
      <c r="D58" s="285">
        <f t="shared" si="2"/>
        <v>18.132332612161353</v>
      </c>
      <c r="E58" s="286">
        <v>0</v>
      </c>
      <c r="F58" s="286">
        <v>0</v>
      </c>
      <c r="G58" s="285">
        <v>0</v>
      </c>
      <c r="H58" s="286">
        <f>'7相模原市売却'!G6</f>
        <v>548466543</v>
      </c>
      <c r="I58" s="182"/>
    </row>
    <row r="59" spans="1:9" s="248" customFormat="1" ht="13.5">
      <c r="A59" s="311" t="s">
        <v>967</v>
      </c>
      <c r="B59" s="284">
        <v>0</v>
      </c>
      <c r="C59" s="284">
        <v>0</v>
      </c>
      <c r="D59" s="285">
        <v>0</v>
      </c>
      <c r="E59" s="284">
        <v>0</v>
      </c>
      <c r="F59" s="284">
        <v>0</v>
      </c>
      <c r="G59" s="285">
        <v>0</v>
      </c>
      <c r="H59" s="284">
        <v>0</v>
      </c>
      <c r="I59" s="151"/>
    </row>
    <row r="60" spans="1:9" ht="13.5">
      <c r="A60" s="311" t="s">
        <v>125</v>
      </c>
      <c r="B60" s="284">
        <v>1115260244</v>
      </c>
      <c r="C60" s="284">
        <v>61499732</v>
      </c>
      <c r="D60" s="285">
        <f t="shared" si="2"/>
        <v>18.1343919352364</v>
      </c>
      <c r="E60" s="284">
        <v>0</v>
      </c>
      <c r="F60" s="284">
        <v>0</v>
      </c>
      <c r="G60" s="285">
        <v>0</v>
      </c>
      <c r="H60" s="284">
        <f>'９　静岡市売却'!G6</f>
        <v>1115260244</v>
      </c>
      <c r="I60" s="151"/>
    </row>
    <row r="61" spans="1:9" ht="13.5">
      <c r="A61" s="311" t="s">
        <v>968</v>
      </c>
      <c r="B61" s="284">
        <v>0</v>
      </c>
      <c r="C61" s="284">
        <v>0</v>
      </c>
      <c r="D61" s="285">
        <v>0</v>
      </c>
      <c r="E61" s="284">
        <v>96870183</v>
      </c>
      <c r="F61" s="284">
        <v>11581348</v>
      </c>
      <c r="G61" s="285">
        <f t="shared" si="1"/>
        <v>8.364327105963831</v>
      </c>
      <c r="H61" s="284">
        <f>'10浜松市売却'!G8</f>
        <v>0</v>
      </c>
      <c r="I61" s="151"/>
    </row>
    <row r="62" spans="1:9" ht="13.5">
      <c r="A62" s="312" t="s">
        <v>207</v>
      </c>
      <c r="B62" s="284">
        <v>1521523184</v>
      </c>
      <c r="C62" s="284">
        <v>83852440</v>
      </c>
      <c r="D62" s="285">
        <f t="shared" si="2"/>
        <v>18.14524638758276</v>
      </c>
      <c r="E62" s="284">
        <v>20415033</v>
      </c>
      <c r="F62" s="284">
        <v>672730</v>
      </c>
      <c r="G62" s="285">
        <f t="shared" si="1"/>
        <v>30.346547649131153</v>
      </c>
      <c r="H62" s="284">
        <f>'11名古屋市売却'!G7</f>
        <v>1521523184</v>
      </c>
      <c r="I62" s="81"/>
    </row>
    <row r="63" spans="1:10" ht="13.5">
      <c r="A63" s="269" t="s">
        <v>969</v>
      </c>
      <c r="B63" s="284">
        <v>1584309706</v>
      </c>
      <c r="C63" s="284">
        <v>85667640</v>
      </c>
      <c r="D63" s="285">
        <f t="shared" si="2"/>
        <v>18.493677495959968</v>
      </c>
      <c r="E63" s="284">
        <v>5600</v>
      </c>
      <c r="F63" s="284">
        <v>245</v>
      </c>
      <c r="G63" s="285">
        <f t="shared" si="1"/>
        <v>22.857142857142858</v>
      </c>
      <c r="H63" s="284">
        <f>'12京都市売却'!G7</f>
        <v>1584309706</v>
      </c>
      <c r="I63" s="81"/>
      <c r="J63" s="200"/>
    </row>
    <row r="64" spans="1:9" s="96" customFormat="1" ht="13.5">
      <c r="A64" s="313" t="s">
        <v>970</v>
      </c>
      <c r="B64" s="284">
        <v>0</v>
      </c>
      <c r="C64" s="284">
        <v>0</v>
      </c>
      <c r="D64" s="285">
        <v>0</v>
      </c>
      <c r="E64" s="284">
        <v>3282362774</v>
      </c>
      <c r="F64" s="284">
        <v>278309883</v>
      </c>
      <c r="G64" s="285">
        <f t="shared" si="1"/>
        <v>11.793913815126716</v>
      </c>
      <c r="H64" s="284">
        <f>'13大阪市売却'!G5</f>
        <v>0</v>
      </c>
      <c r="I64" s="151"/>
    </row>
    <row r="65" spans="1:10" ht="13.5">
      <c r="A65" s="269" t="s">
        <v>876</v>
      </c>
      <c r="B65" s="284">
        <v>0</v>
      </c>
      <c r="C65" s="284">
        <v>0</v>
      </c>
      <c r="D65" s="285">
        <v>0</v>
      </c>
      <c r="E65" s="284">
        <v>5239916</v>
      </c>
      <c r="F65" s="284">
        <v>354825</v>
      </c>
      <c r="G65" s="285">
        <f t="shared" si="1"/>
        <v>14.767606566617346</v>
      </c>
      <c r="H65" s="284">
        <f>'14堺市売却'!G9</f>
        <v>473356</v>
      </c>
      <c r="I65" s="81"/>
      <c r="J65" s="200"/>
    </row>
    <row r="66" spans="1:9" ht="13.5">
      <c r="A66" s="311" t="s">
        <v>971</v>
      </c>
      <c r="B66" s="284">
        <v>818471741</v>
      </c>
      <c r="C66" s="284">
        <v>52411758</v>
      </c>
      <c r="D66" s="285">
        <f t="shared" si="2"/>
        <v>15.616185608580425</v>
      </c>
      <c r="E66" s="284">
        <v>2076648</v>
      </c>
      <c r="F66" s="284">
        <v>241178</v>
      </c>
      <c r="G66" s="285">
        <f t="shared" si="1"/>
        <v>8.610437104545191</v>
      </c>
      <c r="H66" s="284">
        <f>'15神戸市売却'!G8</f>
        <v>818471741</v>
      </c>
      <c r="I66" s="151"/>
    </row>
    <row r="67" spans="1:9" ht="13.5">
      <c r="A67" s="311" t="s">
        <v>292</v>
      </c>
      <c r="B67" s="284">
        <v>62474627</v>
      </c>
      <c r="C67" s="284">
        <v>5013924</v>
      </c>
      <c r="D67" s="285">
        <f t="shared" si="2"/>
        <v>12.46022616218355</v>
      </c>
      <c r="E67" s="284">
        <v>42882181</v>
      </c>
      <c r="F67" s="284">
        <v>3193000</v>
      </c>
      <c r="G67" s="285">
        <f t="shared" si="1"/>
        <v>13.430059818352646</v>
      </c>
      <c r="H67" s="284">
        <f>'16岡山市売却'!G26</f>
        <v>48184167</v>
      </c>
      <c r="I67" s="151"/>
    </row>
    <row r="68" spans="1:9" s="4" customFormat="1" ht="13.5">
      <c r="A68" s="311" t="s">
        <v>972</v>
      </c>
      <c r="B68" s="295">
        <v>580779110</v>
      </c>
      <c r="C68" s="295">
        <v>33071520</v>
      </c>
      <c r="D68" s="285">
        <f t="shared" si="2"/>
        <v>17.561306828352613</v>
      </c>
      <c r="E68" s="295">
        <v>21209931</v>
      </c>
      <c r="F68" s="295">
        <v>1815731</v>
      </c>
      <c r="G68" s="285">
        <f t="shared" si="1"/>
        <v>11.681207733964998</v>
      </c>
      <c r="H68" s="295">
        <f>'17広島市売却'!G6</f>
        <v>580779110</v>
      </c>
      <c r="I68" s="182"/>
    </row>
    <row r="69" spans="1:10" ht="13.5">
      <c r="A69" s="311" t="s">
        <v>856</v>
      </c>
      <c r="B69" s="284">
        <v>1069871092</v>
      </c>
      <c r="C69" s="284">
        <v>55884397</v>
      </c>
      <c r="D69" s="285">
        <f t="shared" si="2"/>
        <v>19.144361385880213</v>
      </c>
      <c r="E69" s="284">
        <v>521339411</v>
      </c>
      <c r="F69" s="284">
        <v>47951716</v>
      </c>
      <c r="G69" s="285">
        <f t="shared" si="1"/>
        <v>10.872174230427959</v>
      </c>
      <c r="H69" s="284">
        <f>'18北九州市売却'!G7</f>
        <v>1069871091.7619047</v>
      </c>
      <c r="I69" s="81"/>
      <c r="J69" s="200"/>
    </row>
    <row r="70" spans="1:9" ht="40.5">
      <c r="A70" s="311" t="s">
        <v>587</v>
      </c>
      <c r="B70" s="284">
        <v>905881419</v>
      </c>
      <c r="C70" s="284">
        <v>52781004</v>
      </c>
      <c r="D70" s="285">
        <f t="shared" si="2"/>
        <v>17.163019843275432</v>
      </c>
      <c r="E70" s="284">
        <v>407287098</v>
      </c>
      <c r="F70" s="284">
        <v>40605122</v>
      </c>
      <c r="G70" s="285">
        <f t="shared" si="1"/>
        <v>10.03043650503008</v>
      </c>
      <c r="H70" s="284">
        <f>'19福岡市売却'!G5</f>
        <v>905881419</v>
      </c>
      <c r="I70" s="81" t="s">
        <v>973</v>
      </c>
    </row>
    <row r="71" spans="1:9" ht="13.5">
      <c r="A71" s="311" t="s">
        <v>617</v>
      </c>
      <c r="B71" s="284">
        <v>0</v>
      </c>
      <c r="C71" s="284">
        <v>0</v>
      </c>
      <c r="D71" s="285">
        <v>0</v>
      </c>
      <c r="E71" s="284">
        <v>619695700.3809524</v>
      </c>
      <c r="F71" s="284">
        <v>44185944</v>
      </c>
      <c r="G71" s="285">
        <f t="shared" si="1"/>
        <v>14.024724703877602</v>
      </c>
      <c r="H71" s="284">
        <f>'20熊本市売却'!G6</f>
        <v>0</v>
      </c>
      <c r="I71" s="151"/>
    </row>
    <row r="72" spans="1:9" s="267" customFormat="1" ht="13.5">
      <c r="A72" s="307" t="s">
        <v>0</v>
      </c>
      <c r="B72" s="308">
        <f>SUM(B52:B71)</f>
        <v>14352184505</v>
      </c>
      <c r="C72" s="308">
        <f>SUM(C52:C71)</f>
        <v>841360932</v>
      </c>
      <c r="D72" s="309">
        <f>B72/C72</f>
        <v>17.058296813097094</v>
      </c>
      <c r="E72" s="308">
        <f>SUM(E52:E71)</f>
        <v>6098521111.380953</v>
      </c>
      <c r="F72" s="308">
        <f>SUM(F52:F71)</f>
        <v>521155068</v>
      </c>
      <c r="G72" s="309">
        <f>E72/F72</f>
        <v>11.70193189291014</v>
      </c>
      <c r="H72" s="308">
        <f>SUM(H52:H71)</f>
        <v>14338367401.761906</v>
      </c>
      <c r="I72" s="310"/>
    </row>
    <row r="73" spans="1:9" s="61" customFormat="1" ht="13.5">
      <c r="A73" s="270"/>
      <c r="B73" s="292"/>
      <c r="C73" s="292"/>
      <c r="D73" s="293"/>
      <c r="E73" s="292"/>
      <c r="F73" s="292"/>
      <c r="G73" s="292"/>
      <c r="H73" s="292"/>
      <c r="I73" s="294"/>
    </row>
    <row r="74" spans="1:9" ht="13.5">
      <c r="A74" s="41" t="s">
        <v>751</v>
      </c>
      <c r="B74" s="284">
        <v>0</v>
      </c>
      <c r="C74" s="284">
        <v>0</v>
      </c>
      <c r="D74" s="285">
        <v>0</v>
      </c>
      <c r="E74" s="284">
        <v>47904154</v>
      </c>
      <c r="F74" s="284">
        <v>5247317</v>
      </c>
      <c r="G74" s="285">
        <f>E74/F74</f>
        <v>9.129266251686339</v>
      </c>
      <c r="H74" s="284">
        <f>'1函館市売却'!G13</f>
        <v>0</v>
      </c>
      <c r="I74" s="296"/>
    </row>
    <row r="75" spans="1:9" s="4" customFormat="1" ht="13.5">
      <c r="A75" s="304" t="s">
        <v>877</v>
      </c>
      <c r="B75" s="286">
        <v>79535023</v>
      </c>
      <c r="C75" s="286">
        <v>5114602</v>
      </c>
      <c r="D75" s="285">
        <f>B75/C75</f>
        <v>15.550579106644076</v>
      </c>
      <c r="E75" s="286">
        <v>0</v>
      </c>
      <c r="F75" s="286">
        <v>0</v>
      </c>
      <c r="G75" s="285">
        <v>0</v>
      </c>
      <c r="H75" s="286">
        <f>'2旭川市売却'!G5</f>
        <v>79535023</v>
      </c>
      <c r="I75" s="182"/>
    </row>
    <row r="76" spans="1:10" ht="13.5">
      <c r="A76" s="269" t="s">
        <v>974</v>
      </c>
      <c r="B76" s="284">
        <v>0</v>
      </c>
      <c r="C76" s="284">
        <v>0</v>
      </c>
      <c r="D76" s="285">
        <v>0</v>
      </c>
      <c r="E76" s="284">
        <v>0</v>
      </c>
      <c r="F76" s="284">
        <v>0</v>
      </c>
      <c r="G76" s="285">
        <v>0</v>
      </c>
      <c r="H76" s="284">
        <v>0</v>
      </c>
      <c r="I76" s="81"/>
      <c r="J76" s="200"/>
    </row>
    <row r="77" spans="1:9" ht="13.5">
      <c r="A77" s="41" t="s">
        <v>324</v>
      </c>
      <c r="B77" s="284">
        <v>0</v>
      </c>
      <c r="C77" s="284">
        <v>0</v>
      </c>
      <c r="D77" s="285">
        <v>0</v>
      </c>
      <c r="E77" s="284">
        <v>37463029</v>
      </c>
      <c r="F77" s="284">
        <v>2872765</v>
      </c>
      <c r="G77" s="285">
        <f aca="true" t="shared" si="3" ref="G77:G115">E77/F77</f>
        <v>13.040756553355392</v>
      </c>
      <c r="H77" s="284">
        <f>'4盛岡市売却'!G12</f>
        <v>0</v>
      </c>
      <c r="I77" s="151"/>
    </row>
    <row r="78" spans="1:9" ht="13.5">
      <c r="A78" s="41" t="s">
        <v>502</v>
      </c>
      <c r="B78" s="284">
        <v>396174195</v>
      </c>
      <c r="C78" s="284">
        <v>20618263</v>
      </c>
      <c r="D78" s="285">
        <f>B78/C78</f>
        <v>19.21472216160983</v>
      </c>
      <c r="E78" s="284">
        <v>0</v>
      </c>
      <c r="F78" s="284">
        <v>0</v>
      </c>
      <c r="G78" s="285">
        <v>0</v>
      </c>
      <c r="H78" s="284">
        <f>'5秋田市売却'!G6</f>
        <v>396174195</v>
      </c>
      <c r="I78" s="151"/>
    </row>
    <row r="79" spans="1:9" s="4" customFormat="1" ht="13.5">
      <c r="A79" s="304" t="s">
        <v>975</v>
      </c>
      <c r="B79" s="286">
        <v>0</v>
      </c>
      <c r="C79" s="286">
        <v>0</v>
      </c>
      <c r="D79" s="285">
        <v>0</v>
      </c>
      <c r="E79" s="286">
        <v>0</v>
      </c>
      <c r="F79" s="286">
        <v>0</v>
      </c>
      <c r="G79" s="285">
        <v>0</v>
      </c>
      <c r="H79" s="286">
        <v>0</v>
      </c>
      <c r="I79" s="182"/>
    </row>
    <row r="80" spans="1:12" s="247" customFormat="1" ht="13.5">
      <c r="A80" s="305" t="s">
        <v>976</v>
      </c>
      <c r="B80" s="289"/>
      <c r="C80" s="289"/>
      <c r="D80" s="290"/>
      <c r="E80" s="289"/>
      <c r="F80" s="289"/>
      <c r="G80" s="290"/>
      <c r="H80" s="289"/>
      <c r="I80" s="297"/>
      <c r="J80" s="246"/>
      <c r="K80" s="246"/>
      <c r="L80" s="246"/>
    </row>
    <row r="81" spans="1:9" ht="13.5">
      <c r="A81" s="41" t="s">
        <v>372</v>
      </c>
      <c r="B81" s="284">
        <v>356561292</v>
      </c>
      <c r="C81" s="284">
        <v>19041456</v>
      </c>
      <c r="D81" s="285">
        <f>B81/C81</f>
        <v>18.725526661406565</v>
      </c>
      <c r="E81" s="284">
        <v>5706395</v>
      </c>
      <c r="F81" s="284">
        <v>227101</v>
      </c>
      <c r="G81" s="285">
        <f t="shared" si="3"/>
        <v>25.12712405493591</v>
      </c>
      <c r="H81" s="284">
        <f>'8宇都宮市売却'!G5</f>
        <v>356561292</v>
      </c>
      <c r="I81" s="151"/>
    </row>
    <row r="82" spans="1:9" s="250" customFormat="1" ht="13.5">
      <c r="A82" s="306" t="s">
        <v>463</v>
      </c>
      <c r="B82" s="298">
        <v>0</v>
      </c>
      <c r="C82" s="298">
        <v>0</v>
      </c>
      <c r="D82" s="285">
        <v>0</v>
      </c>
      <c r="E82" s="298">
        <v>15945240</v>
      </c>
      <c r="F82" s="298">
        <v>399999</v>
      </c>
      <c r="G82" s="285">
        <f t="shared" si="3"/>
        <v>39.86319965799915</v>
      </c>
      <c r="H82" s="298">
        <f>'9前橋市売却'!G6</f>
        <v>0</v>
      </c>
      <c r="I82" s="299"/>
    </row>
    <row r="83" spans="1:9" s="4" customFormat="1" ht="13.5">
      <c r="A83" s="304" t="s">
        <v>977</v>
      </c>
      <c r="B83" s="286">
        <v>0</v>
      </c>
      <c r="C83" s="286">
        <v>0</v>
      </c>
      <c r="D83" s="287">
        <v>0</v>
      </c>
      <c r="E83" s="286">
        <v>0</v>
      </c>
      <c r="F83" s="286">
        <v>0</v>
      </c>
      <c r="G83" s="287">
        <v>0</v>
      </c>
      <c r="H83" s="286">
        <v>0</v>
      </c>
      <c r="I83" s="182"/>
    </row>
    <row r="84" spans="1:9" ht="13.5">
      <c r="A84" s="304" t="s">
        <v>978</v>
      </c>
      <c r="B84" s="284">
        <v>25344622</v>
      </c>
      <c r="C84" s="284">
        <v>1434066</v>
      </c>
      <c r="D84" s="285">
        <f>B84/C84</f>
        <v>17.673260505443963</v>
      </c>
      <c r="E84" s="284">
        <v>0</v>
      </c>
      <c r="F84" s="284">
        <v>0</v>
      </c>
      <c r="G84" s="285">
        <v>0</v>
      </c>
      <c r="H84" s="284">
        <f>'11川越市売却'!G5</f>
        <v>25344622</v>
      </c>
      <c r="I84" s="151" t="s">
        <v>979</v>
      </c>
    </row>
    <row r="85" spans="1:9" s="248" customFormat="1" ht="13.5">
      <c r="A85" s="41" t="s">
        <v>980</v>
      </c>
      <c r="B85" s="288">
        <v>77252412</v>
      </c>
      <c r="C85" s="288">
        <v>5394722</v>
      </c>
      <c r="D85" s="285">
        <f>B85/C85</f>
        <v>14.3199986950208</v>
      </c>
      <c r="E85" s="284">
        <v>0</v>
      </c>
      <c r="F85" s="284">
        <v>0</v>
      </c>
      <c r="G85" s="285">
        <v>0</v>
      </c>
      <c r="H85" s="284">
        <f>'12船橋市売却'!G5</f>
        <v>77252412</v>
      </c>
      <c r="I85" s="151"/>
    </row>
    <row r="86" spans="1:9" ht="13.5">
      <c r="A86" s="41" t="s">
        <v>486</v>
      </c>
      <c r="B86" s="284">
        <v>0</v>
      </c>
      <c r="C86" s="284">
        <v>0</v>
      </c>
      <c r="D86" s="285">
        <v>0</v>
      </c>
      <c r="E86" s="284">
        <v>7776830</v>
      </c>
      <c r="F86" s="284">
        <v>708486</v>
      </c>
      <c r="G86" s="285">
        <f t="shared" si="3"/>
        <v>10.976688318470654</v>
      </c>
      <c r="H86" s="284">
        <f>'13柏市売却'!G6</f>
        <v>0</v>
      </c>
      <c r="I86" s="151"/>
    </row>
    <row r="87" spans="1:9" ht="13.5">
      <c r="A87" s="41" t="s">
        <v>981</v>
      </c>
      <c r="B87" s="284">
        <v>0</v>
      </c>
      <c r="C87" s="284">
        <v>0</v>
      </c>
      <c r="D87" s="285">
        <v>0</v>
      </c>
      <c r="E87" s="284">
        <v>11543664</v>
      </c>
      <c r="F87" s="284">
        <v>1135242</v>
      </c>
      <c r="G87" s="285">
        <f t="shared" si="3"/>
        <v>10.168460997743212</v>
      </c>
      <c r="H87" s="284">
        <f>'14横須賀市売却'!G5</f>
        <v>0</v>
      </c>
      <c r="I87" s="151"/>
    </row>
    <row r="88" spans="1:9" ht="13.5">
      <c r="A88" s="41" t="s">
        <v>982</v>
      </c>
      <c r="B88" s="284">
        <v>0</v>
      </c>
      <c r="C88" s="284">
        <v>0</v>
      </c>
      <c r="D88" s="285">
        <v>0</v>
      </c>
      <c r="E88" s="284">
        <v>0</v>
      </c>
      <c r="F88" s="284">
        <v>0</v>
      </c>
      <c r="G88" s="285">
        <v>0</v>
      </c>
      <c r="H88" s="284">
        <v>0</v>
      </c>
      <c r="I88" s="151"/>
    </row>
    <row r="89" spans="1:9" s="4" customFormat="1" ht="13.5">
      <c r="A89" s="304" t="s">
        <v>817</v>
      </c>
      <c r="B89" s="286">
        <v>1419000000</v>
      </c>
      <c r="C89" s="286">
        <v>195000000</v>
      </c>
      <c r="D89" s="285">
        <f>B89/C89</f>
        <v>7.276923076923077</v>
      </c>
      <c r="E89" s="286">
        <v>0</v>
      </c>
      <c r="F89" s="286">
        <v>0</v>
      </c>
      <c r="G89" s="285">
        <v>0</v>
      </c>
      <c r="H89" s="286">
        <f>'16金沢市売却'!G6</f>
        <v>0</v>
      </c>
      <c r="I89" s="182"/>
    </row>
    <row r="90" spans="1:9" ht="13.5">
      <c r="A90" s="41" t="s">
        <v>983</v>
      </c>
      <c r="B90" s="284">
        <v>0</v>
      </c>
      <c r="C90" s="284">
        <v>0</v>
      </c>
      <c r="D90" s="285">
        <v>0</v>
      </c>
      <c r="E90" s="284">
        <v>0</v>
      </c>
      <c r="F90" s="284">
        <v>0</v>
      </c>
      <c r="G90" s="285">
        <v>0</v>
      </c>
      <c r="H90" s="284">
        <v>0</v>
      </c>
      <c r="I90" s="151"/>
    </row>
    <row r="91" spans="1:9" ht="13.5">
      <c r="A91" s="41" t="s">
        <v>984</v>
      </c>
      <c r="B91" s="284">
        <v>363240193</v>
      </c>
      <c r="C91" s="284">
        <v>22095724</v>
      </c>
      <c r="D91" s="285">
        <f>B91/C91</f>
        <v>16.43938858939404</v>
      </c>
      <c r="E91" s="284">
        <v>949168</v>
      </c>
      <c r="F91" s="284">
        <v>36642</v>
      </c>
      <c r="G91" s="285">
        <f t="shared" si="3"/>
        <v>25.903826210359696</v>
      </c>
      <c r="H91" s="284">
        <f>'18岐阜市売却'!G5</f>
        <v>363240193</v>
      </c>
      <c r="I91" s="151"/>
    </row>
    <row r="92" spans="1:9" s="155" customFormat="1" ht="13.5">
      <c r="A92" s="41" t="s">
        <v>985</v>
      </c>
      <c r="B92" s="284">
        <v>0</v>
      </c>
      <c r="C92" s="284">
        <v>0</v>
      </c>
      <c r="D92" s="285">
        <v>0</v>
      </c>
      <c r="E92" s="284">
        <v>0</v>
      </c>
      <c r="F92" s="284">
        <v>0</v>
      </c>
      <c r="G92" s="285">
        <v>0</v>
      </c>
      <c r="H92" s="284">
        <v>0</v>
      </c>
      <c r="I92" s="272"/>
    </row>
    <row r="93" spans="1:9" ht="13.5">
      <c r="A93" s="41" t="s">
        <v>224</v>
      </c>
      <c r="B93" s="288">
        <v>516206596</v>
      </c>
      <c r="C93" s="288">
        <v>29173998</v>
      </c>
      <c r="D93" s="285">
        <f>B93/C93</f>
        <v>17.694064282859003</v>
      </c>
      <c r="E93" s="284">
        <v>28118393</v>
      </c>
      <c r="F93" s="284">
        <v>3566955</v>
      </c>
      <c r="G93" s="285">
        <f t="shared" si="3"/>
        <v>7.883024316258545</v>
      </c>
      <c r="H93" s="284">
        <f>'20岡崎市売却'!G5</f>
        <v>516206596</v>
      </c>
      <c r="I93" s="151"/>
    </row>
    <row r="94" spans="1:9" ht="13.5">
      <c r="A94" s="304" t="s">
        <v>857</v>
      </c>
      <c r="B94" s="300">
        <v>438154509</v>
      </c>
      <c r="C94" s="300">
        <v>22968301</v>
      </c>
      <c r="D94" s="285">
        <f>B94/C94</f>
        <v>19.076487590440408</v>
      </c>
      <c r="E94" s="301">
        <v>42414952</v>
      </c>
      <c r="F94" s="301">
        <v>2298024</v>
      </c>
      <c r="G94" s="285">
        <f t="shared" si="3"/>
        <v>18.457140569463157</v>
      </c>
      <c r="H94" s="301">
        <f>'21豊田市売却'!G5</f>
        <v>438154509</v>
      </c>
      <c r="I94" s="182"/>
    </row>
    <row r="95" spans="1:9" ht="13.5">
      <c r="A95" s="41" t="s">
        <v>986</v>
      </c>
      <c r="B95" s="284">
        <v>0</v>
      </c>
      <c r="C95" s="284">
        <v>0</v>
      </c>
      <c r="D95" s="285">
        <v>0</v>
      </c>
      <c r="E95" s="284">
        <v>0</v>
      </c>
      <c r="F95" s="284">
        <v>0</v>
      </c>
      <c r="G95" s="285">
        <v>0</v>
      </c>
      <c r="H95" s="284">
        <v>0</v>
      </c>
      <c r="I95" s="151"/>
    </row>
    <row r="96" spans="1:9" s="4" customFormat="1" ht="13.5">
      <c r="A96" s="304" t="s">
        <v>429</v>
      </c>
      <c r="B96" s="286">
        <v>0</v>
      </c>
      <c r="C96" s="286">
        <v>0</v>
      </c>
      <c r="D96" s="285">
        <v>0</v>
      </c>
      <c r="E96" s="286">
        <v>408864</v>
      </c>
      <c r="F96" s="286">
        <v>16401</v>
      </c>
      <c r="G96" s="285">
        <f t="shared" si="3"/>
        <v>24.929211633436985</v>
      </c>
      <c r="H96" s="286">
        <f>'23豊中市売却'!G8</f>
        <v>0</v>
      </c>
      <c r="I96" s="182"/>
    </row>
    <row r="97" spans="1:9" ht="13.5">
      <c r="A97" s="41" t="s">
        <v>878</v>
      </c>
      <c r="B97" s="284">
        <v>76323047</v>
      </c>
      <c r="C97" s="284">
        <v>5710785</v>
      </c>
      <c r="D97" s="285">
        <f>B97/C97</f>
        <v>13.36472078707218</v>
      </c>
      <c r="E97" s="284">
        <v>19343493</v>
      </c>
      <c r="F97" s="284">
        <v>1952651</v>
      </c>
      <c r="G97" s="285">
        <f t="shared" si="3"/>
        <v>9.906272549472487</v>
      </c>
      <c r="H97" s="284">
        <f>'24高槻市売却'!G5</f>
        <v>76323047</v>
      </c>
      <c r="I97" s="302" t="s">
        <v>987</v>
      </c>
    </row>
    <row r="98" spans="1:9" s="246" customFormat="1" ht="13.5">
      <c r="A98" s="323" t="s">
        <v>988</v>
      </c>
      <c r="B98" s="319"/>
      <c r="C98" s="319"/>
      <c r="D98" s="320">
        <v>0</v>
      </c>
      <c r="E98" s="319">
        <f>'25枚方市売却'!G4</f>
        <v>139909</v>
      </c>
      <c r="F98" s="319">
        <f>'25枚方市売却'!H4</f>
        <v>6121</v>
      </c>
      <c r="G98" s="320">
        <f>E98/F98</f>
        <v>22.857212873713447</v>
      </c>
      <c r="H98" s="319">
        <v>0</v>
      </c>
      <c r="I98" s="321"/>
    </row>
    <row r="99" spans="1:9" ht="13.5">
      <c r="A99" s="41" t="s">
        <v>879</v>
      </c>
      <c r="B99" s="284">
        <v>0</v>
      </c>
      <c r="C99" s="284">
        <v>0</v>
      </c>
      <c r="D99" s="285">
        <v>0</v>
      </c>
      <c r="E99" s="303">
        <v>285435</v>
      </c>
      <c r="F99" s="303">
        <v>6066</v>
      </c>
      <c r="G99" s="285">
        <f t="shared" si="3"/>
        <v>47.054896142433236</v>
      </c>
      <c r="H99" s="303">
        <f>'26東大阪市売却'!G7</f>
        <v>0</v>
      </c>
      <c r="I99" s="151"/>
    </row>
    <row r="100" spans="1:9" ht="13.5">
      <c r="A100" s="41" t="s">
        <v>989</v>
      </c>
      <c r="B100" s="284">
        <v>0</v>
      </c>
      <c r="C100" s="284">
        <v>0</v>
      </c>
      <c r="D100" s="285">
        <v>0</v>
      </c>
      <c r="E100" s="284">
        <v>0</v>
      </c>
      <c r="F100" s="284">
        <v>0</v>
      </c>
      <c r="G100" s="285">
        <v>0</v>
      </c>
      <c r="H100" s="284">
        <v>0</v>
      </c>
      <c r="I100" s="151"/>
    </row>
    <row r="101" spans="1:9" ht="13.5">
      <c r="A101" s="41" t="s">
        <v>880</v>
      </c>
      <c r="B101" s="284">
        <v>581665472</v>
      </c>
      <c r="C101" s="284">
        <v>32956391</v>
      </c>
      <c r="D101" s="285">
        <f>B101/C101</f>
        <v>17.64955003719916</v>
      </c>
      <c r="E101" s="284">
        <v>355113</v>
      </c>
      <c r="F101" s="284">
        <v>7768</v>
      </c>
      <c r="G101" s="285">
        <f t="shared" si="3"/>
        <v>45.714855818743565</v>
      </c>
      <c r="H101" s="284">
        <f>'28尼崎市売却'!G6</f>
        <v>581665472</v>
      </c>
      <c r="I101" s="81" t="s">
        <v>990</v>
      </c>
    </row>
    <row r="102" spans="1:9" s="246" customFormat="1" ht="13.5">
      <c r="A102" s="323" t="s">
        <v>991</v>
      </c>
      <c r="B102" s="333" t="s">
        <v>1044</v>
      </c>
      <c r="C102" s="334"/>
      <c r="D102" s="334"/>
      <c r="E102" s="334"/>
      <c r="F102" s="334"/>
      <c r="G102" s="334"/>
      <c r="H102" s="335"/>
      <c r="I102" s="321"/>
    </row>
    <row r="103" spans="1:9" s="4" customFormat="1" ht="13.5">
      <c r="A103" s="304" t="s">
        <v>992</v>
      </c>
      <c r="B103" s="286">
        <v>0</v>
      </c>
      <c r="C103" s="286">
        <v>0</v>
      </c>
      <c r="D103" s="287">
        <v>0</v>
      </c>
      <c r="E103" s="286">
        <v>0</v>
      </c>
      <c r="F103" s="286">
        <v>0</v>
      </c>
      <c r="G103" s="287">
        <v>0</v>
      </c>
      <c r="H103" s="286">
        <v>0</v>
      </c>
      <c r="I103" s="182"/>
    </row>
    <row r="104" spans="1:9" ht="13.5">
      <c r="A104" s="41" t="s">
        <v>993</v>
      </c>
      <c r="B104" s="284">
        <v>0</v>
      </c>
      <c r="C104" s="284">
        <v>0</v>
      </c>
      <c r="D104" s="285">
        <v>0</v>
      </c>
      <c r="E104" s="284">
        <v>0</v>
      </c>
      <c r="F104" s="284">
        <v>0</v>
      </c>
      <c r="G104" s="285">
        <v>0</v>
      </c>
      <c r="H104" s="284">
        <v>0</v>
      </c>
      <c r="I104" s="151"/>
    </row>
    <row r="105" spans="1:9" ht="13.5">
      <c r="A105" s="41" t="s">
        <v>994</v>
      </c>
      <c r="B105" s="284">
        <v>0</v>
      </c>
      <c r="C105" s="284">
        <v>0</v>
      </c>
      <c r="D105" s="285">
        <v>0</v>
      </c>
      <c r="E105" s="284">
        <v>0</v>
      </c>
      <c r="F105" s="284">
        <v>0</v>
      </c>
      <c r="G105" s="285">
        <v>0</v>
      </c>
      <c r="H105" s="284">
        <v>0</v>
      </c>
      <c r="I105" s="151"/>
    </row>
    <row r="106" spans="1:9" ht="13.5">
      <c r="A106" s="41" t="s">
        <v>995</v>
      </c>
      <c r="B106" s="284">
        <v>0</v>
      </c>
      <c r="C106" s="284">
        <v>0</v>
      </c>
      <c r="D106" s="285">
        <v>0</v>
      </c>
      <c r="E106" s="284">
        <v>0</v>
      </c>
      <c r="F106" s="284">
        <v>0</v>
      </c>
      <c r="G106" s="285">
        <v>0</v>
      </c>
      <c r="H106" s="284">
        <v>0</v>
      </c>
      <c r="I106" s="151"/>
    </row>
    <row r="107" spans="1:9" ht="13.5">
      <c r="A107" s="41" t="s">
        <v>996</v>
      </c>
      <c r="B107" s="284">
        <v>0</v>
      </c>
      <c r="C107" s="284">
        <v>0</v>
      </c>
      <c r="D107" s="285">
        <v>0</v>
      </c>
      <c r="E107" s="284">
        <v>0</v>
      </c>
      <c r="F107" s="284">
        <v>0</v>
      </c>
      <c r="G107" s="285">
        <v>0</v>
      </c>
      <c r="H107" s="284">
        <v>0</v>
      </c>
      <c r="I107" s="151"/>
    </row>
    <row r="108" spans="1:9" ht="13.5">
      <c r="A108" s="41" t="s">
        <v>997</v>
      </c>
      <c r="B108" s="284">
        <v>11231191</v>
      </c>
      <c r="C108" s="284">
        <v>1252418</v>
      </c>
      <c r="D108" s="285">
        <f>B108/C108</f>
        <v>8.967605863218191</v>
      </c>
      <c r="E108" s="286">
        <v>20347776</v>
      </c>
      <c r="F108" s="286">
        <v>1542605</v>
      </c>
      <c r="G108" s="285">
        <f t="shared" si="3"/>
        <v>13.190529007749877</v>
      </c>
      <c r="H108" s="286">
        <f>'35高松市売却'!G24</f>
        <v>11231191</v>
      </c>
      <c r="I108" s="151"/>
    </row>
    <row r="109" spans="1:9" ht="27">
      <c r="A109" s="41" t="s">
        <v>998</v>
      </c>
      <c r="B109" s="284">
        <v>0</v>
      </c>
      <c r="C109" s="284">
        <v>0</v>
      </c>
      <c r="D109" s="285">
        <v>0</v>
      </c>
      <c r="E109" s="284">
        <v>11766000</v>
      </c>
      <c r="F109" s="284">
        <v>1470750</v>
      </c>
      <c r="G109" s="285">
        <f t="shared" si="3"/>
        <v>8</v>
      </c>
      <c r="H109" s="284">
        <f>'36松山市売却'!G5</f>
        <v>0</v>
      </c>
      <c r="I109" s="81" t="s">
        <v>999</v>
      </c>
    </row>
    <row r="110" spans="1:9" ht="13.5">
      <c r="A110" s="41" t="s">
        <v>882</v>
      </c>
      <c r="B110" s="284">
        <v>0</v>
      </c>
      <c r="C110" s="284">
        <v>0</v>
      </c>
      <c r="D110" s="285">
        <v>0</v>
      </c>
      <c r="E110" s="284">
        <v>636342066</v>
      </c>
      <c r="F110" s="284">
        <v>32120452</v>
      </c>
      <c r="G110" s="285">
        <f t="shared" si="3"/>
        <v>19.811118037815906</v>
      </c>
      <c r="H110" s="284">
        <f>'37高知市売却'!G7</f>
        <v>636183378</v>
      </c>
      <c r="I110" s="151"/>
    </row>
    <row r="111" spans="1:9" ht="13.5">
      <c r="A111" s="41" t="s">
        <v>735</v>
      </c>
      <c r="B111" s="284">
        <v>0</v>
      </c>
      <c r="C111" s="284">
        <v>0</v>
      </c>
      <c r="D111" s="285">
        <v>0</v>
      </c>
      <c r="E111" s="284">
        <v>22875520</v>
      </c>
      <c r="F111" s="284">
        <v>2717117</v>
      </c>
      <c r="G111" s="285">
        <f t="shared" si="3"/>
        <v>8.419041211696074</v>
      </c>
      <c r="H111" s="284">
        <f>'38久留米市売却'!G5</f>
        <v>0</v>
      </c>
      <c r="I111" s="151"/>
    </row>
    <row r="112" spans="1:9" ht="13.5">
      <c r="A112" s="41" t="s">
        <v>1000</v>
      </c>
      <c r="B112" s="284">
        <v>0</v>
      </c>
      <c r="C112" s="284">
        <v>0</v>
      </c>
      <c r="D112" s="285">
        <v>0</v>
      </c>
      <c r="E112" s="284">
        <v>105469001</v>
      </c>
      <c r="F112" s="284">
        <v>8258158</v>
      </c>
      <c r="G112" s="285">
        <f t="shared" si="3"/>
        <v>12.771492262560246</v>
      </c>
      <c r="H112" s="284">
        <f>'39長崎市売却'!G21</f>
        <v>0</v>
      </c>
      <c r="I112" s="151"/>
    </row>
    <row r="113" spans="1:9" s="251" customFormat="1" ht="13.5">
      <c r="A113" s="304" t="s">
        <v>1001</v>
      </c>
      <c r="B113" s="286">
        <v>0</v>
      </c>
      <c r="C113" s="286">
        <v>0</v>
      </c>
      <c r="D113" s="285">
        <v>0</v>
      </c>
      <c r="E113" s="295">
        <v>227550542</v>
      </c>
      <c r="F113" s="295">
        <v>25622287</v>
      </c>
      <c r="G113" s="285">
        <f t="shared" si="3"/>
        <v>8.880961406762792</v>
      </c>
      <c r="H113" s="295">
        <f>'40大分市売却'!G9</f>
        <v>0</v>
      </c>
      <c r="I113" s="182"/>
    </row>
    <row r="114" spans="1:9" ht="13.5">
      <c r="A114" s="41" t="s">
        <v>1002</v>
      </c>
      <c r="B114" s="284">
        <v>0</v>
      </c>
      <c r="C114" s="284">
        <v>0</v>
      </c>
      <c r="D114" s="285">
        <v>0</v>
      </c>
      <c r="E114" s="284">
        <v>0</v>
      </c>
      <c r="F114" s="284">
        <v>0</v>
      </c>
      <c r="G114" s="285">
        <v>0</v>
      </c>
      <c r="H114" s="284">
        <v>0</v>
      </c>
      <c r="I114" s="151"/>
    </row>
    <row r="115" spans="1:9" ht="13.5">
      <c r="A115" s="41" t="s">
        <v>1003</v>
      </c>
      <c r="B115" s="284">
        <v>0</v>
      </c>
      <c r="C115" s="284">
        <v>0</v>
      </c>
      <c r="D115" s="285">
        <v>0</v>
      </c>
      <c r="E115" s="284">
        <v>477745109</v>
      </c>
      <c r="F115" s="284">
        <v>40446393</v>
      </c>
      <c r="G115" s="285">
        <f t="shared" si="3"/>
        <v>11.811809992549891</v>
      </c>
      <c r="H115" s="284">
        <f>'42鹿児島市売却'!G60</f>
        <v>0</v>
      </c>
      <c r="I115" s="151"/>
    </row>
    <row r="116" spans="1:9" ht="13.5">
      <c r="A116" s="269" t="s">
        <v>1004</v>
      </c>
      <c r="B116" s="284">
        <v>0</v>
      </c>
      <c r="C116" s="284">
        <v>0</v>
      </c>
      <c r="D116" s="285">
        <v>0</v>
      </c>
      <c r="E116" s="284">
        <v>0</v>
      </c>
      <c r="F116" s="284">
        <v>0</v>
      </c>
      <c r="G116" s="285">
        <v>0</v>
      </c>
      <c r="H116" s="284">
        <v>0</v>
      </c>
      <c r="I116" s="151"/>
    </row>
    <row r="117" spans="1:9" s="267" customFormat="1" ht="13.5">
      <c r="A117" s="331" t="s">
        <v>0</v>
      </c>
      <c r="B117" s="319">
        <f>SUM(B74:B116)</f>
        <v>4340688552</v>
      </c>
      <c r="C117" s="319">
        <f>SUM(C74:C116)</f>
        <v>360760726</v>
      </c>
      <c r="D117" s="322">
        <f>B117/C117</f>
        <v>12.03204295580667</v>
      </c>
      <c r="E117" s="319">
        <f>SUM(E74:E116)</f>
        <v>1720450653</v>
      </c>
      <c r="F117" s="319">
        <f>SUM(F74:F116)</f>
        <v>130659300</v>
      </c>
      <c r="G117" s="322">
        <f>E117/F117</f>
        <v>13.167456530074782</v>
      </c>
      <c r="H117" s="319">
        <f>SUM(H74:H116)</f>
        <v>3557871930</v>
      </c>
      <c r="I117" s="321"/>
    </row>
  </sheetData>
  <sheetProtection/>
  <mergeCells count="2">
    <mergeCell ref="B1:F1"/>
    <mergeCell ref="B102:H102"/>
  </mergeCells>
  <printOptions/>
  <pageMargins left="0.5118110236220472" right="0.2362204724409449" top="0.5905511811023623" bottom="0.5511811023622047" header="0.5118110236220472" footer="0.5118110236220472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tabSelected="1" zoomScalePageLayoutView="0" workbookViewId="0" topLeftCell="A1">
      <selection activeCell="E117" sqref="E117"/>
    </sheetView>
  </sheetViews>
  <sheetFormatPr defaultColWidth="9.00390625" defaultRowHeight="13.5"/>
  <cols>
    <col min="2" max="2" width="20.00390625" style="0" customWidth="1"/>
    <col min="5" max="5" width="13.00390625" style="0" bestFit="1" customWidth="1"/>
    <col min="7" max="7" width="12.875" style="0" bestFit="1" customWidth="1"/>
    <col min="8" max="8" width="11.375" style="0" bestFit="1" customWidth="1"/>
  </cols>
  <sheetData>
    <row r="1" spans="1:2" ht="13.5">
      <c r="A1" t="s">
        <v>23</v>
      </c>
      <c r="B1" s="18" t="s">
        <v>705</v>
      </c>
    </row>
    <row r="2" spans="1:9" ht="54">
      <c r="A2" s="13" t="s">
        <v>1006</v>
      </c>
      <c r="B2" s="6" t="s">
        <v>16</v>
      </c>
      <c r="C2" s="6" t="s">
        <v>15</v>
      </c>
      <c r="D2" s="6" t="s">
        <v>14</v>
      </c>
      <c r="E2" s="6" t="s">
        <v>13</v>
      </c>
      <c r="F2" s="6" t="s">
        <v>12</v>
      </c>
      <c r="G2" s="12" t="s">
        <v>11</v>
      </c>
      <c r="H2" s="12" t="s">
        <v>10</v>
      </c>
      <c r="I2" s="11" t="s">
        <v>9</v>
      </c>
    </row>
    <row r="3" spans="1:9" ht="13.5">
      <c r="A3">
        <v>1</v>
      </c>
      <c r="B3" s="210" t="s">
        <v>706</v>
      </c>
      <c r="C3" s="210" t="s">
        <v>63</v>
      </c>
      <c r="D3" s="210" t="s">
        <v>85</v>
      </c>
      <c r="E3" s="211">
        <v>1</v>
      </c>
      <c r="F3" s="210" t="s">
        <v>50</v>
      </c>
      <c r="G3" s="212">
        <v>6251854541</v>
      </c>
      <c r="H3" s="212">
        <v>722365252</v>
      </c>
      <c r="I3" s="211">
        <f>G3/H3</f>
        <v>8.65469999240772</v>
      </c>
    </row>
    <row r="4" spans="1:9" ht="13.5">
      <c r="A4">
        <v>2</v>
      </c>
      <c r="B4" s="213" t="s">
        <v>707</v>
      </c>
      <c r="C4" s="210" t="s">
        <v>63</v>
      </c>
      <c r="D4" s="210" t="s">
        <v>85</v>
      </c>
      <c r="E4" s="211">
        <v>1</v>
      </c>
      <c r="F4" s="210" t="s">
        <v>50</v>
      </c>
      <c r="G4" s="212">
        <v>56144008</v>
      </c>
      <c r="H4" s="212">
        <v>5842249</v>
      </c>
      <c r="I4" s="211">
        <f>G4/H4</f>
        <v>9.609999162993565</v>
      </c>
    </row>
    <row r="5" spans="2:9" ht="13.5">
      <c r="B5" s="2" t="s">
        <v>0</v>
      </c>
      <c r="G5">
        <f>SUM(G3:G4)</f>
        <v>6307998549</v>
      </c>
      <c r="H5">
        <f>SUM(H3:H4)</f>
        <v>728207501</v>
      </c>
      <c r="I5" s="19">
        <f>G5/H5</f>
        <v>8.662364148045215</v>
      </c>
    </row>
    <row r="6" spans="6:7" ht="54">
      <c r="F6" s="252" t="s">
        <v>1008</v>
      </c>
      <c r="G6">
        <v>0</v>
      </c>
    </row>
  </sheetData>
  <sheetProtection/>
  <printOptions/>
  <pageMargins left="0.787" right="0.787" top="0.63" bottom="0.61" header="0.512" footer="0.512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zoomScalePageLayoutView="0" workbookViewId="0" topLeftCell="A1">
      <selection activeCell="E117" sqref="E117"/>
    </sheetView>
  </sheetViews>
  <sheetFormatPr defaultColWidth="9.00390625" defaultRowHeight="13.5"/>
  <cols>
    <col min="2" max="2" width="20.00390625" style="0" customWidth="1"/>
    <col min="5" max="5" width="13.00390625" style="0" bestFit="1" customWidth="1"/>
  </cols>
  <sheetData>
    <row r="1" spans="1:2" ht="13.5">
      <c r="A1" t="s">
        <v>23</v>
      </c>
      <c r="B1" s="18" t="s">
        <v>890</v>
      </c>
    </row>
    <row r="2" ht="13.5">
      <c r="B2" s="14"/>
    </row>
    <row r="3" ht="13.5">
      <c r="B3" s="14"/>
    </row>
    <row r="5" spans="1:9" ht="54">
      <c r="A5" s="13" t="s">
        <v>1006</v>
      </c>
      <c r="B5" s="6" t="s">
        <v>16</v>
      </c>
      <c r="C5" s="6" t="s">
        <v>15</v>
      </c>
      <c r="D5" s="6" t="s">
        <v>14</v>
      </c>
      <c r="E5" s="6" t="s">
        <v>13</v>
      </c>
      <c r="F5" s="6" t="s">
        <v>12</v>
      </c>
      <c r="G5" s="12" t="s">
        <v>11</v>
      </c>
      <c r="H5" s="12" t="s">
        <v>10</v>
      </c>
      <c r="I5" s="11" t="s">
        <v>9</v>
      </c>
    </row>
    <row r="6" spans="1:9" ht="13.5">
      <c r="A6">
        <v>1</v>
      </c>
      <c r="B6" s="242" t="s">
        <v>891</v>
      </c>
      <c r="C6" s="6" t="s">
        <v>892</v>
      </c>
      <c r="D6" s="6" t="s">
        <v>2</v>
      </c>
      <c r="E6" s="6">
        <v>1</v>
      </c>
      <c r="F6" s="6" t="s">
        <v>50</v>
      </c>
      <c r="G6" s="243">
        <v>1371.4285714285713</v>
      </c>
      <c r="H6" s="243">
        <v>57.14285714285714</v>
      </c>
      <c r="I6" s="6">
        <f aca="true" t="shared" si="0" ref="I6:I20">G6/H6</f>
        <v>24</v>
      </c>
    </row>
    <row r="7" spans="1:9" ht="13.5">
      <c r="A7">
        <v>2</v>
      </c>
      <c r="B7" s="242" t="s">
        <v>893</v>
      </c>
      <c r="C7" s="6" t="s">
        <v>892</v>
      </c>
      <c r="D7" s="6" t="s">
        <v>2</v>
      </c>
      <c r="E7" s="6">
        <v>1</v>
      </c>
      <c r="F7" s="6" t="s">
        <v>50</v>
      </c>
      <c r="G7" s="243">
        <v>3840</v>
      </c>
      <c r="H7" s="243">
        <v>160</v>
      </c>
      <c r="I7" s="6">
        <f t="shared" si="0"/>
        <v>24</v>
      </c>
    </row>
    <row r="8" spans="1:9" ht="13.5">
      <c r="A8">
        <v>3</v>
      </c>
      <c r="B8" s="242" t="s">
        <v>894</v>
      </c>
      <c r="C8" s="6" t="s">
        <v>892</v>
      </c>
      <c r="D8" s="6" t="s">
        <v>2</v>
      </c>
      <c r="E8" s="6">
        <v>1</v>
      </c>
      <c r="F8" s="6" t="s">
        <v>50</v>
      </c>
      <c r="G8" s="243">
        <v>822.8571428571428</v>
      </c>
      <c r="H8" s="243">
        <v>34.285714285714285</v>
      </c>
      <c r="I8" s="6">
        <f t="shared" si="0"/>
        <v>24</v>
      </c>
    </row>
    <row r="9" spans="1:9" ht="13.5">
      <c r="A9">
        <v>4</v>
      </c>
      <c r="B9" s="242" t="s">
        <v>895</v>
      </c>
      <c r="C9" s="6" t="s">
        <v>892</v>
      </c>
      <c r="D9" s="6" t="s">
        <v>2</v>
      </c>
      <c r="E9" s="6">
        <v>1</v>
      </c>
      <c r="F9" s="6" t="s">
        <v>50</v>
      </c>
      <c r="G9" s="243">
        <v>411.4285714285714</v>
      </c>
      <c r="H9" s="243">
        <v>17.142857142857142</v>
      </c>
      <c r="I9" s="6">
        <f t="shared" si="0"/>
        <v>24</v>
      </c>
    </row>
    <row r="10" spans="1:9" ht="13.5">
      <c r="A10">
        <v>5</v>
      </c>
      <c r="B10" s="242" t="s">
        <v>896</v>
      </c>
      <c r="C10" s="6" t="s">
        <v>892</v>
      </c>
      <c r="D10" s="6" t="s">
        <v>2</v>
      </c>
      <c r="E10" s="6">
        <v>1</v>
      </c>
      <c r="F10" s="6" t="s">
        <v>50</v>
      </c>
      <c r="G10" s="243">
        <v>548.5714285714286</v>
      </c>
      <c r="H10" s="243">
        <v>22.857142857142858</v>
      </c>
      <c r="I10" s="6">
        <f t="shared" si="0"/>
        <v>24</v>
      </c>
    </row>
    <row r="11" spans="1:9" ht="13.5">
      <c r="A11" s="4">
        <v>6</v>
      </c>
      <c r="B11" s="242" t="s">
        <v>897</v>
      </c>
      <c r="C11" s="6" t="s">
        <v>892</v>
      </c>
      <c r="D11" s="6" t="s">
        <v>2</v>
      </c>
      <c r="E11" s="6">
        <v>1</v>
      </c>
      <c r="F11" s="6" t="s">
        <v>50</v>
      </c>
      <c r="G11" s="243">
        <v>137.14285714285714</v>
      </c>
      <c r="H11" s="243">
        <v>5.714285714285714</v>
      </c>
      <c r="I11" s="6">
        <f t="shared" si="0"/>
        <v>24</v>
      </c>
    </row>
    <row r="12" spans="1:9" ht="13.5">
      <c r="A12" s="4">
        <v>7</v>
      </c>
      <c r="B12" s="242" t="s">
        <v>898</v>
      </c>
      <c r="C12" s="6" t="s">
        <v>892</v>
      </c>
      <c r="D12" s="6" t="s">
        <v>2</v>
      </c>
      <c r="E12" s="6">
        <v>1</v>
      </c>
      <c r="F12" s="6" t="s">
        <v>50</v>
      </c>
      <c r="G12" s="243">
        <v>1097.142857142857</v>
      </c>
      <c r="H12" s="243">
        <v>45.714285714285715</v>
      </c>
      <c r="I12" s="6">
        <f t="shared" si="0"/>
        <v>24</v>
      </c>
    </row>
    <row r="13" spans="1:9" ht="13.5">
      <c r="A13">
        <v>8</v>
      </c>
      <c r="B13" s="242" t="s">
        <v>899</v>
      </c>
      <c r="C13" s="6" t="s">
        <v>892</v>
      </c>
      <c r="D13" s="6" t="s">
        <v>2</v>
      </c>
      <c r="E13" s="6">
        <v>1</v>
      </c>
      <c r="F13" s="6" t="s">
        <v>50</v>
      </c>
      <c r="G13" s="243">
        <v>137.14285714285714</v>
      </c>
      <c r="H13" s="243">
        <v>5.714285714285714</v>
      </c>
      <c r="I13" s="6">
        <f t="shared" si="0"/>
        <v>24</v>
      </c>
    </row>
    <row r="14" spans="1:9" ht="13.5">
      <c r="A14">
        <v>9</v>
      </c>
      <c r="B14" s="242" t="s">
        <v>900</v>
      </c>
      <c r="C14" s="6" t="s">
        <v>892</v>
      </c>
      <c r="D14" s="6" t="s">
        <v>2</v>
      </c>
      <c r="E14" s="6">
        <v>1</v>
      </c>
      <c r="F14" s="6" t="s">
        <v>50</v>
      </c>
      <c r="G14" s="243">
        <v>15931.428571428572</v>
      </c>
      <c r="H14" s="243">
        <v>663.8095238095239</v>
      </c>
      <c r="I14" s="6">
        <f t="shared" si="0"/>
        <v>24</v>
      </c>
    </row>
    <row r="15" spans="1:9" ht="13.5">
      <c r="A15">
        <v>10</v>
      </c>
      <c r="B15" s="242" t="s">
        <v>901</v>
      </c>
      <c r="C15" s="6" t="s">
        <v>892</v>
      </c>
      <c r="D15" s="6" t="s">
        <v>2</v>
      </c>
      <c r="E15" s="6">
        <v>1</v>
      </c>
      <c r="F15" s="6" t="s">
        <v>50</v>
      </c>
      <c r="G15" s="243">
        <v>3154.2857142857147</v>
      </c>
      <c r="H15" s="243">
        <v>131.42857142857144</v>
      </c>
      <c r="I15" s="6">
        <f t="shared" si="0"/>
        <v>24</v>
      </c>
    </row>
    <row r="16" spans="1:9" ht="13.5">
      <c r="A16">
        <v>11</v>
      </c>
      <c r="B16" s="242" t="s">
        <v>902</v>
      </c>
      <c r="C16" s="6" t="s">
        <v>892</v>
      </c>
      <c r="D16" s="6" t="s">
        <v>2</v>
      </c>
      <c r="E16" s="6">
        <v>1</v>
      </c>
      <c r="F16" s="6" t="s">
        <v>50</v>
      </c>
      <c r="G16" s="243">
        <v>274.2857142857143</v>
      </c>
      <c r="H16" s="243">
        <v>11.428571428571429</v>
      </c>
      <c r="I16" s="6">
        <f t="shared" si="0"/>
        <v>24</v>
      </c>
    </row>
    <row r="17" spans="1:9" ht="13.5">
      <c r="A17">
        <v>12</v>
      </c>
      <c r="B17" s="242" t="s">
        <v>903</v>
      </c>
      <c r="C17" s="6" t="s">
        <v>892</v>
      </c>
      <c r="D17" s="6" t="s">
        <v>2</v>
      </c>
      <c r="E17" s="6">
        <v>1</v>
      </c>
      <c r="F17" s="6" t="s">
        <v>50</v>
      </c>
      <c r="G17" s="243">
        <v>411.4285714285714</v>
      </c>
      <c r="H17" s="243">
        <v>17.142857142857142</v>
      </c>
      <c r="I17" s="6">
        <f t="shared" si="0"/>
        <v>24</v>
      </c>
    </row>
    <row r="18" spans="1:9" ht="13.5">
      <c r="A18">
        <v>13</v>
      </c>
      <c r="B18" s="242" t="s">
        <v>904</v>
      </c>
      <c r="C18" s="6" t="s">
        <v>892</v>
      </c>
      <c r="D18" s="6" t="s">
        <v>2</v>
      </c>
      <c r="E18" s="6">
        <v>1</v>
      </c>
      <c r="F18" s="6" t="s">
        <v>50</v>
      </c>
      <c r="G18" s="243">
        <v>2194.285714285714</v>
      </c>
      <c r="H18" s="243">
        <v>91.42857142857143</v>
      </c>
      <c r="I18" s="6">
        <f t="shared" si="0"/>
        <v>24</v>
      </c>
    </row>
    <row r="19" spans="1:9" ht="13.5">
      <c r="A19" s="4">
        <v>14</v>
      </c>
      <c r="B19" s="242" t="s">
        <v>905</v>
      </c>
      <c r="C19" s="6" t="s">
        <v>892</v>
      </c>
      <c r="D19" s="6" t="s">
        <v>2</v>
      </c>
      <c r="E19" s="6">
        <v>1</v>
      </c>
      <c r="F19" s="6" t="s">
        <v>50</v>
      </c>
      <c r="G19" s="243">
        <v>4937.142857142858</v>
      </c>
      <c r="H19" s="243">
        <v>205.71428571428575</v>
      </c>
      <c r="I19" s="6">
        <f t="shared" si="0"/>
        <v>24</v>
      </c>
    </row>
    <row r="20" spans="2:9" ht="13.5">
      <c r="B20" s="2" t="s">
        <v>0</v>
      </c>
      <c r="G20" s="244">
        <f>SUM(G6:G19)</f>
        <v>35268.57142857143</v>
      </c>
      <c r="H20">
        <f>SUM(H6:H19)</f>
        <v>1469.5238095238094</v>
      </c>
      <c r="I20" s="19">
        <f t="shared" si="0"/>
        <v>24</v>
      </c>
    </row>
    <row r="21" spans="6:7" ht="54">
      <c r="F21" s="252" t="s">
        <v>1008</v>
      </c>
      <c r="G21" s="254">
        <v>0</v>
      </c>
    </row>
  </sheetData>
  <sheetProtection/>
  <printOptions/>
  <pageMargins left="0.787" right="0.787" top="0.63" bottom="0.61" header="0.512" footer="0.512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zoomScalePageLayoutView="0" workbookViewId="0" topLeftCell="A1">
      <selection activeCell="E117" sqref="E117"/>
    </sheetView>
  </sheetViews>
  <sheetFormatPr defaultColWidth="9.00390625" defaultRowHeight="13.5"/>
  <cols>
    <col min="2" max="2" width="36.25390625" style="0" customWidth="1"/>
    <col min="5" max="5" width="13.00390625" style="0" bestFit="1" customWidth="1"/>
    <col min="6" max="6" width="21.50390625" style="0" bestFit="1" customWidth="1"/>
    <col min="7" max="7" width="16.125" style="20" customWidth="1"/>
    <col min="8" max="8" width="17.875" style="20" customWidth="1"/>
  </cols>
  <sheetData>
    <row r="1" spans="1:2" ht="13.5">
      <c r="A1" t="s">
        <v>23</v>
      </c>
      <c r="B1" s="18" t="s">
        <v>796</v>
      </c>
    </row>
    <row r="2" spans="1:9" ht="54">
      <c r="A2" s="21" t="s">
        <v>21</v>
      </c>
      <c r="B2" s="6" t="s">
        <v>16</v>
      </c>
      <c r="C2" s="6" t="s">
        <v>15</v>
      </c>
      <c r="D2" s="6" t="s">
        <v>20</v>
      </c>
      <c r="E2" s="6" t="s">
        <v>19</v>
      </c>
      <c r="F2" s="6" t="s">
        <v>18</v>
      </c>
      <c r="G2" s="12" t="s">
        <v>11</v>
      </c>
      <c r="H2" s="12" t="s">
        <v>10</v>
      </c>
      <c r="I2" s="11" t="s">
        <v>9</v>
      </c>
    </row>
    <row r="3" spans="1:9" ht="27">
      <c r="A3">
        <v>1</v>
      </c>
      <c r="B3" s="9" t="s">
        <v>779</v>
      </c>
      <c r="C3" s="6" t="s">
        <v>780</v>
      </c>
      <c r="D3" s="6" t="s">
        <v>781</v>
      </c>
      <c r="E3" s="6" t="s">
        <v>782</v>
      </c>
      <c r="F3" s="6" t="s">
        <v>783</v>
      </c>
      <c r="G3" s="8">
        <v>1105449329</v>
      </c>
      <c r="H3" s="8">
        <v>76237885</v>
      </c>
      <c r="I3" s="6">
        <v>14.49999995</v>
      </c>
    </row>
    <row r="4" spans="1:10" ht="13.5" customHeight="1">
      <c r="A4">
        <v>2</v>
      </c>
      <c r="B4" s="6" t="s">
        <v>784</v>
      </c>
      <c r="C4" s="6" t="s">
        <v>96</v>
      </c>
      <c r="D4" s="66" t="s">
        <v>111</v>
      </c>
      <c r="E4" s="6">
        <v>3</v>
      </c>
      <c r="F4" s="9" t="s">
        <v>785</v>
      </c>
      <c r="G4" s="8">
        <v>5787160</v>
      </c>
      <c r="H4" s="8">
        <v>194200</v>
      </c>
      <c r="I4" s="6">
        <f>G4/H4</f>
        <v>29.8</v>
      </c>
      <c r="J4" t="s">
        <v>786</v>
      </c>
    </row>
    <row r="5" spans="1:10" ht="13.5" customHeight="1">
      <c r="A5">
        <v>3</v>
      </c>
      <c r="B5" s="6" t="s">
        <v>787</v>
      </c>
      <c r="C5" s="6" t="s">
        <v>96</v>
      </c>
      <c r="D5" s="6" t="s">
        <v>111</v>
      </c>
      <c r="E5" s="19">
        <v>3</v>
      </c>
      <c r="F5" s="219" t="s">
        <v>788</v>
      </c>
      <c r="G5" s="256">
        <v>21481238</v>
      </c>
      <c r="H5" s="256">
        <v>679786</v>
      </c>
      <c r="I5" s="19">
        <f>G5/H5</f>
        <v>31.600000588420475</v>
      </c>
      <c r="J5" t="s">
        <v>789</v>
      </c>
    </row>
    <row r="6" spans="2:9" ht="14.25" thickBot="1">
      <c r="B6" s="2" t="s">
        <v>0</v>
      </c>
      <c r="G6" s="20">
        <f>SUM(G3:G5)</f>
        <v>1132717727</v>
      </c>
      <c r="H6" s="20">
        <f>SUM(H3:H5)</f>
        <v>77111871</v>
      </c>
      <c r="I6" s="3">
        <f>G6/H6</f>
        <v>14.689278217617103</v>
      </c>
    </row>
    <row r="7" spans="2:9" ht="27.75" thickTop="1">
      <c r="B7" s="14"/>
      <c r="F7" s="252" t="s">
        <v>1008</v>
      </c>
      <c r="G7" s="20">
        <f>G6</f>
        <v>1132717727</v>
      </c>
      <c r="H7" s="20">
        <f>H6</f>
        <v>77111871</v>
      </c>
      <c r="I7">
        <f>G7/H7</f>
        <v>14.689278217617103</v>
      </c>
    </row>
    <row r="9" spans="1:9" ht="54">
      <c r="A9" s="13" t="s">
        <v>17</v>
      </c>
      <c r="B9" s="6" t="s">
        <v>16</v>
      </c>
      <c r="C9" s="6" t="s">
        <v>15</v>
      </c>
      <c r="D9" s="6" t="s">
        <v>14</v>
      </c>
      <c r="E9" s="6" t="s">
        <v>13</v>
      </c>
      <c r="F9" s="6" t="s">
        <v>12</v>
      </c>
      <c r="G9" s="12" t="s">
        <v>11</v>
      </c>
      <c r="H9" s="12" t="s">
        <v>10</v>
      </c>
      <c r="I9" s="11" t="s">
        <v>9</v>
      </c>
    </row>
    <row r="10" spans="1:9" ht="13.5">
      <c r="A10">
        <v>1</v>
      </c>
      <c r="B10" s="6" t="s">
        <v>790</v>
      </c>
      <c r="C10" s="6" t="s">
        <v>791</v>
      </c>
      <c r="D10" s="6" t="s">
        <v>6</v>
      </c>
      <c r="E10" s="6">
        <v>1</v>
      </c>
      <c r="F10" s="6" t="s">
        <v>792</v>
      </c>
      <c r="G10" s="8">
        <v>155137</v>
      </c>
      <c r="H10" s="8">
        <v>14804</v>
      </c>
      <c r="I10" s="6">
        <v>10.47939746</v>
      </c>
    </row>
    <row r="11" spans="1:9" ht="13.5">
      <c r="A11">
        <v>2</v>
      </c>
      <c r="B11" s="6" t="s">
        <v>793</v>
      </c>
      <c r="C11" s="6" t="s">
        <v>791</v>
      </c>
      <c r="D11" s="6" t="s">
        <v>6</v>
      </c>
      <c r="E11" s="6">
        <v>1</v>
      </c>
      <c r="F11" s="6" t="s">
        <v>792</v>
      </c>
      <c r="G11" s="8">
        <v>5773524</v>
      </c>
      <c r="H11" s="8">
        <v>151576</v>
      </c>
      <c r="I11" s="6">
        <v>38.08996147</v>
      </c>
    </row>
    <row r="12" spans="1:9" ht="13.5">
      <c r="A12">
        <v>3</v>
      </c>
      <c r="B12" s="6" t="s">
        <v>794</v>
      </c>
      <c r="C12" s="6" t="s">
        <v>791</v>
      </c>
      <c r="D12" s="6" t="s">
        <v>6</v>
      </c>
      <c r="E12" s="6">
        <v>1</v>
      </c>
      <c r="F12" s="6" t="s">
        <v>792</v>
      </c>
      <c r="G12" s="8">
        <v>285648</v>
      </c>
      <c r="H12" s="8">
        <v>11902</v>
      </c>
      <c r="I12" s="6">
        <v>24</v>
      </c>
    </row>
    <row r="13" spans="1:9" ht="13.5">
      <c r="A13">
        <v>4</v>
      </c>
      <c r="B13" s="6" t="s">
        <v>795</v>
      </c>
      <c r="C13" s="6" t="s">
        <v>791</v>
      </c>
      <c r="D13" s="6" t="s">
        <v>6</v>
      </c>
      <c r="E13" s="6">
        <v>1</v>
      </c>
      <c r="F13" s="6" t="s">
        <v>792</v>
      </c>
      <c r="G13" s="8">
        <v>737352</v>
      </c>
      <c r="H13" s="8">
        <v>61446</v>
      </c>
      <c r="I13" s="6">
        <v>12</v>
      </c>
    </row>
    <row r="14" spans="2:9" ht="13.5">
      <c r="B14" s="2" t="s">
        <v>0</v>
      </c>
      <c r="G14" s="20">
        <f>SUM(G10:G13)</f>
        <v>6951661</v>
      </c>
      <c r="H14" s="20">
        <f>SUM(H10:H13)</f>
        <v>239728</v>
      </c>
      <c r="I14" s="19">
        <f>G14/H14</f>
        <v>28.998118701194688</v>
      </c>
    </row>
    <row r="15" spans="6:7" ht="27">
      <c r="F15" s="252" t="s">
        <v>1008</v>
      </c>
      <c r="G15" s="257">
        <v>0</v>
      </c>
    </row>
  </sheetData>
  <sheetProtection/>
  <printOptions/>
  <pageMargins left="0.787" right="0.787" top="0.63" bottom="0.61" header="0.512" footer="0.512"/>
  <pageSetup fitToHeight="1" fitToWidth="1" horizontalDpi="600" verticalDpi="600" orientation="landscape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zoomScalePageLayoutView="0" workbookViewId="0" topLeftCell="A16">
      <selection activeCell="E117" sqref="E117"/>
    </sheetView>
  </sheetViews>
  <sheetFormatPr defaultColWidth="9.00390625" defaultRowHeight="13.5"/>
  <cols>
    <col min="2" max="2" width="20.00390625" style="0" customWidth="1"/>
    <col min="5" max="5" width="13.00390625" style="0" bestFit="1" customWidth="1"/>
    <col min="7" max="7" width="13.625" style="0" bestFit="1" customWidth="1"/>
    <col min="8" max="8" width="12.125" style="0" bestFit="1" customWidth="1"/>
  </cols>
  <sheetData>
    <row r="1" spans="1:2" ht="13.5">
      <c r="A1" t="s">
        <v>23</v>
      </c>
      <c r="B1" s="18" t="s">
        <v>59</v>
      </c>
    </row>
    <row r="2" spans="1:9" ht="54">
      <c r="A2" s="21" t="s">
        <v>1009</v>
      </c>
      <c r="B2" s="6" t="s">
        <v>16</v>
      </c>
      <c r="C2" s="6" t="s">
        <v>15</v>
      </c>
      <c r="D2" s="6" t="s">
        <v>20</v>
      </c>
      <c r="E2" s="6" t="s">
        <v>19</v>
      </c>
      <c r="F2" s="6" t="s">
        <v>18</v>
      </c>
      <c r="G2" s="9" t="s">
        <v>11</v>
      </c>
      <c r="H2" s="12" t="s">
        <v>10</v>
      </c>
      <c r="I2" s="11" t="s">
        <v>9</v>
      </c>
    </row>
    <row r="3" spans="1:9" ht="27">
      <c r="A3">
        <v>1</v>
      </c>
      <c r="B3" s="9" t="s">
        <v>58</v>
      </c>
      <c r="C3" s="9" t="s">
        <v>43</v>
      </c>
      <c r="D3" s="9" t="s">
        <v>57</v>
      </c>
      <c r="E3" s="25">
        <v>1</v>
      </c>
      <c r="F3" s="6" t="s">
        <v>56</v>
      </c>
      <c r="G3" s="8">
        <v>84726153</v>
      </c>
      <c r="H3" s="8">
        <v>2112345</v>
      </c>
      <c r="I3" s="6">
        <f>G3/H3</f>
        <v>40.10999765663279</v>
      </c>
    </row>
    <row r="4" spans="2:9" ht="14.25" thickBot="1">
      <c r="B4" s="2" t="s">
        <v>0</v>
      </c>
      <c r="G4" s="23">
        <f>SUM(G3:G3)</f>
        <v>84726153</v>
      </c>
      <c r="H4" s="23">
        <f>SUM(H3:H3)</f>
        <v>2112345</v>
      </c>
      <c r="I4" s="3">
        <f>G4/H4</f>
        <v>40.10999765663279</v>
      </c>
    </row>
    <row r="5" spans="2:9" ht="54.75" thickTop="1">
      <c r="B5" s="14"/>
      <c r="F5" s="252" t="s">
        <v>1008</v>
      </c>
      <c r="G5" s="23">
        <f>G4</f>
        <v>84726153</v>
      </c>
      <c r="H5" s="23">
        <f>H4</f>
        <v>2112345</v>
      </c>
      <c r="I5" s="23">
        <f>I4</f>
        <v>40.10999765663279</v>
      </c>
    </row>
    <row r="6" ht="13.5">
      <c r="B6" s="14"/>
    </row>
    <row r="8" spans="1:9" ht="54">
      <c r="A8" s="13" t="s">
        <v>1006</v>
      </c>
      <c r="B8" s="6" t="s">
        <v>16</v>
      </c>
      <c r="C8" s="6" t="s">
        <v>15</v>
      </c>
      <c r="D8" s="6" t="s">
        <v>14</v>
      </c>
      <c r="E8" s="6" t="s">
        <v>13</v>
      </c>
      <c r="F8" s="6" t="s">
        <v>12</v>
      </c>
      <c r="G8" s="12" t="s">
        <v>11</v>
      </c>
      <c r="H8" s="12" t="s">
        <v>10</v>
      </c>
      <c r="I8" s="11" t="s">
        <v>9</v>
      </c>
    </row>
    <row r="9" spans="1:9" ht="13.5">
      <c r="A9">
        <v>1</v>
      </c>
      <c r="B9" s="9" t="s">
        <v>55</v>
      </c>
      <c r="C9" s="6" t="s">
        <v>43</v>
      </c>
      <c r="D9" s="9" t="s">
        <v>2</v>
      </c>
      <c r="E9" s="25"/>
      <c r="F9" s="6" t="s">
        <v>50</v>
      </c>
      <c r="G9" s="8">
        <v>142058</v>
      </c>
      <c r="H9" s="8">
        <v>3729</v>
      </c>
      <c r="I9" s="6">
        <f aca="true" t="shared" si="0" ref="I9:I18">G9/H9</f>
        <v>38.09546795387504</v>
      </c>
    </row>
    <row r="10" spans="1:9" ht="13.5">
      <c r="A10">
        <v>2</v>
      </c>
      <c r="B10" s="9" t="s">
        <v>54</v>
      </c>
      <c r="C10" s="6" t="s">
        <v>43</v>
      </c>
      <c r="D10" s="9" t="s">
        <v>2</v>
      </c>
      <c r="E10" s="25"/>
      <c r="F10" s="6" t="s">
        <v>50</v>
      </c>
      <c r="G10" s="8">
        <v>1750800</v>
      </c>
      <c r="H10" s="8">
        <v>43770</v>
      </c>
      <c r="I10" s="6">
        <f t="shared" si="0"/>
        <v>40</v>
      </c>
    </row>
    <row r="11" spans="1:9" ht="13.5">
      <c r="A11">
        <v>3</v>
      </c>
      <c r="B11" s="9" t="s">
        <v>53</v>
      </c>
      <c r="C11" s="6" t="s">
        <v>43</v>
      </c>
      <c r="D11" s="9" t="s">
        <v>2</v>
      </c>
      <c r="E11" s="25"/>
      <c r="F11" s="6" t="s">
        <v>50</v>
      </c>
      <c r="G11" s="8">
        <v>307618</v>
      </c>
      <c r="H11" s="8">
        <v>10386</v>
      </c>
      <c r="I11" s="6">
        <f t="shared" si="0"/>
        <v>29.618524937415753</v>
      </c>
    </row>
    <row r="12" spans="1:9" ht="13.5">
      <c r="A12">
        <v>4</v>
      </c>
      <c r="B12" s="9" t="s">
        <v>52</v>
      </c>
      <c r="C12" s="6" t="s">
        <v>43</v>
      </c>
      <c r="D12" s="9" t="s">
        <v>2</v>
      </c>
      <c r="E12" s="25"/>
      <c r="F12" s="6" t="s">
        <v>50</v>
      </c>
      <c r="G12" s="8">
        <v>11869842</v>
      </c>
      <c r="H12" s="8">
        <v>401784</v>
      </c>
      <c r="I12" s="6">
        <f t="shared" si="0"/>
        <v>29.542843916134043</v>
      </c>
    </row>
    <row r="13" spans="1:9" ht="40.5">
      <c r="A13">
        <v>5</v>
      </c>
      <c r="B13" s="26" t="s">
        <v>51</v>
      </c>
      <c r="C13" s="6" t="s">
        <v>43</v>
      </c>
      <c r="D13" s="9" t="s">
        <v>2</v>
      </c>
      <c r="E13" s="25"/>
      <c r="F13" s="6" t="s">
        <v>50</v>
      </c>
      <c r="G13" s="8">
        <v>2133812</v>
      </c>
      <c r="H13" s="8">
        <v>229112</v>
      </c>
      <c r="I13" s="6">
        <f t="shared" si="0"/>
        <v>9.313401305911519</v>
      </c>
    </row>
    <row r="14" spans="1:9" ht="54">
      <c r="A14" s="4">
        <v>6</v>
      </c>
      <c r="B14" s="26" t="s">
        <v>49</v>
      </c>
      <c r="C14" s="6" t="s">
        <v>43</v>
      </c>
      <c r="D14" s="9" t="s">
        <v>45</v>
      </c>
      <c r="E14" s="25">
        <v>1</v>
      </c>
      <c r="F14" s="9" t="s">
        <v>48</v>
      </c>
      <c r="G14" s="8">
        <v>1498862</v>
      </c>
      <c r="H14" s="8">
        <v>65575</v>
      </c>
      <c r="I14" s="6">
        <f t="shared" si="0"/>
        <v>22.857216927182616</v>
      </c>
    </row>
    <row r="15" spans="1:9" ht="54">
      <c r="A15" s="4">
        <v>7</v>
      </c>
      <c r="B15" s="26" t="s">
        <v>47</v>
      </c>
      <c r="C15" s="6" t="s">
        <v>43</v>
      </c>
      <c r="D15" s="9" t="s">
        <v>45</v>
      </c>
      <c r="E15" s="25">
        <v>1</v>
      </c>
      <c r="F15" s="9" t="s">
        <v>42</v>
      </c>
      <c r="G15" s="8">
        <v>286498</v>
      </c>
      <c r="H15" s="8">
        <v>6267</v>
      </c>
      <c r="I15" s="6">
        <f t="shared" si="0"/>
        <v>45.71533429072922</v>
      </c>
    </row>
    <row r="16" spans="1:9" ht="67.5">
      <c r="A16">
        <v>8</v>
      </c>
      <c r="B16" s="9" t="s">
        <v>46</v>
      </c>
      <c r="C16" s="6" t="s">
        <v>43</v>
      </c>
      <c r="D16" s="9" t="s">
        <v>45</v>
      </c>
      <c r="E16" s="25">
        <v>1</v>
      </c>
      <c r="F16" s="9" t="s">
        <v>42</v>
      </c>
      <c r="G16" s="8">
        <v>53100</v>
      </c>
      <c r="H16" s="8">
        <v>1475</v>
      </c>
      <c r="I16" s="6">
        <f t="shared" si="0"/>
        <v>36</v>
      </c>
    </row>
    <row r="17" spans="1:9" ht="40.5">
      <c r="A17">
        <v>9</v>
      </c>
      <c r="B17" s="9" t="s">
        <v>44</v>
      </c>
      <c r="C17" s="6" t="s">
        <v>43</v>
      </c>
      <c r="D17" s="9" t="s">
        <v>2</v>
      </c>
      <c r="E17" s="25">
        <v>1</v>
      </c>
      <c r="F17" s="9" t="s">
        <v>42</v>
      </c>
      <c r="G17" s="8">
        <v>5846025659</v>
      </c>
      <c r="H17" s="8">
        <v>327174992</v>
      </c>
      <c r="I17" s="6">
        <f t="shared" si="0"/>
        <v>17.86819225779946</v>
      </c>
    </row>
    <row r="18" spans="2:9" ht="13.5">
      <c r="B18" s="2" t="s">
        <v>0</v>
      </c>
      <c r="G18" s="23">
        <f>SUM(G9:G17)</f>
        <v>5864068249</v>
      </c>
      <c r="H18" s="23">
        <f>SUM(H9:H17)</f>
        <v>327937090</v>
      </c>
      <c r="I18" s="19">
        <f t="shared" si="0"/>
        <v>17.88168654237921</v>
      </c>
    </row>
    <row r="19" spans="6:7" ht="54">
      <c r="F19" s="252" t="s">
        <v>1008</v>
      </c>
      <c r="G19" s="257">
        <v>0</v>
      </c>
    </row>
  </sheetData>
  <sheetProtection/>
  <printOptions/>
  <pageMargins left="0.787" right="0.787" top="0.63" bottom="0.61" header="0.512" footer="0.512"/>
  <pageSetup fitToHeight="1" fitToWidth="1" horizontalDpi="600" verticalDpi="600" orientation="landscape" paperSize="9" scale="7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abSelected="1" zoomScalePageLayoutView="0" workbookViewId="0" topLeftCell="A1">
      <selection activeCell="E117" sqref="E117"/>
    </sheetView>
  </sheetViews>
  <sheetFormatPr defaultColWidth="9.00390625" defaultRowHeight="13.5"/>
  <cols>
    <col min="2" max="2" width="20.00390625" style="0" customWidth="1"/>
    <col min="5" max="5" width="13.00390625" style="0" bestFit="1" customWidth="1"/>
  </cols>
  <sheetData>
    <row r="1" spans="1:2" ht="13.5">
      <c r="A1" t="s">
        <v>23</v>
      </c>
      <c r="B1" s="18" t="s">
        <v>395</v>
      </c>
    </row>
    <row r="2" spans="1:9" ht="54">
      <c r="A2" s="13" t="s">
        <v>1006</v>
      </c>
      <c r="B2" s="6" t="s">
        <v>16</v>
      </c>
      <c r="C2" s="6" t="s">
        <v>15</v>
      </c>
      <c r="D2" s="6" t="s">
        <v>14</v>
      </c>
      <c r="E2" s="6" t="s">
        <v>13</v>
      </c>
      <c r="F2" s="6" t="s">
        <v>12</v>
      </c>
      <c r="G2" s="12" t="s">
        <v>11</v>
      </c>
      <c r="H2" s="12" t="s">
        <v>10</v>
      </c>
      <c r="I2" s="11" t="s">
        <v>9</v>
      </c>
    </row>
    <row r="3" spans="1:9" ht="13.5">
      <c r="A3">
        <v>1</v>
      </c>
      <c r="B3" s="28" t="s">
        <v>396</v>
      </c>
      <c r="C3" s="28" t="s">
        <v>146</v>
      </c>
      <c r="D3" s="28" t="s">
        <v>2</v>
      </c>
      <c r="E3" s="28">
        <v>1</v>
      </c>
      <c r="F3" s="28" t="s">
        <v>327</v>
      </c>
      <c r="G3" s="69">
        <v>97063800</v>
      </c>
      <c r="H3" s="69">
        <v>9706380</v>
      </c>
      <c r="I3" s="144">
        <f>ROUND(G3/H3,0)</f>
        <v>10</v>
      </c>
    </row>
    <row r="4" spans="1:9" ht="13.5">
      <c r="A4">
        <v>2</v>
      </c>
      <c r="B4" s="28" t="s">
        <v>397</v>
      </c>
      <c r="C4" s="28" t="s">
        <v>146</v>
      </c>
      <c r="D4" s="28" t="s">
        <v>2</v>
      </c>
      <c r="E4" s="28">
        <v>1</v>
      </c>
      <c r="F4" s="28" t="s">
        <v>327</v>
      </c>
      <c r="G4" s="69">
        <v>53403000</v>
      </c>
      <c r="H4" s="69">
        <v>5340300</v>
      </c>
      <c r="I4" s="145">
        <f>G4/H4</f>
        <v>10</v>
      </c>
    </row>
    <row r="5" spans="1:9" ht="13.5">
      <c r="A5">
        <v>3</v>
      </c>
      <c r="B5" s="28" t="s">
        <v>398</v>
      </c>
      <c r="C5" s="28" t="s">
        <v>146</v>
      </c>
      <c r="D5" s="28" t="s">
        <v>2</v>
      </c>
      <c r="E5" s="28">
        <v>1</v>
      </c>
      <c r="F5" s="28" t="s">
        <v>327</v>
      </c>
      <c r="G5" s="69">
        <v>36355889</v>
      </c>
      <c r="H5" s="69">
        <v>1069291</v>
      </c>
      <c r="I5" s="145">
        <f>G5/H5</f>
        <v>33.99999532400441</v>
      </c>
    </row>
    <row r="6" spans="1:9" ht="13.5">
      <c r="A6">
        <v>4</v>
      </c>
      <c r="B6" s="28" t="s">
        <v>399</v>
      </c>
      <c r="C6" s="28" t="s">
        <v>63</v>
      </c>
      <c r="D6" s="28" t="s">
        <v>85</v>
      </c>
      <c r="E6" s="28"/>
      <c r="F6" s="28" t="s">
        <v>327</v>
      </c>
      <c r="G6" s="146">
        <v>4380853218</v>
      </c>
      <c r="H6" s="146">
        <v>623163183</v>
      </c>
      <c r="I6" s="145">
        <f>G6/H6</f>
        <v>7.0300257420695536</v>
      </c>
    </row>
    <row r="7" spans="1:9" ht="13.5">
      <c r="A7">
        <v>5</v>
      </c>
      <c r="B7" s="28" t="s">
        <v>400</v>
      </c>
      <c r="C7" s="28" t="s">
        <v>63</v>
      </c>
      <c r="D7" s="28" t="s">
        <v>85</v>
      </c>
      <c r="E7" s="28"/>
      <c r="F7" s="28" t="s">
        <v>327</v>
      </c>
      <c r="G7" s="146">
        <v>85963967</v>
      </c>
      <c r="H7" s="146">
        <v>2405870</v>
      </c>
      <c r="I7" s="145">
        <f>G7/H7</f>
        <v>35.730927689359774</v>
      </c>
    </row>
    <row r="8" spans="1:9" ht="13.5">
      <c r="A8" s="4">
        <v>6</v>
      </c>
      <c r="B8" s="28" t="s">
        <v>401</v>
      </c>
      <c r="C8" s="28" t="s">
        <v>63</v>
      </c>
      <c r="D8" s="28" t="s">
        <v>85</v>
      </c>
      <c r="E8" s="28"/>
      <c r="F8" s="28" t="s">
        <v>327</v>
      </c>
      <c r="G8" s="146">
        <v>29171</v>
      </c>
      <c r="H8" s="146">
        <v>1276</v>
      </c>
      <c r="I8" s="145">
        <f>G8/H8</f>
        <v>22.86128526645768</v>
      </c>
    </row>
    <row r="9" spans="2:9" ht="13.5">
      <c r="B9" s="2" t="s">
        <v>0</v>
      </c>
      <c r="G9" s="68">
        <f>SUM(G3:G8)</f>
        <v>4653669045</v>
      </c>
      <c r="H9" s="68">
        <f>SUM(H3:H8)</f>
        <v>641686300</v>
      </c>
      <c r="I9" s="147">
        <f>G9/H9</f>
        <v>7.252249338968277</v>
      </c>
    </row>
    <row r="10" spans="6:7" ht="54">
      <c r="F10" s="252" t="s">
        <v>1008</v>
      </c>
      <c r="G10" s="258">
        <v>0</v>
      </c>
    </row>
  </sheetData>
  <sheetProtection/>
  <printOptions/>
  <pageMargins left="0.787" right="0.787" top="0.63" bottom="0.61" header="0.512" footer="0.512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tabSelected="1" zoomScalePageLayoutView="0" workbookViewId="0" topLeftCell="A1">
      <selection activeCell="E117" sqref="E117"/>
    </sheetView>
  </sheetViews>
  <sheetFormatPr defaultColWidth="9.00390625" defaultRowHeight="13.5"/>
  <cols>
    <col min="2" max="2" width="20.00390625" style="0" customWidth="1"/>
    <col min="5" max="5" width="13.00390625" style="0" bestFit="1" customWidth="1"/>
    <col min="7" max="7" width="12.875" style="0" bestFit="1" customWidth="1"/>
    <col min="8" max="8" width="11.375" style="0" bestFit="1" customWidth="1"/>
  </cols>
  <sheetData>
    <row r="1" spans="1:2" ht="13.5">
      <c r="A1" t="s">
        <v>23</v>
      </c>
      <c r="B1" s="18" t="s">
        <v>885</v>
      </c>
    </row>
    <row r="2" ht="13.5">
      <c r="B2" s="14"/>
    </row>
    <row r="3" ht="13.5">
      <c r="B3" s="14"/>
    </row>
    <row r="5" spans="1:9" ht="54">
      <c r="A5" s="13" t="s">
        <v>1006</v>
      </c>
      <c r="B5" s="6" t="s">
        <v>16</v>
      </c>
      <c r="C5" s="6" t="s">
        <v>15</v>
      </c>
      <c r="D5" s="6" t="s">
        <v>14</v>
      </c>
      <c r="E5" s="6" t="s">
        <v>13</v>
      </c>
      <c r="F5" s="6" t="s">
        <v>12</v>
      </c>
      <c r="G5" s="12" t="s">
        <v>11</v>
      </c>
      <c r="H5" s="12" t="s">
        <v>10</v>
      </c>
      <c r="I5" s="11" t="s">
        <v>9</v>
      </c>
    </row>
    <row r="6" spans="1:9" ht="13.5">
      <c r="A6">
        <v>1</v>
      </c>
      <c r="B6" s="70" t="s">
        <v>886</v>
      </c>
      <c r="C6" s="70" t="s">
        <v>887</v>
      </c>
      <c r="D6" s="70" t="s">
        <v>2</v>
      </c>
      <c r="E6" s="70">
        <v>1</v>
      </c>
      <c r="F6" s="70" t="s">
        <v>84</v>
      </c>
      <c r="G6" s="8">
        <v>3870003701</v>
      </c>
      <c r="H6" s="8">
        <v>515756745</v>
      </c>
      <c r="I6" s="6">
        <f>G6/H6</f>
        <v>7.503544526596545</v>
      </c>
    </row>
    <row r="7" spans="1:9" ht="13.5">
      <c r="A7">
        <v>2</v>
      </c>
      <c r="B7" s="70" t="s">
        <v>888</v>
      </c>
      <c r="C7" s="70" t="s">
        <v>889</v>
      </c>
      <c r="D7" s="70" t="s">
        <v>2</v>
      </c>
      <c r="E7" s="70">
        <v>1</v>
      </c>
      <c r="F7" s="70" t="s">
        <v>84</v>
      </c>
      <c r="G7" s="8">
        <v>4290800</v>
      </c>
      <c r="H7" s="8">
        <v>107270</v>
      </c>
      <c r="I7" s="6">
        <f>G7/H7</f>
        <v>40</v>
      </c>
    </row>
    <row r="8" spans="2:9" ht="13.5">
      <c r="B8" s="2" t="s">
        <v>0</v>
      </c>
      <c r="G8" s="20">
        <f>SUM(G6:G7)</f>
        <v>3874294501</v>
      </c>
      <c r="H8" s="20">
        <f>SUM(H6:H7)</f>
        <v>515864015</v>
      </c>
      <c r="I8" s="19">
        <f>G8/H8</f>
        <v>7.510301917453963</v>
      </c>
    </row>
    <row r="9" spans="6:7" ht="54">
      <c r="F9" s="252" t="s">
        <v>1008</v>
      </c>
      <c r="G9">
        <v>0</v>
      </c>
    </row>
  </sheetData>
  <sheetProtection/>
  <printOptions/>
  <pageMargins left="0.787" right="0.787" top="0.63" bottom="0.61" header="0.512" footer="0.512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"/>
  <sheetViews>
    <sheetView tabSelected="1" zoomScalePageLayoutView="0" workbookViewId="0" topLeftCell="A1">
      <selection activeCell="E117" sqref="E117"/>
    </sheetView>
  </sheetViews>
  <sheetFormatPr defaultColWidth="9.00390625" defaultRowHeight="13.5"/>
  <cols>
    <col min="2" max="2" width="23.50390625" style="0" bestFit="1" customWidth="1"/>
    <col min="4" max="5" width="13.00390625" style="0" bestFit="1" customWidth="1"/>
    <col min="6" max="6" width="11.00390625" style="0" bestFit="1" customWidth="1"/>
    <col min="7" max="7" width="10.25390625" style="0" bestFit="1" customWidth="1"/>
    <col min="8" max="8" width="9.25390625" style="0" bestFit="1" customWidth="1"/>
  </cols>
  <sheetData>
    <row r="1" spans="1:2" ht="13.5">
      <c r="A1" t="s">
        <v>23</v>
      </c>
      <c r="B1" s="18" t="s">
        <v>866</v>
      </c>
    </row>
    <row r="2" spans="1:9" ht="54">
      <c r="A2" s="13" t="s">
        <v>1006</v>
      </c>
      <c r="B2" s="6" t="s">
        <v>16</v>
      </c>
      <c r="C2" s="6" t="s">
        <v>15</v>
      </c>
      <c r="D2" s="6" t="s">
        <v>14</v>
      </c>
      <c r="E2" s="6" t="s">
        <v>13</v>
      </c>
      <c r="F2" s="6" t="s">
        <v>12</v>
      </c>
      <c r="G2" s="12" t="s">
        <v>11</v>
      </c>
      <c r="H2" s="12" t="s">
        <v>10</v>
      </c>
      <c r="I2" s="11" t="s">
        <v>9</v>
      </c>
    </row>
    <row r="3" spans="1:9" ht="13.5">
      <c r="A3">
        <v>1</v>
      </c>
      <c r="B3" s="6" t="s">
        <v>87</v>
      </c>
      <c r="C3" s="6" t="s">
        <v>86</v>
      </c>
      <c r="D3" s="6" t="s">
        <v>85</v>
      </c>
      <c r="E3" s="6">
        <v>1</v>
      </c>
      <c r="F3" s="6" t="s">
        <v>84</v>
      </c>
      <c r="G3" s="10">
        <v>9849170</v>
      </c>
      <c r="H3" s="10">
        <v>984917</v>
      </c>
      <c r="I3" s="6">
        <f>G3/H3</f>
        <v>10</v>
      </c>
    </row>
    <row r="4" spans="2:9" ht="13.5">
      <c r="B4" s="2" t="s">
        <v>0</v>
      </c>
      <c r="G4">
        <f>SUM(G3:G3)</f>
        <v>9849170</v>
      </c>
      <c r="H4">
        <f>SUM(H3:H3)</f>
        <v>984917</v>
      </c>
      <c r="I4" s="19">
        <f>G4/H4</f>
        <v>10</v>
      </c>
    </row>
    <row r="5" spans="6:7" ht="40.5">
      <c r="F5" s="252" t="s">
        <v>1008</v>
      </c>
      <c r="G5">
        <v>0</v>
      </c>
    </row>
  </sheetData>
  <sheetProtection/>
  <printOptions/>
  <pageMargins left="1.3779527559055118" right="0.7874015748031497" top="0.8267716535433072" bottom="0.3937007874015748" header="0.5118110236220472" footer="0.5118110236220472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abSelected="1" view="pageBreakPreview" zoomScaleSheetLayoutView="100" zoomScalePageLayoutView="0" workbookViewId="0" topLeftCell="A1">
      <selection activeCell="E117" sqref="E117"/>
    </sheetView>
  </sheetViews>
  <sheetFormatPr defaultColWidth="9.00390625" defaultRowHeight="13.5"/>
  <cols>
    <col min="2" max="2" width="20.00390625" style="0" customWidth="1"/>
    <col min="5" max="5" width="13.00390625" style="0" bestFit="1" customWidth="1"/>
  </cols>
  <sheetData>
    <row r="1" spans="1:2" ht="13.5">
      <c r="A1" t="s">
        <v>23</v>
      </c>
      <c r="B1" s="18" t="s">
        <v>70</v>
      </c>
    </row>
    <row r="2" spans="1:9" ht="54">
      <c r="A2" s="13" t="s">
        <v>1006</v>
      </c>
      <c r="B2" s="6" t="s">
        <v>16</v>
      </c>
      <c r="C2" s="6" t="s">
        <v>15</v>
      </c>
      <c r="D2" s="6" t="s">
        <v>14</v>
      </c>
      <c r="E2" s="6" t="s">
        <v>13</v>
      </c>
      <c r="F2" s="6" t="s">
        <v>12</v>
      </c>
      <c r="G2" s="12" t="s">
        <v>11</v>
      </c>
      <c r="H2" s="12" t="s">
        <v>10</v>
      </c>
      <c r="I2" s="11" t="s">
        <v>9</v>
      </c>
    </row>
    <row r="3" spans="1:9" ht="13.5">
      <c r="A3">
        <v>1</v>
      </c>
      <c r="B3" s="28" t="s">
        <v>69</v>
      </c>
      <c r="C3" s="28" t="s">
        <v>65</v>
      </c>
      <c r="D3" s="28" t="s">
        <v>2</v>
      </c>
      <c r="E3" s="28">
        <v>1</v>
      </c>
      <c r="F3" s="28" t="s">
        <v>60</v>
      </c>
      <c r="G3" s="28">
        <v>187824</v>
      </c>
      <c r="H3" s="28">
        <v>3913</v>
      </c>
      <c r="I3" s="28">
        <f aca="true" t="shared" si="0" ref="I3:I9">G3/H3</f>
        <v>48</v>
      </c>
    </row>
    <row r="4" spans="1:9" ht="13.5">
      <c r="A4">
        <v>2</v>
      </c>
      <c r="B4" s="28" t="s">
        <v>68</v>
      </c>
      <c r="C4" s="28" t="s">
        <v>65</v>
      </c>
      <c r="D4" s="28" t="s">
        <v>2</v>
      </c>
      <c r="E4" s="28">
        <v>1</v>
      </c>
      <c r="F4" s="28" t="s">
        <v>60</v>
      </c>
      <c r="G4" s="28">
        <v>307230</v>
      </c>
      <c r="H4" s="28">
        <v>7315</v>
      </c>
      <c r="I4" s="28">
        <f t="shared" si="0"/>
        <v>42</v>
      </c>
    </row>
    <row r="5" spans="1:9" ht="13.5">
      <c r="A5">
        <v>3</v>
      </c>
      <c r="B5" s="28" t="s">
        <v>67</v>
      </c>
      <c r="C5" s="28" t="s">
        <v>65</v>
      </c>
      <c r="D5" s="28" t="s">
        <v>2</v>
      </c>
      <c r="E5" s="28">
        <v>1</v>
      </c>
      <c r="F5" s="28" t="s">
        <v>60</v>
      </c>
      <c r="G5" s="28">
        <v>14496732</v>
      </c>
      <c r="H5" s="28">
        <v>1392578</v>
      </c>
      <c r="I5" s="28">
        <f t="shared" si="0"/>
        <v>10.409996423898697</v>
      </c>
    </row>
    <row r="6" spans="1:9" ht="13.5">
      <c r="A6">
        <v>4</v>
      </c>
      <c r="B6" s="28" t="s">
        <v>66</v>
      </c>
      <c r="C6" s="28" t="s">
        <v>65</v>
      </c>
      <c r="D6" s="28" t="s">
        <v>2</v>
      </c>
      <c r="E6" s="28">
        <v>1</v>
      </c>
      <c r="F6" s="28" t="s">
        <v>60</v>
      </c>
      <c r="G6" s="28">
        <v>3851852</v>
      </c>
      <c r="H6" s="28">
        <v>370015</v>
      </c>
      <c r="I6" s="28">
        <f t="shared" si="0"/>
        <v>10.409988784238477</v>
      </c>
    </row>
    <row r="7" spans="1:9" ht="13.5">
      <c r="A7">
        <v>5</v>
      </c>
      <c r="B7" s="28" t="s">
        <v>64</v>
      </c>
      <c r="C7" s="28" t="s">
        <v>63</v>
      </c>
      <c r="D7" s="28" t="s">
        <v>2</v>
      </c>
      <c r="E7" s="28">
        <v>1</v>
      </c>
      <c r="F7" s="28" t="s">
        <v>60</v>
      </c>
      <c r="G7" s="28">
        <v>3388719631</v>
      </c>
      <c r="H7" s="28">
        <v>409900630</v>
      </c>
      <c r="I7" s="28">
        <f t="shared" si="0"/>
        <v>8.267173512272961</v>
      </c>
    </row>
    <row r="8" spans="1:9" ht="13.5">
      <c r="A8" s="4">
        <v>6</v>
      </c>
      <c r="B8" s="29" t="s">
        <v>62</v>
      </c>
      <c r="C8" s="28" t="s">
        <v>61</v>
      </c>
      <c r="D8" s="28" t="s">
        <v>2</v>
      </c>
      <c r="E8" s="28">
        <v>1</v>
      </c>
      <c r="F8" s="28" t="s">
        <v>60</v>
      </c>
      <c r="G8" s="28">
        <v>108576</v>
      </c>
      <c r="H8" s="28">
        <v>4524</v>
      </c>
      <c r="I8" s="28">
        <f t="shared" si="0"/>
        <v>24</v>
      </c>
    </row>
    <row r="9" spans="2:9" ht="13.5">
      <c r="B9" s="2" t="s">
        <v>0</v>
      </c>
      <c r="G9" s="27">
        <f>SUM(G3:G8)</f>
        <v>3407671845</v>
      </c>
      <c r="H9" s="27">
        <f>SUM(H3:H8)</f>
        <v>411678975</v>
      </c>
      <c r="I9" s="19">
        <f t="shared" si="0"/>
        <v>8.277497885336505</v>
      </c>
    </row>
    <row r="10" spans="6:7" ht="54">
      <c r="F10" s="252" t="s">
        <v>1008</v>
      </c>
      <c r="G10" s="223">
        <v>0</v>
      </c>
    </row>
  </sheetData>
  <sheetProtection/>
  <printOptions/>
  <pageMargins left="0.787" right="0.787" top="0.63" bottom="0.61" header="0.512" footer="0.512"/>
  <pageSetup fitToHeight="0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"/>
  <sheetViews>
    <sheetView tabSelected="1" zoomScalePageLayoutView="0" workbookViewId="0" topLeftCell="A1">
      <selection activeCell="E117" sqref="E117"/>
    </sheetView>
  </sheetViews>
  <sheetFormatPr defaultColWidth="9.00390625" defaultRowHeight="13.5"/>
  <cols>
    <col min="2" max="2" width="20.00390625" style="0" customWidth="1"/>
    <col min="5" max="5" width="13.00390625" style="0" bestFit="1" customWidth="1"/>
    <col min="7" max="7" width="10.625" style="0" customWidth="1"/>
  </cols>
  <sheetData>
    <row r="1" spans="1:2" ht="13.5">
      <c r="A1" t="s">
        <v>23</v>
      </c>
      <c r="B1" s="18" t="s">
        <v>83</v>
      </c>
    </row>
    <row r="2" spans="1:9" ht="54">
      <c r="A2" s="13" t="s">
        <v>1006</v>
      </c>
      <c r="B2" s="6" t="s">
        <v>16</v>
      </c>
      <c r="C2" s="6" t="s">
        <v>15</v>
      </c>
      <c r="D2" s="6" t="s">
        <v>14</v>
      </c>
      <c r="E2" s="6" t="s">
        <v>13</v>
      </c>
      <c r="F2" s="6" t="s">
        <v>12</v>
      </c>
      <c r="G2" s="12" t="s">
        <v>11</v>
      </c>
      <c r="H2" s="12" t="s">
        <v>10</v>
      </c>
      <c r="I2" s="11" t="s">
        <v>9</v>
      </c>
    </row>
    <row r="3" spans="1:9" ht="27">
      <c r="A3">
        <v>1</v>
      </c>
      <c r="B3" s="26" t="s">
        <v>82</v>
      </c>
      <c r="C3" s="45" t="s">
        <v>81</v>
      </c>
      <c r="D3" s="7" t="s">
        <v>2</v>
      </c>
      <c r="E3" s="7">
        <v>1</v>
      </c>
      <c r="F3" s="7" t="s">
        <v>1</v>
      </c>
      <c r="G3" s="44">
        <v>14818270</v>
      </c>
      <c r="H3" s="44">
        <v>498532</v>
      </c>
      <c r="I3" s="7">
        <f>G3/H3</f>
        <v>29.72380910352796</v>
      </c>
    </row>
    <row r="4" spans="2:9" ht="13.5">
      <c r="B4" s="2" t="s">
        <v>0</v>
      </c>
      <c r="G4" s="20">
        <f>SUM(G3:G3)</f>
        <v>14818270</v>
      </c>
      <c r="H4" s="20">
        <f>SUM(H3:H3)</f>
        <v>498532</v>
      </c>
      <c r="I4" s="19">
        <f>G4/H4</f>
        <v>29.72380910352796</v>
      </c>
    </row>
    <row r="5" spans="6:7" ht="54">
      <c r="F5" s="252" t="s">
        <v>1008</v>
      </c>
      <c r="G5">
        <v>0</v>
      </c>
    </row>
  </sheetData>
  <sheetProtection/>
  <printOptions/>
  <pageMargins left="0.787" right="0.787" top="0.63" bottom="0.61" header="0.512" footer="0.512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tabSelected="1" zoomScalePageLayoutView="0" workbookViewId="0" topLeftCell="A1">
      <selection activeCell="E117" sqref="E117"/>
    </sheetView>
  </sheetViews>
  <sheetFormatPr defaultColWidth="9.00390625" defaultRowHeight="13.5"/>
  <cols>
    <col min="2" max="2" width="20.00390625" style="0" customWidth="1"/>
    <col min="5" max="5" width="13.00390625" style="0" bestFit="1" customWidth="1"/>
    <col min="7" max="7" width="10.625" style="0" customWidth="1"/>
  </cols>
  <sheetData>
    <row r="1" spans="1:2" ht="13.5">
      <c r="A1" t="s">
        <v>23</v>
      </c>
      <c r="B1" s="18" t="s">
        <v>22</v>
      </c>
    </row>
    <row r="2" spans="1:9" ht="54">
      <c r="A2" s="13" t="s">
        <v>1006</v>
      </c>
      <c r="B2" s="6" t="s">
        <v>16</v>
      </c>
      <c r="C2" s="6" t="s">
        <v>15</v>
      </c>
      <c r="D2" s="6" t="s">
        <v>14</v>
      </c>
      <c r="E2" s="6" t="s">
        <v>13</v>
      </c>
      <c r="F2" s="6" t="s">
        <v>12</v>
      </c>
      <c r="G2" s="12" t="s">
        <v>11</v>
      </c>
      <c r="H2" s="12" t="s">
        <v>10</v>
      </c>
      <c r="I2" s="11" t="s">
        <v>9</v>
      </c>
    </row>
    <row r="3" spans="1:9" ht="27.75" customHeight="1">
      <c r="A3">
        <v>1</v>
      </c>
      <c r="B3" s="9" t="s">
        <v>8</v>
      </c>
      <c r="C3" s="6" t="s">
        <v>7</v>
      </c>
      <c r="D3" s="6" t="s">
        <v>6</v>
      </c>
      <c r="E3" s="6">
        <v>1</v>
      </c>
      <c r="F3" s="6" t="s">
        <v>5</v>
      </c>
      <c r="G3" s="10">
        <v>3451185</v>
      </c>
      <c r="H3" s="10">
        <v>149402</v>
      </c>
      <c r="I3" s="5">
        <f>G3/H3</f>
        <v>23.099991967979008</v>
      </c>
    </row>
    <row r="4" spans="1:9" ht="27">
      <c r="A4">
        <v>2</v>
      </c>
      <c r="B4" s="9" t="s">
        <v>4</v>
      </c>
      <c r="C4" s="6" t="s">
        <v>3</v>
      </c>
      <c r="D4" s="6" t="s">
        <v>2</v>
      </c>
      <c r="E4" s="6">
        <v>1</v>
      </c>
      <c r="F4" s="6" t="s">
        <v>1</v>
      </c>
      <c r="G4" s="8">
        <v>30964982</v>
      </c>
      <c r="H4" s="8">
        <v>1611960</v>
      </c>
      <c r="I4" s="5">
        <f>G4/H4</f>
        <v>19.209522568798235</v>
      </c>
    </row>
    <row r="5" spans="2:9" ht="13.5">
      <c r="B5" s="2" t="s">
        <v>0</v>
      </c>
      <c r="G5">
        <f>SUM(G3:G4)</f>
        <v>34416167</v>
      </c>
      <c r="H5">
        <f>SUM(H3:H4)</f>
        <v>1761362</v>
      </c>
      <c r="I5" s="1">
        <f>G5/H5</f>
        <v>19.539519417359976</v>
      </c>
    </row>
    <row r="6" spans="6:7" ht="54">
      <c r="F6" s="252" t="s">
        <v>1008</v>
      </c>
      <c r="G6">
        <v>0</v>
      </c>
    </row>
  </sheetData>
  <sheetProtection/>
  <printOptions/>
  <pageMargins left="0.75" right="0.75" top="0.63" bottom="0.61" header="0.512" footer="0.512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tabSelected="1" zoomScalePageLayoutView="0" workbookViewId="0" topLeftCell="A1">
      <selection activeCell="E117" sqref="E117"/>
    </sheetView>
  </sheetViews>
  <sheetFormatPr defaultColWidth="9.00390625" defaultRowHeight="13.5"/>
  <cols>
    <col min="2" max="2" width="65.375" style="0" bestFit="1" customWidth="1"/>
    <col min="4" max="5" width="13.00390625" style="0" bestFit="1" customWidth="1"/>
    <col min="6" max="6" width="15.25390625" style="0" bestFit="1" customWidth="1"/>
    <col min="7" max="7" width="12.875" style="0" bestFit="1" customWidth="1"/>
    <col min="8" max="8" width="11.375" style="0" bestFit="1" customWidth="1"/>
    <col min="9" max="9" width="12.75390625" style="0" bestFit="1" customWidth="1"/>
  </cols>
  <sheetData>
    <row r="1" spans="1:2" ht="13.5">
      <c r="A1" t="s">
        <v>23</v>
      </c>
      <c r="B1" s="18" t="s">
        <v>1035</v>
      </c>
    </row>
    <row r="3" spans="1:9" ht="40.5">
      <c r="A3" s="13" t="s">
        <v>1006</v>
      </c>
      <c r="B3" s="6" t="s">
        <v>16</v>
      </c>
      <c r="C3" s="6" t="s">
        <v>15</v>
      </c>
      <c r="D3" s="6" t="s">
        <v>14</v>
      </c>
      <c r="E3" s="6" t="s">
        <v>13</v>
      </c>
      <c r="F3" s="6" t="s">
        <v>12</v>
      </c>
      <c r="G3" s="12" t="s">
        <v>11</v>
      </c>
      <c r="H3" s="12" t="s">
        <v>10</v>
      </c>
      <c r="I3" s="11" t="s">
        <v>9</v>
      </c>
    </row>
    <row r="4" spans="1:9" ht="13.5">
      <c r="A4">
        <v>1</v>
      </c>
      <c r="B4" s="6" t="s">
        <v>1036</v>
      </c>
      <c r="C4" s="8" t="s">
        <v>63</v>
      </c>
      <c r="D4" s="28" t="s">
        <v>2</v>
      </c>
      <c r="E4" s="8">
        <v>1</v>
      </c>
      <c r="F4" s="8" t="s">
        <v>1037</v>
      </c>
      <c r="G4" s="8">
        <v>2551393155</v>
      </c>
      <c r="H4" s="8">
        <v>261445600</v>
      </c>
      <c r="I4" s="6">
        <f>G4/H4</f>
        <v>9.758791714222767</v>
      </c>
    </row>
    <row r="5" spans="1:9" ht="13.5">
      <c r="A5">
        <v>2</v>
      </c>
      <c r="B5" s="70" t="s">
        <v>1038</v>
      </c>
      <c r="C5" s="28" t="s">
        <v>1039</v>
      </c>
      <c r="D5" s="28" t="s">
        <v>2</v>
      </c>
      <c r="E5" s="28">
        <v>1</v>
      </c>
      <c r="F5" s="8" t="s">
        <v>1037</v>
      </c>
      <c r="G5" s="58">
        <v>509372</v>
      </c>
      <c r="H5" s="58">
        <v>14159</v>
      </c>
      <c r="I5" s="28">
        <f>G5/H5</f>
        <v>35.97513948725192</v>
      </c>
    </row>
    <row r="6" spans="1:9" ht="13.5">
      <c r="A6">
        <v>3</v>
      </c>
      <c r="B6" s="28" t="s">
        <v>1040</v>
      </c>
      <c r="C6" s="6" t="s">
        <v>455</v>
      </c>
      <c r="D6" s="6" t="s">
        <v>2</v>
      </c>
      <c r="E6" s="6">
        <v>1</v>
      </c>
      <c r="F6" s="8" t="s">
        <v>1037</v>
      </c>
      <c r="G6" s="8">
        <v>110904</v>
      </c>
      <c r="H6" s="8">
        <v>4396</v>
      </c>
      <c r="I6" s="6">
        <f>G6/H6</f>
        <v>25.228389444949954</v>
      </c>
    </row>
    <row r="7" spans="2:9" ht="13.5">
      <c r="B7" s="2" t="s">
        <v>0</v>
      </c>
      <c r="G7" s="20">
        <f>SUM(G4:G6)</f>
        <v>2552013431</v>
      </c>
      <c r="H7" s="20">
        <f>SUM(H4:H6)</f>
        <v>261464155</v>
      </c>
      <c r="I7" s="19">
        <f>G7/H7</f>
        <v>9.760471491780585</v>
      </c>
    </row>
    <row r="8" spans="6:8" ht="27">
      <c r="F8" s="252" t="s">
        <v>1008</v>
      </c>
      <c r="G8" s="257">
        <v>0</v>
      </c>
      <c r="H8" s="257">
        <v>0</v>
      </c>
    </row>
  </sheetData>
  <sheetProtection/>
  <printOptions/>
  <pageMargins left="0.787" right="0.787" top="0.63" bottom="0.61" header="0.512" footer="0.512"/>
  <pageSetup fitToHeight="1" fitToWidth="1" horizontalDpi="600" verticalDpi="600" orientation="landscape" paperSize="9" scale="7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zoomScalePageLayoutView="0" workbookViewId="0" topLeftCell="A1">
      <selection activeCell="E117" sqref="E117"/>
    </sheetView>
  </sheetViews>
  <sheetFormatPr defaultColWidth="9.00390625" defaultRowHeight="13.5"/>
  <cols>
    <col min="2" max="2" width="43.875" style="0" bestFit="1" customWidth="1"/>
    <col min="3" max="3" width="11.00390625" style="0" bestFit="1" customWidth="1"/>
    <col min="4" max="5" width="13.00390625" style="0" bestFit="1" customWidth="1"/>
    <col min="6" max="6" width="27.625" style="0" bestFit="1" customWidth="1"/>
    <col min="7" max="7" width="13.625" style="0" bestFit="1" customWidth="1"/>
    <col min="8" max="8" width="12.125" style="0" bestFit="1" customWidth="1"/>
  </cols>
  <sheetData>
    <row r="1" spans="1:2" ht="13.5">
      <c r="A1" t="s">
        <v>23</v>
      </c>
      <c r="B1" s="18" t="s">
        <v>402</v>
      </c>
    </row>
    <row r="2" spans="1:9" ht="54">
      <c r="A2" s="21" t="s">
        <v>21</v>
      </c>
      <c r="B2" s="6" t="s">
        <v>16</v>
      </c>
      <c r="C2" s="6" t="s">
        <v>15</v>
      </c>
      <c r="D2" s="6" t="s">
        <v>20</v>
      </c>
      <c r="E2" s="6" t="s">
        <v>19</v>
      </c>
      <c r="F2" s="6" t="s">
        <v>18</v>
      </c>
      <c r="G2" s="9" t="s">
        <v>11</v>
      </c>
      <c r="H2" s="12" t="s">
        <v>10</v>
      </c>
      <c r="I2" s="11" t="s">
        <v>9</v>
      </c>
    </row>
    <row r="3" spans="1:9" ht="13.5">
      <c r="A3">
        <v>1</v>
      </c>
      <c r="B3" s="148" t="s">
        <v>403</v>
      </c>
      <c r="C3" s="6" t="s">
        <v>404</v>
      </c>
      <c r="D3" s="6" t="s">
        <v>405</v>
      </c>
      <c r="E3" s="6">
        <v>5</v>
      </c>
      <c r="F3" s="6" t="s">
        <v>56</v>
      </c>
      <c r="G3" s="8">
        <v>783590535</v>
      </c>
      <c r="H3" s="8">
        <v>42773549</v>
      </c>
      <c r="I3" s="6">
        <f>G3/H3</f>
        <v>18.319511785192294</v>
      </c>
    </row>
    <row r="4" spans="2:9" ht="14.25" thickBot="1">
      <c r="B4" s="2" t="s">
        <v>0</v>
      </c>
      <c r="G4" s="23">
        <f>SUM(G3:G3)</f>
        <v>783590535</v>
      </c>
      <c r="H4" s="23">
        <f>SUM(H3:H3)</f>
        <v>42773549</v>
      </c>
      <c r="I4" s="3">
        <f>G4/H4</f>
        <v>18.319511785192294</v>
      </c>
    </row>
    <row r="5" spans="2:9" ht="27.75" thickTop="1">
      <c r="B5" s="14"/>
      <c r="F5" s="252" t="s">
        <v>1008</v>
      </c>
      <c r="G5" s="23">
        <f>G4</f>
        <v>783590535</v>
      </c>
      <c r="H5" s="23">
        <f>H4</f>
        <v>42773549</v>
      </c>
      <c r="I5" s="23">
        <f>I4</f>
        <v>18.319511785192294</v>
      </c>
    </row>
    <row r="6" ht="13.5">
      <c r="B6" s="14"/>
    </row>
    <row r="8" spans="1:9" ht="54">
      <c r="A8" s="13" t="s">
        <v>17</v>
      </c>
      <c r="B8" s="6" t="s">
        <v>16</v>
      </c>
      <c r="C8" s="6" t="s">
        <v>15</v>
      </c>
      <c r="D8" s="6" t="s">
        <v>14</v>
      </c>
      <c r="E8" s="6" t="s">
        <v>13</v>
      </c>
      <c r="F8" s="6" t="s">
        <v>12</v>
      </c>
      <c r="G8" s="12" t="s">
        <v>11</v>
      </c>
      <c r="H8" s="12" t="s">
        <v>10</v>
      </c>
      <c r="I8" s="11" t="s">
        <v>9</v>
      </c>
    </row>
    <row r="9" spans="1:9" ht="13.5">
      <c r="A9" s="4">
        <v>1</v>
      </c>
      <c r="B9" s="6" t="s">
        <v>406</v>
      </c>
      <c r="C9" s="6" t="s">
        <v>407</v>
      </c>
      <c r="D9" s="6" t="s">
        <v>2</v>
      </c>
      <c r="E9" s="6"/>
      <c r="F9" s="6" t="s">
        <v>408</v>
      </c>
      <c r="G9" s="8">
        <v>270800</v>
      </c>
      <c r="H9" s="8">
        <v>6770</v>
      </c>
      <c r="I9" s="6">
        <f aca="true" t="shared" si="0" ref="I9:I18">G9/H9</f>
        <v>40</v>
      </c>
    </row>
    <row r="10" spans="1:9" ht="13.5">
      <c r="A10" s="4">
        <v>2</v>
      </c>
      <c r="B10" s="6" t="s">
        <v>409</v>
      </c>
      <c r="C10" s="6" t="s">
        <v>407</v>
      </c>
      <c r="D10" s="6" t="s">
        <v>2</v>
      </c>
      <c r="E10" s="6"/>
      <c r="F10" s="6" t="s">
        <v>410</v>
      </c>
      <c r="G10" s="8">
        <v>197806</v>
      </c>
      <c r="H10" s="8">
        <v>4327</v>
      </c>
      <c r="I10" s="6">
        <f t="shared" si="0"/>
        <v>45.71435174485787</v>
      </c>
    </row>
    <row r="11" spans="1:9" ht="13.5">
      <c r="A11" s="4">
        <v>3</v>
      </c>
      <c r="B11" s="6" t="s">
        <v>411</v>
      </c>
      <c r="C11" s="6" t="s">
        <v>407</v>
      </c>
      <c r="D11" s="6" t="s">
        <v>2</v>
      </c>
      <c r="E11" s="6"/>
      <c r="F11" s="6" t="s">
        <v>412</v>
      </c>
      <c r="G11" s="8">
        <v>185920</v>
      </c>
      <c r="H11" s="8">
        <v>4067</v>
      </c>
      <c r="I11" s="6">
        <f t="shared" si="0"/>
        <v>45.714285714285715</v>
      </c>
    </row>
    <row r="12" spans="1:9" ht="13.5">
      <c r="A12" s="4">
        <v>4</v>
      </c>
      <c r="B12" s="6" t="s">
        <v>413</v>
      </c>
      <c r="C12" s="6" t="s">
        <v>407</v>
      </c>
      <c r="D12" s="6" t="s">
        <v>2</v>
      </c>
      <c r="E12" s="6"/>
      <c r="F12" s="6" t="s">
        <v>414</v>
      </c>
      <c r="G12" s="8">
        <v>151543</v>
      </c>
      <c r="H12" s="8">
        <v>3315</v>
      </c>
      <c r="I12" s="6">
        <f t="shared" si="0"/>
        <v>45.71432880844645</v>
      </c>
    </row>
    <row r="13" spans="1:9" ht="13.5">
      <c r="A13" s="4">
        <v>5</v>
      </c>
      <c r="B13" s="6" t="s">
        <v>415</v>
      </c>
      <c r="C13" s="6" t="s">
        <v>416</v>
      </c>
      <c r="D13" s="6" t="s">
        <v>417</v>
      </c>
      <c r="E13" s="6"/>
      <c r="F13" s="6" t="s">
        <v>418</v>
      </c>
      <c r="G13" s="8">
        <v>78314</v>
      </c>
      <c r="H13" s="8">
        <v>1713</v>
      </c>
      <c r="I13" s="6">
        <f t="shared" si="0"/>
        <v>45.71745475773497</v>
      </c>
    </row>
    <row r="14" spans="1:9" ht="13.5">
      <c r="A14" s="4">
        <v>6</v>
      </c>
      <c r="B14" s="6" t="s">
        <v>419</v>
      </c>
      <c r="C14" s="6" t="s">
        <v>404</v>
      </c>
      <c r="D14" s="6" t="s">
        <v>2</v>
      </c>
      <c r="E14" s="6"/>
      <c r="F14" s="149" t="s">
        <v>420</v>
      </c>
      <c r="G14" s="8">
        <v>2587040816</v>
      </c>
      <c r="H14" s="8">
        <v>185707035</v>
      </c>
      <c r="I14" s="6">
        <f t="shared" si="0"/>
        <v>13.930763667623038</v>
      </c>
    </row>
    <row r="15" spans="1:9" ht="13.5">
      <c r="A15" s="4">
        <v>7</v>
      </c>
      <c r="B15" s="150" t="s">
        <v>421</v>
      </c>
      <c r="C15" s="6" t="s">
        <v>404</v>
      </c>
      <c r="D15" s="6" t="s">
        <v>2</v>
      </c>
      <c r="E15" s="6"/>
      <c r="F15" s="78" t="s">
        <v>422</v>
      </c>
      <c r="G15" s="8">
        <v>174756990</v>
      </c>
      <c r="H15" s="8">
        <v>10761000</v>
      </c>
      <c r="I15" s="6">
        <f t="shared" si="0"/>
        <v>16.23984666852523</v>
      </c>
    </row>
    <row r="16" spans="1:9" ht="13.5">
      <c r="A16" s="4">
        <v>8</v>
      </c>
      <c r="B16" s="151" t="s">
        <v>423</v>
      </c>
      <c r="C16" s="6" t="s">
        <v>404</v>
      </c>
      <c r="D16" s="151" t="s">
        <v>2</v>
      </c>
      <c r="E16" s="151"/>
      <c r="F16" s="149" t="s">
        <v>420</v>
      </c>
      <c r="G16" s="8">
        <v>22656</v>
      </c>
      <c r="H16" s="8">
        <v>944</v>
      </c>
      <c r="I16" s="6">
        <f t="shared" si="0"/>
        <v>24</v>
      </c>
    </row>
    <row r="17" spans="1:9" ht="13.5">
      <c r="A17" s="4">
        <v>9</v>
      </c>
      <c r="B17" s="151" t="s">
        <v>424</v>
      </c>
      <c r="C17" s="6" t="s">
        <v>404</v>
      </c>
      <c r="D17" s="151" t="s">
        <v>2</v>
      </c>
      <c r="E17" s="151"/>
      <c r="F17" s="149" t="s">
        <v>420</v>
      </c>
      <c r="G17" s="8">
        <v>65952</v>
      </c>
      <c r="H17" s="8">
        <v>5496</v>
      </c>
      <c r="I17" s="6">
        <f t="shared" si="0"/>
        <v>12</v>
      </c>
    </row>
    <row r="18" spans="2:9" ht="13.5">
      <c r="B18" s="2" t="s">
        <v>0</v>
      </c>
      <c r="G18" s="23">
        <f>SUM(G9:G17)</f>
        <v>2762770797</v>
      </c>
      <c r="H18" s="23">
        <f>SUM(H9:H17)</f>
        <v>196494667</v>
      </c>
      <c r="I18" s="19">
        <f t="shared" si="0"/>
        <v>14.06028387019786</v>
      </c>
    </row>
    <row r="19" spans="6:9" ht="27">
      <c r="F19" s="252" t="s">
        <v>1008</v>
      </c>
      <c r="G19" s="188">
        <f>G15</f>
        <v>174756990</v>
      </c>
      <c r="H19" s="188">
        <f>H15</f>
        <v>10761000</v>
      </c>
      <c r="I19" s="2">
        <f>I14</f>
        <v>13.930763667623038</v>
      </c>
    </row>
  </sheetData>
  <sheetProtection/>
  <printOptions/>
  <pageMargins left="0.787" right="0.787" top="0.63" bottom="0.61" header="0.512" footer="0.512"/>
  <pageSetup fitToHeight="1" fitToWidth="1" horizontalDpi="600" verticalDpi="6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tabSelected="1" zoomScalePageLayoutView="0" workbookViewId="0" topLeftCell="A1">
      <selection activeCell="E117" sqref="E117"/>
    </sheetView>
  </sheetViews>
  <sheetFormatPr defaultColWidth="9.00390625" defaultRowHeight="13.5"/>
  <cols>
    <col min="2" max="2" width="20.00390625" style="0" customWidth="1"/>
    <col min="5" max="5" width="13.00390625" style="0" bestFit="1" customWidth="1"/>
    <col min="7" max="7" width="10.25390625" style="0" bestFit="1" customWidth="1"/>
    <col min="8" max="8" width="9.25390625" style="0" bestFit="1" customWidth="1"/>
  </cols>
  <sheetData>
    <row r="1" spans="1:2" ht="13.5">
      <c r="A1" t="s">
        <v>23</v>
      </c>
      <c r="B1" s="18" t="s">
        <v>867</v>
      </c>
    </row>
    <row r="2" spans="1:9" ht="54">
      <c r="A2" s="13" t="s">
        <v>1006</v>
      </c>
      <c r="B2" s="6" t="s">
        <v>16</v>
      </c>
      <c r="C2" s="6" t="s">
        <v>15</v>
      </c>
      <c r="D2" s="6" t="s">
        <v>14</v>
      </c>
      <c r="E2" s="6" t="s">
        <v>13</v>
      </c>
      <c r="F2" s="6" t="s">
        <v>12</v>
      </c>
      <c r="G2" s="12" t="s">
        <v>11</v>
      </c>
      <c r="H2" s="12" t="s">
        <v>10</v>
      </c>
      <c r="I2" s="11" t="s">
        <v>9</v>
      </c>
    </row>
    <row r="3" spans="1:9" ht="13.5">
      <c r="A3">
        <v>1</v>
      </c>
      <c r="B3" s="214" t="s">
        <v>730</v>
      </c>
      <c r="C3" s="28" t="s">
        <v>731</v>
      </c>
      <c r="D3" s="28" t="s">
        <v>2</v>
      </c>
      <c r="E3" s="28"/>
      <c r="F3" s="28" t="s">
        <v>24</v>
      </c>
      <c r="G3" s="58">
        <v>33103</v>
      </c>
      <c r="H3" s="28">
        <v>724</v>
      </c>
      <c r="I3" s="6">
        <f>G3/H3</f>
        <v>45.722375690607734</v>
      </c>
    </row>
    <row r="4" spans="1:9" ht="13.5">
      <c r="A4">
        <v>2</v>
      </c>
      <c r="B4" s="28" t="s">
        <v>732</v>
      </c>
      <c r="C4" s="28" t="s">
        <v>733</v>
      </c>
      <c r="D4" s="28" t="s">
        <v>2</v>
      </c>
      <c r="E4" s="28"/>
      <c r="F4" s="28" t="s">
        <v>24</v>
      </c>
      <c r="G4" s="58">
        <v>11281984</v>
      </c>
      <c r="H4" s="58">
        <v>1113720</v>
      </c>
      <c r="I4" s="6">
        <f>G4/H4</f>
        <v>10.1300003591567</v>
      </c>
    </row>
    <row r="5" spans="2:9" ht="13.5">
      <c r="B5" s="2" t="s">
        <v>0</v>
      </c>
      <c r="G5" s="20">
        <f>SUM(G3:G4)</f>
        <v>11315087</v>
      </c>
      <c r="H5" s="20">
        <f>SUM(H3:H4)</f>
        <v>1114444</v>
      </c>
      <c r="I5" s="19">
        <f>G5/H5</f>
        <v>10.15312299227238</v>
      </c>
    </row>
    <row r="6" spans="6:7" ht="54">
      <c r="F6" s="252" t="s">
        <v>1008</v>
      </c>
      <c r="G6">
        <v>0</v>
      </c>
    </row>
  </sheetData>
  <sheetProtection/>
  <printOptions/>
  <pageMargins left="0.787" right="0.787" top="0.63" bottom="0.61" header="0.512" footer="0.512"/>
  <pageSetup fitToHeight="1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tabSelected="1" zoomScalePageLayoutView="0" workbookViewId="0" topLeftCell="A1">
      <selection activeCell="E117" sqref="E117"/>
    </sheetView>
  </sheetViews>
  <sheetFormatPr defaultColWidth="9.00390625" defaultRowHeight="13.5"/>
  <cols>
    <col min="2" max="2" width="29.625" style="0" customWidth="1"/>
    <col min="3" max="3" width="15.75390625" style="0" customWidth="1"/>
    <col min="4" max="4" width="14.125" style="0" customWidth="1"/>
    <col min="5" max="5" width="13.00390625" style="0" bestFit="1" customWidth="1"/>
    <col min="6" max="8" width="13.50390625" style="0" customWidth="1"/>
    <col min="9" max="9" width="9.25390625" style="0" customWidth="1"/>
  </cols>
  <sheetData>
    <row r="1" spans="1:2" ht="13.5">
      <c r="A1" t="s">
        <v>23</v>
      </c>
      <c r="B1" s="18" t="s">
        <v>766</v>
      </c>
    </row>
    <row r="2" spans="1:9" ht="54">
      <c r="A2" s="13" t="s">
        <v>1006</v>
      </c>
      <c r="B2" s="6" t="s">
        <v>16</v>
      </c>
      <c r="C2" s="6" t="s">
        <v>15</v>
      </c>
      <c r="D2" s="6" t="s">
        <v>14</v>
      </c>
      <c r="E2" s="6" t="s">
        <v>13</v>
      </c>
      <c r="F2" s="6" t="s">
        <v>12</v>
      </c>
      <c r="G2" s="12" t="s">
        <v>11</v>
      </c>
      <c r="H2" s="12" t="s">
        <v>10</v>
      </c>
      <c r="I2" s="11" t="s">
        <v>9</v>
      </c>
    </row>
    <row r="3" spans="1:9" ht="27">
      <c r="A3">
        <v>1</v>
      </c>
      <c r="B3" s="9" t="s">
        <v>767</v>
      </c>
      <c r="C3" s="6" t="s">
        <v>768</v>
      </c>
      <c r="D3" s="6" t="s">
        <v>2</v>
      </c>
      <c r="E3" s="6">
        <v>1</v>
      </c>
      <c r="F3" s="6" t="s">
        <v>765</v>
      </c>
      <c r="G3" s="8">
        <v>128688</v>
      </c>
      <c r="H3" s="8">
        <v>5362</v>
      </c>
      <c r="I3" s="6">
        <f>G3/H3</f>
        <v>24</v>
      </c>
    </row>
    <row r="4" spans="1:9" ht="13.5">
      <c r="A4">
        <v>2</v>
      </c>
      <c r="B4" s="6" t="s">
        <v>769</v>
      </c>
      <c r="C4" s="6" t="s">
        <v>770</v>
      </c>
      <c r="D4" s="6" t="s">
        <v>2</v>
      </c>
      <c r="E4" s="6">
        <v>1</v>
      </c>
      <c r="F4" s="6" t="s">
        <v>668</v>
      </c>
      <c r="G4" s="8">
        <v>353364584</v>
      </c>
      <c r="H4" s="8">
        <v>40673338</v>
      </c>
      <c r="I4" s="6">
        <f aca="true" t="shared" si="0" ref="I4:I10">G4/H4</f>
        <v>8.68786781158704</v>
      </c>
    </row>
    <row r="5" spans="1:9" ht="13.5">
      <c r="A5">
        <v>3</v>
      </c>
      <c r="B5" s="6" t="s">
        <v>771</v>
      </c>
      <c r="C5" s="6" t="s">
        <v>770</v>
      </c>
      <c r="D5" s="6" t="s">
        <v>2</v>
      </c>
      <c r="E5" s="6">
        <v>1</v>
      </c>
      <c r="F5" s="6" t="s">
        <v>668</v>
      </c>
      <c r="G5" s="8">
        <v>3984882</v>
      </c>
      <c r="H5" s="8">
        <v>219870</v>
      </c>
      <c r="I5" s="6">
        <f t="shared" si="0"/>
        <v>18.123809523809523</v>
      </c>
    </row>
    <row r="6" spans="1:9" ht="13.5">
      <c r="A6">
        <v>4</v>
      </c>
      <c r="B6" s="6" t="s">
        <v>772</v>
      </c>
      <c r="C6" s="6" t="s">
        <v>773</v>
      </c>
      <c r="D6" s="6" t="s">
        <v>2</v>
      </c>
      <c r="E6" s="6">
        <v>1</v>
      </c>
      <c r="F6" s="6" t="s">
        <v>671</v>
      </c>
      <c r="G6" s="6">
        <v>665100</v>
      </c>
      <c r="H6" s="6">
        <v>16110</v>
      </c>
      <c r="I6" s="6">
        <f t="shared" si="0"/>
        <v>41.28491620111732</v>
      </c>
    </row>
    <row r="7" spans="1:9" ht="13.5">
      <c r="A7">
        <v>5</v>
      </c>
      <c r="B7" s="6" t="s">
        <v>774</v>
      </c>
      <c r="C7" s="6" t="s">
        <v>775</v>
      </c>
      <c r="D7" s="6" t="s">
        <v>2</v>
      </c>
      <c r="E7" s="6">
        <v>1</v>
      </c>
      <c r="F7" s="6" t="s">
        <v>671</v>
      </c>
      <c r="G7" s="6">
        <v>94880</v>
      </c>
      <c r="H7" s="6">
        <v>2372</v>
      </c>
      <c r="I7" s="6">
        <f t="shared" si="0"/>
        <v>40</v>
      </c>
    </row>
    <row r="8" spans="1:9" ht="13.5">
      <c r="A8" s="4">
        <v>6</v>
      </c>
      <c r="B8" s="6" t="s">
        <v>776</v>
      </c>
      <c r="C8" s="6" t="s">
        <v>775</v>
      </c>
      <c r="D8" s="6" t="s">
        <v>2</v>
      </c>
      <c r="E8" s="6">
        <v>1</v>
      </c>
      <c r="F8" s="6" t="s">
        <v>671</v>
      </c>
      <c r="G8" s="6">
        <v>103280</v>
      </c>
      <c r="H8" s="6">
        <v>2582</v>
      </c>
      <c r="I8" s="6">
        <f t="shared" si="0"/>
        <v>40</v>
      </c>
    </row>
    <row r="9" spans="1:9" ht="13.5">
      <c r="A9" s="4">
        <v>7</v>
      </c>
      <c r="B9" s="6" t="s">
        <v>777</v>
      </c>
      <c r="C9" s="6" t="s">
        <v>778</v>
      </c>
      <c r="D9" s="6" t="s">
        <v>2</v>
      </c>
      <c r="E9" s="6">
        <v>1</v>
      </c>
      <c r="F9" s="6" t="s">
        <v>761</v>
      </c>
      <c r="G9" s="6">
        <v>45360</v>
      </c>
      <c r="H9" s="6">
        <v>945</v>
      </c>
      <c r="I9" s="6">
        <f t="shared" si="0"/>
        <v>48</v>
      </c>
    </row>
    <row r="10" spans="2:9" ht="13.5">
      <c r="B10" s="2" t="s">
        <v>0</v>
      </c>
      <c r="G10">
        <f>SUM(G3:G9)</f>
        <v>358386774</v>
      </c>
      <c r="H10">
        <f>SUM(H3:H9)</f>
        <v>40920579</v>
      </c>
      <c r="I10" s="19">
        <f t="shared" si="0"/>
        <v>8.758106135301752</v>
      </c>
    </row>
    <row r="11" spans="6:7" ht="27">
      <c r="F11" s="252" t="s">
        <v>1008</v>
      </c>
      <c r="G11">
        <v>0</v>
      </c>
    </row>
  </sheetData>
  <sheetProtection/>
  <printOptions/>
  <pageMargins left="0.787" right="0.787" top="0.63" bottom="0.61" header="0.512" footer="0.512"/>
  <pageSetup fitToHeight="1" fitToWidth="1"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tabSelected="1" zoomScalePageLayoutView="0" workbookViewId="0" topLeftCell="A1">
      <selection activeCell="E117" sqref="E117"/>
    </sheetView>
  </sheetViews>
  <sheetFormatPr defaultColWidth="9.00390625" defaultRowHeight="13.5"/>
  <cols>
    <col min="2" max="2" width="20.00390625" style="0" customWidth="1"/>
    <col min="5" max="5" width="13.00390625" style="0" bestFit="1" customWidth="1"/>
    <col min="7" max="7" width="10.25390625" style="0" bestFit="1" customWidth="1"/>
    <col min="8" max="8" width="9.25390625" style="0" bestFit="1" customWidth="1"/>
  </cols>
  <sheetData>
    <row r="1" spans="1:2" ht="13.5">
      <c r="A1" t="s">
        <v>23</v>
      </c>
      <c r="B1" s="18" t="s">
        <v>868</v>
      </c>
    </row>
    <row r="2" spans="1:9" ht="54">
      <c r="A2" s="21" t="s">
        <v>21</v>
      </c>
      <c r="B2" s="6" t="s">
        <v>16</v>
      </c>
      <c r="C2" s="6" t="s">
        <v>15</v>
      </c>
      <c r="D2" s="6" t="s">
        <v>20</v>
      </c>
      <c r="E2" s="6" t="s">
        <v>19</v>
      </c>
      <c r="F2" s="6" t="s">
        <v>18</v>
      </c>
      <c r="G2" s="9" t="s">
        <v>11</v>
      </c>
      <c r="H2" s="12" t="s">
        <v>10</v>
      </c>
      <c r="I2" s="11" t="s">
        <v>9</v>
      </c>
    </row>
    <row r="3" spans="1:9" ht="135">
      <c r="A3">
        <v>1</v>
      </c>
      <c r="B3" s="9" t="s">
        <v>30</v>
      </c>
      <c r="C3" s="9" t="s">
        <v>29</v>
      </c>
      <c r="D3" s="9" t="s">
        <v>28</v>
      </c>
      <c r="E3" s="6">
        <v>1</v>
      </c>
      <c r="F3" s="6" t="s">
        <v>24</v>
      </c>
      <c r="G3" s="8">
        <v>56330960</v>
      </c>
      <c r="H3" s="8">
        <v>1408274</v>
      </c>
      <c r="I3" s="6">
        <f>G3/H3</f>
        <v>40</v>
      </c>
    </row>
    <row r="4" spans="2:9" ht="14.25" thickBot="1">
      <c r="B4" s="2" t="s">
        <v>0</v>
      </c>
      <c r="G4" s="20">
        <f>SUM(G3:G3)</f>
        <v>56330960</v>
      </c>
      <c r="H4" s="20">
        <f>SUM(H3:H3)</f>
        <v>1408274</v>
      </c>
      <c r="I4" s="3">
        <f>G4/H4</f>
        <v>40</v>
      </c>
    </row>
    <row r="5" spans="2:9" ht="54.75" thickTop="1">
      <c r="B5" s="14"/>
      <c r="F5" s="252" t="s">
        <v>1008</v>
      </c>
      <c r="G5" s="188">
        <v>0</v>
      </c>
      <c r="H5" s="188">
        <v>0</v>
      </c>
      <c r="I5" s="188">
        <v>0</v>
      </c>
    </row>
    <row r="6" ht="13.5">
      <c r="B6" s="14"/>
    </row>
    <row r="8" spans="1:9" ht="54">
      <c r="A8" s="13" t="s">
        <v>17</v>
      </c>
      <c r="B8" s="6" t="s">
        <v>16</v>
      </c>
      <c r="C8" s="6" t="s">
        <v>15</v>
      </c>
      <c r="D8" s="6" t="s">
        <v>14</v>
      </c>
      <c r="E8" s="6" t="s">
        <v>13</v>
      </c>
      <c r="F8" s="6" t="s">
        <v>12</v>
      </c>
      <c r="G8" s="12" t="s">
        <v>11</v>
      </c>
      <c r="H8" s="12" t="s">
        <v>10</v>
      </c>
      <c r="I8" s="11" t="s">
        <v>9</v>
      </c>
    </row>
    <row r="9" spans="1:9" ht="40.5">
      <c r="A9">
        <v>1</v>
      </c>
      <c r="B9" s="9" t="s">
        <v>27</v>
      </c>
      <c r="C9" s="9" t="s">
        <v>26</v>
      </c>
      <c r="D9" s="9" t="s">
        <v>25</v>
      </c>
      <c r="E9" s="6">
        <v>1</v>
      </c>
      <c r="F9" s="6" t="s">
        <v>24</v>
      </c>
      <c r="G9" s="8">
        <v>34519</v>
      </c>
      <c r="H9" s="6">
        <v>755</v>
      </c>
      <c r="I9" s="6">
        <f>G9/H9</f>
        <v>45.7205298013245</v>
      </c>
    </row>
    <row r="10" spans="2:9" ht="13.5">
      <c r="B10" s="2" t="s">
        <v>0</v>
      </c>
      <c r="G10" s="20">
        <f>SUM(G9:G9)</f>
        <v>34519</v>
      </c>
      <c r="H10" s="20">
        <f>SUM(H9:H9)</f>
        <v>755</v>
      </c>
      <c r="I10" s="19">
        <f>G10/H10</f>
        <v>45.7205298013245</v>
      </c>
    </row>
    <row r="11" spans="6:7" ht="54">
      <c r="F11" s="252" t="s">
        <v>1008</v>
      </c>
      <c r="G11">
        <v>0</v>
      </c>
    </row>
  </sheetData>
  <sheetProtection/>
  <printOptions/>
  <pageMargins left="0.787" right="0.787" top="0.63" bottom="0.61" header="0.512" footer="0.512"/>
  <pageSetup fitToHeight="1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4">
      <selection activeCell="E117" sqref="E117"/>
    </sheetView>
  </sheetViews>
  <sheetFormatPr defaultColWidth="9.00390625" defaultRowHeight="13.5"/>
  <cols>
    <col min="2" max="2" width="20.00390625" style="0" customWidth="1"/>
    <col min="5" max="5" width="13.00390625" style="0" bestFit="1" customWidth="1"/>
    <col min="7" max="7" width="11.625" style="0" bestFit="1" customWidth="1"/>
    <col min="8" max="8" width="10.50390625" style="0" bestFit="1" customWidth="1"/>
  </cols>
  <sheetData>
    <row r="1" spans="1:2" ht="13.5">
      <c r="A1" t="s">
        <v>23</v>
      </c>
      <c r="B1" s="18" t="s">
        <v>869</v>
      </c>
    </row>
    <row r="2" spans="1:9" ht="54">
      <c r="A2" s="21" t="s">
        <v>1009</v>
      </c>
      <c r="B2" s="6" t="s">
        <v>16</v>
      </c>
      <c r="C2" s="6" t="s">
        <v>15</v>
      </c>
      <c r="D2" s="6" t="s">
        <v>20</v>
      </c>
      <c r="E2" s="6" t="s">
        <v>19</v>
      </c>
      <c r="F2" s="6" t="s">
        <v>18</v>
      </c>
      <c r="G2" s="9" t="s">
        <v>11</v>
      </c>
      <c r="H2" s="12" t="s">
        <v>10</v>
      </c>
      <c r="I2" s="11" t="s">
        <v>9</v>
      </c>
    </row>
    <row r="3" spans="1:9" ht="27">
      <c r="A3">
        <v>1</v>
      </c>
      <c r="B3" s="9" t="s">
        <v>657</v>
      </c>
      <c r="C3" s="9" t="s">
        <v>658</v>
      </c>
      <c r="D3" s="9" t="s">
        <v>85</v>
      </c>
      <c r="E3" s="9">
        <v>1</v>
      </c>
      <c r="F3" s="9" t="s">
        <v>24</v>
      </c>
      <c r="G3" s="10">
        <v>5568655</v>
      </c>
      <c r="H3" s="10">
        <v>201485</v>
      </c>
      <c r="I3" s="6">
        <f>G3/H3</f>
        <v>27.638062386778174</v>
      </c>
    </row>
    <row r="4" spans="2:9" ht="14.25" thickBot="1">
      <c r="B4" s="2" t="s">
        <v>0</v>
      </c>
      <c r="G4" s="20">
        <f>SUM(G3:G3)</f>
        <v>5568655</v>
      </c>
      <c r="H4" s="20">
        <f>SUM(H3:H3)</f>
        <v>201485</v>
      </c>
      <c r="I4" s="3">
        <f>G4/H4</f>
        <v>27.638062386778174</v>
      </c>
    </row>
    <row r="5" spans="2:7" ht="54.75" thickTop="1">
      <c r="B5" s="14"/>
      <c r="F5" s="252" t="s">
        <v>1008</v>
      </c>
      <c r="G5">
        <v>0</v>
      </c>
    </row>
    <row r="6" ht="13.5">
      <c r="B6" s="14"/>
    </row>
    <row r="8" spans="1:9" ht="54">
      <c r="A8" s="13" t="s">
        <v>1006</v>
      </c>
      <c r="B8" s="6" t="s">
        <v>16</v>
      </c>
      <c r="C8" s="6" t="s">
        <v>15</v>
      </c>
      <c r="D8" s="6" t="s">
        <v>14</v>
      </c>
      <c r="E8" s="6" t="s">
        <v>13</v>
      </c>
      <c r="F8" s="6" t="s">
        <v>12</v>
      </c>
      <c r="G8" s="12" t="s">
        <v>11</v>
      </c>
      <c r="H8" s="12" t="s">
        <v>10</v>
      </c>
      <c r="I8" s="11" t="s">
        <v>9</v>
      </c>
    </row>
    <row r="9" spans="1:9" ht="27">
      <c r="A9">
        <v>1</v>
      </c>
      <c r="B9" s="9" t="s">
        <v>659</v>
      </c>
      <c r="C9" s="9" t="s">
        <v>660</v>
      </c>
      <c r="D9" s="6" t="s">
        <v>2</v>
      </c>
      <c r="E9" s="6">
        <v>1</v>
      </c>
      <c r="F9" s="6" t="s">
        <v>24</v>
      </c>
      <c r="G9" s="8">
        <v>37486</v>
      </c>
      <c r="H9" s="8">
        <v>1640</v>
      </c>
      <c r="I9" s="6">
        <f aca="true" t="shared" si="0" ref="I9:I18">G9/H9</f>
        <v>22.85731707317073</v>
      </c>
    </row>
    <row r="10" spans="1:9" ht="27">
      <c r="A10">
        <v>2</v>
      </c>
      <c r="B10" s="9" t="s">
        <v>661</v>
      </c>
      <c r="C10" s="9" t="s">
        <v>660</v>
      </c>
      <c r="D10" s="9" t="s">
        <v>662</v>
      </c>
      <c r="E10" s="9">
        <v>1</v>
      </c>
      <c r="F10" s="9" t="s">
        <v>663</v>
      </c>
      <c r="G10" s="12">
        <v>666120</v>
      </c>
      <c r="H10" s="12">
        <v>16653</v>
      </c>
      <c r="I10" s="9">
        <f t="shared" si="0"/>
        <v>40</v>
      </c>
    </row>
    <row r="11" spans="1:9" ht="27">
      <c r="A11">
        <v>3</v>
      </c>
      <c r="B11" s="9" t="s">
        <v>664</v>
      </c>
      <c r="C11" s="9" t="s">
        <v>665</v>
      </c>
      <c r="D11" s="9" t="s">
        <v>303</v>
      </c>
      <c r="E11" s="9">
        <v>1</v>
      </c>
      <c r="F11" s="9" t="s">
        <v>663</v>
      </c>
      <c r="G11" s="12">
        <v>244160</v>
      </c>
      <c r="H11" s="12">
        <v>6104</v>
      </c>
      <c r="I11" s="9">
        <f t="shared" si="0"/>
        <v>40</v>
      </c>
    </row>
    <row r="12" spans="1:9" ht="27">
      <c r="A12">
        <v>4</v>
      </c>
      <c r="B12" s="9" t="s">
        <v>666</v>
      </c>
      <c r="C12" s="9" t="s">
        <v>660</v>
      </c>
      <c r="D12" s="9" t="s">
        <v>662</v>
      </c>
      <c r="E12" s="6">
        <v>1</v>
      </c>
      <c r="F12" s="9" t="s">
        <v>663</v>
      </c>
      <c r="G12" s="204">
        <v>157440</v>
      </c>
      <c r="H12" s="204">
        <v>3936</v>
      </c>
      <c r="I12" s="6">
        <f t="shared" si="0"/>
        <v>40</v>
      </c>
    </row>
    <row r="13" spans="1:9" ht="27">
      <c r="A13">
        <v>5</v>
      </c>
      <c r="B13" s="9" t="s">
        <v>667</v>
      </c>
      <c r="C13" s="9" t="s">
        <v>570</v>
      </c>
      <c r="D13" s="9" t="s">
        <v>85</v>
      </c>
      <c r="E13" s="9">
        <v>1</v>
      </c>
      <c r="F13" s="9" t="s">
        <v>668</v>
      </c>
      <c r="G13" s="8">
        <v>287250</v>
      </c>
      <c r="H13" s="8">
        <v>12567</v>
      </c>
      <c r="I13" s="6">
        <f t="shared" si="0"/>
        <v>22.85748388636906</v>
      </c>
    </row>
    <row r="14" spans="1:9" ht="27">
      <c r="A14" s="4">
        <v>6</v>
      </c>
      <c r="B14" s="205" t="s">
        <v>669</v>
      </c>
      <c r="C14" s="205" t="s">
        <v>670</v>
      </c>
      <c r="D14" s="206" t="s">
        <v>2</v>
      </c>
      <c r="E14" s="206">
        <v>1</v>
      </c>
      <c r="F14" s="205" t="s">
        <v>671</v>
      </c>
      <c r="G14" s="207">
        <v>11754</v>
      </c>
      <c r="H14" s="206">
        <v>514</v>
      </c>
      <c r="I14" s="206">
        <f t="shared" si="0"/>
        <v>22.867704280155642</v>
      </c>
    </row>
    <row r="15" spans="1:9" ht="13.5">
      <c r="A15" s="4">
        <v>7</v>
      </c>
      <c r="B15" s="6" t="s">
        <v>672</v>
      </c>
      <c r="C15" s="9" t="s">
        <v>673</v>
      </c>
      <c r="D15" s="6" t="s">
        <v>674</v>
      </c>
      <c r="E15" s="6">
        <v>1</v>
      </c>
      <c r="F15" s="149" t="s">
        <v>671</v>
      </c>
      <c r="G15" s="24">
        <v>30114</v>
      </c>
      <c r="H15" s="6">
        <v>717</v>
      </c>
      <c r="I15" s="6">
        <f t="shared" si="0"/>
        <v>42</v>
      </c>
    </row>
    <row r="16" spans="1:9" ht="27">
      <c r="A16">
        <v>8</v>
      </c>
      <c r="B16" s="6" t="s">
        <v>675</v>
      </c>
      <c r="C16" s="9" t="s">
        <v>676</v>
      </c>
      <c r="D16" s="6" t="s">
        <v>2</v>
      </c>
      <c r="E16" s="6">
        <v>1</v>
      </c>
      <c r="F16" s="6" t="s">
        <v>24</v>
      </c>
      <c r="G16" s="6">
        <v>46</v>
      </c>
      <c r="H16" s="6">
        <v>2</v>
      </c>
      <c r="I16" s="6">
        <f t="shared" si="0"/>
        <v>23</v>
      </c>
    </row>
    <row r="17" spans="1:9" ht="13.5">
      <c r="A17">
        <v>9</v>
      </c>
      <c r="B17" s="28" t="s">
        <v>677</v>
      </c>
      <c r="C17" s="9" t="s">
        <v>404</v>
      </c>
      <c r="D17" s="28" t="s">
        <v>2</v>
      </c>
      <c r="E17" s="208">
        <v>1</v>
      </c>
      <c r="F17" s="6" t="s">
        <v>24</v>
      </c>
      <c r="G17" s="199">
        <v>27398800</v>
      </c>
      <c r="H17" s="199">
        <v>684970</v>
      </c>
      <c r="I17" s="6">
        <f t="shared" si="0"/>
        <v>40</v>
      </c>
    </row>
    <row r="18" spans="1:9" ht="13.5">
      <c r="A18">
        <v>10</v>
      </c>
      <c r="B18" s="28" t="s">
        <v>678</v>
      </c>
      <c r="C18" s="9" t="s">
        <v>404</v>
      </c>
      <c r="D18" s="28" t="s">
        <v>2</v>
      </c>
      <c r="E18" s="208">
        <v>1</v>
      </c>
      <c r="F18" s="6" t="s">
        <v>24</v>
      </c>
      <c r="G18" s="89">
        <v>20163720</v>
      </c>
      <c r="H18" s="89">
        <v>504093</v>
      </c>
      <c r="I18" s="6">
        <f t="shared" si="0"/>
        <v>40</v>
      </c>
    </row>
    <row r="19" spans="1:9" ht="27">
      <c r="A19">
        <v>11</v>
      </c>
      <c r="B19" s="9" t="s">
        <v>679</v>
      </c>
      <c r="C19" s="28" t="s">
        <v>274</v>
      </c>
      <c r="D19" s="25" t="s">
        <v>2</v>
      </c>
      <c r="E19" s="6">
        <v>1</v>
      </c>
      <c r="F19" s="25" t="s">
        <v>24</v>
      </c>
      <c r="G19" s="8">
        <v>149712</v>
      </c>
      <c r="H19" s="8">
        <v>6238</v>
      </c>
      <c r="I19" s="6">
        <f>ROUND(G19/H19,0)</f>
        <v>24</v>
      </c>
    </row>
    <row r="20" spans="1:9" ht="27">
      <c r="A20">
        <v>12</v>
      </c>
      <c r="B20" s="9" t="s">
        <v>680</v>
      </c>
      <c r="C20" s="28" t="s">
        <v>274</v>
      </c>
      <c r="D20" s="25" t="s">
        <v>2</v>
      </c>
      <c r="E20" s="6">
        <v>1</v>
      </c>
      <c r="F20" s="25" t="s">
        <v>24</v>
      </c>
      <c r="G20" s="8">
        <v>40480</v>
      </c>
      <c r="H20" s="8">
        <v>1771</v>
      </c>
      <c r="I20" s="6">
        <f aca="true" t="shared" si="1" ref="I20:I34">ROUND(G20/H20,0)</f>
        <v>23</v>
      </c>
    </row>
    <row r="21" spans="1:9" ht="27">
      <c r="A21">
        <v>13</v>
      </c>
      <c r="B21" s="9" t="s">
        <v>681</v>
      </c>
      <c r="C21" s="28" t="s">
        <v>274</v>
      </c>
      <c r="D21" s="25" t="s">
        <v>2</v>
      </c>
      <c r="E21" s="6">
        <v>1</v>
      </c>
      <c r="F21" s="25" t="s">
        <v>24</v>
      </c>
      <c r="G21" s="8">
        <v>6560</v>
      </c>
      <c r="H21" s="8">
        <v>287</v>
      </c>
      <c r="I21" s="6">
        <f t="shared" si="1"/>
        <v>23</v>
      </c>
    </row>
    <row r="22" spans="1:9" ht="27">
      <c r="A22" s="4">
        <v>14</v>
      </c>
      <c r="B22" s="9" t="s">
        <v>682</v>
      </c>
      <c r="C22" s="28" t="s">
        <v>274</v>
      </c>
      <c r="D22" s="25" t="s">
        <v>2</v>
      </c>
      <c r="E22" s="6">
        <v>1</v>
      </c>
      <c r="F22" s="25" t="s">
        <v>24</v>
      </c>
      <c r="G22" s="8">
        <v>80160</v>
      </c>
      <c r="H22" s="8">
        <v>3507</v>
      </c>
      <c r="I22" s="6">
        <f t="shared" si="1"/>
        <v>23</v>
      </c>
    </row>
    <row r="23" spans="1:9" ht="27">
      <c r="A23" s="4">
        <v>15</v>
      </c>
      <c r="B23" s="9" t="s">
        <v>683</v>
      </c>
      <c r="C23" s="28" t="s">
        <v>274</v>
      </c>
      <c r="D23" s="25" t="s">
        <v>2</v>
      </c>
      <c r="E23" s="6">
        <v>1</v>
      </c>
      <c r="F23" s="25" t="s">
        <v>24</v>
      </c>
      <c r="G23" s="8">
        <v>92</v>
      </c>
      <c r="H23" s="8">
        <v>4</v>
      </c>
      <c r="I23" s="6">
        <f t="shared" si="1"/>
        <v>23</v>
      </c>
    </row>
    <row r="24" spans="1:9" ht="27">
      <c r="A24">
        <v>16</v>
      </c>
      <c r="B24" s="9" t="s">
        <v>684</v>
      </c>
      <c r="C24" s="28" t="s">
        <v>274</v>
      </c>
      <c r="D24" s="25" t="s">
        <v>2</v>
      </c>
      <c r="E24" s="6">
        <v>1</v>
      </c>
      <c r="F24" s="25" t="s">
        <v>24</v>
      </c>
      <c r="G24" s="8">
        <v>26629</v>
      </c>
      <c r="H24" s="8">
        <v>1165</v>
      </c>
      <c r="I24" s="6">
        <f t="shared" si="1"/>
        <v>23</v>
      </c>
    </row>
    <row r="25" spans="1:9" ht="27">
      <c r="A25" s="4">
        <v>17</v>
      </c>
      <c r="B25" s="9" t="s">
        <v>685</v>
      </c>
      <c r="C25" s="28" t="s">
        <v>274</v>
      </c>
      <c r="D25" s="25" t="s">
        <v>2</v>
      </c>
      <c r="E25" s="6">
        <v>1</v>
      </c>
      <c r="F25" s="25" t="s">
        <v>24</v>
      </c>
      <c r="G25" s="8">
        <v>35457</v>
      </c>
      <c r="H25" s="8">
        <v>1551</v>
      </c>
      <c r="I25" s="6">
        <f t="shared" si="1"/>
        <v>23</v>
      </c>
    </row>
    <row r="26" spans="1:9" ht="27">
      <c r="A26" s="4">
        <v>18</v>
      </c>
      <c r="B26" s="9" t="s">
        <v>686</v>
      </c>
      <c r="C26" s="28" t="s">
        <v>274</v>
      </c>
      <c r="D26" s="25" t="s">
        <v>2</v>
      </c>
      <c r="E26" s="6">
        <v>1</v>
      </c>
      <c r="F26" s="25" t="s">
        <v>24</v>
      </c>
      <c r="G26" s="8">
        <v>5808</v>
      </c>
      <c r="H26" s="8">
        <v>254</v>
      </c>
      <c r="I26" s="6">
        <f t="shared" si="1"/>
        <v>23</v>
      </c>
    </row>
    <row r="27" spans="1:9" ht="27">
      <c r="A27">
        <v>19</v>
      </c>
      <c r="B27" s="9" t="s">
        <v>687</v>
      </c>
      <c r="C27" s="28" t="s">
        <v>274</v>
      </c>
      <c r="D27" s="25" t="s">
        <v>2</v>
      </c>
      <c r="E27" s="6">
        <v>1</v>
      </c>
      <c r="F27" s="25" t="s">
        <v>24</v>
      </c>
      <c r="G27" s="8">
        <v>44023</v>
      </c>
      <c r="H27" s="8">
        <v>1926</v>
      </c>
      <c r="I27" s="6">
        <f t="shared" si="1"/>
        <v>23</v>
      </c>
    </row>
    <row r="28" spans="1:9" ht="27">
      <c r="A28">
        <v>20</v>
      </c>
      <c r="B28" s="9" t="s">
        <v>688</v>
      </c>
      <c r="C28" s="28" t="s">
        <v>274</v>
      </c>
      <c r="D28" s="25" t="s">
        <v>2</v>
      </c>
      <c r="E28" s="6">
        <v>1</v>
      </c>
      <c r="F28" s="25" t="s">
        <v>24</v>
      </c>
      <c r="G28" s="8">
        <v>48912</v>
      </c>
      <c r="H28" s="8">
        <v>2038</v>
      </c>
      <c r="I28" s="6">
        <f t="shared" si="1"/>
        <v>24</v>
      </c>
    </row>
    <row r="29" spans="1:9" ht="27">
      <c r="A29" s="4">
        <v>21</v>
      </c>
      <c r="B29" s="9" t="s">
        <v>689</v>
      </c>
      <c r="C29" s="28" t="s">
        <v>274</v>
      </c>
      <c r="D29" s="25" t="s">
        <v>2</v>
      </c>
      <c r="E29" s="6">
        <v>1</v>
      </c>
      <c r="F29" s="25" t="s">
        <v>24</v>
      </c>
      <c r="G29" s="8">
        <v>533217</v>
      </c>
      <c r="H29" s="8">
        <v>23328</v>
      </c>
      <c r="I29" s="6">
        <f t="shared" si="1"/>
        <v>23</v>
      </c>
    </row>
    <row r="30" spans="1:9" ht="27">
      <c r="A30" s="4">
        <v>22</v>
      </c>
      <c r="B30" s="9" t="s">
        <v>690</v>
      </c>
      <c r="C30" s="28" t="s">
        <v>274</v>
      </c>
      <c r="D30" s="25" t="s">
        <v>2</v>
      </c>
      <c r="E30" s="6">
        <v>1</v>
      </c>
      <c r="F30" s="25" t="s">
        <v>24</v>
      </c>
      <c r="G30" s="8">
        <v>2265</v>
      </c>
      <c r="H30" s="8">
        <v>99</v>
      </c>
      <c r="I30" s="6">
        <f t="shared" si="1"/>
        <v>23</v>
      </c>
    </row>
    <row r="31" spans="1:9" ht="27">
      <c r="A31">
        <v>23</v>
      </c>
      <c r="B31" s="9" t="s">
        <v>691</v>
      </c>
      <c r="C31" s="28" t="s">
        <v>274</v>
      </c>
      <c r="D31" s="25" t="s">
        <v>2</v>
      </c>
      <c r="E31" s="6">
        <v>1</v>
      </c>
      <c r="F31" s="25" t="s">
        <v>24</v>
      </c>
      <c r="G31" s="8">
        <v>7560</v>
      </c>
      <c r="H31" s="8">
        <v>315</v>
      </c>
      <c r="I31" s="6">
        <f t="shared" si="1"/>
        <v>24</v>
      </c>
    </row>
    <row r="32" spans="1:9" ht="27">
      <c r="A32">
        <v>24</v>
      </c>
      <c r="B32" s="9" t="s">
        <v>692</v>
      </c>
      <c r="C32" s="28" t="s">
        <v>274</v>
      </c>
      <c r="D32" s="25" t="s">
        <v>2</v>
      </c>
      <c r="E32" s="6">
        <v>1</v>
      </c>
      <c r="F32" s="25" t="s">
        <v>24</v>
      </c>
      <c r="G32" s="8">
        <v>75776</v>
      </c>
      <c r="H32" s="8">
        <v>3315</v>
      </c>
      <c r="I32" s="6">
        <f t="shared" si="1"/>
        <v>23</v>
      </c>
    </row>
    <row r="33" spans="1:9" ht="27">
      <c r="A33" s="4">
        <v>25</v>
      </c>
      <c r="B33" s="9" t="s">
        <v>693</v>
      </c>
      <c r="C33" s="28" t="s">
        <v>274</v>
      </c>
      <c r="D33" s="25" t="s">
        <v>2</v>
      </c>
      <c r="E33" s="6">
        <v>1</v>
      </c>
      <c r="F33" s="25" t="s">
        <v>24</v>
      </c>
      <c r="G33" s="8">
        <v>119411</v>
      </c>
      <c r="H33" s="8">
        <v>5224</v>
      </c>
      <c r="I33" s="6">
        <f t="shared" si="1"/>
        <v>23</v>
      </c>
    </row>
    <row r="34" spans="1:9" ht="27">
      <c r="A34" s="4">
        <v>26</v>
      </c>
      <c r="B34" s="9" t="s">
        <v>694</v>
      </c>
      <c r="C34" s="28" t="s">
        <v>274</v>
      </c>
      <c r="D34" s="25" t="s">
        <v>2</v>
      </c>
      <c r="E34" s="6">
        <v>1</v>
      </c>
      <c r="F34" s="25" t="s">
        <v>24</v>
      </c>
      <c r="G34" s="8">
        <v>126749</v>
      </c>
      <c r="H34" s="8">
        <v>3327</v>
      </c>
      <c r="I34" s="6">
        <f t="shared" si="1"/>
        <v>38</v>
      </c>
    </row>
    <row r="35" spans="1:9" ht="24">
      <c r="A35">
        <v>27</v>
      </c>
      <c r="B35" s="71" t="s">
        <v>695</v>
      </c>
      <c r="C35" s="6" t="s">
        <v>696</v>
      </c>
      <c r="D35" s="6" t="s">
        <v>6</v>
      </c>
      <c r="E35" s="6">
        <v>1</v>
      </c>
      <c r="F35" s="6" t="s">
        <v>304</v>
      </c>
      <c r="G35" s="10">
        <v>95664</v>
      </c>
      <c r="H35" s="10">
        <v>1993</v>
      </c>
      <c r="I35" s="6">
        <f aca="true" t="shared" si="2" ref="I35:I43">G35/H35</f>
        <v>48</v>
      </c>
    </row>
    <row r="36" spans="1:9" ht="24">
      <c r="A36">
        <v>28</v>
      </c>
      <c r="B36" s="71" t="s">
        <v>697</v>
      </c>
      <c r="C36" s="6" t="s">
        <v>696</v>
      </c>
      <c r="D36" s="6" t="s">
        <v>6</v>
      </c>
      <c r="E36" s="6">
        <v>1</v>
      </c>
      <c r="F36" s="6" t="s">
        <v>304</v>
      </c>
      <c r="G36" s="10">
        <v>47472</v>
      </c>
      <c r="H36" s="10">
        <v>989</v>
      </c>
      <c r="I36" s="6">
        <f t="shared" si="2"/>
        <v>48</v>
      </c>
    </row>
    <row r="37" spans="1:9" ht="24">
      <c r="A37" s="4">
        <v>29</v>
      </c>
      <c r="B37" s="71" t="s">
        <v>698</v>
      </c>
      <c r="C37" s="6" t="s">
        <v>696</v>
      </c>
      <c r="D37" s="6" t="s">
        <v>6</v>
      </c>
      <c r="E37" s="6">
        <v>1</v>
      </c>
      <c r="F37" s="6" t="s">
        <v>304</v>
      </c>
      <c r="G37" s="10">
        <v>32064</v>
      </c>
      <c r="H37" s="6">
        <v>668</v>
      </c>
      <c r="I37" s="6">
        <f t="shared" si="2"/>
        <v>48</v>
      </c>
    </row>
    <row r="38" spans="1:9" ht="24">
      <c r="A38" s="4">
        <v>30</v>
      </c>
      <c r="B38" s="71" t="s">
        <v>699</v>
      </c>
      <c r="C38" s="6" t="s">
        <v>696</v>
      </c>
      <c r="D38" s="6" t="s">
        <v>6</v>
      </c>
      <c r="E38" s="6">
        <v>1</v>
      </c>
      <c r="F38" s="6" t="s">
        <v>304</v>
      </c>
      <c r="G38" s="10">
        <v>36288</v>
      </c>
      <c r="H38" s="6">
        <v>756</v>
      </c>
      <c r="I38" s="6">
        <f t="shared" si="2"/>
        <v>48</v>
      </c>
    </row>
    <row r="39" spans="1:9" ht="24">
      <c r="A39">
        <v>31</v>
      </c>
      <c r="B39" s="71" t="s">
        <v>700</v>
      </c>
      <c r="C39" s="6" t="s">
        <v>696</v>
      </c>
      <c r="D39" s="6" t="s">
        <v>6</v>
      </c>
      <c r="E39" s="6">
        <v>1</v>
      </c>
      <c r="F39" s="6" t="s">
        <v>304</v>
      </c>
      <c r="G39" s="10">
        <v>48</v>
      </c>
      <c r="H39" s="10">
        <v>2</v>
      </c>
      <c r="I39" s="6">
        <f t="shared" si="2"/>
        <v>24</v>
      </c>
    </row>
    <row r="40" spans="1:9" ht="24">
      <c r="A40">
        <v>32</v>
      </c>
      <c r="B40" s="71" t="s">
        <v>701</v>
      </c>
      <c r="C40" s="6" t="s">
        <v>696</v>
      </c>
      <c r="D40" s="6" t="s">
        <v>6</v>
      </c>
      <c r="E40" s="6">
        <v>1</v>
      </c>
      <c r="F40" s="6" t="s">
        <v>304</v>
      </c>
      <c r="G40" s="10">
        <v>128208</v>
      </c>
      <c r="H40" s="10">
        <v>2671</v>
      </c>
      <c r="I40" s="6">
        <f t="shared" si="2"/>
        <v>48</v>
      </c>
    </row>
    <row r="41" spans="1:9" ht="24">
      <c r="A41" s="4">
        <v>33</v>
      </c>
      <c r="B41" s="209" t="s">
        <v>702</v>
      </c>
      <c r="C41" s="6" t="s">
        <v>696</v>
      </c>
      <c r="D41" s="6" t="s">
        <v>6</v>
      </c>
      <c r="E41" s="6">
        <v>1</v>
      </c>
      <c r="F41" s="6" t="s">
        <v>304</v>
      </c>
      <c r="G41" s="10">
        <v>128400</v>
      </c>
      <c r="H41" s="10">
        <v>2675</v>
      </c>
      <c r="I41" s="6">
        <f t="shared" si="2"/>
        <v>48</v>
      </c>
    </row>
    <row r="42" spans="1:9" ht="24">
      <c r="A42" s="4">
        <v>34</v>
      </c>
      <c r="B42" s="209" t="s">
        <v>703</v>
      </c>
      <c r="C42" s="6" t="s">
        <v>696</v>
      </c>
      <c r="D42" s="6" t="s">
        <v>6</v>
      </c>
      <c r="E42" s="6">
        <v>1</v>
      </c>
      <c r="F42" s="6" t="s">
        <v>304</v>
      </c>
      <c r="G42" s="10">
        <v>126528</v>
      </c>
      <c r="H42" s="10">
        <v>2636</v>
      </c>
      <c r="I42" s="6">
        <f t="shared" si="2"/>
        <v>48</v>
      </c>
    </row>
    <row r="43" spans="1:9" ht="24">
      <c r="A43">
        <v>35</v>
      </c>
      <c r="B43" s="71" t="s">
        <v>704</v>
      </c>
      <c r="C43" s="6" t="s">
        <v>696</v>
      </c>
      <c r="D43" s="6" t="s">
        <v>6</v>
      </c>
      <c r="E43" s="6">
        <v>1</v>
      </c>
      <c r="F43" s="6" t="s">
        <v>304</v>
      </c>
      <c r="G43" s="10">
        <v>119808</v>
      </c>
      <c r="H43" s="10">
        <v>2496</v>
      </c>
      <c r="I43" s="6">
        <f t="shared" si="2"/>
        <v>48</v>
      </c>
    </row>
    <row r="44" spans="2:9" ht="13.5">
      <c r="B44" s="2" t="s">
        <v>0</v>
      </c>
      <c r="G44" s="20">
        <f>SUM(G9:G43)</f>
        <v>51014181</v>
      </c>
      <c r="H44" s="20">
        <f>SUM(H9:H43)</f>
        <v>1300431</v>
      </c>
      <c r="I44" s="19">
        <f>G44/H44</f>
        <v>39.2286718787848</v>
      </c>
    </row>
    <row r="45" spans="6:7" ht="54">
      <c r="F45" s="252" t="s">
        <v>1008</v>
      </c>
      <c r="G45" s="255">
        <v>0</v>
      </c>
    </row>
  </sheetData>
  <sheetProtection/>
  <printOptions/>
  <pageMargins left="0.787" right="0.787" top="0.63" bottom="0.61" header="0.512" footer="0.512"/>
  <pageSetup fitToHeight="1" fitToWidth="1" horizontalDpi="300" verticalDpi="300" orientation="portrait" paperSize="9" scale="6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tabSelected="1" zoomScalePageLayoutView="0" workbookViewId="0" topLeftCell="A1">
      <selection activeCell="E117" sqref="E117"/>
    </sheetView>
  </sheetViews>
  <sheetFormatPr defaultColWidth="9.00390625" defaultRowHeight="13.5"/>
  <cols>
    <col min="2" max="2" width="20.00390625" style="0" customWidth="1"/>
    <col min="5" max="5" width="13.00390625" style="0" bestFit="1" customWidth="1"/>
  </cols>
  <sheetData>
    <row r="1" spans="1:2" ht="13.5">
      <c r="A1" t="s">
        <v>23</v>
      </c>
      <c r="B1" s="18" t="s">
        <v>208</v>
      </c>
    </row>
    <row r="2" spans="1:9" ht="54">
      <c r="A2" s="13" t="s">
        <v>1006</v>
      </c>
      <c r="B2" s="6" t="s">
        <v>16</v>
      </c>
      <c r="C2" s="6" t="s">
        <v>15</v>
      </c>
      <c r="D2" s="6" t="s">
        <v>14</v>
      </c>
      <c r="E2" s="6" t="s">
        <v>13</v>
      </c>
      <c r="F2" s="6" t="s">
        <v>12</v>
      </c>
      <c r="G2" s="12" t="s">
        <v>11</v>
      </c>
      <c r="H2" s="12" t="s">
        <v>10</v>
      </c>
      <c r="I2" s="11" t="s">
        <v>9</v>
      </c>
    </row>
    <row r="3" spans="1:9" ht="22.5">
      <c r="A3">
        <v>1</v>
      </c>
      <c r="B3" s="28" t="s">
        <v>139</v>
      </c>
      <c r="C3" s="72" t="s">
        <v>140</v>
      </c>
      <c r="D3" s="28" t="s">
        <v>2</v>
      </c>
      <c r="E3" s="28">
        <v>1</v>
      </c>
      <c r="F3" s="28" t="s">
        <v>141</v>
      </c>
      <c r="G3" s="73">
        <v>414</v>
      </c>
      <c r="H3" s="73">
        <v>9</v>
      </c>
      <c r="I3" s="6">
        <f>G3/H3</f>
        <v>46</v>
      </c>
    </row>
    <row r="4" spans="1:9" ht="22.5">
      <c r="A4">
        <v>2</v>
      </c>
      <c r="B4" s="28" t="s">
        <v>142</v>
      </c>
      <c r="C4" s="72" t="s">
        <v>140</v>
      </c>
      <c r="D4" s="28" t="s">
        <v>2</v>
      </c>
      <c r="E4" s="28">
        <v>1</v>
      </c>
      <c r="F4" s="28" t="s">
        <v>141</v>
      </c>
      <c r="G4" s="73">
        <v>42151</v>
      </c>
      <c r="H4" s="73">
        <v>1844</v>
      </c>
      <c r="I4" s="6">
        <f>G4/H4</f>
        <v>22.858459869848158</v>
      </c>
    </row>
    <row r="5" spans="1:9" ht="13.5">
      <c r="A5">
        <v>3</v>
      </c>
      <c r="B5" s="28" t="s">
        <v>143</v>
      </c>
      <c r="C5" s="28" t="s">
        <v>127</v>
      </c>
      <c r="D5" s="28" t="s">
        <v>2</v>
      </c>
      <c r="E5" s="28">
        <v>1</v>
      </c>
      <c r="F5" s="28" t="s">
        <v>24</v>
      </c>
      <c r="G5" s="58">
        <v>530448</v>
      </c>
      <c r="H5" s="58">
        <v>22068</v>
      </c>
      <c r="I5" s="6">
        <f>G5/H5</f>
        <v>24.036976617727024</v>
      </c>
    </row>
    <row r="6" spans="2:9" ht="13.5">
      <c r="B6" s="2" t="s">
        <v>0</v>
      </c>
      <c r="G6" s="20">
        <f>SUM(G3:G5)</f>
        <v>573013</v>
      </c>
      <c r="H6" s="20">
        <f>SUM(H3:H5)</f>
        <v>23921</v>
      </c>
      <c r="I6" s="19">
        <f>G6/H6</f>
        <v>23.954391538815266</v>
      </c>
    </row>
    <row r="7" spans="6:7" ht="54">
      <c r="F7" s="252" t="s">
        <v>1008</v>
      </c>
      <c r="G7" s="257">
        <v>0</v>
      </c>
    </row>
  </sheetData>
  <sheetProtection/>
  <printOptions/>
  <pageMargins left="0.787" right="0.787" top="0.63" bottom="0.61" header="0.512" footer="0.512"/>
  <pageSetup fitToHeight="1" fitToWidth="1"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tabSelected="1" zoomScalePageLayoutView="0" workbookViewId="0" topLeftCell="A1">
      <selection activeCell="E117" sqref="E117"/>
    </sheetView>
  </sheetViews>
  <sheetFormatPr defaultColWidth="9.00390625" defaultRowHeight="13.5"/>
  <cols>
    <col min="2" max="2" width="20.00390625" style="0" customWidth="1"/>
    <col min="5" max="5" width="13.00390625" style="0" bestFit="1" customWidth="1"/>
    <col min="7" max="7" width="11.50390625" style="0" bestFit="1" customWidth="1"/>
    <col min="8" max="8" width="10.125" style="0" bestFit="1" customWidth="1"/>
  </cols>
  <sheetData>
    <row r="1" spans="1:2" ht="13.5">
      <c r="A1" t="s">
        <v>23</v>
      </c>
      <c r="B1" s="18" t="s">
        <v>378</v>
      </c>
    </row>
    <row r="2" spans="1:9" ht="54">
      <c r="A2" s="13" t="s">
        <v>1006</v>
      </c>
      <c r="B2" s="6" t="s">
        <v>16</v>
      </c>
      <c r="C2" s="6" t="s">
        <v>15</v>
      </c>
      <c r="D2" s="6" t="s">
        <v>14</v>
      </c>
      <c r="E2" s="6" t="s">
        <v>13</v>
      </c>
      <c r="F2" s="6" t="s">
        <v>12</v>
      </c>
      <c r="G2" s="12" t="s">
        <v>11</v>
      </c>
      <c r="H2" s="12" t="s">
        <v>10</v>
      </c>
      <c r="I2" s="11" t="s">
        <v>9</v>
      </c>
    </row>
    <row r="3" spans="1:9" ht="13.5">
      <c r="A3">
        <v>1</v>
      </c>
      <c r="B3" s="134" t="s">
        <v>379</v>
      </c>
      <c r="C3" s="135" t="s">
        <v>63</v>
      </c>
      <c r="D3" s="135" t="s">
        <v>380</v>
      </c>
      <c r="E3" s="136" t="s">
        <v>85</v>
      </c>
      <c r="F3" s="135">
        <v>1</v>
      </c>
      <c r="G3" s="137">
        <v>1604313845</v>
      </c>
      <c r="H3" s="138">
        <v>161471000</v>
      </c>
      <c r="I3" s="6">
        <f>G3/H3</f>
        <v>9.935615961999368</v>
      </c>
    </row>
    <row r="4" spans="1:9" ht="13.5">
      <c r="A4">
        <v>2</v>
      </c>
      <c r="B4" s="134" t="s">
        <v>381</v>
      </c>
      <c r="C4" s="135" t="s">
        <v>63</v>
      </c>
      <c r="D4" s="135" t="s">
        <v>380</v>
      </c>
      <c r="E4" s="136" t="s">
        <v>85</v>
      </c>
      <c r="F4" s="135">
        <v>1</v>
      </c>
      <c r="G4" s="139">
        <v>86706493</v>
      </c>
      <c r="H4" s="140">
        <v>4545000</v>
      </c>
      <c r="I4" s="6">
        <f>G4/H4</f>
        <v>19.077336193619363</v>
      </c>
    </row>
    <row r="5" spans="1:9" ht="13.5">
      <c r="A5">
        <v>3</v>
      </c>
      <c r="B5" s="141" t="s">
        <v>382</v>
      </c>
      <c r="C5" s="135" t="s">
        <v>63</v>
      </c>
      <c r="D5" s="135" t="s">
        <v>380</v>
      </c>
      <c r="E5" s="136" t="s">
        <v>85</v>
      </c>
      <c r="F5" s="135">
        <v>1</v>
      </c>
      <c r="G5" s="137">
        <v>17192520</v>
      </c>
      <c r="H5" s="140">
        <v>429813</v>
      </c>
      <c r="I5" s="6">
        <f>G5/H5</f>
        <v>40</v>
      </c>
    </row>
    <row r="6" spans="1:9" ht="13.5">
      <c r="A6">
        <v>4</v>
      </c>
      <c r="B6" s="134" t="s">
        <v>383</v>
      </c>
      <c r="C6" s="135" t="s">
        <v>384</v>
      </c>
      <c r="D6" s="135" t="s">
        <v>380</v>
      </c>
      <c r="E6" s="136" t="s">
        <v>85</v>
      </c>
      <c r="F6" s="135">
        <v>1</v>
      </c>
      <c r="G6" s="142">
        <v>84075</v>
      </c>
      <c r="H6" s="140">
        <v>1839</v>
      </c>
      <c r="I6" s="6">
        <f>G6/H6</f>
        <v>45.71778140293638</v>
      </c>
    </row>
    <row r="7" spans="1:9" ht="13.5">
      <c r="A7">
        <v>5</v>
      </c>
      <c r="B7" s="134" t="s">
        <v>385</v>
      </c>
      <c r="C7" s="135" t="s">
        <v>384</v>
      </c>
      <c r="D7" s="135" t="s">
        <v>380</v>
      </c>
      <c r="E7" s="136" t="s">
        <v>85</v>
      </c>
      <c r="F7" s="135">
        <v>1</v>
      </c>
      <c r="G7" s="142">
        <v>217245</v>
      </c>
      <c r="H7" s="140">
        <v>4738</v>
      </c>
      <c r="I7" s="6">
        <f>G7/H7</f>
        <v>45.85162515829464</v>
      </c>
    </row>
    <row r="8" spans="2:9" ht="13.5">
      <c r="B8" s="2" t="s">
        <v>0</v>
      </c>
      <c r="G8">
        <f>SUM(G3:G7)</f>
        <v>1708514178</v>
      </c>
      <c r="H8">
        <f>SUM(H3:H7)</f>
        <v>166452390</v>
      </c>
      <c r="I8" s="19">
        <f>G8/H8</f>
        <v>10.264281444081398</v>
      </c>
    </row>
    <row r="9" spans="6:7" ht="54">
      <c r="F9" s="252" t="s">
        <v>1008</v>
      </c>
      <c r="G9">
        <v>0</v>
      </c>
    </row>
  </sheetData>
  <sheetProtection/>
  <printOptions/>
  <pageMargins left="0.787" right="0.787" top="0.63" bottom="0.61" header="0.512" footer="0.512"/>
  <pageSetup fitToHeight="1" fitToWidth="1"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tabSelected="1" zoomScalePageLayoutView="0" workbookViewId="0" topLeftCell="A1">
      <selection activeCell="E117" sqref="E117"/>
    </sheetView>
  </sheetViews>
  <sheetFormatPr defaultColWidth="9.00390625" defaultRowHeight="13.5"/>
  <cols>
    <col min="2" max="2" width="20.00390625" style="0" customWidth="1"/>
    <col min="5" max="5" width="13.00390625" style="0" bestFit="1" customWidth="1"/>
    <col min="7" max="7" width="13.625" style="0" bestFit="1" customWidth="1"/>
    <col min="8" max="8" width="12.125" style="0" bestFit="1" customWidth="1"/>
  </cols>
  <sheetData>
    <row r="1" spans="1:2" ht="13.5">
      <c r="A1" t="s">
        <v>23</v>
      </c>
      <c r="B1" s="18" t="s">
        <v>1010</v>
      </c>
    </row>
    <row r="2" ht="13.5">
      <c r="B2" s="14"/>
    </row>
    <row r="4" spans="1:9" ht="54">
      <c r="A4" s="13" t="s">
        <v>1006</v>
      </c>
      <c r="B4" s="6" t="s">
        <v>16</v>
      </c>
      <c r="C4" s="6" t="s">
        <v>15</v>
      </c>
      <c r="D4" s="6" t="s">
        <v>14</v>
      </c>
      <c r="E4" s="6" t="s">
        <v>13</v>
      </c>
      <c r="F4" s="6" t="s">
        <v>12</v>
      </c>
      <c r="G4" s="12" t="s">
        <v>11</v>
      </c>
      <c r="H4" s="12" t="s">
        <v>10</v>
      </c>
      <c r="I4" s="11" t="s">
        <v>9</v>
      </c>
    </row>
    <row r="5" spans="1:9" ht="13.5">
      <c r="A5">
        <v>1</v>
      </c>
      <c r="B5" s="6" t="s">
        <v>906</v>
      </c>
      <c r="C5" s="6" t="s">
        <v>43</v>
      </c>
      <c r="D5" s="6" t="s">
        <v>2</v>
      </c>
      <c r="E5" s="6">
        <v>1</v>
      </c>
      <c r="F5" s="6" t="s">
        <v>256</v>
      </c>
      <c r="G5" s="24">
        <v>1513012310</v>
      </c>
      <c r="H5" s="24">
        <v>154885724</v>
      </c>
      <c r="I5" s="6">
        <f>G5/H5</f>
        <v>9.768571763269803</v>
      </c>
    </row>
    <row r="6" spans="1:9" ht="13.5">
      <c r="A6">
        <v>2</v>
      </c>
      <c r="B6" s="6" t="s">
        <v>907</v>
      </c>
      <c r="C6" s="6" t="s">
        <v>43</v>
      </c>
      <c r="D6" s="6" t="s">
        <v>2</v>
      </c>
      <c r="E6" s="6">
        <v>1</v>
      </c>
      <c r="F6" s="6" t="s">
        <v>256</v>
      </c>
      <c r="G6" s="24">
        <v>614256803</v>
      </c>
      <c r="H6" s="24">
        <v>31568796</v>
      </c>
      <c r="I6" s="6">
        <f>G6/H6</f>
        <v>19.457720307103255</v>
      </c>
    </row>
    <row r="7" spans="1:9" ht="27">
      <c r="A7">
        <v>3</v>
      </c>
      <c r="B7" s="9" t="s">
        <v>908</v>
      </c>
      <c r="C7" s="6" t="s">
        <v>43</v>
      </c>
      <c r="D7" s="6" t="s">
        <v>2</v>
      </c>
      <c r="E7" s="6">
        <v>1</v>
      </c>
      <c r="F7" s="6" t="s">
        <v>256</v>
      </c>
      <c r="G7" s="24">
        <v>1068800</v>
      </c>
      <c r="H7" s="24">
        <v>26720</v>
      </c>
      <c r="I7" s="6">
        <f>G7/H7</f>
        <v>40</v>
      </c>
    </row>
    <row r="8" spans="2:9" ht="13.5">
      <c r="B8" s="2" t="s">
        <v>0</v>
      </c>
      <c r="G8">
        <f>SUM(G5:G7)</f>
        <v>2128337913</v>
      </c>
      <c r="H8">
        <f>SUM(H5:H7)</f>
        <v>186481240</v>
      </c>
      <c r="I8" s="19">
        <f>G8/H8</f>
        <v>11.413147579885248</v>
      </c>
    </row>
    <row r="9" spans="6:7" ht="54">
      <c r="F9" s="252" t="s">
        <v>1008</v>
      </c>
      <c r="G9" s="253">
        <v>0</v>
      </c>
    </row>
  </sheetData>
  <sheetProtection/>
  <printOptions/>
  <pageMargins left="0.787" right="0.787" top="0.63" bottom="0.61" header="0.512" footer="0.512"/>
  <pageSetup fitToHeight="1" fitToWidth="1"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zoomScalePageLayoutView="0" workbookViewId="0" topLeftCell="A1">
      <selection activeCell="E117" sqref="E117"/>
    </sheetView>
  </sheetViews>
  <sheetFormatPr defaultColWidth="9.00390625" defaultRowHeight="13.5"/>
  <cols>
    <col min="2" max="2" width="46.375" style="0" bestFit="1" customWidth="1"/>
    <col min="3" max="3" width="17.25390625" style="0" bestFit="1" customWidth="1"/>
    <col min="4" max="5" width="13.00390625" style="0" bestFit="1" customWidth="1"/>
    <col min="6" max="6" width="22.75390625" style="0" bestFit="1" customWidth="1"/>
    <col min="7" max="7" width="11.625" style="0" bestFit="1" customWidth="1"/>
    <col min="8" max="8" width="10.50390625" style="0" bestFit="1" customWidth="1"/>
  </cols>
  <sheetData>
    <row r="1" spans="1:2" ht="13.5">
      <c r="A1" t="s">
        <v>23</v>
      </c>
      <c r="B1" s="18" t="s">
        <v>445</v>
      </c>
    </row>
    <row r="2" spans="1:9" ht="54">
      <c r="A2" s="13" t="s">
        <v>1006</v>
      </c>
      <c r="B2" s="6" t="s">
        <v>16</v>
      </c>
      <c r="C2" s="6" t="s">
        <v>15</v>
      </c>
      <c r="D2" s="6" t="s">
        <v>14</v>
      </c>
      <c r="E2" s="6" t="s">
        <v>13</v>
      </c>
      <c r="F2" s="6" t="s">
        <v>12</v>
      </c>
      <c r="G2" s="12" t="s">
        <v>11</v>
      </c>
      <c r="H2" s="12" t="s">
        <v>10</v>
      </c>
      <c r="I2" s="11" t="s">
        <v>9</v>
      </c>
    </row>
    <row r="3" spans="1:9" ht="13.5">
      <c r="A3">
        <v>1</v>
      </c>
      <c r="B3" s="6" t="s">
        <v>446</v>
      </c>
      <c r="C3" s="6" t="s">
        <v>447</v>
      </c>
      <c r="D3" s="6" t="s">
        <v>85</v>
      </c>
      <c r="E3" s="6">
        <v>1</v>
      </c>
      <c r="F3" s="6" t="s">
        <v>448</v>
      </c>
      <c r="G3" s="6">
        <v>24484</v>
      </c>
      <c r="H3" s="6">
        <v>686</v>
      </c>
      <c r="I3" s="6">
        <f>G3/H3</f>
        <v>35.690962099125365</v>
      </c>
    </row>
    <row r="4" spans="1:9" ht="13.5">
      <c r="A4">
        <v>2</v>
      </c>
      <c r="B4" s="6" t="s">
        <v>449</v>
      </c>
      <c r="C4" s="6" t="s">
        <v>63</v>
      </c>
      <c r="D4" s="6" t="s">
        <v>85</v>
      </c>
      <c r="E4" s="6">
        <v>1</v>
      </c>
      <c r="F4" s="6" t="s">
        <v>380</v>
      </c>
      <c r="G4" s="6">
        <v>2862127767</v>
      </c>
      <c r="H4" s="6">
        <v>223060458</v>
      </c>
      <c r="I4" s="6">
        <f aca="true" t="shared" si="0" ref="I4:I16">G4/H4</f>
        <v>12.83117497678589</v>
      </c>
    </row>
    <row r="5" spans="1:9" ht="13.5">
      <c r="A5">
        <v>3</v>
      </c>
      <c r="B5" s="6" t="s">
        <v>450</v>
      </c>
      <c r="C5" s="6" t="s">
        <v>63</v>
      </c>
      <c r="D5" s="6" t="s">
        <v>85</v>
      </c>
      <c r="E5" s="6">
        <v>1</v>
      </c>
      <c r="F5" s="6" t="s">
        <v>380</v>
      </c>
      <c r="G5" s="6">
        <v>76295040</v>
      </c>
      <c r="H5" s="6">
        <v>1907376</v>
      </c>
      <c r="I5" s="6">
        <f t="shared" si="0"/>
        <v>40</v>
      </c>
    </row>
    <row r="6" spans="1:9" ht="13.5">
      <c r="A6">
        <v>4</v>
      </c>
      <c r="B6" s="6" t="s">
        <v>451</v>
      </c>
      <c r="C6" s="6" t="s">
        <v>63</v>
      </c>
      <c r="D6" s="6" t="s">
        <v>85</v>
      </c>
      <c r="E6" s="6">
        <v>1</v>
      </c>
      <c r="F6" s="6" t="s">
        <v>380</v>
      </c>
      <c r="G6" s="6">
        <v>12071</v>
      </c>
      <c r="H6" s="6">
        <v>528</v>
      </c>
      <c r="I6" s="6">
        <f t="shared" si="0"/>
        <v>22.861742424242426</v>
      </c>
    </row>
    <row r="7" spans="1:9" ht="13.5">
      <c r="A7">
        <v>5</v>
      </c>
      <c r="B7" s="6" t="s">
        <v>452</v>
      </c>
      <c r="C7" s="6" t="s">
        <v>453</v>
      </c>
      <c r="D7" s="6" t="s">
        <v>85</v>
      </c>
      <c r="E7" s="6">
        <v>1</v>
      </c>
      <c r="F7" s="6" t="s">
        <v>380</v>
      </c>
      <c r="G7" s="6">
        <v>818287</v>
      </c>
      <c r="H7" s="6">
        <v>23880</v>
      </c>
      <c r="I7" s="6">
        <f t="shared" si="0"/>
        <v>34.266624790619765</v>
      </c>
    </row>
    <row r="8" spans="1:9" ht="13.5">
      <c r="A8" s="4">
        <v>6</v>
      </c>
      <c r="B8" s="7" t="s">
        <v>454</v>
      </c>
      <c r="C8" s="6" t="s">
        <v>455</v>
      </c>
      <c r="D8" s="6" t="s">
        <v>85</v>
      </c>
      <c r="E8" s="6">
        <v>1</v>
      </c>
      <c r="F8" s="6" t="s">
        <v>380</v>
      </c>
      <c r="G8" s="6">
        <v>11091</v>
      </c>
      <c r="H8" s="6">
        <v>485</v>
      </c>
      <c r="I8" s="6">
        <f t="shared" si="0"/>
        <v>22.868041237113403</v>
      </c>
    </row>
    <row r="9" spans="1:9" ht="13.5">
      <c r="A9" s="4">
        <v>7</v>
      </c>
      <c r="B9" s="7" t="s">
        <v>456</v>
      </c>
      <c r="C9" s="6" t="s">
        <v>455</v>
      </c>
      <c r="D9" s="6" t="s">
        <v>85</v>
      </c>
      <c r="E9" s="6">
        <v>1</v>
      </c>
      <c r="F9" s="6" t="s">
        <v>380</v>
      </c>
      <c r="G9" s="6">
        <v>5077</v>
      </c>
      <c r="H9" s="6">
        <v>222</v>
      </c>
      <c r="I9" s="6">
        <f t="shared" si="0"/>
        <v>22.86936936936937</v>
      </c>
    </row>
    <row r="10" spans="1:9" ht="13.5">
      <c r="A10">
        <v>8</v>
      </c>
      <c r="B10" s="6" t="s">
        <v>457</v>
      </c>
      <c r="C10" s="6" t="s">
        <v>455</v>
      </c>
      <c r="D10" s="6" t="s">
        <v>85</v>
      </c>
      <c r="E10" s="6">
        <v>1</v>
      </c>
      <c r="F10" s="6" t="s">
        <v>380</v>
      </c>
      <c r="G10" s="6">
        <v>59046</v>
      </c>
      <c r="H10" s="6">
        <v>2583</v>
      </c>
      <c r="I10" s="6">
        <f t="shared" si="0"/>
        <v>22.85946573751452</v>
      </c>
    </row>
    <row r="11" spans="1:9" ht="13.5">
      <c r="A11">
        <v>9</v>
      </c>
      <c r="B11" s="6" t="s">
        <v>458</v>
      </c>
      <c r="C11" s="6" t="s">
        <v>455</v>
      </c>
      <c r="D11" s="6" t="s">
        <v>85</v>
      </c>
      <c r="E11" s="6">
        <v>1</v>
      </c>
      <c r="F11" s="6" t="s">
        <v>380</v>
      </c>
      <c r="G11" s="6">
        <v>3158</v>
      </c>
      <c r="H11" s="6">
        <v>138</v>
      </c>
      <c r="I11" s="6">
        <f t="shared" si="0"/>
        <v>22.884057971014492</v>
      </c>
    </row>
    <row r="12" spans="1:9" ht="13.5">
      <c r="A12">
        <v>10</v>
      </c>
      <c r="B12" s="6" t="s">
        <v>459</v>
      </c>
      <c r="C12" s="6" t="s">
        <v>455</v>
      </c>
      <c r="D12" s="6" t="s">
        <v>85</v>
      </c>
      <c r="E12" s="6">
        <v>1</v>
      </c>
      <c r="F12" s="6" t="s">
        <v>380</v>
      </c>
      <c r="G12" s="6">
        <v>13035</v>
      </c>
      <c r="H12" s="6">
        <v>570</v>
      </c>
      <c r="I12" s="6">
        <f t="shared" si="0"/>
        <v>22.86842105263158</v>
      </c>
    </row>
    <row r="13" spans="1:9" ht="13.5">
      <c r="A13">
        <v>11</v>
      </c>
      <c r="B13" s="6" t="s">
        <v>460</v>
      </c>
      <c r="C13" s="6" t="s">
        <v>455</v>
      </c>
      <c r="D13" s="6" t="s">
        <v>85</v>
      </c>
      <c r="E13" s="6">
        <v>1</v>
      </c>
      <c r="F13" s="6" t="s">
        <v>380</v>
      </c>
      <c r="G13" s="6">
        <v>532394</v>
      </c>
      <c r="H13" s="6">
        <v>23292</v>
      </c>
      <c r="I13" s="6">
        <f t="shared" si="0"/>
        <v>22.857375923063714</v>
      </c>
    </row>
    <row r="14" spans="1:9" ht="13.5">
      <c r="A14">
        <v>12</v>
      </c>
      <c r="B14" s="6" t="s">
        <v>461</v>
      </c>
      <c r="C14" s="6" t="s">
        <v>455</v>
      </c>
      <c r="D14" s="6" t="s">
        <v>85</v>
      </c>
      <c r="E14" s="6">
        <v>1</v>
      </c>
      <c r="F14" s="6" t="s">
        <v>380</v>
      </c>
      <c r="G14" s="6">
        <v>203427</v>
      </c>
      <c r="H14" s="6">
        <v>8900</v>
      </c>
      <c r="I14" s="6">
        <f t="shared" si="0"/>
        <v>22.85696629213483</v>
      </c>
    </row>
    <row r="15" spans="1:9" ht="13.5">
      <c r="A15">
        <v>13</v>
      </c>
      <c r="B15" s="6" t="s">
        <v>462</v>
      </c>
      <c r="C15" s="6" t="s">
        <v>455</v>
      </c>
      <c r="D15" s="6" t="s">
        <v>85</v>
      </c>
      <c r="E15" s="6">
        <v>1</v>
      </c>
      <c r="F15" s="6" t="s">
        <v>380</v>
      </c>
      <c r="G15" s="6">
        <v>229398</v>
      </c>
      <c r="H15" s="6">
        <v>10036</v>
      </c>
      <c r="I15" s="6">
        <f t="shared" si="0"/>
        <v>22.857512953367877</v>
      </c>
    </row>
    <row r="16" spans="2:9" ht="13.5">
      <c r="B16" s="2" t="s">
        <v>0</v>
      </c>
      <c r="G16">
        <f>SUM(G3:G15)</f>
        <v>2940334275</v>
      </c>
      <c r="H16">
        <f>SUM(H3:H15)</f>
        <v>225039154</v>
      </c>
      <c r="I16" s="19">
        <f t="shared" si="0"/>
        <v>13.065878638168005</v>
      </c>
    </row>
    <row r="17" spans="6:7" ht="27">
      <c r="F17" s="252" t="s">
        <v>1008</v>
      </c>
      <c r="G17">
        <v>0</v>
      </c>
    </row>
  </sheetData>
  <sheetProtection/>
  <printOptions/>
  <pageMargins left="0.787" right="0.787" top="0.63" bottom="0.61" header="0.512" footer="0.512"/>
  <pageSetup fitToHeight="1" fitToWidth="1" horizontalDpi="600" verticalDpi="600" orientation="landscape" paperSize="9" scale="8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zoomScalePageLayoutView="0" workbookViewId="0" topLeftCell="A1">
      <selection activeCell="E117" sqref="E117"/>
    </sheetView>
  </sheetViews>
  <sheetFormatPr defaultColWidth="9.00390625" defaultRowHeight="13.5"/>
  <cols>
    <col min="2" max="2" width="49.75390625" style="0" customWidth="1"/>
    <col min="4" max="4" width="22.50390625" style="0" customWidth="1"/>
    <col min="5" max="5" width="13.00390625" style="0" bestFit="1" customWidth="1"/>
    <col min="7" max="7" width="9.25390625" style="0" bestFit="1" customWidth="1"/>
    <col min="8" max="8" width="9.125" style="0" bestFit="1" customWidth="1"/>
  </cols>
  <sheetData>
    <row r="1" spans="1:2" ht="13.5">
      <c r="A1" t="s">
        <v>23</v>
      </c>
      <c r="B1" s="18" t="s">
        <v>870</v>
      </c>
    </row>
    <row r="2" spans="1:9" ht="54">
      <c r="A2" s="13" t="s">
        <v>1006</v>
      </c>
      <c r="B2" s="6" t="s">
        <v>16</v>
      </c>
      <c r="C2" s="6" t="s">
        <v>15</v>
      </c>
      <c r="D2" s="6" t="s">
        <v>14</v>
      </c>
      <c r="E2" s="6" t="s">
        <v>13</v>
      </c>
      <c r="F2" s="6" t="s">
        <v>12</v>
      </c>
      <c r="G2" s="12" t="s">
        <v>11</v>
      </c>
      <c r="H2" s="12" t="s">
        <v>10</v>
      </c>
      <c r="I2" s="11" t="s">
        <v>9</v>
      </c>
    </row>
    <row r="3" spans="1:9" ht="13.5">
      <c r="A3">
        <v>1</v>
      </c>
      <c r="B3" s="6" t="s">
        <v>307</v>
      </c>
      <c r="C3" s="6" t="s">
        <v>308</v>
      </c>
      <c r="D3" s="6" t="s">
        <v>309</v>
      </c>
      <c r="E3" s="6">
        <v>1</v>
      </c>
      <c r="F3" s="6" t="s">
        <v>310</v>
      </c>
      <c r="G3" s="8">
        <v>14160</v>
      </c>
      <c r="H3" s="6">
        <v>590</v>
      </c>
      <c r="I3" s="122">
        <f>G3/H3</f>
        <v>24</v>
      </c>
    </row>
    <row r="4" spans="1:9" ht="13.5">
      <c r="A4">
        <v>2</v>
      </c>
      <c r="B4" s="6" t="s">
        <v>311</v>
      </c>
      <c r="C4" s="6" t="s">
        <v>312</v>
      </c>
      <c r="D4" s="6" t="s">
        <v>313</v>
      </c>
      <c r="E4" s="6">
        <v>1</v>
      </c>
      <c r="F4" s="6" t="s">
        <v>256</v>
      </c>
      <c r="G4" s="10">
        <v>911360</v>
      </c>
      <c r="H4" s="10">
        <v>22784</v>
      </c>
      <c r="I4" s="122">
        <f aca="true" t="shared" si="0" ref="I4:I13">G4/H4</f>
        <v>40</v>
      </c>
    </row>
    <row r="5" spans="1:9" ht="13.5">
      <c r="A5">
        <v>3</v>
      </c>
      <c r="B5" s="6" t="s">
        <v>314</v>
      </c>
      <c r="C5" s="6" t="s">
        <v>312</v>
      </c>
      <c r="D5" s="6" t="s">
        <v>315</v>
      </c>
      <c r="E5" s="6">
        <v>1</v>
      </c>
      <c r="F5" s="6" t="s">
        <v>256</v>
      </c>
      <c r="G5" s="10">
        <v>185400</v>
      </c>
      <c r="H5" s="10">
        <v>4635</v>
      </c>
      <c r="I5" s="122">
        <f t="shared" si="0"/>
        <v>40</v>
      </c>
    </row>
    <row r="6" spans="1:9" ht="13.5">
      <c r="A6">
        <v>4</v>
      </c>
      <c r="B6" s="6" t="s">
        <v>316</v>
      </c>
      <c r="C6" s="6" t="s">
        <v>43</v>
      </c>
      <c r="D6" s="6" t="s">
        <v>317</v>
      </c>
      <c r="E6" s="6">
        <v>1</v>
      </c>
      <c r="F6" s="6" t="s">
        <v>256</v>
      </c>
      <c r="G6" s="8">
        <v>65737</v>
      </c>
      <c r="H6" s="8">
        <v>1438</v>
      </c>
      <c r="I6" s="122">
        <f t="shared" si="0"/>
        <v>45.71418636995828</v>
      </c>
    </row>
    <row r="7" spans="1:9" ht="27">
      <c r="A7">
        <v>5</v>
      </c>
      <c r="B7" s="112" t="s">
        <v>318</v>
      </c>
      <c r="C7" s="6" t="s">
        <v>127</v>
      </c>
      <c r="D7" s="6" t="s">
        <v>317</v>
      </c>
      <c r="E7" s="6">
        <v>1</v>
      </c>
      <c r="F7" s="6" t="s">
        <v>256</v>
      </c>
      <c r="G7" s="8">
        <v>1371.42</v>
      </c>
      <c r="H7" s="8">
        <v>60</v>
      </c>
      <c r="I7" s="122">
        <f t="shared" si="0"/>
        <v>22.857000000000003</v>
      </c>
    </row>
    <row r="8" spans="1:9" ht="27">
      <c r="A8" s="4">
        <v>6</v>
      </c>
      <c r="B8" s="112" t="s">
        <v>319</v>
      </c>
      <c r="C8" s="6" t="s">
        <v>127</v>
      </c>
      <c r="D8" s="6" t="s">
        <v>317</v>
      </c>
      <c r="E8" s="6">
        <v>1</v>
      </c>
      <c r="F8" s="6" t="s">
        <v>256</v>
      </c>
      <c r="G8" s="8">
        <v>457.2</v>
      </c>
      <c r="H8" s="8">
        <v>20</v>
      </c>
      <c r="I8" s="122">
        <f t="shared" si="0"/>
        <v>22.86</v>
      </c>
    </row>
    <row r="9" spans="1:9" ht="27">
      <c r="A9" s="4">
        <v>7</v>
      </c>
      <c r="B9" s="112" t="s">
        <v>320</v>
      </c>
      <c r="C9" s="6" t="s">
        <v>127</v>
      </c>
      <c r="D9" s="6" t="s">
        <v>317</v>
      </c>
      <c r="E9" s="6">
        <v>1</v>
      </c>
      <c r="F9" s="6" t="s">
        <v>256</v>
      </c>
      <c r="G9" s="8">
        <v>2059</v>
      </c>
      <c r="H9" s="8">
        <v>90</v>
      </c>
      <c r="I9" s="122">
        <f t="shared" si="0"/>
        <v>22.877777777777776</v>
      </c>
    </row>
    <row r="10" spans="1:9" ht="27">
      <c r="A10">
        <v>8</v>
      </c>
      <c r="B10" s="112" t="s">
        <v>321</v>
      </c>
      <c r="C10" s="6" t="s">
        <v>127</v>
      </c>
      <c r="D10" s="6" t="s">
        <v>317</v>
      </c>
      <c r="E10" s="6">
        <v>1</v>
      </c>
      <c r="F10" s="6" t="s">
        <v>256</v>
      </c>
      <c r="G10" s="8">
        <v>69120</v>
      </c>
      <c r="H10" s="8">
        <v>2880</v>
      </c>
      <c r="I10" s="122">
        <f t="shared" si="0"/>
        <v>24</v>
      </c>
    </row>
    <row r="11" spans="1:9" ht="27">
      <c r="A11">
        <v>9</v>
      </c>
      <c r="B11" s="112" t="s">
        <v>322</v>
      </c>
      <c r="C11" s="6" t="s">
        <v>127</v>
      </c>
      <c r="D11" s="6" t="s">
        <v>317</v>
      </c>
      <c r="E11" s="6">
        <v>1</v>
      </c>
      <c r="F11" s="6" t="s">
        <v>256</v>
      </c>
      <c r="G11" s="8">
        <v>137</v>
      </c>
      <c r="H11" s="8">
        <v>6</v>
      </c>
      <c r="I11" s="122">
        <f t="shared" si="0"/>
        <v>22.833333333333332</v>
      </c>
    </row>
    <row r="12" spans="1:9" ht="27">
      <c r="A12">
        <v>10</v>
      </c>
      <c r="B12" s="112" t="s">
        <v>323</v>
      </c>
      <c r="C12" s="6" t="s">
        <v>127</v>
      </c>
      <c r="D12" s="6" t="s">
        <v>317</v>
      </c>
      <c r="E12" s="6">
        <v>1</v>
      </c>
      <c r="F12" s="6" t="s">
        <v>256</v>
      </c>
      <c r="G12" s="8">
        <v>275</v>
      </c>
      <c r="H12" s="8">
        <v>12</v>
      </c>
      <c r="I12" s="122">
        <f t="shared" si="0"/>
        <v>22.916666666666668</v>
      </c>
    </row>
    <row r="13" spans="2:9" ht="13.5">
      <c r="B13" s="2" t="s">
        <v>0</v>
      </c>
      <c r="G13" s="20">
        <f>SUM(G3:G12)</f>
        <v>1250076.6199999999</v>
      </c>
      <c r="H13" s="20">
        <f>SUM(H3:H12)</f>
        <v>32515</v>
      </c>
      <c r="I13" s="19">
        <f t="shared" si="0"/>
        <v>38.44615162232815</v>
      </c>
    </row>
    <row r="14" spans="6:7" ht="54">
      <c r="F14" s="252" t="s">
        <v>1008</v>
      </c>
      <c r="G14" s="257">
        <v>0</v>
      </c>
    </row>
  </sheetData>
  <sheetProtection/>
  <printOptions/>
  <pageMargins left="0.787" right="0.787" top="0.63" bottom="0.61" header="0.512" footer="0.512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tabSelected="1" zoomScalePageLayoutView="0" workbookViewId="0" topLeftCell="A1">
      <selection activeCell="E117" sqref="E117"/>
    </sheetView>
  </sheetViews>
  <sheetFormatPr defaultColWidth="9.00390625" defaultRowHeight="13.5"/>
  <cols>
    <col min="2" max="2" width="20.00390625" style="0" customWidth="1"/>
    <col min="5" max="5" width="13.00390625" style="0" bestFit="1" customWidth="1"/>
    <col min="7" max="7" width="14.75390625" style="47" bestFit="1" customWidth="1"/>
    <col min="8" max="8" width="13.625" style="47" bestFit="1" customWidth="1"/>
    <col min="9" max="9" width="9.125" style="46" bestFit="1" customWidth="1"/>
  </cols>
  <sheetData>
    <row r="1" spans="1:2" ht="13.5">
      <c r="A1" t="s">
        <v>23</v>
      </c>
      <c r="B1" s="18" t="s">
        <v>92</v>
      </c>
    </row>
    <row r="2" spans="1:9" ht="54">
      <c r="A2" s="13" t="s">
        <v>1006</v>
      </c>
      <c r="B2" s="6" t="s">
        <v>16</v>
      </c>
      <c r="C2" s="6" t="s">
        <v>15</v>
      </c>
      <c r="D2" s="6" t="s">
        <v>14</v>
      </c>
      <c r="E2" s="6" t="s">
        <v>13</v>
      </c>
      <c r="F2" s="6" t="s">
        <v>12</v>
      </c>
      <c r="G2" s="52" t="s">
        <v>11</v>
      </c>
      <c r="H2" s="52" t="s">
        <v>10</v>
      </c>
      <c r="I2" s="51" t="s">
        <v>9</v>
      </c>
    </row>
    <row r="3" spans="1:9" ht="13.5">
      <c r="A3">
        <v>1</v>
      </c>
      <c r="B3" s="6" t="s">
        <v>91</v>
      </c>
      <c r="C3" s="28" t="s">
        <v>65</v>
      </c>
      <c r="D3" s="6" t="s">
        <v>2</v>
      </c>
      <c r="E3" s="6">
        <v>1</v>
      </c>
      <c r="F3" s="28" t="s">
        <v>88</v>
      </c>
      <c r="G3" s="50">
        <v>24105107</v>
      </c>
      <c r="H3" s="50">
        <v>2415342</v>
      </c>
      <c r="I3" s="49">
        <f>G3/H3</f>
        <v>9.979997449636532</v>
      </c>
    </row>
    <row r="4" spans="1:9" ht="13.5">
      <c r="A4">
        <v>2</v>
      </c>
      <c r="B4" s="6" t="s">
        <v>90</v>
      </c>
      <c r="C4" s="28" t="s">
        <v>65</v>
      </c>
      <c r="D4" s="6" t="s">
        <v>2</v>
      </c>
      <c r="E4" s="6">
        <v>1</v>
      </c>
      <c r="F4" s="28" t="s">
        <v>88</v>
      </c>
      <c r="G4" s="50">
        <v>11631190</v>
      </c>
      <c r="H4" s="50">
        <v>1163119</v>
      </c>
      <c r="I4" s="49">
        <f>G4/H4</f>
        <v>10</v>
      </c>
    </row>
    <row r="5" spans="1:9" ht="13.5">
      <c r="A5">
        <v>3</v>
      </c>
      <c r="B5" s="6" t="s">
        <v>89</v>
      </c>
      <c r="C5" s="28" t="s">
        <v>65</v>
      </c>
      <c r="D5" s="6" t="s">
        <v>2</v>
      </c>
      <c r="E5" s="6">
        <v>1</v>
      </c>
      <c r="F5" s="28" t="s">
        <v>88</v>
      </c>
      <c r="G5" s="50">
        <v>225221856</v>
      </c>
      <c r="H5" s="50">
        <v>9384244</v>
      </c>
      <c r="I5" s="49">
        <f>G5/H5</f>
        <v>24</v>
      </c>
    </row>
    <row r="6" spans="2:9" ht="13.5">
      <c r="B6" s="2" t="s">
        <v>0</v>
      </c>
      <c r="G6" s="47">
        <f>SUM(G3:G5)</f>
        <v>260958153</v>
      </c>
      <c r="H6" s="47">
        <f>SUM(H3:H5)</f>
        <v>12962705</v>
      </c>
      <c r="I6" s="48">
        <f>G6/H6</f>
        <v>20.131458133159708</v>
      </c>
    </row>
    <row r="7" spans="6:8" ht="54">
      <c r="F7" s="252" t="s">
        <v>1008</v>
      </c>
      <c r="G7" s="47">
        <v>0</v>
      </c>
      <c r="H7" s="47">
        <v>0</v>
      </c>
    </row>
  </sheetData>
  <sheetProtection/>
  <printOptions/>
  <pageMargins left="0.787" right="0.787" top="0.63" bottom="0.61" header="0.512" footer="0.512"/>
  <pageSetup fitToHeight="1" fitToWidth="1"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tabSelected="1" zoomScalePageLayoutView="0" workbookViewId="0" topLeftCell="A1">
      <selection activeCell="E117" sqref="E117"/>
    </sheetView>
  </sheetViews>
  <sheetFormatPr defaultColWidth="9.00390625" defaultRowHeight="13.5"/>
  <cols>
    <col min="2" max="2" width="21.125" style="0" customWidth="1"/>
    <col min="5" max="5" width="8.50390625" style="0" customWidth="1"/>
    <col min="6" max="6" width="13.125" style="0" bestFit="1" customWidth="1"/>
    <col min="7" max="7" width="15.00390625" style="0" bestFit="1" customWidth="1"/>
    <col min="8" max="8" width="13.875" style="0" bestFit="1" customWidth="1"/>
  </cols>
  <sheetData>
    <row r="1" spans="1:2" ht="13.5">
      <c r="A1" t="s">
        <v>23</v>
      </c>
      <c r="B1" s="18" t="s">
        <v>1042</v>
      </c>
    </row>
    <row r="3" spans="1:9" ht="54">
      <c r="A3" s="13" t="s">
        <v>1006</v>
      </c>
      <c r="B3" s="6" t="s">
        <v>16</v>
      </c>
      <c r="C3" s="6" t="s">
        <v>15</v>
      </c>
      <c r="D3" s="6" t="s">
        <v>14</v>
      </c>
      <c r="E3" s="6" t="s">
        <v>13</v>
      </c>
      <c r="F3" s="6" t="s">
        <v>12</v>
      </c>
      <c r="G3" s="12" t="s">
        <v>11</v>
      </c>
      <c r="H3" s="12" t="s">
        <v>10</v>
      </c>
      <c r="I3" s="11" t="s">
        <v>9</v>
      </c>
    </row>
    <row r="4" spans="1:9" ht="13.5">
      <c r="A4">
        <v>1</v>
      </c>
      <c r="B4" s="6" t="s">
        <v>1041</v>
      </c>
      <c r="C4" s="6" t="s">
        <v>43</v>
      </c>
      <c r="D4" s="6" t="s">
        <v>2</v>
      </c>
      <c r="E4" s="6">
        <v>1</v>
      </c>
      <c r="F4" s="6" t="s">
        <v>380</v>
      </c>
      <c r="G4" s="8">
        <v>1489783302</v>
      </c>
      <c r="H4" s="8">
        <v>166390615</v>
      </c>
      <c r="I4" s="6">
        <f>G4/H4</f>
        <v>8.95352963266588</v>
      </c>
    </row>
    <row r="5" spans="2:9" ht="13.5">
      <c r="B5" s="2" t="s">
        <v>0</v>
      </c>
      <c r="G5">
        <f>SUM(G4:G4)</f>
        <v>1489783302</v>
      </c>
      <c r="H5">
        <f>SUM(H4:H4)</f>
        <v>166390615</v>
      </c>
      <c r="I5" s="19">
        <f>G5/H5</f>
        <v>8.95352963266588</v>
      </c>
    </row>
    <row r="6" spans="6:7" ht="27">
      <c r="F6" s="252" t="s">
        <v>1008</v>
      </c>
      <c r="G6">
        <v>0</v>
      </c>
    </row>
  </sheetData>
  <sheetProtection/>
  <printOptions/>
  <pageMargins left="0.787" right="0.787" top="0.63" bottom="0.61" header="0.512" footer="0.512"/>
  <pageSetup fitToHeight="1" fitToWidth="1" horizontalDpi="600" verticalDpi="600" orientation="landscape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tabSelected="1" zoomScalePageLayoutView="0" workbookViewId="0" topLeftCell="A1">
      <selection activeCell="E117" sqref="E117"/>
    </sheetView>
  </sheetViews>
  <sheetFormatPr defaultColWidth="9.00390625" defaultRowHeight="13.5"/>
  <cols>
    <col min="2" max="2" width="34.50390625" style="0" bestFit="1" customWidth="1"/>
    <col min="5" max="5" width="13.00390625" style="0" bestFit="1" customWidth="1"/>
    <col min="7" max="7" width="13.625" style="0" bestFit="1" customWidth="1"/>
    <col min="8" max="8" width="12.125" style="0" bestFit="1" customWidth="1"/>
  </cols>
  <sheetData>
    <row r="1" spans="1:2" ht="13.5">
      <c r="A1" t="s">
        <v>23</v>
      </c>
      <c r="B1" s="18" t="s">
        <v>1013</v>
      </c>
    </row>
    <row r="3" spans="1:9" ht="54">
      <c r="A3" s="13" t="s">
        <v>1006</v>
      </c>
      <c r="B3" s="6" t="s">
        <v>16</v>
      </c>
      <c r="C3" s="6" t="s">
        <v>15</v>
      </c>
      <c r="D3" s="6" t="s">
        <v>14</v>
      </c>
      <c r="E3" s="6" t="s">
        <v>13</v>
      </c>
      <c r="F3" s="6" t="s">
        <v>12</v>
      </c>
      <c r="G3" s="12" t="s">
        <v>11</v>
      </c>
      <c r="H3" s="12" t="s">
        <v>10</v>
      </c>
      <c r="I3" s="11" t="s">
        <v>9</v>
      </c>
    </row>
    <row r="4" spans="1:9" ht="13.5">
      <c r="A4">
        <v>1</v>
      </c>
      <c r="B4" s="6" t="s">
        <v>1014</v>
      </c>
      <c r="C4" s="6" t="s">
        <v>43</v>
      </c>
      <c r="D4" s="6" t="s">
        <v>2</v>
      </c>
      <c r="E4" s="6">
        <v>1</v>
      </c>
      <c r="F4" s="6" t="s">
        <v>622</v>
      </c>
      <c r="G4" s="10">
        <v>2382284310</v>
      </c>
      <c r="H4" s="10">
        <v>299919000</v>
      </c>
      <c r="I4" s="6">
        <f>G4/H4</f>
        <v>7.943092334930431</v>
      </c>
    </row>
    <row r="5" spans="1:9" ht="13.5">
      <c r="A5">
        <v>2</v>
      </c>
      <c r="B5" s="6" t="s">
        <v>1015</v>
      </c>
      <c r="C5" s="6" t="s">
        <v>43</v>
      </c>
      <c r="D5" s="6" t="s">
        <v>2</v>
      </c>
      <c r="E5" s="6">
        <v>1</v>
      </c>
      <c r="F5" s="6" t="s">
        <v>622</v>
      </c>
      <c r="G5" s="10">
        <v>105539520</v>
      </c>
      <c r="H5" s="10">
        <v>2638488</v>
      </c>
      <c r="I5" s="6">
        <f>G5/H5</f>
        <v>40</v>
      </c>
    </row>
    <row r="6" spans="1:9" ht="13.5">
      <c r="A6">
        <v>3</v>
      </c>
      <c r="B6" s="6" t="s">
        <v>1016</v>
      </c>
      <c r="C6" s="6" t="s">
        <v>43</v>
      </c>
      <c r="D6" s="6" t="s">
        <v>2</v>
      </c>
      <c r="E6" s="6">
        <v>1</v>
      </c>
      <c r="F6" s="6" t="s">
        <v>622</v>
      </c>
      <c r="G6" s="10">
        <v>43123400</v>
      </c>
      <c r="H6" s="10">
        <v>1078085</v>
      </c>
      <c r="I6" s="6">
        <f>G6/H6</f>
        <v>40</v>
      </c>
    </row>
    <row r="7" spans="2:9" ht="13.5">
      <c r="B7" s="2" t="s">
        <v>0</v>
      </c>
      <c r="G7" s="23">
        <f>SUM(G4:G6)</f>
        <v>2530947230</v>
      </c>
      <c r="H7" s="23">
        <f>SUM(H4:H6)</f>
        <v>303635573</v>
      </c>
      <c r="I7" s="19">
        <f>G7/H7</f>
        <v>8.335476653784568</v>
      </c>
    </row>
    <row r="8" spans="6:7" ht="54">
      <c r="F8" s="252" t="s">
        <v>1008</v>
      </c>
      <c r="G8" s="255">
        <v>0</v>
      </c>
    </row>
  </sheetData>
  <sheetProtection/>
  <printOptions/>
  <pageMargins left="0.787" right="0.787" top="0.63" bottom="0.61" header="0.512" footer="0.512"/>
  <pageSetup fitToHeight="1" fitToWidth="1"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tabSelected="1" zoomScalePageLayoutView="0" workbookViewId="0" topLeftCell="A1">
      <selection activeCell="E117" sqref="E117"/>
    </sheetView>
  </sheetViews>
  <sheetFormatPr defaultColWidth="9.00390625" defaultRowHeight="13.5"/>
  <cols>
    <col min="2" max="2" width="31.25390625" style="0" customWidth="1"/>
    <col min="3" max="3" width="16.625" style="0" customWidth="1"/>
    <col min="4" max="4" width="28.375" style="0" customWidth="1"/>
    <col min="5" max="5" width="13.00390625" style="0" bestFit="1" customWidth="1"/>
    <col min="6" max="6" width="11.50390625" style="0" customWidth="1"/>
    <col min="7" max="7" width="12.875" style="0" bestFit="1" customWidth="1"/>
    <col min="8" max="8" width="11.375" style="0" bestFit="1" customWidth="1"/>
  </cols>
  <sheetData>
    <row r="1" spans="1:2" ht="13.5">
      <c r="A1" t="s">
        <v>23</v>
      </c>
      <c r="B1" s="18" t="s">
        <v>871</v>
      </c>
    </row>
    <row r="2" spans="1:9" ht="40.5">
      <c r="A2" s="21" t="s">
        <v>1009</v>
      </c>
      <c r="B2" s="6" t="s">
        <v>16</v>
      </c>
      <c r="C2" s="6" t="s">
        <v>15</v>
      </c>
      <c r="D2" s="6" t="s">
        <v>20</v>
      </c>
      <c r="E2" s="6" t="s">
        <v>19</v>
      </c>
      <c r="F2" s="6" t="s">
        <v>18</v>
      </c>
      <c r="G2" s="9" t="s">
        <v>11</v>
      </c>
      <c r="H2" s="12" t="s">
        <v>10</v>
      </c>
      <c r="I2" s="11" t="s">
        <v>9</v>
      </c>
    </row>
    <row r="3" spans="1:9" ht="13.5">
      <c r="A3">
        <v>1</v>
      </c>
      <c r="B3" s="6" t="s">
        <v>119</v>
      </c>
      <c r="C3" s="6" t="s">
        <v>86</v>
      </c>
      <c r="D3" s="6" t="s">
        <v>57</v>
      </c>
      <c r="E3" s="6">
        <v>2</v>
      </c>
      <c r="F3" s="6" t="s">
        <v>118</v>
      </c>
      <c r="G3" s="10">
        <v>2664532</v>
      </c>
      <c r="H3" s="10">
        <v>163106</v>
      </c>
      <c r="I3" s="6">
        <f>G3/H3</f>
        <v>16.336198545730998</v>
      </c>
    </row>
    <row r="4" spans="2:9" ht="14.25" thickBot="1">
      <c r="B4" s="2" t="s">
        <v>0</v>
      </c>
      <c r="G4">
        <f>SUM(G3:G3)</f>
        <v>2664532</v>
      </c>
      <c r="H4">
        <f>SUM(H3:H3)</f>
        <v>163106</v>
      </c>
      <c r="I4" s="3">
        <f>G4/H4</f>
        <v>16.336198545730998</v>
      </c>
    </row>
    <row r="5" spans="2:9" ht="27.75" thickTop="1">
      <c r="B5" s="14"/>
      <c r="F5" s="252" t="s">
        <v>1008</v>
      </c>
      <c r="G5">
        <f>G4</f>
        <v>2664532</v>
      </c>
      <c r="H5">
        <f>H4</f>
        <v>163106</v>
      </c>
      <c r="I5">
        <f>I4</f>
        <v>16.336198545730998</v>
      </c>
    </row>
    <row r="6" ht="13.5">
      <c r="B6" s="14"/>
    </row>
    <row r="8" spans="1:9" ht="54">
      <c r="A8" s="13" t="s">
        <v>1006</v>
      </c>
      <c r="B8" s="6" t="s">
        <v>16</v>
      </c>
      <c r="C8" s="6" t="s">
        <v>15</v>
      </c>
      <c r="D8" s="6" t="s">
        <v>14</v>
      </c>
      <c r="E8" s="6" t="s">
        <v>13</v>
      </c>
      <c r="F8" s="6" t="s">
        <v>12</v>
      </c>
      <c r="G8" s="12" t="s">
        <v>11</v>
      </c>
      <c r="H8" s="12" t="s">
        <v>10</v>
      </c>
      <c r="I8" s="11" t="s">
        <v>9</v>
      </c>
    </row>
    <row r="9" spans="1:9" ht="13.5">
      <c r="A9">
        <v>1</v>
      </c>
      <c r="B9" s="6" t="s">
        <v>117</v>
      </c>
      <c r="C9" s="6" t="s">
        <v>116</v>
      </c>
      <c r="D9" s="6" t="s">
        <v>2</v>
      </c>
      <c r="E9" s="6">
        <v>1</v>
      </c>
      <c r="F9" s="6" t="s">
        <v>115</v>
      </c>
      <c r="G9" s="10">
        <v>2489483612</v>
      </c>
      <c r="H9" s="10">
        <v>279897378</v>
      </c>
      <c r="I9" s="6">
        <f>G9/H9</f>
        <v>8.894272714480376</v>
      </c>
    </row>
    <row r="10" spans="2:9" ht="13.5">
      <c r="B10" s="2" t="s">
        <v>0</v>
      </c>
      <c r="G10">
        <f>SUM(G9:G9)</f>
        <v>2489483612</v>
      </c>
      <c r="H10">
        <f>SUM(H9:H9)</f>
        <v>279897378</v>
      </c>
      <c r="I10" s="19">
        <f>G10/H10</f>
        <v>8.894272714480376</v>
      </c>
    </row>
    <row r="11" spans="6:7" ht="27">
      <c r="F11" s="252" t="s">
        <v>1008</v>
      </c>
      <c r="G11">
        <v>0</v>
      </c>
    </row>
  </sheetData>
  <sheetProtection/>
  <printOptions/>
  <pageMargins left="0.787" right="0.787" top="0.63" bottom="0.61" header="0.512" footer="0.512"/>
  <pageSetup fitToHeight="1" fitToWidth="1" horizontalDpi="600" verticalDpi="600" orientation="landscape" paperSize="9" scale="92" r:id="rId3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"/>
  <sheetViews>
    <sheetView tabSelected="1" zoomScalePageLayoutView="0" workbookViewId="0" topLeftCell="A1">
      <selection activeCell="E117" sqref="E117"/>
    </sheetView>
  </sheetViews>
  <sheetFormatPr defaultColWidth="9.00390625" defaultRowHeight="13.5"/>
  <cols>
    <col min="2" max="2" width="20.00390625" style="0" customWidth="1"/>
    <col min="3" max="3" width="13.75390625" style="0" customWidth="1"/>
    <col min="5" max="5" width="13.00390625" style="0" bestFit="1" customWidth="1"/>
    <col min="6" max="6" width="17.75390625" style="0" customWidth="1"/>
    <col min="7" max="7" width="13.625" style="0" customWidth="1"/>
    <col min="8" max="8" width="13.875" style="0" customWidth="1"/>
    <col min="9" max="9" width="10.50390625" style="0" bestFit="1" customWidth="1"/>
  </cols>
  <sheetData>
    <row r="1" spans="1:2" ht="13.5">
      <c r="A1" t="s">
        <v>23</v>
      </c>
      <c r="B1" s="18" t="s">
        <v>872</v>
      </c>
    </row>
    <row r="2" spans="1:9" ht="40.5">
      <c r="A2" s="13" t="s">
        <v>1006</v>
      </c>
      <c r="B2" s="6" t="s">
        <v>16</v>
      </c>
      <c r="C2" s="6" t="s">
        <v>15</v>
      </c>
      <c r="D2" s="6" t="s">
        <v>14</v>
      </c>
      <c r="E2" s="6" t="s">
        <v>13</v>
      </c>
      <c r="F2" s="6" t="s">
        <v>12</v>
      </c>
      <c r="G2" s="12" t="s">
        <v>11</v>
      </c>
      <c r="H2" s="12" t="s">
        <v>10</v>
      </c>
      <c r="I2" s="11" t="s">
        <v>9</v>
      </c>
    </row>
    <row r="3" spans="1:9" ht="13.5">
      <c r="A3">
        <v>1</v>
      </c>
      <c r="B3" s="6" t="s">
        <v>593</v>
      </c>
      <c r="C3" s="6" t="s">
        <v>594</v>
      </c>
      <c r="D3" s="6" t="s">
        <v>2</v>
      </c>
      <c r="E3" s="25">
        <v>1</v>
      </c>
      <c r="F3" s="6" t="s">
        <v>595</v>
      </c>
      <c r="G3" s="8">
        <v>1284427648</v>
      </c>
      <c r="H3" s="8">
        <v>160800041</v>
      </c>
      <c r="I3" s="190">
        <f>G3/H3</f>
        <v>7.98773209268025</v>
      </c>
    </row>
    <row r="4" spans="2:9" ht="13.5">
      <c r="B4" s="2" t="s">
        <v>0</v>
      </c>
      <c r="G4">
        <f>SUM(G3:G3)</f>
        <v>1284427648</v>
      </c>
      <c r="H4">
        <f>SUM(H3:H3)</f>
        <v>160800041</v>
      </c>
      <c r="I4" s="19">
        <f>G4/H4</f>
        <v>7.98773209268025</v>
      </c>
    </row>
    <row r="5" spans="6:7" ht="27">
      <c r="F5" s="252" t="s">
        <v>1008</v>
      </c>
      <c r="G5">
        <v>0</v>
      </c>
    </row>
  </sheetData>
  <sheetProtection/>
  <printOptions/>
  <pageMargins left="0.787" right="0.787" top="0.63" bottom="0.61" header="0.512" footer="0.512"/>
  <pageSetup fitToHeight="1" fitToWidth="1"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"/>
  <sheetViews>
    <sheetView tabSelected="1" zoomScalePageLayoutView="0" workbookViewId="0" topLeftCell="A1">
      <selection activeCell="E117" sqref="E117"/>
    </sheetView>
  </sheetViews>
  <sheetFormatPr defaultColWidth="9.00390625" defaultRowHeight="13.5"/>
  <cols>
    <col min="2" max="2" width="20.00390625" style="0" customWidth="1"/>
    <col min="5" max="5" width="13.00390625" style="0" bestFit="1" customWidth="1"/>
    <col min="7" max="7" width="11.375" style="20" bestFit="1" customWidth="1"/>
    <col min="8" max="8" width="10.25390625" style="20" bestFit="1" customWidth="1"/>
  </cols>
  <sheetData>
    <row r="1" spans="1:2" ht="13.5">
      <c r="A1" t="s">
        <v>23</v>
      </c>
      <c r="B1" s="18" t="s">
        <v>1043</v>
      </c>
    </row>
    <row r="2" spans="1:9" ht="54">
      <c r="A2" s="13" t="s">
        <v>1006</v>
      </c>
      <c r="B2" s="6" t="s">
        <v>16</v>
      </c>
      <c r="C2" s="6" t="s">
        <v>15</v>
      </c>
      <c r="D2" s="6" t="s">
        <v>14</v>
      </c>
      <c r="E2" s="6" t="s">
        <v>13</v>
      </c>
      <c r="F2" s="6" t="s">
        <v>12</v>
      </c>
      <c r="G2" s="12" t="s">
        <v>11</v>
      </c>
      <c r="H2" s="12" t="s">
        <v>10</v>
      </c>
      <c r="I2" s="11" t="s">
        <v>9</v>
      </c>
    </row>
    <row r="3" spans="1:9" ht="13.5">
      <c r="A3">
        <v>1</v>
      </c>
      <c r="B3" s="6" t="s">
        <v>222</v>
      </c>
      <c r="C3" s="6" t="s">
        <v>63</v>
      </c>
      <c r="D3" s="6" t="s">
        <v>2</v>
      </c>
      <c r="E3" s="6">
        <v>1</v>
      </c>
      <c r="F3" s="6" t="s">
        <v>36</v>
      </c>
      <c r="G3" s="8">
        <v>450524729</v>
      </c>
      <c r="H3" s="8">
        <v>46930729</v>
      </c>
      <c r="I3" s="6">
        <f>G3/H3</f>
        <v>9.599781179619008</v>
      </c>
    </row>
    <row r="4" spans="2:9" ht="13.5">
      <c r="B4" s="2" t="s">
        <v>0</v>
      </c>
      <c r="G4" s="20">
        <f>SUM(G3:G3)</f>
        <v>450524729</v>
      </c>
      <c r="H4" s="20">
        <f>SUM(H3:H3)</f>
        <v>46930729</v>
      </c>
      <c r="I4" s="19">
        <f>G4/H4</f>
        <v>9.599781179619008</v>
      </c>
    </row>
    <row r="5" spans="6:7" ht="54">
      <c r="F5" s="252" t="s">
        <v>1008</v>
      </c>
      <c r="G5" s="20">
        <v>0</v>
      </c>
    </row>
  </sheetData>
  <sheetProtection/>
  <printOptions/>
  <pageMargins left="0.787" right="0.787" top="0.63" bottom="0.61" header="0.512" footer="0.512"/>
  <pageSetup fitToHeight="1" fitToWidth="1" horizontalDpi="600" verticalDpi="600" orientation="landscape" paperSize="9" scale="75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tabSelected="1" zoomScalePageLayoutView="0" workbookViewId="0" topLeftCell="A1">
      <selection activeCell="E117" sqref="E117"/>
    </sheetView>
  </sheetViews>
  <sheetFormatPr defaultColWidth="9.00390625" defaultRowHeight="13.5"/>
  <cols>
    <col min="2" max="2" width="31.75390625" style="0" customWidth="1"/>
    <col min="3" max="3" width="14.50390625" style="0" customWidth="1"/>
    <col min="5" max="5" width="13.00390625" style="0" bestFit="1" customWidth="1"/>
    <col min="7" max="7" width="9.875" style="0" bestFit="1" customWidth="1"/>
    <col min="8" max="8" width="9.125" style="0" bestFit="1" customWidth="1"/>
    <col min="9" max="9" width="11.00390625" style="0" bestFit="1" customWidth="1"/>
    <col min="11" max="11" width="9.875" style="0" bestFit="1" customWidth="1"/>
  </cols>
  <sheetData>
    <row r="1" spans="1:2" ht="13.5">
      <c r="A1" t="s">
        <v>23</v>
      </c>
      <c r="B1" s="18" t="s">
        <v>41</v>
      </c>
    </row>
    <row r="2" spans="1:9" ht="54">
      <c r="A2" s="13" t="s">
        <v>1006</v>
      </c>
      <c r="B2" s="6" t="s">
        <v>16</v>
      </c>
      <c r="C2" s="6" t="s">
        <v>15</v>
      </c>
      <c r="D2" s="6" t="s">
        <v>14</v>
      </c>
      <c r="E2" s="6" t="s">
        <v>13</v>
      </c>
      <c r="F2" s="6" t="s">
        <v>12</v>
      </c>
      <c r="G2" s="12" t="s">
        <v>11</v>
      </c>
      <c r="H2" s="12" t="s">
        <v>10</v>
      </c>
      <c r="I2" s="11" t="s">
        <v>9</v>
      </c>
    </row>
    <row r="3" spans="1:10" ht="13.5">
      <c r="A3">
        <v>1</v>
      </c>
      <c r="B3" s="6" t="s">
        <v>38</v>
      </c>
      <c r="C3" s="6" t="s">
        <v>37</v>
      </c>
      <c r="D3" s="6" t="s">
        <v>2</v>
      </c>
      <c r="E3" s="6">
        <v>1</v>
      </c>
      <c r="F3" s="6" t="s">
        <v>36</v>
      </c>
      <c r="G3" s="24">
        <v>1454446</v>
      </c>
      <c r="H3" s="24">
        <v>31816</v>
      </c>
      <c r="I3" s="24">
        <f>G3/H3</f>
        <v>45.71429469449334</v>
      </c>
      <c r="J3" s="336"/>
    </row>
    <row r="4" spans="1:10" ht="13.5">
      <c r="A4">
        <v>2</v>
      </c>
      <c r="B4" s="6" t="s">
        <v>34</v>
      </c>
      <c r="C4" s="6" t="s">
        <v>35</v>
      </c>
      <c r="D4" s="6" t="s">
        <v>32</v>
      </c>
      <c r="E4" s="6">
        <v>1</v>
      </c>
      <c r="F4" s="6" t="s">
        <v>31</v>
      </c>
      <c r="G4" s="24">
        <v>73272</v>
      </c>
      <c r="H4" s="24">
        <v>3053</v>
      </c>
      <c r="I4" s="24">
        <f>G4/H4</f>
        <v>24</v>
      </c>
      <c r="J4" s="336"/>
    </row>
    <row r="5" spans="1:10" ht="13.5">
      <c r="A5">
        <v>3</v>
      </c>
      <c r="B5" s="6" t="s">
        <v>34</v>
      </c>
      <c r="C5" s="6" t="s">
        <v>33</v>
      </c>
      <c r="D5" s="6" t="s">
        <v>32</v>
      </c>
      <c r="E5" s="6">
        <v>1</v>
      </c>
      <c r="F5" s="6" t="s">
        <v>31</v>
      </c>
      <c r="G5" s="24">
        <v>22883</v>
      </c>
      <c r="H5" s="24">
        <v>1001</v>
      </c>
      <c r="I5" s="24">
        <f>G5/H5</f>
        <v>22.86013986013986</v>
      </c>
      <c r="J5" s="336"/>
    </row>
    <row r="6" spans="2:9" ht="13.5">
      <c r="B6" s="2" t="s">
        <v>0</v>
      </c>
      <c r="G6" s="23">
        <f>SUM(G3:G5)</f>
        <v>1550601</v>
      </c>
      <c r="H6" s="23">
        <f>SUM(H3:H5)</f>
        <v>35870</v>
      </c>
      <c r="I6" s="22">
        <f>G6/H6</f>
        <v>43.22835238360747</v>
      </c>
    </row>
    <row r="7" spans="6:7" ht="54">
      <c r="F7" s="252" t="s">
        <v>1008</v>
      </c>
      <c r="G7" s="253">
        <v>0</v>
      </c>
    </row>
  </sheetData>
  <sheetProtection/>
  <mergeCells count="1">
    <mergeCell ref="J3:J5"/>
  </mergeCells>
  <printOptions/>
  <pageMargins left="0.75" right="0.75" top="0.63" bottom="0.61" header="0.512" footer="0.512"/>
  <pageSetup fitToHeight="1" fitToWidth="1"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tabSelected="1" zoomScalePageLayoutView="0" workbookViewId="0" topLeftCell="A1">
      <selection activeCell="E117" sqref="E117"/>
    </sheetView>
  </sheetViews>
  <sheetFormatPr defaultColWidth="9.00390625" defaultRowHeight="13.5"/>
  <cols>
    <col min="2" max="2" width="20.00390625" style="0" customWidth="1"/>
    <col min="5" max="5" width="13.00390625" style="0" bestFit="1" customWidth="1"/>
    <col min="7" max="7" width="16.50390625" style="0" customWidth="1"/>
    <col min="8" max="8" width="17.625" style="0" customWidth="1"/>
  </cols>
  <sheetData>
    <row r="1" spans="1:2" ht="13.5">
      <c r="A1" t="s">
        <v>23</v>
      </c>
      <c r="B1" s="18" t="s">
        <v>337</v>
      </c>
    </row>
    <row r="2" spans="1:9" ht="54">
      <c r="A2" s="13" t="s">
        <v>1006</v>
      </c>
      <c r="B2" s="6" t="s">
        <v>16</v>
      </c>
      <c r="C2" s="6" t="s">
        <v>15</v>
      </c>
      <c r="D2" s="6" t="s">
        <v>14</v>
      </c>
      <c r="E2" s="6" t="s">
        <v>13</v>
      </c>
      <c r="F2" s="6" t="s">
        <v>12</v>
      </c>
      <c r="G2" s="12" t="s">
        <v>11</v>
      </c>
      <c r="H2" s="12" t="s">
        <v>10</v>
      </c>
      <c r="I2" s="11" t="s">
        <v>9</v>
      </c>
    </row>
    <row r="3" spans="1:9" ht="13.5">
      <c r="A3">
        <v>1</v>
      </c>
      <c r="B3" s="6" t="s">
        <v>338</v>
      </c>
      <c r="C3" s="6" t="s">
        <v>339</v>
      </c>
      <c r="D3" s="6"/>
      <c r="E3" s="6"/>
      <c r="F3" s="6" t="s">
        <v>36</v>
      </c>
      <c r="G3" s="6">
        <v>175160</v>
      </c>
      <c r="H3" s="6">
        <v>4379</v>
      </c>
      <c r="I3" s="6">
        <f>G3/H3</f>
        <v>40</v>
      </c>
    </row>
    <row r="4" spans="1:9" ht="13.5">
      <c r="A4">
        <v>2</v>
      </c>
      <c r="B4" s="6" t="s">
        <v>340</v>
      </c>
      <c r="C4" s="6" t="s">
        <v>341</v>
      </c>
      <c r="D4" s="6" t="s">
        <v>342</v>
      </c>
      <c r="E4" s="6"/>
      <c r="F4" s="6" t="s">
        <v>36</v>
      </c>
      <c r="G4" s="6">
        <v>101263</v>
      </c>
      <c r="H4" s="6">
        <v>2215</v>
      </c>
      <c r="I4" s="6">
        <f>G4/H4</f>
        <v>45.716930022573365</v>
      </c>
    </row>
    <row r="5" spans="1:9" ht="13.5">
      <c r="A5">
        <v>3</v>
      </c>
      <c r="B5" s="6" t="s">
        <v>343</v>
      </c>
      <c r="C5" s="6" t="s">
        <v>344</v>
      </c>
      <c r="D5" s="6" t="s">
        <v>345</v>
      </c>
      <c r="E5" s="6"/>
      <c r="F5" s="6" t="s">
        <v>36</v>
      </c>
      <c r="G5" s="6">
        <v>84393857</v>
      </c>
      <c r="H5" s="6">
        <v>2910133</v>
      </c>
      <c r="I5" s="6">
        <f>G5/H5</f>
        <v>29</v>
      </c>
    </row>
    <row r="6" spans="1:9" ht="13.5">
      <c r="A6">
        <v>4</v>
      </c>
      <c r="B6" s="6" t="s">
        <v>346</v>
      </c>
      <c r="C6" s="6" t="s">
        <v>43</v>
      </c>
      <c r="D6" s="6" t="s">
        <v>347</v>
      </c>
      <c r="E6" s="6">
        <v>1</v>
      </c>
      <c r="F6" s="6" t="s">
        <v>348</v>
      </c>
      <c r="G6" s="6">
        <v>1318298351</v>
      </c>
      <c r="H6" s="6">
        <v>108657848</v>
      </c>
      <c r="I6" s="6">
        <f>G6/H6</f>
        <v>12.132564515726466</v>
      </c>
    </row>
    <row r="7" spans="1:9" ht="13.5">
      <c r="A7">
        <v>5</v>
      </c>
      <c r="B7" s="6" t="s">
        <v>349</v>
      </c>
      <c r="C7" s="6" t="s">
        <v>43</v>
      </c>
      <c r="D7" s="6" t="s">
        <v>350</v>
      </c>
      <c r="E7" s="6">
        <v>1</v>
      </c>
      <c r="F7" s="6" t="s">
        <v>348</v>
      </c>
      <c r="G7" s="6">
        <v>46602874</v>
      </c>
      <c r="H7" s="6">
        <v>2449100</v>
      </c>
      <c r="I7" s="6">
        <f>G7/H7</f>
        <v>19.028571311910497</v>
      </c>
    </row>
    <row r="8" spans="2:9" ht="13.5">
      <c r="B8" s="2" t="s">
        <v>0</v>
      </c>
      <c r="G8">
        <f>SUM(G3:G7)</f>
        <v>1449571505</v>
      </c>
      <c r="H8">
        <f>SUM(H3:H7)</f>
        <v>114023675</v>
      </c>
      <c r="I8" s="19">
        <f>G8/H8</f>
        <v>12.712899360593315</v>
      </c>
    </row>
    <row r="9" spans="6:7" ht="54">
      <c r="F9" s="252" t="s">
        <v>1008</v>
      </c>
      <c r="G9">
        <v>0</v>
      </c>
    </row>
  </sheetData>
  <sheetProtection/>
  <printOptions/>
  <pageMargins left="0.787" right="0.787" top="0.63" bottom="0.61" header="0.512" footer="0.512"/>
  <pageSetup fitToHeight="1" fitToWidth="1"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tabSelected="1" zoomScalePageLayoutView="0" workbookViewId="0" topLeftCell="A1">
      <selection activeCell="E117" sqref="E117"/>
    </sheetView>
  </sheetViews>
  <sheetFormatPr defaultColWidth="9.00390625" defaultRowHeight="13.5"/>
  <cols>
    <col min="2" max="2" width="20.00390625" style="0" customWidth="1"/>
    <col min="5" max="5" width="13.00390625" style="0" bestFit="1" customWidth="1"/>
    <col min="7" max="7" width="11.625" style="0" bestFit="1" customWidth="1"/>
    <col min="8" max="8" width="10.50390625" style="0" bestFit="1" customWidth="1"/>
  </cols>
  <sheetData>
    <row r="1" spans="1:2" ht="13.5">
      <c r="A1" t="s">
        <v>23</v>
      </c>
      <c r="B1" s="18" t="s">
        <v>819</v>
      </c>
    </row>
    <row r="2" spans="1:9" ht="54">
      <c r="A2" s="13" t="s">
        <v>1006</v>
      </c>
      <c r="B2" s="6" t="s">
        <v>16</v>
      </c>
      <c r="C2" s="6" t="s">
        <v>15</v>
      </c>
      <c r="D2" s="6" t="s">
        <v>14</v>
      </c>
      <c r="E2" s="6" t="s">
        <v>13</v>
      </c>
      <c r="F2" s="6" t="s">
        <v>12</v>
      </c>
      <c r="G2" s="12" t="s">
        <v>11</v>
      </c>
      <c r="H2" s="12" t="s">
        <v>10</v>
      </c>
      <c r="I2" s="11" t="s">
        <v>9</v>
      </c>
    </row>
    <row r="3" spans="1:9" ht="13.5">
      <c r="A3">
        <v>1</v>
      </c>
      <c r="B3" s="6" t="s">
        <v>818</v>
      </c>
      <c r="C3" s="6" t="s">
        <v>63</v>
      </c>
      <c r="D3" s="6" t="s">
        <v>2</v>
      </c>
      <c r="E3" s="6">
        <v>1</v>
      </c>
      <c r="F3" s="28" t="s">
        <v>714</v>
      </c>
      <c r="G3" s="6">
        <v>1940080713</v>
      </c>
      <c r="H3" s="6">
        <v>205030713</v>
      </c>
      <c r="I3" s="6">
        <f>G3/H3</f>
        <v>9.462390705337887</v>
      </c>
    </row>
    <row r="4" spans="1:9" ht="13.5">
      <c r="A4">
        <v>2</v>
      </c>
      <c r="B4" s="6" t="s">
        <v>800</v>
      </c>
      <c r="C4" s="6" t="s">
        <v>63</v>
      </c>
      <c r="D4" s="6" t="s">
        <v>2</v>
      </c>
      <c r="E4" s="6">
        <v>1</v>
      </c>
      <c r="F4" s="28" t="s">
        <v>714</v>
      </c>
      <c r="G4" s="6">
        <v>50085600</v>
      </c>
      <c r="H4" s="6">
        <v>1252140</v>
      </c>
      <c r="I4" s="6">
        <f>G4/H4</f>
        <v>40</v>
      </c>
    </row>
    <row r="5" spans="2:9" ht="13.5">
      <c r="B5" s="2" t="s">
        <v>0</v>
      </c>
      <c r="G5">
        <f>SUM(G3:G4)</f>
        <v>1990166313</v>
      </c>
      <c r="H5">
        <f>SUM(H3:H4)</f>
        <v>206282853</v>
      </c>
      <c r="I5" s="19">
        <f>G5/H5</f>
        <v>9.647754450051163</v>
      </c>
    </row>
    <row r="6" spans="6:7" ht="54">
      <c r="F6" s="252" t="s">
        <v>1008</v>
      </c>
      <c r="G6">
        <v>0</v>
      </c>
    </row>
  </sheetData>
  <sheetProtection/>
  <printOptions/>
  <pageMargins left="0.787" right="0.787" top="0.63" bottom="0.61" header="0.512" footer="0.512"/>
  <pageSetup fitToHeight="1" fitToWidth="1"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tabSelected="1" zoomScalePageLayoutView="0" workbookViewId="0" topLeftCell="A1">
      <selection activeCell="E117" sqref="E117"/>
    </sheetView>
  </sheetViews>
  <sheetFormatPr defaultColWidth="9.00390625" defaultRowHeight="13.5"/>
  <cols>
    <col min="2" max="2" width="28.625" style="0" customWidth="1"/>
    <col min="3" max="3" width="11.00390625" style="0" customWidth="1"/>
    <col min="4" max="4" width="10.25390625" style="0" customWidth="1"/>
    <col min="5" max="5" width="12.25390625" style="0" customWidth="1"/>
    <col min="6" max="6" width="17.25390625" style="0" customWidth="1"/>
    <col min="7" max="7" width="14.375" style="0" customWidth="1"/>
    <col min="8" max="8" width="13.125" style="0" customWidth="1"/>
    <col min="9" max="9" width="12.00390625" style="0" customWidth="1"/>
  </cols>
  <sheetData>
    <row r="1" spans="1:2" ht="13.5">
      <c r="A1" s="6" t="s">
        <v>23</v>
      </c>
      <c r="B1" s="18" t="s">
        <v>80</v>
      </c>
    </row>
    <row r="2" spans="1:9" ht="36">
      <c r="A2" s="42" t="s">
        <v>1006</v>
      </c>
      <c r="B2" s="41" t="s">
        <v>79</v>
      </c>
      <c r="C2" s="41" t="s">
        <v>15</v>
      </c>
      <c r="D2" s="41" t="s">
        <v>14</v>
      </c>
      <c r="E2" s="41" t="s">
        <v>13</v>
      </c>
      <c r="F2" s="41" t="s">
        <v>12</v>
      </c>
      <c r="G2" s="40" t="s">
        <v>11</v>
      </c>
      <c r="H2" s="40" t="s">
        <v>10</v>
      </c>
      <c r="I2" s="39" t="s">
        <v>9</v>
      </c>
    </row>
    <row r="3" spans="1:9" ht="13.5">
      <c r="A3" s="38">
        <v>1</v>
      </c>
      <c r="B3" s="37" t="s">
        <v>78</v>
      </c>
      <c r="C3" s="37" t="s">
        <v>77</v>
      </c>
      <c r="D3" s="37" t="s">
        <v>2</v>
      </c>
      <c r="E3" s="37">
        <v>1</v>
      </c>
      <c r="F3" s="37" t="s">
        <v>73</v>
      </c>
      <c r="G3" s="36">
        <v>136960</v>
      </c>
      <c r="H3" s="36">
        <v>5992</v>
      </c>
      <c r="I3" s="35">
        <f aca="true" t="shared" si="0" ref="I3:I8">G3/H3</f>
        <v>22.857142857142858</v>
      </c>
    </row>
    <row r="4" spans="1:9" ht="13.5">
      <c r="A4" s="32">
        <v>2</v>
      </c>
      <c r="B4" s="34" t="s">
        <v>76</v>
      </c>
      <c r="C4" s="34" t="s">
        <v>74</v>
      </c>
      <c r="D4" s="34" t="s">
        <v>2</v>
      </c>
      <c r="E4" s="34">
        <v>1</v>
      </c>
      <c r="F4" s="34" t="s">
        <v>73</v>
      </c>
      <c r="G4" s="33">
        <v>19296</v>
      </c>
      <c r="H4" s="33">
        <v>804</v>
      </c>
      <c r="I4" s="33">
        <f t="shared" si="0"/>
        <v>24</v>
      </c>
    </row>
    <row r="5" spans="1:9" ht="13.5">
      <c r="A5" s="32">
        <v>3</v>
      </c>
      <c r="B5" s="34" t="s">
        <v>75</v>
      </c>
      <c r="C5" s="34" t="s">
        <v>74</v>
      </c>
      <c r="D5" s="34" t="s">
        <v>2</v>
      </c>
      <c r="E5" s="34">
        <v>1</v>
      </c>
      <c r="F5" s="34" t="s">
        <v>73</v>
      </c>
      <c r="G5" s="33">
        <v>1428062</v>
      </c>
      <c r="H5" s="33">
        <v>33606</v>
      </c>
      <c r="I5" s="33">
        <f t="shared" si="0"/>
        <v>42.49425697792061</v>
      </c>
    </row>
    <row r="6" spans="1:9" ht="13.5">
      <c r="A6" s="32">
        <v>4</v>
      </c>
      <c r="B6" s="34" t="s">
        <v>72</v>
      </c>
      <c r="C6" s="34" t="s">
        <v>63</v>
      </c>
      <c r="D6" s="34" t="s">
        <v>2</v>
      </c>
      <c r="E6" s="34">
        <v>1</v>
      </c>
      <c r="F6" s="34" t="s">
        <v>36</v>
      </c>
      <c r="G6" s="33">
        <v>3870624993</v>
      </c>
      <c r="H6" s="33">
        <v>427686412</v>
      </c>
      <c r="I6" s="33">
        <f t="shared" si="0"/>
        <v>9.050147220950288</v>
      </c>
    </row>
    <row r="7" spans="1:9" ht="14.25" thickBot="1">
      <c r="A7" s="32">
        <v>5</v>
      </c>
      <c r="B7" s="34" t="s">
        <v>71</v>
      </c>
      <c r="C7" s="34" t="s">
        <v>63</v>
      </c>
      <c r="D7" s="34" t="s">
        <v>2</v>
      </c>
      <c r="E7" s="34">
        <v>1</v>
      </c>
      <c r="F7" s="34" t="s">
        <v>36</v>
      </c>
      <c r="G7" s="33">
        <v>1932869</v>
      </c>
      <c r="H7" s="33">
        <v>84563</v>
      </c>
      <c r="I7" s="33">
        <f t="shared" si="0"/>
        <v>22.85714792521552</v>
      </c>
    </row>
    <row r="8" spans="1:9" ht="14.25" thickTop="1">
      <c r="A8" s="239"/>
      <c r="B8" s="240" t="s">
        <v>883</v>
      </c>
      <c r="C8" s="240"/>
      <c r="D8" s="240"/>
      <c r="E8" s="240"/>
      <c r="F8" s="241"/>
      <c r="G8" s="30">
        <f>SUM(G3:G7)</f>
        <v>3874142180</v>
      </c>
      <c r="H8" s="31">
        <f>SUM(H3:H7)</f>
        <v>427811377</v>
      </c>
      <c r="I8" s="30">
        <f t="shared" si="0"/>
        <v>9.05572499536402</v>
      </c>
    </row>
    <row r="9" spans="6:7" ht="27">
      <c r="F9" s="252" t="s">
        <v>1008</v>
      </c>
      <c r="G9" s="259">
        <v>0</v>
      </c>
    </row>
  </sheetData>
  <sheetProtection/>
  <printOptions/>
  <pageMargins left="0.7874015748031497" right="0.7874015748031497" top="1.0236220472440944" bottom="0.5905511811023623" header="0.5118110236220472" footer="0.5118110236220472"/>
  <pageSetup fitToHeight="1" fitToWidth="1"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13"/>
  <sheetViews>
    <sheetView tabSelected="1" zoomScale="90" zoomScaleNormal="90" zoomScalePageLayoutView="0" workbookViewId="0" topLeftCell="A1">
      <selection activeCell="E117" sqref="E117"/>
    </sheetView>
  </sheetViews>
  <sheetFormatPr defaultColWidth="9.00390625" defaultRowHeight="13.5"/>
  <cols>
    <col min="2" max="2" width="32.875" style="0" bestFit="1" customWidth="1"/>
    <col min="3" max="3" width="12.25390625" style="0" bestFit="1" customWidth="1"/>
    <col min="5" max="5" width="13.00390625" style="0" bestFit="1" customWidth="1"/>
    <col min="6" max="6" width="19.25390625" style="0" bestFit="1" customWidth="1"/>
    <col min="7" max="7" width="12.125" style="0" bestFit="1" customWidth="1"/>
    <col min="8" max="8" width="11.00390625" style="0" bestFit="1" customWidth="1"/>
    <col min="9" max="9" width="12.75390625" style="0" bestFit="1" customWidth="1"/>
  </cols>
  <sheetData>
    <row r="1" spans="1:2" ht="13.5">
      <c r="A1" t="s">
        <v>23</v>
      </c>
      <c r="B1" s="18" t="s">
        <v>468</v>
      </c>
    </row>
    <row r="2" spans="1:9" ht="40.5">
      <c r="A2" s="13" t="s">
        <v>1006</v>
      </c>
      <c r="B2" s="6" t="s">
        <v>16</v>
      </c>
      <c r="C2" s="6" t="s">
        <v>15</v>
      </c>
      <c r="D2" s="6" t="s">
        <v>14</v>
      </c>
      <c r="E2" s="6" t="s">
        <v>13</v>
      </c>
      <c r="F2" s="6" t="s">
        <v>12</v>
      </c>
      <c r="G2" s="12" t="s">
        <v>11</v>
      </c>
      <c r="H2" s="12" t="s">
        <v>10</v>
      </c>
      <c r="I2" s="11" t="s">
        <v>9</v>
      </c>
    </row>
    <row r="3" spans="1:9" ht="13.5">
      <c r="A3">
        <v>1</v>
      </c>
      <c r="B3" s="6" t="s">
        <v>469</v>
      </c>
      <c r="C3" s="6" t="s">
        <v>470</v>
      </c>
      <c r="D3" s="6" t="s">
        <v>2</v>
      </c>
      <c r="E3" s="6">
        <v>1</v>
      </c>
      <c r="F3" s="6" t="s">
        <v>471</v>
      </c>
      <c r="G3" s="24">
        <v>51408</v>
      </c>
      <c r="H3" s="24">
        <v>1071</v>
      </c>
      <c r="I3" s="90">
        <f aca="true" t="shared" si="0" ref="I3:I11">G3/H3</f>
        <v>48</v>
      </c>
    </row>
    <row r="4" spans="1:9" ht="13.5">
      <c r="A4">
        <v>2</v>
      </c>
      <c r="B4" s="6" t="s">
        <v>472</v>
      </c>
      <c r="C4" s="6" t="s">
        <v>470</v>
      </c>
      <c r="D4" s="6" t="s">
        <v>2</v>
      </c>
      <c r="E4" s="6">
        <v>1</v>
      </c>
      <c r="F4" s="6" t="s">
        <v>471</v>
      </c>
      <c r="G4" s="24">
        <v>27360</v>
      </c>
      <c r="H4" s="24">
        <v>570</v>
      </c>
      <c r="I4" s="90">
        <f t="shared" si="0"/>
        <v>48</v>
      </c>
    </row>
    <row r="5" spans="1:9" ht="13.5">
      <c r="A5">
        <v>3</v>
      </c>
      <c r="B5" s="6" t="s">
        <v>473</v>
      </c>
      <c r="C5" s="6" t="s">
        <v>122</v>
      </c>
      <c r="D5" s="6" t="s">
        <v>2</v>
      </c>
      <c r="E5" s="6">
        <v>1</v>
      </c>
      <c r="F5" s="6" t="s">
        <v>474</v>
      </c>
      <c r="G5" s="24">
        <v>117174642</v>
      </c>
      <c r="H5" s="24">
        <v>16267720</v>
      </c>
      <c r="I5" s="90">
        <f t="shared" si="0"/>
        <v>7.202892722520427</v>
      </c>
    </row>
    <row r="6" spans="1:9" ht="13.5">
      <c r="A6">
        <v>4</v>
      </c>
      <c r="B6" s="6" t="s">
        <v>475</v>
      </c>
      <c r="C6" s="6" t="s">
        <v>122</v>
      </c>
      <c r="D6" s="6" t="s">
        <v>2</v>
      </c>
      <c r="E6" s="6">
        <v>1</v>
      </c>
      <c r="F6" s="6" t="s">
        <v>474</v>
      </c>
      <c r="G6" s="24">
        <v>55412756</v>
      </c>
      <c r="H6" s="24">
        <v>7958306</v>
      </c>
      <c r="I6" s="90">
        <f t="shared" si="0"/>
        <v>6.962883307075652</v>
      </c>
    </row>
    <row r="7" spans="1:9" ht="13.5">
      <c r="A7">
        <v>5</v>
      </c>
      <c r="B7" s="6" t="s">
        <v>476</v>
      </c>
      <c r="C7" s="6" t="s">
        <v>122</v>
      </c>
      <c r="D7" s="6" t="s">
        <v>2</v>
      </c>
      <c r="E7" s="6">
        <v>1</v>
      </c>
      <c r="F7" s="6" t="s">
        <v>474</v>
      </c>
      <c r="G7" s="24">
        <v>711647917</v>
      </c>
      <c r="H7" s="24">
        <v>52171590</v>
      </c>
      <c r="I7" s="90">
        <f t="shared" si="0"/>
        <v>13.640525753575846</v>
      </c>
    </row>
    <row r="8" spans="1:9" ht="13.5">
      <c r="A8" s="4">
        <v>6</v>
      </c>
      <c r="B8" s="6" t="s">
        <v>477</v>
      </c>
      <c r="C8" s="6" t="s">
        <v>478</v>
      </c>
      <c r="D8" s="6" t="s">
        <v>2</v>
      </c>
      <c r="E8" s="6">
        <v>1</v>
      </c>
      <c r="F8" s="6" t="s">
        <v>474</v>
      </c>
      <c r="G8" s="24">
        <v>13457440</v>
      </c>
      <c r="H8" s="24">
        <v>336436</v>
      </c>
      <c r="I8" s="90">
        <f t="shared" si="0"/>
        <v>40</v>
      </c>
    </row>
    <row r="9" spans="1:9" ht="13.5">
      <c r="A9" s="4">
        <v>7</v>
      </c>
      <c r="B9" s="152" t="s">
        <v>479</v>
      </c>
      <c r="C9" s="152" t="s">
        <v>480</v>
      </c>
      <c r="D9" s="152" t="s">
        <v>2</v>
      </c>
      <c r="E9" s="6">
        <v>1</v>
      </c>
      <c r="F9" s="6" t="s">
        <v>474</v>
      </c>
      <c r="G9" s="57">
        <v>95664</v>
      </c>
      <c r="H9" s="57">
        <v>1993</v>
      </c>
      <c r="I9" s="156">
        <f t="shared" si="0"/>
        <v>48</v>
      </c>
    </row>
    <row r="10" spans="1:9" ht="13.5">
      <c r="A10">
        <v>8</v>
      </c>
      <c r="B10" s="152" t="s">
        <v>481</v>
      </c>
      <c r="C10" s="152" t="s">
        <v>480</v>
      </c>
      <c r="D10" s="152" t="s">
        <v>2</v>
      </c>
      <c r="E10" s="6">
        <v>1</v>
      </c>
      <c r="F10" s="6" t="s">
        <v>474</v>
      </c>
      <c r="G10" s="57">
        <v>12122</v>
      </c>
      <c r="H10" s="57">
        <v>319</v>
      </c>
      <c r="I10" s="156">
        <f t="shared" si="0"/>
        <v>38</v>
      </c>
    </row>
    <row r="11" spans="1:9" ht="13.5">
      <c r="A11">
        <v>9</v>
      </c>
      <c r="B11" s="6" t="s">
        <v>482</v>
      </c>
      <c r="C11" s="6" t="s">
        <v>483</v>
      </c>
      <c r="D11" s="6" t="s">
        <v>6</v>
      </c>
      <c r="E11" s="6">
        <v>1</v>
      </c>
      <c r="F11" s="6" t="s">
        <v>484</v>
      </c>
      <c r="G11" s="24">
        <v>28525714</v>
      </c>
      <c r="H11" s="24">
        <v>1005200</v>
      </c>
      <c r="I11" s="90">
        <f t="shared" si="0"/>
        <v>28.37814763231198</v>
      </c>
    </row>
    <row r="12" spans="2:9" ht="13.5">
      <c r="B12" s="2" t="s">
        <v>0</v>
      </c>
      <c r="G12" s="23">
        <f>SUM(G3:G11)</f>
        <v>926405023</v>
      </c>
      <c r="H12" s="23">
        <f>SUM(H3:H11)</f>
        <v>77743205</v>
      </c>
      <c r="I12" s="157">
        <f>G12/H12</f>
        <v>11.916218568555283</v>
      </c>
    </row>
    <row r="13" spans="6:7" ht="27">
      <c r="F13" s="252" t="s">
        <v>1008</v>
      </c>
      <c r="G13" s="253">
        <v>0</v>
      </c>
    </row>
  </sheetData>
  <sheetProtection/>
  <printOptions/>
  <pageMargins left="0.787" right="0.787" top="0.63" bottom="0.61" header="0.512" footer="0.51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abSelected="1" zoomScalePageLayoutView="0" workbookViewId="0" topLeftCell="A1">
      <selection activeCell="E117" sqref="E117"/>
    </sheetView>
  </sheetViews>
  <sheetFormatPr defaultColWidth="9.00390625" defaultRowHeight="13.5"/>
  <cols>
    <col min="2" max="2" width="14.75390625" style="0" customWidth="1"/>
    <col min="3" max="3" width="11.625" style="0" customWidth="1"/>
    <col min="4" max="4" width="14.625" style="0" customWidth="1"/>
    <col min="5" max="5" width="6.75390625" style="0" customWidth="1"/>
    <col min="6" max="6" width="16.00390625" style="0" customWidth="1"/>
    <col min="7" max="7" width="13.50390625" style="20" customWidth="1"/>
    <col min="8" max="8" width="12.375" style="20" customWidth="1"/>
  </cols>
  <sheetData>
    <row r="1" spans="1:2" ht="13.5">
      <c r="A1" t="s">
        <v>23</v>
      </c>
      <c r="B1" s="18" t="s">
        <v>249</v>
      </c>
    </row>
    <row r="2" spans="1:9" ht="54">
      <c r="A2" s="13" t="s">
        <v>1006</v>
      </c>
      <c r="B2" s="6" t="s">
        <v>16</v>
      </c>
      <c r="C2" s="6" t="s">
        <v>15</v>
      </c>
      <c r="D2" s="6" t="s">
        <v>14</v>
      </c>
      <c r="E2" s="9" t="s">
        <v>13</v>
      </c>
      <c r="F2" s="6" t="s">
        <v>12</v>
      </c>
      <c r="G2" s="12" t="s">
        <v>11</v>
      </c>
      <c r="H2" s="12" t="s">
        <v>10</v>
      </c>
      <c r="I2" s="11" t="s">
        <v>9</v>
      </c>
    </row>
    <row r="3" spans="1:9" ht="13.5">
      <c r="A3">
        <v>1</v>
      </c>
      <c r="B3" s="6" t="s">
        <v>248</v>
      </c>
      <c r="C3" s="6" t="s">
        <v>246</v>
      </c>
      <c r="D3" s="6" t="s">
        <v>240</v>
      </c>
      <c r="E3" s="6"/>
      <c r="F3" s="6" t="s">
        <v>242</v>
      </c>
      <c r="G3" s="8">
        <v>11183486</v>
      </c>
      <c r="H3" s="8">
        <v>1065094</v>
      </c>
      <c r="I3" s="6">
        <f aca="true" t="shared" si="0" ref="I3:I10">G3/H3</f>
        <v>10.499999061115732</v>
      </c>
    </row>
    <row r="4" spans="1:9" ht="13.5">
      <c r="A4">
        <v>2</v>
      </c>
      <c r="B4" s="6" t="s">
        <v>247</v>
      </c>
      <c r="C4" s="6" t="s">
        <v>246</v>
      </c>
      <c r="D4" s="6" t="s">
        <v>240</v>
      </c>
      <c r="E4" s="6"/>
      <c r="F4" s="6" t="s">
        <v>242</v>
      </c>
      <c r="G4" s="8">
        <v>31127541</v>
      </c>
      <c r="H4" s="8">
        <v>1022251</v>
      </c>
      <c r="I4" s="6">
        <f t="shared" si="0"/>
        <v>30.449998092445007</v>
      </c>
    </row>
    <row r="5" spans="1:9" ht="13.5">
      <c r="A5">
        <v>3</v>
      </c>
      <c r="B5" s="6" t="s">
        <v>247</v>
      </c>
      <c r="C5" s="6" t="s">
        <v>246</v>
      </c>
      <c r="D5" s="6" t="s">
        <v>240</v>
      </c>
      <c r="E5" s="6"/>
      <c r="F5" s="6" t="s">
        <v>245</v>
      </c>
      <c r="G5" s="8">
        <v>2109626</v>
      </c>
      <c r="H5" s="8">
        <v>279830</v>
      </c>
      <c r="I5" s="6">
        <f t="shared" si="0"/>
        <v>7.538955794589572</v>
      </c>
    </row>
    <row r="6" spans="1:9" ht="13.5">
      <c r="A6">
        <v>4</v>
      </c>
      <c r="B6" s="6" t="s">
        <v>244</v>
      </c>
      <c r="C6" s="6" t="s">
        <v>43</v>
      </c>
      <c r="D6" s="6" t="s">
        <v>240</v>
      </c>
      <c r="E6" s="6">
        <v>1</v>
      </c>
      <c r="F6" s="6" t="s">
        <v>242</v>
      </c>
      <c r="G6" s="8">
        <v>4088444522</v>
      </c>
      <c r="H6" s="8">
        <v>625218999</v>
      </c>
      <c r="I6" s="6">
        <f t="shared" si="0"/>
        <v>6.539219903008737</v>
      </c>
    </row>
    <row r="7" spans="1:9" ht="13.5">
      <c r="A7">
        <v>5</v>
      </c>
      <c r="B7" s="6" t="s">
        <v>243</v>
      </c>
      <c r="C7" s="6" t="s">
        <v>43</v>
      </c>
      <c r="D7" s="6" t="s">
        <v>240</v>
      </c>
      <c r="E7" s="6">
        <v>1</v>
      </c>
      <c r="F7" s="6" t="s">
        <v>242</v>
      </c>
      <c r="G7" s="8">
        <v>75586929</v>
      </c>
      <c r="H7" s="8">
        <v>4133660</v>
      </c>
      <c r="I7" s="6">
        <f t="shared" si="0"/>
        <v>18.285715080582342</v>
      </c>
    </row>
    <row r="8" spans="1:9" ht="13.5">
      <c r="A8" s="4">
        <v>6</v>
      </c>
      <c r="B8" s="7" t="s">
        <v>241</v>
      </c>
      <c r="C8" s="6" t="s">
        <v>43</v>
      </c>
      <c r="D8" s="6" t="s">
        <v>240</v>
      </c>
      <c r="E8" s="6">
        <v>1</v>
      </c>
      <c r="F8" s="6" t="s">
        <v>239</v>
      </c>
      <c r="G8" s="8">
        <v>2171676</v>
      </c>
      <c r="H8" s="8">
        <v>305870</v>
      </c>
      <c r="I8" s="6">
        <f t="shared" si="0"/>
        <v>7.099996730637199</v>
      </c>
    </row>
    <row r="9" spans="2:9" ht="13.5">
      <c r="B9" s="2" t="s">
        <v>0</v>
      </c>
      <c r="G9" s="20">
        <f>SUM(G3:G8)</f>
        <v>4210623780</v>
      </c>
      <c r="H9" s="20">
        <f>SUM(H3:H8)</f>
        <v>632025704</v>
      </c>
      <c r="I9" s="19">
        <f t="shared" si="0"/>
        <v>6.66210844488059</v>
      </c>
    </row>
    <row r="10" spans="6:9" ht="27">
      <c r="F10" s="252" t="s">
        <v>1008</v>
      </c>
      <c r="G10" s="20">
        <f>G5+G8</f>
        <v>4281302</v>
      </c>
      <c r="H10" s="20">
        <f>H5+H8</f>
        <v>585700</v>
      </c>
      <c r="I10" s="19">
        <f t="shared" si="0"/>
        <v>7.309718285811849</v>
      </c>
    </row>
  </sheetData>
  <sheetProtection/>
  <printOptions/>
  <pageMargins left="0.787" right="0.787" top="0.63" bottom="0.61" header="0.512" footer="0.512"/>
  <pageSetup fitToHeight="1" fitToWidth="1"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15"/>
  <sheetViews>
    <sheetView tabSelected="1" zoomScalePageLayoutView="0" workbookViewId="0" topLeftCell="A1">
      <selection activeCell="E117" sqref="E117"/>
    </sheetView>
  </sheetViews>
  <sheetFormatPr defaultColWidth="9.00390625" defaultRowHeight="13.5"/>
  <cols>
    <col min="2" max="2" width="38.50390625" style="0" customWidth="1"/>
    <col min="3" max="3" width="18.625" style="0" customWidth="1"/>
    <col min="4" max="4" width="16.375" style="0" customWidth="1"/>
    <col min="5" max="5" width="13.00390625" style="0" bestFit="1" customWidth="1"/>
    <col min="6" max="6" width="22.625" style="0" customWidth="1"/>
    <col min="7" max="8" width="13.50390625" style="0" customWidth="1"/>
    <col min="9" max="9" width="9.125" style="0" bestFit="1" customWidth="1"/>
  </cols>
  <sheetData>
    <row r="1" spans="1:2" ht="13.5">
      <c r="A1" t="s">
        <v>23</v>
      </c>
      <c r="B1" s="238" t="s">
        <v>430</v>
      </c>
    </row>
    <row r="2" spans="1:9" ht="54">
      <c r="A2" s="21" t="s">
        <v>1009</v>
      </c>
      <c r="B2" s="6" t="s">
        <v>16</v>
      </c>
      <c r="C2" s="6" t="s">
        <v>15</v>
      </c>
      <c r="D2" s="6" t="s">
        <v>20</v>
      </c>
      <c r="E2" s="6" t="s">
        <v>19</v>
      </c>
      <c r="F2" s="6" t="s">
        <v>18</v>
      </c>
      <c r="G2" s="9" t="s">
        <v>11</v>
      </c>
      <c r="H2" s="12" t="s">
        <v>10</v>
      </c>
      <c r="I2" s="11" t="s">
        <v>9</v>
      </c>
    </row>
    <row r="3" spans="1:9" ht="13.5">
      <c r="A3">
        <v>1</v>
      </c>
      <c r="B3" s="6" t="s">
        <v>431</v>
      </c>
      <c r="C3" s="6" t="s">
        <v>432</v>
      </c>
      <c r="D3" s="6" t="s">
        <v>111</v>
      </c>
      <c r="E3" s="152">
        <v>5</v>
      </c>
      <c r="F3" s="6" t="s">
        <v>433</v>
      </c>
      <c r="G3" s="8">
        <v>143808858</v>
      </c>
      <c r="H3" s="8">
        <v>9402586</v>
      </c>
      <c r="I3" s="153">
        <f>G3/H3</f>
        <v>15.294607036830081</v>
      </c>
    </row>
    <row r="4" spans="1:9" ht="13.5">
      <c r="A4">
        <v>2</v>
      </c>
      <c r="B4" s="6" t="s">
        <v>434</v>
      </c>
      <c r="C4" s="6" t="s">
        <v>432</v>
      </c>
      <c r="D4" s="6" t="s">
        <v>111</v>
      </c>
      <c r="E4" s="152">
        <v>5</v>
      </c>
      <c r="F4" s="6" t="s">
        <v>435</v>
      </c>
      <c r="G4" s="8">
        <v>389261755</v>
      </c>
      <c r="H4" s="8">
        <v>26269637</v>
      </c>
      <c r="I4" s="153">
        <f>G4/H4</f>
        <v>14.817934294257663</v>
      </c>
    </row>
    <row r="5" spans="1:9" ht="13.5">
      <c r="A5">
        <v>3</v>
      </c>
      <c r="B5" s="6" t="s">
        <v>436</v>
      </c>
      <c r="C5" s="6" t="s">
        <v>432</v>
      </c>
      <c r="D5" s="6" t="s">
        <v>111</v>
      </c>
      <c r="E5" s="152">
        <v>8</v>
      </c>
      <c r="F5" s="6" t="s">
        <v>437</v>
      </c>
      <c r="G5" s="8">
        <v>307906732</v>
      </c>
      <c r="H5" s="8">
        <v>16232430</v>
      </c>
      <c r="I5" s="153">
        <f>G5/H5</f>
        <v>18.968616035923148</v>
      </c>
    </row>
    <row r="6" spans="2:9" ht="14.25" thickBot="1">
      <c r="B6" s="2" t="s">
        <v>0</v>
      </c>
      <c r="G6" s="20">
        <f>SUM(G3:G5)</f>
        <v>840977345</v>
      </c>
      <c r="H6" s="20">
        <f>SUM(H3:H5)</f>
        <v>51904653</v>
      </c>
      <c r="I6" s="3">
        <f>G6/H6</f>
        <v>16.202349816306448</v>
      </c>
    </row>
    <row r="7" spans="2:9" ht="27.75" thickTop="1">
      <c r="B7" s="14"/>
      <c r="F7" s="252" t="s">
        <v>1008</v>
      </c>
      <c r="G7" s="188">
        <f>G6</f>
        <v>840977345</v>
      </c>
      <c r="H7" s="188">
        <f>H6</f>
        <v>51904653</v>
      </c>
      <c r="I7" s="188">
        <f>I6</f>
        <v>16.202349816306448</v>
      </c>
    </row>
    <row r="8" ht="13.5">
      <c r="B8" s="14"/>
    </row>
    <row r="10" spans="1:9" ht="54">
      <c r="A10" s="13" t="s">
        <v>1006</v>
      </c>
      <c r="B10" s="6" t="s">
        <v>16</v>
      </c>
      <c r="C10" s="6" t="s">
        <v>15</v>
      </c>
      <c r="D10" s="6" t="s">
        <v>14</v>
      </c>
      <c r="E10" s="6" t="s">
        <v>13</v>
      </c>
      <c r="F10" s="6" t="s">
        <v>12</v>
      </c>
      <c r="G10" s="12" t="s">
        <v>11</v>
      </c>
      <c r="H10" s="12" t="s">
        <v>10</v>
      </c>
      <c r="I10" s="11" t="s">
        <v>9</v>
      </c>
    </row>
    <row r="11" spans="1:11" ht="13.5">
      <c r="A11">
        <v>1</v>
      </c>
      <c r="B11" s="6" t="s">
        <v>436</v>
      </c>
      <c r="C11" s="6" t="s">
        <v>432</v>
      </c>
      <c r="D11" s="6" t="s">
        <v>85</v>
      </c>
      <c r="E11" s="152">
        <v>1</v>
      </c>
      <c r="F11" s="6" t="s">
        <v>327</v>
      </c>
      <c r="G11" s="8">
        <v>68758372</v>
      </c>
      <c r="H11" s="8">
        <v>6476100</v>
      </c>
      <c r="I11" s="154">
        <f>G11/H11</f>
        <v>10.617249888049907</v>
      </c>
      <c r="K11" t="s">
        <v>122</v>
      </c>
    </row>
    <row r="12" spans="1:11" ht="13.5">
      <c r="A12">
        <v>2</v>
      </c>
      <c r="B12" s="6" t="s">
        <v>438</v>
      </c>
      <c r="C12" s="6" t="s">
        <v>439</v>
      </c>
      <c r="D12" s="6" t="s">
        <v>440</v>
      </c>
      <c r="E12" s="152" t="s">
        <v>440</v>
      </c>
      <c r="F12" s="6" t="s">
        <v>327</v>
      </c>
      <c r="G12" s="8">
        <v>91536</v>
      </c>
      <c r="H12" s="8">
        <v>3814</v>
      </c>
      <c r="I12" s="154">
        <f>G12/H12</f>
        <v>24</v>
      </c>
      <c r="K12" t="s">
        <v>439</v>
      </c>
    </row>
    <row r="13" spans="1:11" ht="13.5">
      <c r="A13">
        <v>3</v>
      </c>
      <c r="B13" s="6" t="s">
        <v>441</v>
      </c>
      <c r="C13" s="6" t="s">
        <v>442</v>
      </c>
      <c r="D13" s="6" t="s">
        <v>85</v>
      </c>
      <c r="E13" s="152" t="s">
        <v>443</v>
      </c>
      <c r="F13" s="6" t="s">
        <v>327</v>
      </c>
      <c r="G13" s="8">
        <v>2582</v>
      </c>
      <c r="H13" s="8">
        <v>113</v>
      </c>
      <c r="I13" s="154">
        <f>G13/H13</f>
        <v>22.849557522123895</v>
      </c>
      <c r="K13" t="s">
        <v>444</v>
      </c>
    </row>
    <row r="14" spans="2:9" ht="13.5">
      <c r="B14" s="2" t="s">
        <v>0</v>
      </c>
      <c r="G14" s="20">
        <f>SUM(G11:G13)</f>
        <v>68852490</v>
      </c>
      <c r="H14" s="20">
        <f>SUM(H11:H13)</f>
        <v>6480027</v>
      </c>
      <c r="I14" s="19">
        <f>G14/H14</f>
        <v>10.625339987009314</v>
      </c>
    </row>
    <row r="15" spans="6:7" ht="27">
      <c r="F15" s="252" t="s">
        <v>1008</v>
      </c>
      <c r="G15" s="257">
        <v>0</v>
      </c>
    </row>
  </sheetData>
  <sheetProtection/>
  <printOptions/>
  <pageMargins left="0.787" right="0.787" top="0.63" bottom="0.61" header="0.512" footer="0.512"/>
  <pageSetup fitToHeight="1" fitToWidth="1" horizontalDpi="600" verticalDpi="600" orientation="landscape" paperSize="9" scale="76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27"/>
  <sheetViews>
    <sheetView tabSelected="1" zoomScalePageLayoutView="0" workbookViewId="0" topLeftCell="A16">
      <selection activeCell="E117" sqref="E117"/>
    </sheetView>
  </sheetViews>
  <sheetFormatPr defaultColWidth="9.00390625" defaultRowHeight="13.5"/>
  <cols>
    <col min="2" max="2" width="20.00390625" style="0" customWidth="1"/>
    <col min="5" max="5" width="13.00390625" style="0" bestFit="1" customWidth="1"/>
    <col min="7" max="8" width="12.125" style="0" customWidth="1"/>
  </cols>
  <sheetData>
    <row r="1" spans="1:2" ht="13.5">
      <c r="A1" t="s">
        <v>23</v>
      </c>
      <c r="B1" s="18" t="s">
        <v>873</v>
      </c>
    </row>
    <row r="2" spans="1:9" ht="54">
      <c r="A2" s="21" t="s">
        <v>1009</v>
      </c>
      <c r="B2" s="6" t="s">
        <v>16</v>
      </c>
      <c r="C2" s="6" t="s">
        <v>15</v>
      </c>
      <c r="D2" s="6" t="s">
        <v>20</v>
      </c>
      <c r="E2" s="6" t="s">
        <v>19</v>
      </c>
      <c r="F2" s="6" t="s">
        <v>18</v>
      </c>
      <c r="G2" s="9" t="s">
        <v>11</v>
      </c>
      <c r="H2" s="12" t="s">
        <v>10</v>
      </c>
      <c r="I2" s="11" t="s">
        <v>9</v>
      </c>
    </row>
    <row r="3" spans="1:9" ht="40.5">
      <c r="A3">
        <v>1</v>
      </c>
      <c r="B3" s="9" t="s">
        <v>636</v>
      </c>
      <c r="C3" s="9" t="s">
        <v>637</v>
      </c>
      <c r="D3" s="9" t="s">
        <v>57</v>
      </c>
      <c r="E3" s="6">
        <v>4</v>
      </c>
      <c r="F3" s="9" t="s">
        <v>638</v>
      </c>
      <c r="G3" s="24">
        <v>305550767</v>
      </c>
      <c r="H3" s="24">
        <v>21184368</v>
      </c>
      <c r="I3" s="6">
        <f>G3/H3</f>
        <v>14.42340725010064</v>
      </c>
    </row>
    <row r="4" spans="2:9" ht="14.25" thickBot="1">
      <c r="B4" s="2" t="s">
        <v>0</v>
      </c>
      <c r="G4" s="20">
        <f>SUM(G3:G3)</f>
        <v>305550767</v>
      </c>
      <c r="H4" s="20">
        <f>SUM(H3:H3)</f>
        <v>21184368</v>
      </c>
      <c r="I4" s="3">
        <f>G4/H4</f>
        <v>14.42340725010064</v>
      </c>
    </row>
    <row r="5" spans="2:9" ht="54.75" thickTop="1">
      <c r="B5" s="14"/>
      <c r="F5" s="252" t="s">
        <v>1008</v>
      </c>
      <c r="G5" s="188">
        <f>G4</f>
        <v>305550767</v>
      </c>
      <c r="H5" s="188">
        <f>H4</f>
        <v>21184368</v>
      </c>
      <c r="I5" s="188">
        <f>I4</f>
        <v>14.42340725010064</v>
      </c>
    </row>
    <row r="6" ht="13.5">
      <c r="B6" s="14"/>
    </row>
    <row r="8" spans="1:9" ht="54">
      <c r="A8" s="13" t="s">
        <v>1006</v>
      </c>
      <c r="B8" s="6" t="s">
        <v>16</v>
      </c>
      <c r="C8" s="6" t="s">
        <v>15</v>
      </c>
      <c r="D8" s="6" t="s">
        <v>14</v>
      </c>
      <c r="E8" s="6" t="s">
        <v>13</v>
      </c>
      <c r="F8" s="6" t="s">
        <v>12</v>
      </c>
      <c r="G8" s="12" t="s">
        <v>11</v>
      </c>
      <c r="H8" s="12" t="s">
        <v>10</v>
      </c>
      <c r="I8" s="11" t="s">
        <v>9</v>
      </c>
    </row>
    <row r="9" spans="1:9" ht="27.75" customHeight="1">
      <c r="A9">
        <v>1</v>
      </c>
      <c r="B9" s="6" t="s">
        <v>639</v>
      </c>
      <c r="C9" s="71" t="s">
        <v>274</v>
      </c>
      <c r="D9" s="71" t="s">
        <v>85</v>
      </c>
      <c r="E9" s="6">
        <v>1</v>
      </c>
      <c r="F9" s="81" t="s">
        <v>611</v>
      </c>
      <c r="G9" s="201">
        <v>34240</v>
      </c>
      <c r="H9" s="201">
        <v>856</v>
      </c>
      <c r="I9" s="6">
        <f>G9/H9</f>
        <v>40</v>
      </c>
    </row>
    <row r="10" spans="1:9" ht="27.75" customHeight="1">
      <c r="A10">
        <v>2</v>
      </c>
      <c r="B10" s="6" t="s">
        <v>640</v>
      </c>
      <c r="C10" s="71" t="s">
        <v>274</v>
      </c>
      <c r="D10" s="71" t="s">
        <v>85</v>
      </c>
      <c r="E10" s="6">
        <v>1</v>
      </c>
      <c r="F10" s="81" t="s">
        <v>611</v>
      </c>
      <c r="G10" s="201">
        <v>112160</v>
      </c>
      <c r="H10" s="201">
        <v>2804</v>
      </c>
      <c r="I10" s="6">
        <f aca="true" t="shared" si="0" ref="I10:I26">G10/H10</f>
        <v>40</v>
      </c>
    </row>
    <row r="11" spans="1:9" ht="27.75" customHeight="1">
      <c r="A11">
        <v>3</v>
      </c>
      <c r="B11" s="6" t="s">
        <v>641</v>
      </c>
      <c r="C11" s="71" t="s">
        <v>274</v>
      </c>
      <c r="D11" s="71" t="s">
        <v>85</v>
      </c>
      <c r="E11" s="6">
        <v>1</v>
      </c>
      <c r="F11" s="81" t="s">
        <v>611</v>
      </c>
      <c r="G11" s="201">
        <v>7056</v>
      </c>
      <c r="H11" s="201">
        <v>294</v>
      </c>
      <c r="I11" s="6">
        <f t="shared" si="0"/>
        <v>24</v>
      </c>
    </row>
    <row r="12" spans="1:9" ht="27.75" customHeight="1">
      <c r="A12">
        <v>4</v>
      </c>
      <c r="B12" s="6" t="s">
        <v>642</v>
      </c>
      <c r="C12" s="71" t="s">
        <v>274</v>
      </c>
      <c r="D12" s="71" t="s">
        <v>85</v>
      </c>
      <c r="E12" s="6">
        <v>1</v>
      </c>
      <c r="F12" s="81" t="s">
        <v>611</v>
      </c>
      <c r="G12" s="201">
        <v>19872</v>
      </c>
      <c r="H12" s="201">
        <v>828</v>
      </c>
      <c r="I12" s="6">
        <f t="shared" si="0"/>
        <v>24</v>
      </c>
    </row>
    <row r="13" spans="1:9" ht="27.75" customHeight="1">
      <c r="A13">
        <v>5</v>
      </c>
      <c r="B13" s="6" t="s">
        <v>643</v>
      </c>
      <c r="C13" s="71" t="s">
        <v>274</v>
      </c>
      <c r="D13" s="71" t="s">
        <v>85</v>
      </c>
      <c r="E13" s="6">
        <v>1</v>
      </c>
      <c r="F13" s="81" t="s">
        <v>611</v>
      </c>
      <c r="G13" s="201">
        <v>124530</v>
      </c>
      <c r="H13" s="201">
        <v>2965</v>
      </c>
      <c r="I13" s="6">
        <f t="shared" si="0"/>
        <v>42</v>
      </c>
    </row>
    <row r="14" spans="1:9" ht="27.75" customHeight="1">
      <c r="A14" s="4">
        <v>6</v>
      </c>
      <c r="B14" s="7" t="s">
        <v>644</v>
      </c>
      <c r="C14" s="71" t="s">
        <v>274</v>
      </c>
      <c r="D14" s="71" t="s">
        <v>85</v>
      </c>
      <c r="E14" s="6">
        <v>1</v>
      </c>
      <c r="F14" s="81" t="s">
        <v>611</v>
      </c>
      <c r="G14" s="201">
        <v>26400</v>
      </c>
      <c r="H14" s="201">
        <v>1100</v>
      </c>
      <c r="I14" s="6">
        <f t="shared" si="0"/>
        <v>24</v>
      </c>
    </row>
    <row r="15" spans="1:9" ht="27.75" customHeight="1">
      <c r="A15" s="4">
        <v>7</v>
      </c>
      <c r="B15" s="7" t="s">
        <v>645</v>
      </c>
      <c r="C15" s="71" t="s">
        <v>274</v>
      </c>
      <c r="D15" s="71" t="s">
        <v>85</v>
      </c>
      <c r="E15" s="6">
        <v>1</v>
      </c>
      <c r="F15" s="81" t="s">
        <v>611</v>
      </c>
      <c r="G15" s="201">
        <v>13536</v>
      </c>
      <c r="H15" s="201">
        <v>564</v>
      </c>
      <c r="I15" s="6">
        <f t="shared" si="0"/>
        <v>24</v>
      </c>
    </row>
    <row r="16" spans="1:9" ht="27.75" customHeight="1">
      <c r="A16">
        <v>8</v>
      </c>
      <c r="B16" s="6" t="s">
        <v>646</v>
      </c>
      <c r="C16" s="71" t="s">
        <v>274</v>
      </c>
      <c r="D16" s="71" t="s">
        <v>85</v>
      </c>
      <c r="E16" s="6">
        <v>1</v>
      </c>
      <c r="F16" s="81" t="s">
        <v>611</v>
      </c>
      <c r="G16" s="201">
        <v>36000</v>
      </c>
      <c r="H16" s="201">
        <v>900</v>
      </c>
      <c r="I16" s="6">
        <f t="shared" si="0"/>
        <v>40</v>
      </c>
    </row>
    <row r="17" spans="1:9" ht="27.75" customHeight="1">
      <c r="A17">
        <v>9</v>
      </c>
      <c r="B17" s="6" t="s">
        <v>647</v>
      </c>
      <c r="C17" s="71" t="s">
        <v>274</v>
      </c>
      <c r="D17" s="71" t="s">
        <v>85</v>
      </c>
      <c r="E17" s="6">
        <v>1</v>
      </c>
      <c r="F17" s="81" t="s">
        <v>611</v>
      </c>
      <c r="G17" s="201">
        <v>7560</v>
      </c>
      <c r="H17" s="201">
        <v>189</v>
      </c>
      <c r="I17" s="6">
        <f t="shared" si="0"/>
        <v>40</v>
      </c>
    </row>
    <row r="18" spans="1:9" ht="27.75" customHeight="1">
      <c r="A18">
        <v>10</v>
      </c>
      <c r="B18" s="6" t="s">
        <v>648</v>
      </c>
      <c r="C18" s="71" t="s">
        <v>274</v>
      </c>
      <c r="D18" s="71" t="s">
        <v>85</v>
      </c>
      <c r="E18" s="6">
        <v>1</v>
      </c>
      <c r="F18" s="81" t="s">
        <v>611</v>
      </c>
      <c r="G18" s="201">
        <v>33096</v>
      </c>
      <c r="H18" s="201">
        <v>1379</v>
      </c>
      <c r="I18" s="6">
        <f t="shared" si="0"/>
        <v>24</v>
      </c>
    </row>
    <row r="19" spans="1:9" ht="27.75" customHeight="1">
      <c r="A19">
        <v>11</v>
      </c>
      <c r="B19" s="6" t="s">
        <v>649</v>
      </c>
      <c r="C19" s="71" t="s">
        <v>274</v>
      </c>
      <c r="D19" s="71" t="s">
        <v>85</v>
      </c>
      <c r="E19" s="6">
        <v>1</v>
      </c>
      <c r="F19" s="81" t="s">
        <v>611</v>
      </c>
      <c r="G19" s="201">
        <v>9840</v>
      </c>
      <c r="H19" s="201">
        <v>246</v>
      </c>
      <c r="I19" s="6">
        <f t="shared" si="0"/>
        <v>40</v>
      </c>
    </row>
    <row r="20" spans="1:9" ht="27.75" customHeight="1">
      <c r="A20">
        <v>12</v>
      </c>
      <c r="B20" s="6" t="s">
        <v>650</v>
      </c>
      <c r="C20" s="71" t="s">
        <v>274</v>
      </c>
      <c r="D20" s="71" t="s">
        <v>85</v>
      </c>
      <c r="E20" s="6">
        <v>1</v>
      </c>
      <c r="F20" s="81" t="s">
        <v>611</v>
      </c>
      <c r="G20" s="201">
        <v>35028</v>
      </c>
      <c r="H20" s="201">
        <v>834</v>
      </c>
      <c r="I20" s="6">
        <f t="shared" si="0"/>
        <v>42</v>
      </c>
    </row>
    <row r="21" spans="1:9" ht="27.75" customHeight="1">
      <c r="A21">
        <v>13</v>
      </c>
      <c r="B21" s="6" t="s">
        <v>651</v>
      </c>
      <c r="C21" s="71" t="s">
        <v>274</v>
      </c>
      <c r="D21" s="71" t="s">
        <v>85</v>
      </c>
      <c r="E21" s="6">
        <v>1</v>
      </c>
      <c r="F21" s="81" t="s">
        <v>611</v>
      </c>
      <c r="G21" s="201">
        <v>16128</v>
      </c>
      <c r="H21" s="201">
        <v>374</v>
      </c>
      <c r="I21" s="6">
        <f t="shared" si="0"/>
        <v>43.12299465240642</v>
      </c>
    </row>
    <row r="22" spans="1:9" ht="27.75" customHeight="1">
      <c r="A22" s="4">
        <v>14</v>
      </c>
      <c r="B22" s="6" t="s">
        <v>652</v>
      </c>
      <c r="C22" s="71" t="s">
        <v>274</v>
      </c>
      <c r="D22" s="71" t="s">
        <v>85</v>
      </c>
      <c r="E22" s="6">
        <v>1</v>
      </c>
      <c r="F22" s="81" t="s">
        <v>611</v>
      </c>
      <c r="G22" s="201">
        <v>3024</v>
      </c>
      <c r="H22" s="201">
        <v>71</v>
      </c>
      <c r="I22" s="6">
        <f t="shared" si="0"/>
        <v>42.59154929577465</v>
      </c>
    </row>
    <row r="23" spans="1:9" ht="39.75" customHeight="1">
      <c r="A23">
        <v>15</v>
      </c>
      <c r="B23" s="9" t="s">
        <v>653</v>
      </c>
      <c r="C23" s="9" t="s">
        <v>637</v>
      </c>
      <c r="D23" s="6" t="s">
        <v>2</v>
      </c>
      <c r="E23" s="6">
        <v>1</v>
      </c>
      <c r="F23" s="9" t="s">
        <v>42</v>
      </c>
      <c r="G23" s="8">
        <v>35749589</v>
      </c>
      <c r="H23" s="8">
        <v>3549720</v>
      </c>
      <c r="I23" s="6">
        <f t="shared" si="0"/>
        <v>10.071101100931905</v>
      </c>
    </row>
    <row r="24" spans="1:9" ht="27">
      <c r="A24" s="4">
        <v>16</v>
      </c>
      <c r="B24" s="81" t="s">
        <v>654</v>
      </c>
      <c r="C24" s="151" t="s">
        <v>432</v>
      </c>
      <c r="D24" s="151" t="s">
        <v>2</v>
      </c>
      <c r="E24" s="151">
        <v>1</v>
      </c>
      <c r="F24" s="81" t="s">
        <v>611</v>
      </c>
      <c r="G24" s="202">
        <v>44170121</v>
      </c>
      <c r="H24" s="203">
        <v>4346942</v>
      </c>
      <c r="I24" s="151">
        <f t="shared" si="0"/>
        <v>10.161194007189422</v>
      </c>
    </row>
    <row r="25" spans="1:9" ht="29.25" customHeight="1">
      <c r="A25">
        <v>17</v>
      </c>
      <c r="B25" s="6" t="s">
        <v>655</v>
      </c>
      <c r="C25" s="9" t="s">
        <v>656</v>
      </c>
      <c r="D25" s="71" t="s">
        <v>85</v>
      </c>
      <c r="E25" s="6">
        <v>1</v>
      </c>
      <c r="F25" s="81" t="s">
        <v>611</v>
      </c>
      <c r="G25" s="6">
        <v>56160</v>
      </c>
      <c r="H25" s="6">
        <v>1404</v>
      </c>
      <c r="I25" s="6">
        <f t="shared" si="0"/>
        <v>40</v>
      </c>
    </row>
    <row r="26" spans="2:9" ht="13.5">
      <c r="B26" s="2" t="s">
        <v>0</v>
      </c>
      <c r="G26" s="20">
        <f>SUM(G9:G25)</f>
        <v>80454340</v>
      </c>
      <c r="H26" s="20">
        <f>SUM(H9:H25)</f>
        <v>7911470</v>
      </c>
      <c r="I26" s="19">
        <f t="shared" si="0"/>
        <v>10.169328835222784</v>
      </c>
    </row>
    <row r="27" spans="6:7" ht="54">
      <c r="F27" s="252" t="s">
        <v>1008</v>
      </c>
      <c r="G27">
        <v>0</v>
      </c>
    </row>
  </sheetData>
  <sheetProtection/>
  <printOptions/>
  <pageMargins left="0.787" right="0.787" top="0.63" bottom="0.61" header="0.512" footer="0.512"/>
  <pageSetup fitToHeight="1" fitToWidth="1" horizontalDpi="600" verticalDpi="600" orientation="portrait" paperSize="9" scale="85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13"/>
  <sheetViews>
    <sheetView tabSelected="1" zoomScalePageLayoutView="0" workbookViewId="0" topLeftCell="A1">
      <selection activeCell="E117" sqref="E117"/>
    </sheetView>
  </sheetViews>
  <sheetFormatPr defaultColWidth="9.00390625" defaultRowHeight="13.5"/>
  <cols>
    <col min="2" max="2" width="20.00390625" style="0" customWidth="1"/>
    <col min="4" max="4" width="11.00390625" style="0" customWidth="1"/>
    <col min="5" max="5" width="13.00390625" style="0" bestFit="1" customWidth="1"/>
    <col min="6" max="7" width="11.25390625" style="0" customWidth="1"/>
    <col min="8" max="8" width="11.625" style="0" customWidth="1"/>
  </cols>
  <sheetData>
    <row r="1" spans="1:2" ht="13.5">
      <c r="A1" t="s">
        <v>23</v>
      </c>
      <c r="B1" s="18" t="s">
        <v>209</v>
      </c>
    </row>
    <row r="2" spans="1:9" ht="54">
      <c r="A2" s="21" t="s">
        <v>1009</v>
      </c>
      <c r="B2" s="6" t="s">
        <v>16</v>
      </c>
      <c r="C2" s="6" t="s">
        <v>15</v>
      </c>
      <c r="D2" s="6" t="s">
        <v>20</v>
      </c>
      <c r="E2" s="6" t="s">
        <v>19</v>
      </c>
      <c r="F2" s="6" t="s">
        <v>18</v>
      </c>
      <c r="G2" s="9" t="s">
        <v>11</v>
      </c>
      <c r="H2" s="12" t="s">
        <v>10</v>
      </c>
      <c r="I2" s="11" t="s">
        <v>9</v>
      </c>
    </row>
    <row r="3" spans="1:9" ht="54">
      <c r="A3">
        <v>1</v>
      </c>
      <c r="B3" s="9" t="s">
        <v>210</v>
      </c>
      <c r="C3" s="9" t="s">
        <v>211</v>
      </c>
      <c r="D3" s="9" t="s">
        <v>57</v>
      </c>
      <c r="E3" s="9">
        <v>9</v>
      </c>
      <c r="F3" s="9" t="s">
        <v>120</v>
      </c>
      <c r="G3" s="24">
        <v>328468059</v>
      </c>
      <c r="H3" s="24">
        <v>21460968</v>
      </c>
      <c r="I3" s="6">
        <f>G3/H3</f>
        <v>15.305370149193642</v>
      </c>
    </row>
    <row r="4" spans="1:9" ht="29.25" thickBot="1">
      <c r="A4">
        <v>2</v>
      </c>
      <c r="B4" s="95" t="s">
        <v>212</v>
      </c>
      <c r="C4" s="9" t="s">
        <v>213</v>
      </c>
      <c r="D4" s="6" t="s">
        <v>214</v>
      </c>
      <c r="E4" s="6">
        <v>8</v>
      </c>
      <c r="F4" s="76" t="s">
        <v>215</v>
      </c>
      <c r="G4" s="24">
        <v>474602805</v>
      </c>
      <c r="H4" s="24">
        <v>26104536</v>
      </c>
      <c r="I4" s="6">
        <f>G4/H4</f>
        <v>18.180855809886832</v>
      </c>
    </row>
    <row r="5" spans="2:9" ht="14.25" thickTop="1">
      <c r="B5" s="2" t="s">
        <v>0</v>
      </c>
      <c r="G5" s="23">
        <f>SUM(G3:G4)</f>
        <v>803070864</v>
      </c>
      <c r="H5" s="23">
        <f>SUM(H3:H4)</f>
        <v>47565504</v>
      </c>
      <c r="I5" s="43">
        <f>G5/H5</f>
        <v>16.88347219026629</v>
      </c>
    </row>
    <row r="6" spans="2:9" ht="27">
      <c r="B6" s="14"/>
      <c r="F6" s="252" t="s">
        <v>1008</v>
      </c>
      <c r="G6" s="23">
        <f>G5</f>
        <v>803070864</v>
      </c>
      <c r="H6" s="23">
        <f>H5</f>
        <v>47565504</v>
      </c>
      <c r="I6" s="23">
        <f>I5</f>
        <v>16.88347219026629</v>
      </c>
    </row>
    <row r="7" ht="13.5">
      <c r="B7" s="14"/>
    </row>
    <row r="9" spans="1:9" ht="54">
      <c r="A9" s="13" t="s">
        <v>1006</v>
      </c>
      <c r="B9" s="6" t="s">
        <v>16</v>
      </c>
      <c r="C9" s="6" t="s">
        <v>15</v>
      </c>
      <c r="D9" s="6" t="s">
        <v>14</v>
      </c>
      <c r="E9" s="6" t="s">
        <v>13</v>
      </c>
      <c r="F9" s="6" t="s">
        <v>12</v>
      </c>
      <c r="G9" s="12" t="s">
        <v>11</v>
      </c>
      <c r="H9" s="12" t="s">
        <v>10</v>
      </c>
      <c r="I9" s="11" t="s">
        <v>9</v>
      </c>
    </row>
    <row r="10" spans="1:9" ht="40.5">
      <c r="A10">
        <v>1</v>
      </c>
      <c r="B10" s="9" t="s">
        <v>216</v>
      </c>
      <c r="C10" s="9" t="s">
        <v>217</v>
      </c>
      <c r="D10" s="6" t="s">
        <v>2</v>
      </c>
      <c r="E10" s="6">
        <v>1</v>
      </c>
      <c r="F10" s="9" t="s">
        <v>218</v>
      </c>
      <c r="G10" s="8">
        <v>45005</v>
      </c>
      <c r="H10" s="8">
        <v>1969</v>
      </c>
      <c r="I10" s="6">
        <f>G10/H10</f>
        <v>22.85678009141696</v>
      </c>
    </row>
    <row r="11" spans="1:9" ht="40.5">
      <c r="A11">
        <v>2</v>
      </c>
      <c r="B11" s="9" t="s">
        <v>219</v>
      </c>
      <c r="C11" s="9" t="s">
        <v>217</v>
      </c>
      <c r="D11" s="6" t="s">
        <v>2</v>
      </c>
      <c r="E11" s="6">
        <v>1</v>
      </c>
      <c r="F11" s="9" t="s">
        <v>218</v>
      </c>
      <c r="G11" s="8">
        <v>1992640</v>
      </c>
      <c r="H11" s="8">
        <v>49816</v>
      </c>
      <c r="I11" s="6">
        <f>G11/H11</f>
        <v>40</v>
      </c>
    </row>
    <row r="12" spans="2:9" ht="13.5">
      <c r="B12" s="2" t="s">
        <v>0</v>
      </c>
      <c r="G12" s="23">
        <f>SUM(G10:G11)</f>
        <v>2037645</v>
      </c>
      <c r="H12" s="23">
        <f>SUM(H10:H11)</f>
        <v>51785</v>
      </c>
      <c r="I12" s="19">
        <f>G12/H12</f>
        <v>39.348170319590615</v>
      </c>
    </row>
    <row r="13" spans="6:7" ht="27">
      <c r="F13" s="252" t="s">
        <v>1008</v>
      </c>
      <c r="G13">
        <v>0</v>
      </c>
    </row>
  </sheetData>
  <sheetProtection/>
  <printOptions/>
  <pageMargins left="0.787" right="0.787" top="0.63" bottom="0.61" header="0.512" footer="0.512"/>
  <pageSetup fitToHeight="1" fitToWidth="1"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16"/>
  <sheetViews>
    <sheetView tabSelected="1" zoomScalePageLayoutView="0" workbookViewId="0" topLeftCell="A1">
      <selection activeCell="E117" sqref="E117"/>
    </sheetView>
  </sheetViews>
  <sheetFormatPr defaultColWidth="9.00390625" defaultRowHeight="13.5"/>
  <cols>
    <col min="2" max="2" width="42.875" style="0" customWidth="1"/>
    <col min="3" max="3" width="13.875" style="0" customWidth="1"/>
    <col min="4" max="4" width="21.50390625" style="0" customWidth="1"/>
    <col min="5" max="5" width="13.00390625" style="0" bestFit="1" customWidth="1"/>
    <col min="6" max="6" width="17.00390625" style="0" customWidth="1"/>
    <col min="7" max="8" width="13.875" style="0" customWidth="1"/>
    <col min="9" max="9" width="11.375" style="0" customWidth="1"/>
  </cols>
  <sheetData>
    <row r="1" spans="1:2" ht="13.5">
      <c r="A1" t="s">
        <v>23</v>
      </c>
      <c r="B1" s="18" t="s">
        <v>874</v>
      </c>
    </row>
    <row r="2" spans="1:9" ht="40.5">
      <c r="A2" s="21" t="s">
        <v>1009</v>
      </c>
      <c r="B2" s="6" t="s">
        <v>16</v>
      </c>
      <c r="C2" s="6" t="s">
        <v>15</v>
      </c>
      <c r="D2" s="6" t="s">
        <v>20</v>
      </c>
      <c r="E2" s="6" t="s">
        <v>19</v>
      </c>
      <c r="F2" s="6" t="s">
        <v>18</v>
      </c>
      <c r="G2" s="9" t="s">
        <v>11</v>
      </c>
      <c r="H2" s="12" t="s">
        <v>10</v>
      </c>
      <c r="I2" s="11" t="s">
        <v>9</v>
      </c>
    </row>
    <row r="3" spans="1:9" ht="13.5">
      <c r="A3">
        <v>1</v>
      </c>
      <c r="B3" s="6" t="s">
        <v>109</v>
      </c>
      <c r="C3" s="6" t="s">
        <v>108</v>
      </c>
      <c r="D3" s="6" t="s">
        <v>101</v>
      </c>
      <c r="E3" s="56">
        <v>2</v>
      </c>
      <c r="F3" s="6" t="s">
        <v>106</v>
      </c>
      <c r="G3" s="57">
        <v>19900481</v>
      </c>
      <c r="H3" s="57">
        <v>2148860</v>
      </c>
      <c r="I3" s="54">
        <v>9.26094813063671</v>
      </c>
    </row>
    <row r="4" spans="1:9" ht="13.5">
      <c r="A4">
        <v>2</v>
      </c>
      <c r="B4" s="6" t="s">
        <v>107</v>
      </c>
      <c r="C4" s="6" t="s">
        <v>102</v>
      </c>
      <c r="D4" s="6" t="s">
        <v>101</v>
      </c>
      <c r="E4" s="56">
        <v>6</v>
      </c>
      <c r="F4" s="6" t="s">
        <v>106</v>
      </c>
      <c r="G4" s="55">
        <v>467158510</v>
      </c>
      <c r="H4" s="55">
        <v>35578968</v>
      </c>
      <c r="I4" s="54">
        <v>13.130187193737603</v>
      </c>
    </row>
    <row r="5" spans="1:9" ht="13.5">
      <c r="A5">
        <v>3</v>
      </c>
      <c r="B5" s="6" t="s">
        <v>105</v>
      </c>
      <c r="C5" s="6" t="s">
        <v>102</v>
      </c>
      <c r="D5" s="6" t="s">
        <v>101</v>
      </c>
      <c r="E5" s="56">
        <v>6</v>
      </c>
      <c r="F5" s="6" t="s">
        <v>100</v>
      </c>
      <c r="G5" s="55">
        <v>528033540</v>
      </c>
      <c r="H5" s="55">
        <v>27951210</v>
      </c>
      <c r="I5" s="54">
        <v>18.891258732627318</v>
      </c>
    </row>
    <row r="6" spans="1:9" ht="13.5">
      <c r="A6">
        <v>4</v>
      </c>
      <c r="B6" s="6" t="s">
        <v>104</v>
      </c>
      <c r="C6" s="6" t="s">
        <v>102</v>
      </c>
      <c r="D6" s="6" t="s">
        <v>101</v>
      </c>
      <c r="E6" s="56">
        <v>6</v>
      </c>
      <c r="F6" s="6" t="s">
        <v>100</v>
      </c>
      <c r="G6" s="55">
        <v>1362883127</v>
      </c>
      <c r="H6" s="55">
        <v>73012464</v>
      </c>
      <c r="I6" s="54">
        <v>18.666444773045875</v>
      </c>
    </row>
    <row r="7" spans="1:9" ht="13.5">
      <c r="A7">
        <v>5</v>
      </c>
      <c r="B7" s="6" t="s">
        <v>103</v>
      </c>
      <c r="C7" s="6" t="s">
        <v>102</v>
      </c>
      <c r="D7" s="6" t="s">
        <v>101</v>
      </c>
      <c r="E7" s="56">
        <v>6</v>
      </c>
      <c r="F7" s="6" t="s">
        <v>100</v>
      </c>
      <c r="G7" s="55">
        <v>776073594</v>
      </c>
      <c r="H7" s="55">
        <v>55717104</v>
      </c>
      <c r="I7" s="54">
        <v>13.928821462077426</v>
      </c>
    </row>
    <row r="8" spans="2:9" ht="14.25" thickBot="1">
      <c r="B8" s="2" t="s">
        <v>0</v>
      </c>
      <c r="G8" s="20">
        <f>SUM(G3:G7)</f>
        <v>3154049252</v>
      </c>
      <c r="H8" s="20">
        <f>SUM(H3:H7)</f>
        <v>194408606</v>
      </c>
      <c r="I8" s="3">
        <f>G8/H8</f>
        <v>16.223814968355875</v>
      </c>
    </row>
    <row r="9" spans="2:9" ht="27.75" thickTop="1">
      <c r="B9" s="14"/>
      <c r="F9" s="252" t="s">
        <v>1008</v>
      </c>
      <c r="G9" s="188">
        <f>G8</f>
        <v>3154049252</v>
      </c>
      <c r="H9" s="188">
        <f>H8</f>
        <v>194408606</v>
      </c>
      <c r="I9" s="188">
        <f>I8</f>
        <v>16.223814968355875</v>
      </c>
    </row>
    <row r="10" ht="13.5">
      <c r="B10" s="14"/>
    </row>
    <row r="12" spans="1:9" ht="40.5">
      <c r="A12" s="13" t="s">
        <v>1006</v>
      </c>
      <c r="B12" s="6" t="s">
        <v>16</v>
      </c>
      <c r="C12" s="6" t="s">
        <v>15</v>
      </c>
      <c r="D12" s="6" t="s">
        <v>14</v>
      </c>
      <c r="E12" s="6" t="s">
        <v>13</v>
      </c>
      <c r="F12" s="6" t="s">
        <v>12</v>
      </c>
      <c r="G12" s="12" t="s">
        <v>11</v>
      </c>
      <c r="H12" s="12" t="s">
        <v>10</v>
      </c>
      <c r="I12" s="11" t="s">
        <v>9</v>
      </c>
    </row>
    <row r="13" spans="1:9" ht="13.5">
      <c r="A13">
        <v>1</v>
      </c>
      <c r="B13" s="6" t="s">
        <v>99</v>
      </c>
      <c r="C13" s="6" t="s">
        <v>96</v>
      </c>
      <c r="D13" s="28" t="s">
        <v>95</v>
      </c>
      <c r="E13" s="25" t="s">
        <v>94</v>
      </c>
      <c r="F13" s="6" t="s">
        <v>98</v>
      </c>
      <c r="G13" s="24">
        <v>81167</v>
      </c>
      <c r="H13" s="24">
        <v>4587</v>
      </c>
      <c r="I13" s="6">
        <f>G13/H13</f>
        <v>17.69500763025943</v>
      </c>
    </row>
    <row r="14" spans="1:9" ht="13.5">
      <c r="A14">
        <v>2</v>
      </c>
      <c r="B14" s="6" t="s">
        <v>97</v>
      </c>
      <c r="C14" s="6" t="s">
        <v>96</v>
      </c>
      <c r="D14" s="28" t="s">
        <v>95</v>
      </c>
      <c r="E14" s="25" t="s">
        <v>94</v>
      </c>
      <c r="F14" s="6" t="s">
        <v>93</v>
      </c>
      <c r="G14" s="24">
        <v>263255</v>
      </c>
      <c r="H14" s="24">
        <v>10295</v>
      </c>
      <c r="I14" s="6">
        <f>G14/H14</f>
        <v>25.571151044196213</v>
      </c>
    </row>
    <row r="15" spans="2:9" ht="13.5">
      <c r="B15" s="2" t="s">
        <v>0</v>
      </c>
      <c r="G15">
        <f>SUM(G13:G14)</f>
        <v>344422</v>
      </c>
      <c r="H15">
        <f>SUM(H13:H14)</f>
        <v>14882</v>
      </c>
      <c r="I15" s="19">
        <f>G15/H15</f>
        <v>23.143529095551674</v>
      </c>
    </row>
    <row r="16" spans="6:7" ht="27">
      <c r="F16" s="252" t="s">
        <v>1008</v>
      </c>
      <c r="G16">
        <v>0</v>
      </c>
    </row>
  </sheetData>
  <sheetProtection/>
  <printOptions/>
  <pageMargins left="0.787" right="0.787" top="0.63" bottom="0.61" header="0.512" footer="0.512"/>
  <pageSetup fitToHeight="1" fitToWidth="1" horizontalDpi="600" verticalDpi="600" orientation="landscape" paperSize="9" scale="84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C000"/>
  </sheetPr>
  <dimension ref="A1:J14"/>
  <sheetViews>
    <sheetView tabSelected="1" zoomScalePageLayoutView="0" workbookViewId="0" topLeftCell="A4">
      <selection activeCell="E117" sqref="E117"/>
    </sheetView>
  </sheetViews>
  <sheetFormatPr defaultColWidth="9.00390625" defaultRowHeight="13.5"/>
  <cols>
    <col min="7" max="7" width="13.625" style="0" bestFit="1" customWidth="1"/>
    <col min="8" max="8" width="11.00390625" style="0" bestFit="1" customWidth="1"/>
  </cols>
  <sheetData>
    <row r="1" spans="1:2" ht="13.5">
      <c r="A1" t="s">
        <v>23</v>
      </c>
      <c r="B1" s="18" t="s">
        <v>875</v>
      </c>
    </row>
    <row r="2" spans="1:9" ht="54">
      <c r="A2" s="21" t="s">
        <v>1009</v>
      </c>
      <c r="B2" s="6" t="s">
        <v>16</v>
      </c>
      <c r="C2" s="6" t="s">
        <v>15</v>
      </c>
      <c r="D2" s="6" t="s">
        <v>20</v>
      </c>
      <c r="E2" s="6" t="s">
        <v>19</v>
      </c>
      <c r="F2" s="6" t="s">
        <v>18</v>
      </c>
      <c r="G2" s="9" t="s">
        <v>11</v>
      </c>
      <c r="H2" s="12" t="s">
        <v>10</v>
      </c>
      <c r="I2" s="11" t="s">
        <v>9</v>
      </c>
    </row>
    <row r="3" spans="1:9" ht="48">
      <c r="A3">
        <v>1</v>
      </c>
      <c r="B3" s="71" t="s">
        <v>138</v>
      </c>
      <c r="C3" s="6" t="s">
        <v>133</v>
      </c>
      <c r="D3" s="28" t="s">
        <v>57</v>
      </c>
      <c r="E3" s="28">
        <v>7</v>
      </c>
      <c r="F3" s="28" t="s">
        <v>137</v>
      </c>
      <c r="G3" s="69">
        <v>349460889</v>
      </c>
      <c r="H3" s="69">
        <v>26146248</v>
      </c>
      <c r="I3" s="28">
        <f>G3/H3</f>
        <v>13.365622822823374</v>
      </c>
    </row>
    <row r="4" spans="1:9" ht="48">
      <c r="A4">
        <v>2</v>
      </c>
      <c r="B4" s="71" t="s">
        <v>136</v>
      </c>
      <c r="C4" s="6" t="s">
        <v>133</v>
      </c>
      <c r="D4" s="28" t="s">
        <v>57</v>
      </c>
      <c r="E4" s="28">
        <v>7</v>
      </c>
      <c r="F4" s="28" t="s">
        <v>135</v>
      </c>
      <c r="G4" s="69">
        <v>6530472</v>
      </c>
      <c r="H4" s="69">
        <v>517440</v>
      </c>
      <c r="I4" s="28">
        <f>G4/H4</f>
        <v>12.620732838589982</v>
      </c>
    </row>
    <row r="5" spans="1:9" ht="60">
      <c r="A5">
        <v>3</v>
      </c>
      <c r="B5" s="71" t="s">
        <v>134</v>
      </c>
      <c r="C5" s="6" t="s">
        <v>133</v>
      </c>
      <c r="D5" s="28" t="s">
        <v>57</v>
      </c>
      <c r="E5" s="28">
        <v>3</v>
      </c>
      <c r="F5" s="70" t="s">
        <v>132</v>
      </c>
      <c r="G5" s="69">
        <v>685507251</v>
      </c>
      <c r="H5" s="69">
        <v>39203712</v>
      </c>
      <c r="I5" s="28">
        <f>G5/H5</f>
        <v>17.485774076699677</v>
      </c>
    </row>
    <row r="6" spans="2:9" ht="14.25" thickBot="1">
      <c r="B6" s="2" t="s">
        <v>0</v>
      </c>
      <c r="G6" s="68">
        <f>SUM(G3:G5)</f>
        <v>1041498612</v>
      </c>
      <c r="H6" s="20">
        <f>SUM(H3:H5)</f>
        <v>65867400</v>
      </c>
      <c r="I6" s="3">
        <f>G6/H6</f>
        <v>15.812049845598885</v>
      </c>
    </row>
    <row r="7" spans="2:9" ht="54.75" thickTop="1">
      <c r="B7" s="14"/>
      <c r="F7" s="252" t="s">
        <v>1008</v>
      </c>
      <c r="G7" s="23">
        <f>G6</f>
        <v>1041498612</v>
      </c>
      <c r="H7" s="23">
        <f>H6</f>
        <v>65867400</v>
      </c>
      <c r="I7" s="23">
        <f>I6</f>
        <v>15.812049845598885</v>
      </c>
    </row>
    <row r="8" ht="13.5">
      <c r="B8" s="14"/>
    </row>
    <row r="10" spans="1:9" ht="54">
      <c r="A10" s="13" t="s">
        <v>1006</v>
      </c>
      <c r="B10" s="6" t="s">
        <v>16</v>
      </c>
      <c r="C10" s="6" t="s">
        <v>15</v>
      </c>
      <c r="D10" s="6" t="s">
        <v>14</v>
      </c>
      <c r="E10" s="6" t="s">
        <v>13</v>
      </c>
      <c r="F10" s="6" t="s">
        <v>12</v>
      </c>
      <c r="G10" s="12" t="s">
        <v>11</v>
      </c>
      <c r="H10" s="12" t="s">
        <v>10</v>
      </c>
      <c r="I10" s="11" t="s">
        <v>9</v>
      </c>
    </row>
    <row r="11" spans="1:10" ht="67.5">
      <c r="A11">
        <v>1</v>
      </c>
      <c r="B11" s="9" t="s">
        <v>131</v>
      </c>
      <c r="C11" s="28" t="s">
        <v>130</v>
      </c>
      <c r="D11" s="28" t="s">
        <v>85</v>
      </c>
      <c r="E11" s="28">
        <v>1</v>
      </c>
      <c r="F11" s="28" t="s">
        <v>126</v>
      </c>
      <c r="G11" s="58">
        <v>263734</v>
      </c>
      <c r="H11" s="58">
        <v>6923</v>
      </c>
      <c r="I11" s="28">
        <f>G11/H11</f>
        <v>38.095334392604364</v>
      </c>
      <c r="J11" t="s">
        <v>129</v>
      </c>
    </row>
    <row r="12" spans="1:9" ht="67.5">
      <c r="A12">
        <v>2</v>
      </c>
      <c r="B12" s="9" t="s">
        <v>128</v>
      </c>
      <c r="C12" s="28" t="s">
        <v>127</v>
      </c>
      <c r="D12" s="28" t="s">
        <v>85</v>
      </c>
      <c r="E12" s="28">
        <v>1</v>
      </c>
      <c r="F12" s="28" t="s">
        <v>126</v>
      </c>
      <c r="G12" s="58">
        <v>778972</v>
      </c>
      <c r="H12" s="58">
        <v>35054</v>
      </c>
      <c r="I12" s="28">
        <f>G12/H12</f>
        <v>22.222057397158668</v>
      </c>
    </row>
    <row r="13" spans="2:9" ht="13.5">
      <c r="B13" s="2" t="s">
        <v>0</v>
      </c>
      <c r="G13" s="20">
        <f>SUM(G11:G12)</f>
        <v>1042706</v>
      </c>
      <c r="H13" s="20">
        <f>SUM(H11:H12)</f>
        <v>41977</v>
      </c>
      <c r="I13" s="19">
        <f>G13/H13</f>
        <v>24.839936155513733</v>
      </c>
    </row>
    <row r="14" spans="6:7" ht="54">
      <c r="F14" s="252" t="s">
        <v>1008</v>
      </c>
      <c r="G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6"/>
  <sheetViews>
    <sheetView tabSelected="1" zoomScalePageLayoutView="0" workbookViewId="0" topLeftCell="A1">
      <selection activeCell="E117" sqref="E117"/>
    </sheetView>
  </sheetViews>
  <sheetFormatPr defaultColWidth="9.00390625" defaultRowHeight="13.5"/>
  <cols>
    <col min="2" max="2" width="20.00390625" style="0" customWidth="1"/>
    <col min="3" max="3" width="12.00390625" style="0" customWidth="1"/>
    <col min="4" max="4" width="21.00390625" style="0" customWidth="1"/>
    <col min="5" max="5" width="13.00390625" style="0" bestFit="1" customWidth="1"/>
    <col min="6" max="6" width="23.875" style="0" customWidth="1"/>
    <col min="7" max="7" width="11.375" style="0" bestFit="1" customWidth="1"/>
    <col min="8" max="8" width="10.25390625" style="0" bestFit="1" customWidth="1"/>
  </cols>
  <sheetData>
    <row r="1" spans="1:2" ht="13.5">
      <c r="A1" t="s">
        <v>23</v>
      </c>
      <c r="B1" s="238" t="s">
        <v>588</v>
      </c>
    </row>
    <row r="2" spans="1:9" ht="54">
      <c r="A2" s="21" t="s">
        <v>1009</v>
      </c>
      <c r="B2" s="6" t="s">
        <v>16</v>
      </c>
      <c r="C2" s="6" t="s">
        <v>15</v>
      </c>
      <c r="D2" s="6" t="s">
        <v>20</v>
      </c>
      <c r="E2" s="6" t="s">
        <v>19</v>
      </c>
      <c r="F2" s="6" t="s">
        <v>18</v>
      </c>
      <c r="G2" s="9" t="s">
        <v>11</v>
      </c>
      <c r="H2" s="12" t="s">
        <v>10</v>
      </c>
      <c r="I2" s="11" t="s">
        <v>9</v>
      </c>
    </row>
    <row r="3" spans="1:9" ht="27">
      <c r="A3">
        <v>1</v>
      </c>
      <c r="B3" s="9" t="s">
        <v>589</v>
      </c>
      <c r="C3" s="189" t="s">
        <v>590</v>
      </c>
      <c r="D3" s="6" t="s">
        <v>591</v>
      </c>
      <c r="E3" s="6">
        <v>6</v>
      </c>
      <c r="F3" s="6" t="s">
        <v>56</v>
      </c>
      <c r="G3" s="89">
        <v>490402094</v>
      </c>
      <c r="H3" s="89">
        <v>26177614</v>
      </c>
      <c r="I3" s="6">
        <f>G3/H3</f>
        <v>18.7336437155808</v>
      </c>
    </row>
    <row r="4" spans="1:9" ht="27">
      <c r="A4">
        <v>2</v>
      </c>
      <c r="B4" s="9" t="s">
        <v>592</v>
      </c>
      <c r="C4" s="6" t="s">
        <v>590</v>
      </c>
      <c r="D4" s="6" t="s">
        <v>591</v>
      </c>
      <c r="E4" s="6">
        <v>5</v>
      </c>
      <c r="F4" s="6" t="s">
        <v>56</v>
      </c>
      <c r="G4" s="44">
        <v>58064449</v>
      </c>
      <c r="H4" s="44">
        <v>4070372</v>
      </c>
      <c r="I4" s="6">
        <f>G4/H4</f>
        <v>14.265145544436725</v>
      </c>
    </row>
    <row r="5" spans="2:9" ht="14.25" thickBot="1">
      <c r="B5" s="2" t="s">
        <v>0</v>
      </c>
      <c r="G5" s="20">
        <f>SUM(G3:G4)</f>
        <v>548466543</v>
      </c>
      <c r="H5" s="20">
        <f>SUM(H3:H4)</f>
        <v>30247986</v>
      </c>
      <c r="I5" s="3">
        <f>G5/H5</f>
        <v>18.132332612161353</v>
      </c>
    </row>
    <row r="6" spans="6:9" ht="27.75" thickTop="1">
      <c r="F6" s="252" t="s">
        <v>1008</v>
      </c>
      <c r="G6" s="188">
        <f>G5</f>
        <v>548466543</v>
      </c>
      <c r="H6" s="188">
        <f>H5</f>
        <v>30247986</v>
      </c>
      <c r="I6" s="188">
        <f>I5</f>
        <v>18.132332612161353</v>
      </c>
    </row>
  </sheetData>
  <sheetProtection/>
  <printOptions/>
  <pageMargins left="0.787" right="0.787" top="0.63" bottom="0.61" header="0.512" footer="0.512"/>
  <pageSetup fitToHeight="1" fitToWidth="1"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7"/>
  <sheetViews>
    <sheetView tabSelected="1" zoomScalePageLayoutView="0" workbookViewId="0" topLeftCell="A1">
      <selection activeCell="E117" sqref="E117"/>
    </sheetView>
  </sheetViews>
  <sheetFormatPr defaultColWidth="9.00390625" defaultRowHeight="13.5"/>
  <cols>
    <col min="2" max="2" width="21.625" style="0" customWidth="1"/>
    <col min="4" max="4" width="30.125" style="0" customWidth="1"/>
    <col min="5" max="5" width="13.00390625" style="0" bestFit="1" customWidth="1"/>
    <col min="6" max="6" width="23.00390625" style="0" bestFit="1" customWidth="1"/>
    <col min="7" max="9" width="15.75390625" style="0" customWidth="1"/>
  </cols>
  <sheetData>
    <row r="1" spans="1:2" ht="13.5">
      <c r="A1" t="s">
        <v>23</v>
      </c>
      <c r="B1" s="18" t="s">
        <v>125</v>
      </c>
    </row>
    <row r="2" spans="1:9" ht="40.5">
      <c r="A2" s="21" t="s">
        <v>1009</v>
      </c>
      <c r="B2" s="6" t="s">
        <v>16</v>
      </c>
      <c r="C2" s="6" t="s">
        <v>15</v>
      </c>
      <c r="D2" s="6" t="s">
        <v>20</v>
      </c>
      <c r="E2" s="6" t="s">
        <v>19</v>
      </c>
      <c r="F2" s="6" t="s">
        <v>18</v>
      </c>
      <c r="G2" s="9" t="s">
        <v>11</v>
      </c>
      <c r="H2" s="12" t="s">
        <v>10</v>
      </c>
      <c r="I2" s="11" t="s">
        <v>9</v>
      </c>
    </row>
    <row r="3" spans="1:9" ht="13.5">
      <c r="A3">
        <v>1</v>
      </c>
      <c r="B3" s="67" t="s">
        <v>124</v>
      </c>
      <c r="C3" s="6" t="s">
        <v>122</v>
      </c>
      <c r="D3" s="6" t="s">
        <v>121</v>
      </c>
      <c r="E3" s="6">
        <v>6</v>
      </c>
      <c r="F3" s="6" t="s">
        <v>120</v>
      </c>
      <c r="G3" s="8">
        <v>386504583</v>
      </c>
      <c r="H3" s="8">
        <v>24138492</v>
      </c>
      <c r="I3" s="6">
        <f>G3/H3</f>
        <v>16.011960606321225</v>
      </c>
    </row>
    <row r="4" spans="1:9" ht="14.25" thickBot="1">
      <c r="A4">
        <v>2</v>
      </c>
      <c r="B4" s="67" t="s">
        <v>123</v>
      </c>
      <c r="C4" s="6" t="s">
        <v>122</v>
      </c>
      <c r="D4" s="6" t="s">
        <v>121</v>
      </c>
      <c r="E4" s="6">
        <v>6</v>
      </c>
      <c r="F4" s="6" t="s">
        <v>120</v>
      </c>
      <c r="G4" s="8">
        <v>728755661</v>
      </c>
      <c r="H4" s="8">
        <v>37361240</v>
      </c>
      <c r="I4" s="6">
        <f>G4/H4</f>
        <v>19.505660438465103</v>
      </c>
    </row>
    <row r="5" spans="1:9" ht="14.25" thickTop="1">
      <c r="A5" s="61"/>
      <c r="B5" s="65" t="s">
        <v>0</v>
      </c>
      <c r="C5" s="64"/>
      <c r="D5" s="64"/>
      <c r="E5" s="64"/>
      <c r="F5" s="64"/>
      <c r="G5" s="63">
        <f>SUM(G3:G4)</f>
        <v>1115260244</v>
      </c>
      <c r="H5" s="63">
        <f>SUM(H3:H4)</f>
        <v>61499732</v>
      </c>
      <c r="I5" s="62">
        <f>G5/H5</f>
        <v>18.1343919352364</v>
      </c>
    </row>
    <row r="6" spans="1:9" ht="27">
      <c r="A6" s="61"/>
      <c r="B6" s="14"/>
      <c r="F6" s="252" t="s">
        <v>1008</v>
      </c>
      <c r="G6" s="188">
        <f>G5</f>
        <v>1115260244</v>
      </c>
      <c r="H6" s="188">
        <f>H5</f>
        <v>61499732</v>
      </c>
      <c r="I6" s="188">
        <f>I5</f>
        <v>18.1343919352364</v>
      </c>
    </row>
    <row r="7" ht="13.5">
      <c r="B7" s="14"/>
    </row>
  </sheetData>
  <sheetProtection/>
  <printOptions/>
  <pageMargins left="0.787" right="0.787" top="0.63" bottom="0.61" header="0.512" footer="0.512"/>
  <pageSetup fitToHeight="1" fitToWidth="1" horizontalDpi="600" verticalDpi="600" orientation="landscape" paperSize="9" scale="85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8"/>
  <sheetViews>
    <sheetView tabSelected="1" zoomScalePageLayoutView="0" workbookViewId="0" topLeftCell="A1">
      <selection activeCell="E117" sqref="E117"/>
    </sheetView>
  </sheetViews>
  <sheetFormatPr defaultColWidth="9.00390625" defaultRowHeight="13.5"/>
  <cols>
    <col min="2" max="2" width="20.00390625" style="0" customWidth="1"/>
    <col min="5" max="5" width="13.00390625" style="0" bestFit="1" customWidth="1"/>
  </cols>
  <sheetData>
    <row r="1" spans="1:2" ht="13.5">
      <c r="A1" t="s">
        <v>23</v>
      </c>
      <c r="B1" s="18" t="s">
        <v>884</v>
      </c>
    </row>
    <row r="2" spans="1:9" ht="54">
      <c r="A2" s="13" t="s">
        <v>1006</v>
      </c>
      <c r="B2" s="6" t="s">
        <v>16</v>
      </c>
      <c r="C2" s="6" t="s">
        <v>15</v>
      </c>
      <c r="D2" s="6" t="s">
        <v>14</v>
      </c>
      <c r="E2" s="6" t="s">
        <v>13</v>
      </c>
      <c r="F2" s="6" t="s">
        <v>12</v>
      </c>
      <c r="G2" s="12" t="s">
        <v>11</v>
      </c>
      <c r="H2" s="12" t="s">
        <v>10</v>
      </c>
      <c r="I2" s="11" t="s">
        <v>9</v>
      </c>
    </row>
    <row r="3" spans="1:9" ht="27">
      <c r="A3">
        <v>1</v>
      </c>
      <c r="B3" s="9" t="s">
        <v>572</v>
      </c>
      <c r="C3" s="28" t="s">
        <v>112</v>
      </c>
      <c r="D3" s="9" t="s">
        <v>85</v>
      </c>
      <c r="E3" s="6"/>
      <c r="F3" s="28" t="s">
        <v>573</v>
      </c>
      <c r="G3" s="69">
        <v>96744735</v>
      </c>
      <c r="H3" s="69">
        <v>11575900</v>
      </c>
      <c r="I3" s="6">
        <f>G3/H3</f>
        <v>8.357426636373846</v>
      </c>
    </row>
    <row r="4" spans="1:9" ht="27">
      <c r="A4">
        <v>2</v>
      </c>
      <c r="B4" s="9" t="s">
        <v>574</v>
      </c>
      <c r="C4" s="28" t="s">
        <v>466</v>
      </c>
      <c r="D4" s="9" t="s">
        <v>2</v>
      </c>
      <c r="E4" s="6"/>
      <c r="F4" s="28" t="s">
        <v>573</v>
      </c>
      <c r="G4" s="69">
        <v>12384</v>
      </c>
      <c r="H4" s="69">
        <v>516</v>
      </c>
      <c r="I4" s="6">
        <f>G4/H4</f>
        <v>24</v>
      </c>
    </row>
    <row r="5" spans="1:9" ht="27">
      <c r="A5">
        <v>3</v>
      </c>
      <c r="B5" s="9" t="s">
        <v>575</v>
      </c>
      <c r="C5" s="28" t="s">
        <v>466</v>
      </c>
      <c r="D5" s="9" t="s">
        <v>2</v>
      </c>
      <c r="E5" s="6"/>
      <c r="F5" s="28" t="s">
        <v>573</v>
      </c>
      <c r="G5" s="69">
        <v>1224</v>
      </c>
      <c r="H5" s="69">
        <v>51</v>
      </c>
      <c r="I5" s="6">
        <f>G5/H5</f>
        <v>24</v>
      </c>
    </row>
    <row r="6" spans="1:9" ht="27">
      <c r="A6">
        <v>4</v>
      </c>
      <c r="B6" s="9" t="s">
        <v>576</v>
      </c>
      <c r="C6" s="28" t="s">
        <v>577</v>
      </c>
      <c r="D6" s="9" t="s">
        <v>578</v>
      </c>
      <c r="E6" s="6"/>
      <c r="F6" s="28" t="s">
        <v>573</v>
      </c>
      <c r="G6" s="69">
        <v>111840</v>
      </c>
      <c r="H6" s="69">
        <v>4881</v>
      </c>
      <c r="I6" s="6">
        <f>G6/H6</f>
        <v>22.913337430854334</v>
      </c>
    </row>
    <row r="7" spans="2:9" ht="13.5">
      <c r="B7" s="2" t="s">
        <v>0</v>
      </c>
      <c r="G7">
        <f>SUM(G3:G6)</f>
        <v>96870183</v>
      </c>
      <c r="H7">
        <f>SUM(H3:H6)</f>
        <v>11581348</v>
      </c>
      <c r="I7" s="19">
        <f>G7/H7</f>
        <v>8.364327105963831</v>
      </c>
    </row>
    <row r="8" spans="6:7" ht="54">
      <c r="F8" s="252" t="s">
        <v>1008</v>
      </c>
      <c r="G8" s="258">
        <v>0</v>
      </c>
    </row>
  </sheetData>
  <sheetProtection/>
  <printOptions/>
  <pageMargins left="0.787" right="0.787" top="0.63" bottom="0.61" header="0.512" footer="0.512"/>
  <pageSetup fitToHeight="1" fitToWidth="1"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56"/>
  <sheetViews>
    <sheetView tabSelected="1" zoomScalePageLayoutView="0" workbookViewId="0" topLeftCell="A25">
      <selection activeCell="E117" sqref="E117"/>
    </sheetView>
  </sheetViews>
  <sheetFormatPr defaultColWidth="9.00390625" defaultRowHeight="13.5"/>
  <cols>
    <col min="2" max="2" width="20.00390625" style="0" customWidth="1"/>
    <col min="5" max="5" width="13.00390625" style="0" bestFit="1" customWidth="1"/>
    <col min="7" max="7" width="13.625" style="0" bestFit="1" customWidth="1"/>
    <col min="8" max="8" width="11.625" style="0" customWidth="1"/>
  </cols>
  <sheetData>
    <row r="1" spans="1:2" ht="13.5">
      <c r="A1" t="s">
        <v>23</v>
      </c>
      <c r="B1" s="18" t="s">
        <v>207</v>
      </c>
    </row>
    <row r="2" spans="1:9" ht="54">
      <c r="A2" s="13" t="s">
        <v>1009</v>
      </c>
      <c r="B2" s="6" t="s">
        <v>16</v>
      </c>
      <c r="C2" s="6" t="s">
        <v>15</v>
      </c>
      <c r="D2" s="6" t="s">
        <v>20</v>
      </c>
      <c r="E2" s="6" t="s">
        <v>19</v>
      </c>
      <c r="F2" s="6" t="s">
        <v>18</v>
      </c>
      <c r="G2" s="9" t="s">
        <v>11</v>
      </c>
      <c r="H2" s="12" t="s">
        <v>164</v>
      </c>
      <c r="I2" s="11" t="s">
        <v>9</v>
      </c>
    </row>
    <row r="3" spans="1:9" ht="30" customHeight="1">
      <c r="A3">
        <v>1</v>
      </c>
      <c r="B3" s="81" t="s">
        <v>165</v>
      </c>
      <c r="C3" s="81" t="s">
        <v>122</v>
      </c>
      <c r="D3" s="81" t="s">
        <v>57</v>
      </c>
      <c r="E3" s="6">
        <v>5</v>
      </c>
      <c r="F3" s="81" t="s">
        <v>166</v>
      </c>
      <c r="G3" s="8">
        <v>479821638</v>
      </c>
      <c r="H3" s="8">
        <v>26715346</v>
      </c>
      <c r="I3" s="6">
        <f>G3/H3</f>
        <v>17.960524935742924</v>
      </c>
    </row>
    <row r="4" spans="1:9" ht="31.5" customHeight="1">
      <c r="A4">
        <v>2</v>
      </c>
      <c r="B4" s="82" t="s">
        <v>167</v>
      </c>
      <c r="C4" s="82" t="s">
        <v>122</v>
      </c>
      <c r="D4" s="82" t="s">
        <v>57</v>
      </c>
      <c r="E4" s="6">
        <v>5</v>
      </c>
      <c r="F4" s="82" t="s">
        <v>166</v>
      </c>
      <c r="G4" s="8">
        <v>653729561</v>
      </c>
      <c r="H4" s="8">
        <v>36402324</v>
      </c>
      <c r="I4" s="6">
        <f>G4/H4</f>
        <v>17.958456745783593</v>
      </c>
    </row>
    <row r="5" spans="1:9" ht="41.25" thickBot="1">
      <c r="A5">
        <v>3</v>
      </c>
      <c r="B5" s="81" t="s">
        <v>168</v>
      </c>
      <c r="C5" s="81" t="s">
        <v>122</v>
      </c>
      <c r="D5" s="81" t="s">
        <v>57</v>
      </c>
      <c r="E5" s="6">
        <v>4</v>
      </c>
      <c r="F5" s="81" t="s">
        <v>120</v>
      </c>
      <c r="G5" s="8">
        <v>387971985</v>
      </c>
      <c r="H5" s="8">
        <v>20734770</v>
      </c>
      <c r="I5" s="6">
        <f>G5/H5</f>
        <v>18.711178614472214</v>
      </c>
    </row>
    <row r="6" spans="2:9" ht="15" thickBot="1" thickTop="1">
      <c r="B6" s="83" t="s">
        <v>0</v>
      </c>
      <c r="C6" s="84"/>
      <c r="D6" s="84"/>
      <c r="E6" s="84"/>
      <c r="F6" s="84"/>
      <c r="G6" s="85">
        <f>SUM(G3:G5)</f>
        <v>1521523184</v>
      </c>
      <c r="H6" s="85">
        <f>SUM(H3:H5)</f>
        <v>83852440</v>
      </c>
      <c r="I6" s="86">
        <f>G6/H6</f>
        <v>18.14524638758276</v>
      </c>
    </row>
    <row r="7" spans="2:9" ht="54.75" thickTop="1">
      <c r="B7" s="14"/>
      <c r="F7" s="252" t="s">
        <v>1008</v>
      </c>
      <c r="G7" s="23">
        <f>G6</f>
        <v>1521523184</v>
      </c>
      <c r="H7" s="23">
        <f>H6</f>
        <v>83852440</v>
      </c>
      <c r="I7" s="23">
        <f>I6</f>
        <v>18.14524638758276</v>
      </c>
    </row>
    <row r="8" ht="13.5">
      <c r="B8" s="14"/>
    </row>
    <row r="10" spans="1:9" ht="54">
      <c r="A10" s="13" t="s">
        <v>1006</v>
      </c>
      <c r="B10" s="6" t="s">
        <v>16</v>
      </c>
      <c r="C10" s="6" t="s">
        <v>15</v>
      </c>
      <c r="D10" s="6" t="s">
        <v>14</v>
      </c>
      <c r="E10" s="6" t="s">
        <v>13</v>
      </c>
      <c r="F10" s="6" t="s">
        <v>12</v>
      </c>
      <c r="G10" s="12" t="s">
        <v>40</v>
      </c>
      <c r="H10" s="12" t="s">
        <v>39</v>
      </c>
      <c r="I10" s="11" t="s">
        <v>9</v>
      </c>
    </row>
    <row r="11" spans="1:9" ht="16.5" customHeight="1">
      <c r="A11" s="87">
        <v>1</v>
      </c>
      <c r="B11" s="81" t="s">
        <v>169</v>
      </c>
      <c r="C11" s="70" t="s">
        <v>170</v>
      </c>
      <c r="D11" s="88" t="s">
        <v>85</v>
      </c>
      <c r="E11" s="7">
        <v>1</v>
      </c>
      <c r="F11" s="7" t="s">
        <v>1</v>
      </c>
      <c r="G11" s="44">
        <v>18809286</v>
      </c>
      <c r="H11" s="89">
        <v>607313</v>
      </c>
      <c r="I11" s="6">
        <f>G11/H11</f>
        <v>30.97132121327882</v>
      </c>
    </row>
    <row r="12" spans="1:9" ht="30" customHeight="1">
      <c r="A12" s="87">
        <v>2</v>
      </c>
      <c r="B12" s="81" t="s">
        <v>171</v>
      </c>
      <c r="C12" s="70" t="s">
        <v>170</v>
      </c>
      <c r="D12" s="88" t="s">
        <v>85</v>
      </c>
      <c r="E12" s="7">
        <v>1</v>
      </c>
      <c r="F12" s="7" t="s">
        <v>1</v>
      </c>
      <c r="G12" s="44">
        <v>816</v>
      </c>
      <c r="H12" s="7">
        <v>17</v>
      </c>
      <c r="I12" s="6">
        <f>G12/H12</f>
        <v>48</v>
      </c>
    </row>
    <row r="13" spans="1:9" ht="13.5">
      <c r="A13" s="87">
        <v>3</v>
      </c>
      <c r="B13" s="28" t="s">
        <v>172</v>
      </c>
      <c r="C13" s="6" t="s">
        <v>173</v>
      </c>
      <c r="D13" s="28" t="s">
        <v>85</v>
      </c>
      <c r="E13" s="6"/>
      <c r="F13" s="28" t="s">
        <v>174</v>
      </c>
      <c r="G13" s="6">
        <v>5966</v>
      </c>
      <c r="H13" s="90">
        <v>261</v>
      </c>
      <c r="I13" s="6">
        <f>G13/H13</f>
        <v>22.85823754789272</v>
      </c>
    </row>
    <row r="14" spans="1:9" ht="15" customHeight="1">
      <c r="A14" s="87">
        <v>4</v>
      </c>
      <c r="B14" s="28" t="s">
        <v>172</v>
      </c>
      <c r="C14" s="6" t="s">
        <v>173</v>
      </c>
      <c r="D14" s="28" t="s">
        <v>85</v>
      </c>
      <c r="E14" s="6"/>
      <c r="F14" s="28" t="s">
        <v>174</v>
      </c>
      <c r="G14" s="6">
        <v>11498</v>
      </c>
      <c r="H14" s="90">
        <v>503</v>
      </c>
      <c r="I14" s="6">
        <f aca="true" t="shared" si="0" ref="I14:I24">G14/H14</f>
        <v>22.858846918489064</v>
      </c>
    </row>
    <row r="15" spans="1:9" ht="15" customHeight="1">
      <c r="A15" s="87">
        <v>5</v>
      </c>
      <c r="B15" s="28" t="s">
        <v>172</v>
      </c>
      <c r="C15" s="6" t="s">
        <v>173</v>
      </c>
      <c r="D15" s="28" t="s">
        <v>85</v>
      </c>
      <c r="E15" s="6"/>
      <c r="F15" s="28" t="s">
        <v>174</v>
      </c>
      <c r="G15" s="6">
        <v>9258</v>
      </c>
      <c r="H15" s="90">
        <v>405</v>
      </c>
      <c r="I15" s="6">
        <f t="shared" si="0"/>
        <v>22.85925925925926</v>
      </c>
    </row>
    <row r="16" spans="1:9" ht="15" customHeight="1">
      <c r="A16" s="87">
        <v>6</v>
      </c>
      <c r="B16" s="28" t="s">
        <v>172</v>
      </c>
      <c r="C16" s="6" t="s">
        <v>173</v>
      </c>
      <c r="D16" s="28" t="s">
        <v>85</v>
      </c>
      <c r="E16" s="6"/>
      <c r="F16" s="28" t="s">
        <v>174</v>
      </c>
      <c r="G16" s="6">
        <v>4778</v>
      </c>
      <c r="H16" s="90">
        <v>209</v>
      </c>
      <c r="I16" s="6">
        <f t="shared" si="0"/>
        <v>22.861244019138756</v>
      </c>
    </row>
    <row r="17" spans="1:9" ht="15" customHeight="1">
      <c r="A17" s="87">
        <v>7</v>
      </c>
      <c r="B17" s="28" t="s">
        <v>172</v>
      </c>
      <c r="C17" s="6" t="s">
        <v>173</v>
      </c>
      <c r="D17" s="28" t="s">
        <v>85</v>
      </c>
      <c r="E17" s="6"/>
      <c r="F17" s="28" t="s">
        <v>174</v>
      </c>
      <c r="G17" s="6">
        <v>5395</v>
      </c>
      <c r="H17" s="90">
        <v>236</v>
      </c>
      <c r="I17" s="6">
        <f t="shared" si="0"/>
        <v>22.860169491525422</v>
      </c>
    </row>
    <row r="18" spans="1:9" ht="15" customHeight="1">
      <c r="A18" s="87">
        <v>8</v>
      </c>
      <c r="B18" s="29" t="s">
        <v>172</v>
      </c>
      <c r="C18" s="6" t="s">
        <v>173</v>
      </c>
      <c r="D18" s="28" t="s">
        <v>85</v>
      </c>
      <c r="E18" s="6"/>
      <c r="F18" s="28" t="s">
        <v>174</v>
      </c>
      <c r="G18" s="6">
        <v>4252</v>
      </c>
      <c r="H18" s="90">
        <v>186</v>
      </c>
      <c r="I18" s="6">
        <f t="shared" si="0"/>
        <v>22.86021505376344</v>
      </c>
    </row>
    <row r="19" spans="1:9" ht="15" customHeight="1">
      <c r="A19" s="87">
        <v>9</v>
      </c>
      <c r="B19" s="29" t="s">
        <v>172</v>
      </c>
      <c r="C19" s="6" t="s">
        <v>173</v>
      </c>
      <c r="D19" s="28" t="s">
        <v>85</v>
      </c>
      <c r="E19" s="6"/>
      <c r="F19" s="28" t="s">
        <v>174</v>
      </c>
      <c r="G19" s="6">
        <v>4343</v>
      </c>
      <c r="H19" s="90">
        <v>190</v>
      </c>
      <c r="I19" s="6">
        <f t="shared" si="0"/>
        <v>22.857894736842105</v>
      </c>
    </row>
    <row r="20" spans="1:9" ht="15" customHeight="1">
      <c r="A20" s="87">
        <v>10</v>
      </c>
      <c r="B20" s="28" t="s">
        <v>172</v>
      </c>
      <c r="C20" s="6" t="s">
        <v>173</v>
      </c>
      <c r="D20" s="28" t="s">
        <v>85</v>
      </c>
      <c r="E20" s="6"/>
      <c r="F20" s="28" t="s">
        <v>174</v>
      </c>
      <c r="G20" s="6">
        <v>5623</v>
      </c>
      <c r="H20" s="90">
        <v>246</v>
      </c>
      <c r="I20" s="6">
        <f t="shared" si="0"/>
        <v>22.857723577235774</v>
      </c>
    </row>
    <row r="21" spans="1:9" ht="15" customHeight="1">
      <c r="A21" s="87">
        <v>11</v>
      </c>
      <c r="B21" s="28" t="s">
        <v>172</v>
      </c>
      <c r="C21" s="6" t="s">
        <v>173</v>
      </c>
      <c r="D21" s="28" t="s">
        <v>85</v>
      </c>
      <c r="E21" s="6"/>
      <c r="F21" s="28" t="s">
        <v>174</v>
      </c>
      <c r="G21" s="6">
        <v>3315</v>
      </c>
      <c r="H21" s="90">
        <v>145</v>
      </c>
      <c r="I21" s="6">
        <f t="shared" si="0"/>
        <v>22.862068965517242</v>
      </c>
    </row>
    <row r="22" spans="1:9" ht="15" customHeight="1">
      <c r="A22" s="87">
        <v>12</v>
      </c>
      <c r="B22" s="28" t="s">
        <v>172</v>
      </c>
      <c r="C22" s="6" t="s">
        <v>173</v>
      </c>
      <c r="D22" s="28" t="s">
        <v>85</v>
      </c>
      <c r="E22" s="6"/>
      <c r="F22" s="28" t="s">
        <v>174</v>
      </c>
      <c r="G22" s="6">
        <v>6263</v>
      </c>
      <c r="H22" s="90">
        <v>274</v>
      </c>
      <c r="I22" s="6">
        <f t="shared" si="0"/>
        <v>22.857664233576642</v>
      </c>
    </row>
    <row r="23" spans="1:9" ht="15" customHeight="1">
      <c r="A23" s="87">
        <v>13</v>
      </c>
      <c r="B23" s="28" t="s">
        <v>172</v>
      </c>
      <c r="C23" s="6" t="s">
        <v>173</v>
      </c>
      <c r="D23" s="28" t="s">
        <v>85</v>
      </c>
      <c r="E23" s="6"/>
      <c r="F23" s="28" t="s">
        <v>174</v>
      </c>
      <c r="G23" s="6">
        <v>5143</v>
      </c>
      <c r="H23" s="90">
        <v>225</v>
      </c>
      <c r="I23" s="6">
        <f t="shared" si="0"/>
        <v>22.857777777777777</v>
      </c>
    </row>
    <row r="24" spans="1:9" ht="15" customHeight="1">
      <c r="A24" s="87">
        <v>14</v>
      </c>
      <c r="B24" s="28" t="s">
        <v>172</v>
      </c>
      <c r="C24" s="6" t="s">
        <v>173</v>
      </c>
      <c r="D24" s="28" t="s">
        <v>85</v>
      </c>
      <c r="E24" s="6"/>
      <c r="F24" s="28" t="s">
        <v>174</v>
      </c>
      <c r="G24" s="6">
        <v>6606</v>
      </c>
      <c r="H24" s="90">
        <v>289</v>
      </c>
      <c r="I24" s="6">
        <f t="shared" si="0"/>
        <v>22.858131487889274</v>
      </c>
    </row>
    <row r="25" spans="1:9" ht="15" customHeight="1">
      <c r="A25" s="87">
        <v>15</v>
      </c>
      <c r="B25" s="9" t="s">
        <v>175</v>
      </c>
      <c r="C25" s="28" t="s">
        <v>176</v>
      </c>
      <c r="D25" s="28" t="s">
        <v>177</v>
      </c>
      <c r="E25" s="6"/>
      <c r="F25" s="6" t="s">
        <v>5</v>
      </c>
      <c r="G25" s="6">
        <v>24216</v>
      </c>
      <c r="H25" s="6">
        <v>1009</v>
      </c>
      <c r="I25" s="6">
        <f>G25/H25</f>
        <v>24</v>
      </c>
    </row>
    <row r="26" spans="1:9" ht="15" customHeight="1">
      <c r="A26" s="87">
        <v>16</v>
      </c>
      <c r="B26" s="9" t="s">
        <v>178</v>
      </c>
      <c r="C26" s="28" t="s">
        <v>176</v>
      </c>
      <c r="D26" s="28" t="s">
        <v>177</v>
      </c>
      <c r="E26" s="6"/>
      <c r="F26" s="6" t="s">
        <v>5</v>
      </c>
      <c r="G26" s="6">
        <v>64032</v>
      </c>
      <c r="H26" s="6">
        <v>2668</v>
      </c>
      <c r="I26" s="6">
        <f aca="true" t="shared" si="1" ref="I26:I44">G26/H26</f>
        <v>24</v>
      </c>
    </row>
    <row r="27" spans="1:9" ht="15" customHeight="1">
      <c r="A27" s="87">
        <v>17</v>
      </c>
      <c r="B27" s="9" t="s">
        <v>179</v>
      </c>
      <c r="C27" s="28" t="s">
        <v>176</v>
      </c>
      <c r="D27" s="28" t="s">
        <v>177</v>
      </c>
      <c r="E27" s="6"/>
      <c r="F27" s="6" t="s">
        <v>5</v>
      </c>
      <c r="G27" s="6">
        <v>8784</v>
      </c>
      <c r="H27" s="6">
        <v>366</v>
      </c>
      <c r="I27" s="6">
        <f t="shared" si="1"/>
        <v>24</v>
      </c>
    </row>
    <row r="28" spans="1:9" ht="15" customHeight="1">
      <c r="A28" s="87">
        <v>18</v>
      </c>
      <c r="B28" s="9" t="s">
        <v>180</v>
      </c>
      <c r="C28" s="28" t="s">
        <v>176</v>
      </c>
      <c r="D28" s="28" t="s">
        <v>177</v>
      </c>
      <c r="E28" s="6"/>
      <c r="F28" s="6" t="s">
        <v>5</v>
      </c>
      <c r="G28" s="6">
        <v>9456</v>
      </c>
      <c r="H28" s="6">
        <v>394</v>
      </c>
      <c r="I28" s="6">
        <f t="shared" si="1"/>
        <v>24</v>
      </c>
    </row>
    <row r="29" spans="1:9" ht="15" customHeight="1">
      <c r="A29" s="87">
        <v>19</v>
      </c>
      <c r="B29" s="9" t="s">
        <v>181</v>
      </c>
      <c r="C29" s="28" t="s">
        <v>176</v>
      </c>
      <c r="D29" s="28" t="s">
        <v>177</v>
      </c>
      <c r="E29" s="6"/>
      <c r="F29" s="6" t="s">
        <v>5</v>
      </c>
      <c r="G29" s="6">
        <v>10884</v>
      </c>
      <c r="H29" s="6">
        <v>511</v>
      </c>
      <c r="I29" s="6">
        <f t="shared" si="1"/>
        <v>21.29941291585127</v>
      </c>
    </row>
    <row r="30" spans="1:9" ht="15" customHeight="1">
      <c r="A30" s="87">
        <v>20</v>
      </c>
      <c r="B30" s="9" t="s">
        <v>182</v>
      </c>
      <c r="C30" s="28" t="s">
        <v>176</v>
      </c>
      <c r="D30" s="28" t="s">
        <v>177</v>
      </c>
      <c r="E30" s="6"/>
      <c r="F30" s="6" t="s">
        <v>5</v>
      </c>
      <c r="G30" s="6">
        <v>110592</v>
      </c>
      <c r="H30" s="6">
        <v>4608</v>
      </c>
      <c r="I30" s="6">
        <f t="shared" si="1"/>
        <v>24</v>
      </c>
    </row>
    <row r="31" spans="1:9" ht="15" customHeight="1">
      <c r="A31" s="87">
        <v>21</v>
      </c>
      <c r="B31" s="9" t="s">
        <v>183</v>
      </c>
      <c r="C31" s="28" t="s">
        <v>176</v>
      </c>
      <c r="D31" s="28" t="s">
        <v>177</v>
      </c>
      <c r="E31" s="6"/>
      <c r="F31" s="6" t="s">
        <v>5</v>
      </c>
      <c r="G31" s="6">
        <v>235848</v>
      </c>
      <c r="H31" s="6">
        <v>9827</v>
      </c>
      <c r="I31" s="6">
        <f t="shared" si="1"/>
        <v>24</v>
      </c>
    </row>
    <row r="32" spans="1:9" s="27" customFormat="1" ht="13.5">
      <c r="A32" s="87">
        <v>22</v>
      </c>
      <c r="B32" s="9" t="s">
        <v>184</v>
      </c>
      <c r="C32" s="28" t="s">
        <v>176</v>
      </c>
      <c r="D32" s="28" t="s">
        <v>177</v>
      </c>
      <c r="E32" s="28"/>
      <c r="F32" s="28" t="s">
        <v>5</v>
      </c>
      <c r="G32" s="91">
        <v>12000</v>
      </c>
      <c r="H32" s="91">
        <v>500</v>
      </c>
      <c r="I32" s="28">
        <f t="shared" si="1"/>
        <v>24</v>
      </c>
    </row>
    <row r="33" spans="1:9" s="27" customFormat="1" ht="13.5">
      <c r="A33" s="87">
        <v>23</v>
      </c>
      <c r="B33" s="9" t="s">
        <v>185</v>
      </c>
      <c r="C33" s="28" t="s">
        <v>176</v>
      </c>
      <c r="D33" s="28" t="s">
        <v>177</v>
      </c>
      <c r="E33" s="28"/>
      <c r="F33" s="28" t="s">
        <v>5</v>
      </c>
      <c r="G33" s="91">
        <v>9816</v>
      </c>
      <c r="H33" s="91">
        <v>409</v>
      </c>
      <c r="I33" s="28">
        <f t="shared" si="1"/>
        <v>24</v>
      </c>
    </row>
    <row r="34" spans="1:9" s="27" customFormat="1" ht="13.5">
      <c r="A34" s="87">
        <v>24</v>
      </c>
      <c r="B34" s="9" t="s">
        <v>186</v>
      </c>
      <c r="C34" s="28" t="s">
        <v>176</v>
      </c>
      <c r="D34" s="28" t="s">
        <v>177</v>
      </c>
      <c r="E34" s="28"/>
      <c r="F34" s="28" t="s">
        <v>5</v>
      </c>
      <c r="G34" s="91">
        <v>26088</v>
      </c>
      <c r="H34" s="91">
        <v>1087</v>
      </c>
      <c r="I34" s="28">
        <f t="shared" si="1"/>
        <v>24</v>
      </c>
    </row>
    <row r="35" spans="1:9" s="27" customFormat="1" ht="13.5">
      <c r="A35" s="87">
        <v>25</v>
      </c>
      <c r="B35" s="9" t="s">
        <v>187</v>
      </c>
      <c r="C35" s="28" t="s">
        <v>176</v>
      </c>
      <c r="D35" s="28" t="s">
        <v>177</v>
      </c>
      <c r="E35" s="28"/>
      <c r="F35" s="28" t="s">
        <v>5</v>
      </c>
      <c r="G35" s="91">
        <v>11184</v>
      </c>
      <c r="H35" s="91">
        <v>466</v>
      </c>
      <c r="I35" s="28">
        <f t="shared" si="1"/>
        <v>24</v>
      </c>
    </row>
    <row r="36" spans="1:9" s="27" customFormat="1" ht="13.5">
      <c r="A36" s="87">
        <v>26</v>
      </c>
      <c r="B36" s="9" t="s">
        <v>188</v>
      </c>
      <c r="C36" s="28" t="s">
        <v>176</v>
      </c>
      <c r="D36" s="28" t="s">
        <v>177</v>
      </c>
      <c r="E36" s="28"/>
      <c r="F36" s="28" t="s">
        <v>5</v>
      </c>
      <c r="G36" s="91">
        <v>40560</v>
      </c>
      <c r="H36" s="91">
        <v>1690</v>
      </c>
      <c r="I36" s="28">
        <f t="shared" si="1"/>
        <v>24</v>
      </c>
    </row>
    <row r="37" spans="1:9" s="27" customFormat="1" ht="13.5">
      <c r="A37" s="87">
        <v>27</v>
      </c>
      <c r="B37" s="26" t="s">
        <v>189</v>
      </c>
      <c r="C37" s="28" t="s">
        <v>176</v>
      </c>
      <c r="D37" s="28" t="s">
        <v>177</v>
      </c>
      <c r="E37" s="28"/>
      <c r="F37" s="28" t="s">
        <v>5</v>
      </c>
      <c r="G37" s="91">
        <v>139479</v>
      </c>
      <c r="H37" s="91">
        <v>3690</v>
      </c>
      <c r="I37" s="28">
        <f t="shared" si="1"/>
        <v>37.79918699186992</v>
      </c>
    </row>
    <row r="38" spans="1:9" s="27" customFormat="1" ht="13.5">
      <c r="A38" s="87">
        <v>28</v>
      </c>
      <c r="B38" s="26" t="s">
        <v>190</v>
      </c>
      <c r="C38" s="28" t="s">
        <v>127</v>
      </c>
      <c r="D38" s="28" t="s">
        <v>191</v>
      </c>
      <c r="E38" s="28"/>
      <c r="F38" s="28" t="s">
        <v>1</v>
      </c>
      <c r="G38" s="91">
        <v>10224</v>
      </c>
      <c r="H38" s="91">
        <v>426</v>
      </c>
      <c r="I38" s="28">
        <v>24</v>
      </c>
    </row>
    <row r="39" spans="1:9" s="27" customFormat="1" ht="13.5">
      <c r="A39" s="87">
        <v>29</v>
      </c>
      <c r="B39" s="9" t="s">
        <v>192</v>
      </c>
      <c r="C39" s="28" t="s">
        <v>176</v>
      </c>
      <c r="D39" s="28" t="s">
        <v>177</v>
      </c>
      <c r="E39" s="28"/>
      <c r="F39" s="28" t="s">
        <v>5</v>
      </c>
      <c r="G39" s="91">
        <v>118080</v>
      </c>
      <c r="H39" s="91">
        <v>4920</v>
      </c>
      <c r="I39" s="28">
        <f t="shared" si="1"/>
        <v>24</v>
      </c>
    </row>
    <row r="40" spans="1:9" s="27" customFormat="1" ht="13.5">
      <c r="A40" s="87">
        <v>30</v>
      </c>
      <c r="B40" s="9" t="s">
        <v>193</v>
      </c>
      <c r="C40" s="28" t="s">
        <v>176</v>
      </c>
      <c r="D40" s="28" t="s">
        <v>177</v>
      </c>
      <c r="E40" s="28"/>
      <c r="F40" s="28" t="s">
        <v>5</v>
      </c>
      <c r="G40" s="91">
        <v>84096</v>
      </c>
      <c r="H40" s="91">
        <v>3504</v>
      </c>
      <c r="I40" s="28">
        <f t="shared" si="1"/>
        <v>24</v>
      </c>
    </row>
    <row r="41" spans="1:9" s="27" customFormat="1" ht="13.5">
      <c r="A41" s="87">
        <v>31</v>
      </c>
      <c r="B41" s="9" t="s">
        <v>194</v>
      </c>
      <c r="C41" s="28" t="s">
        <v>176</v>
      </c>
      <c r="D41" s="28" t="s">
        <v>177</v>
      </c>
      <c r="E41" s="28"/>
      <c r="F41" s="28" t="s">
        <v>5</v>
      </c>
      <c r="G41" s="91">
        <v>121728</v>
      </c>
      <c r="H41" s="91">
        <v>5072</v>
      </c>
      <c r="I41" s="28">
        <f t="shared" si="1"/>
        <v>24</v>
      </c>
    </row>
    <row r="42" spans="1:9" s="27" customFormat="1" ht="13.5">
      <c r="A42" s="87">
        <v>32</v>
      </c>
      <c r="B42" s="9" t="s">
        <v>195</v>
      </c>
      <c r="C42" s="28" t="s">
        <v>176</v>
      </c>
      <c r="D42" s="28" t="s">
        <v>177</v>
      </c>
      <c r="E42" s="28"/>
      <c r="F42" s="28" t="s">
        <v>5</v>
      </c>
      <c r="G42" s="91">
        <v>138288</v>
      </c>
      <c r="H42" s="91">
        <v>5762</v>
      </c>
      <c r="I42" s="28">
        <f t="shared" si="1"/>
        <v>24</v>
      </c>
    </row>
    <row r="43" spans="1:9" s="27" customFormat="1" ht="13.5">
      <c r="A43" s="87">
        <v>33</v>
      </c>
      <c r="B43" s="92" t="s">
        <v>196</v>
      </c>
      <c r="C43" s="93" t="s">
        <v>176</v>
      </c>
      <c r="D43" s="93" t="s">
        <v>177</v>
      </c>
      <c r="E43" s="93"/>
      <c r="F43" s="93" t="s">
        <v>5</v>
      </c>
      <c r="G43" s="94">
        <v>10224</v>
      </c>
      <c r="H43" s="94">
        <v>426</v>
      </c>
      <c r="I43" s="93">
        <f t="shared" si="1"/>
        <v>24</v>
      </c>
    </row>
    <row r="44" spans="1:9" ht="15" customHeight="1">
      <c r="A44" s="87">
        <v>34</v>
      </c>
      <c r="B44" s="9" t="s">
        <v>197</v>
      </c>
      <c r="C44" s="28" t="s">
        <v>176</v>
      </c>
      <c r="D44" s="28" t="s">
        <v>177</v>
      </c>
      <c r="E44" s="6"/>
      <c r="F44" s="6" t="s">
        <v>5</v>
      </c>
      <c r="G44" s="6">
        <v>18072</v>
      </c>
      <c r="H44" s="6">
        <v>753</v>
      </c>
      <c r="I44" s="6">
        <f t="shared" si="1"/>
        <v>24</v>
      </c>
    </row>
    <row r="45" spans="1:9" ht="15" customHeight="1">
      <c r="A45" s="87">
        <v>35</v>
      </c>
      <c r="B45" s="9" t="s">
        <v>198</v>
      </c>
      <c r="C45" s="28" t="s">
        <v>176</v>
      </c>
      <c r="D45" s="28" t="s">
        <v>177</v>
      </c>
      <c r="E45" s="6"/>
      <c r="F45" s="6" t="s">
        <v>5</v>
      </c>
      <c r="G45" s="6">
        <v>17112</v>
      </c>
      <c r="H45" s="6">
        <v>713</v>
      </c>
      <c r="I45" s="6">
        <f>G45/H45</f>
        <v>24</v>
      </c>
    </row>
    <row r="46" spans="1:9" s="27" customFormat="1" ht="13.5">
      <c r="A46" s="87">
        <v>36</v>
      </c>
      <c r="B46" s="9" t="s">
        <v>199</v>
      </c>
      <c r="C46" s="28" t="s">
        <v>176</v>
      </c>
      <c r="D46" s="28" t="s">
        <v>177</v>
      </c>
      <c r="E46" s="28"/>
      <c r="F46" s="28" t="s">
        <v>5</v>
      </c>
      <c r="G46" s="91">
        <v>240</v>
      </c>
      <c r="H46" s="91">
        <v>10</v>
      </c>
      <c r="I46" s="28">
        <f>G46/H46</f>
        <v>24</v>
      </c>
    </row>
    <row r="47" spans="1:9" s="27" customFormat="1" ht="13.5">
      <c r="A47" s="87">
        <v>37</v>
      </c>
      <c r="B47" s="9" t="s">
        <v>200</v>
      </c>
      <c r="C47" s="28" t="s">
        <v>176</v>
      </c>
      <c r="D47" s="28" t="s">
        <v>177</v>
      </c>
      <c r="E47" s="28"/>
      <c r="F47" s="28" t="s">
        <v>5</v>
      </c>
      <c r="G47" s="91">
        <v>113736</v>
      </c>
      <c r="H47" s="91">
        <v>4739</v>
      </c>
      <c r="I47" s="28">
        <f>G47/H47</f>
        <v>24</v>
      </c>
    </row>
    <row r="48" spans="1:9" s="27" customFormat="1" ht="13.5">
      <c r="A48" s="87">
        <v>38</v>
      </c>
      <c r="B48" s="9" t="s">
        <v>199</v>
      </c>
      <c r="C48" s="28" t="s">
        <v>176</v>
      </c>
      <c r="D48" s="28" t="s">
        <v>177</v>
      </c>
      <c r="E48" s="28"/>
      <c r="F48" s="28" t="s">
        <v>5</v>
      </c>
      <c r="G48" s="91">
        <v>240</v>
      </c>
      <c r="H48" s="91">
        <v>10</v>
      </c>
      <c r="I48" s="28">
        <f>G48/H48</f>
        <v>24</v>
      </c>
    </row>
    <row r="49" spans="1:9" s="27" customFormat="1" ht="13.5">
      <c r="A49" s="87">
        <v>39</v>
      </c>
      <c r="B49" s="9" t="s">
        <v>201</v>
      </c>
      <c r="C49" s="28" t="s">
        <v>176</v>
      </c>
      <c r="D49" s="28" t="s">
        <v>177</v>
      </c>
      <c r="E49" s="28"/>
      <c r="F49" s="28" t="s">
        <v>5</v>
      </c>
      <c r="G49" s="91">
        <v>52960</v>
      </c>
      <c r="H49" s="91">
        <v>2648</v>
      </c>
      <c r="I49" s="28">
        <f aca="true" t="shared" si="2" ref="I49:I54">G49/H49</f>
        <v>20</v>
      </c>
    </row>
    <row r="50" spans="1:9" s="27" customFormat="1" ht="13.5">
      <c r="A50" s="87">
        <v>40</v>
      </c>
      <c r="B50" s="9" t="s">
        <v>202</v>
      </c>
      <c r="C50" s="28" t="s">
        <v>176</v>
      </c>
      <c r="D50" s="28" t="s">
        <v>177</v>
      </c>
      <c r="E50" s="28"/>
      <c r="F50" s="28" t="s">
        <v>5</v>
      </c>
      <c r="G50" s="91">
        <v>72</v>
      </c>
      <c r="H50" s="91">
        <v>3</v>
      </c>
      <c r="I50" s="28">
        <f t="shared" si="2"/>
        <v>24</v>
      </c>
    </row>
    <row r="51" spans="1:9" s="27" customFormat="1" ht="13.5">
      <c r="A51" s="87">
        <v>41</v>
      </c>
      <c r="B51" s="26" t="s">
        <v>203</v>
      </c>
      <c r="C51" s="28" t="s">
        <v>176</v>
      </c>
      <c r="D51" s="28" t="s">
        <v>177</v>
      </c>
      <c r="E51" s="28"/>
      <c r="F51" s="28" t="s">
        <v>5</v>
      </c>
      <c r="G51" s="91">
        <v>64032</v>
      </c>
      <c r="H51" s="91">
        <v>2668</v>
      </c>
      <c r="I51" s="28">
        <f t="shared" si="2"/>
        <v>24</v>
      </c>
    </row>
    <row r="52" spans="1:9" s="27" customFormat="1" ht="13.5">
      <c r="A52" s="87">
        <v>42</v>
      </c>
      <c r="B52" s="26" t="s">
        <v>204</v>
      </c>
      <c r="C52" s="28" t="s">
        <v>176</v>
      </c>
      <c r="D52" s="28" t="s">
        <v>177</v>
      </c>
      <c r="E52" s="28"/>
      <c r="F52" s="28" t="s">
        <v>5</v>
      </c>
      <c r="G52" s="91">
        <v>4344</v>
      </c>
      <c r="H52" s="91">
        <v>181</v>
      </c>
      <c r="I52" s="28">
        <f t="shared" si="2"/>
        <v>24</v>
      </c>
    </row>
    <row r="53" spans="1:9" s="27" customFormat="1" ht="13.5">
      <c r="A53" s="87">
        <v>43</v>
      </c>
      <c r="B53" s="9" t="s">
        <v>205</v>
      </c>
      <c r="C53" s="28" t="s">
        <v>176</v>
      </c>
      <c r="D53" s="28" t="s">
        <v>177</v>
      </c>
      <c r="E53" s="28"/>
      <c r="F53" s="28" t="s">
        <v>5</v>
      </c>
      <c r="G53" s="91">
        <v>76032</v>
      </c>
      <c r="H53" s="91">
        <v>3168</v>
      </c>
      <c r="I53" s="28">
        <f t="shared" si="2"/>
        <v>24</v>
      </c>
    </row>
    <row r="54" spans="1:9" s="27" customFormat="1" ht="14.25" thickBot="1">
      <c r="A54" s="87">
        <v>44</v>
      </c>
      <c r="B54" s="9" t="s">
        <v>202</v>
      </c>
      <c r="C54" s="28" t="s">
        <v>176</v>
      </c>
      <c r="D54" s="28" t="s">
        <v>177</v>
      </c>
      <c r="E54" s="28"/>
      <c r="F54" s="28" t="s">
        <v>5</v>
      </c>
      <c r="G54" s="91">
        <v>72</v>
      </c>
      <c r="H54" s="91">
        <v>3</v>
      </c>
      <c r="I54" s="28">
        <f t="shared" si="2"/>
        <v>24</v>
      </c>
    </row>
    <row r="55" spans="2:9" ht="14.25" thickTop="1">
      <c r="B55" s="83" t="s">
        <v>0</v>
      </c>
      <c r="C55" s="84"/>
      <c r="D55" s="84"/>
      <c r="E55" s="84"/>
      <c r="F55" s="84"/>
      <c r="G55" s="85">
        <f>SUM(G11:G54)</f>
        <v>20415033</v>
      </c>
      <c r="H55" s="85">
        <f>SUM(H11:H54)</f>
        <v>672730</v>
      </c>
      <c r="I55" s="43">
        <f>G55/H55</f>
        <v>30.346547649131153</v>
      </c>
    </row>
    <row r="56" spans="6:7" ht="54">
      <c r="F56" s="252" t="s">
        <v>1008</v>
      </c>
      <c r="G56" s="260">
        <v>0</v>
      </c>
    </row>
  </sheetData>
  <sheetProtection/>
  <printOptions/>
  <pageMargins left="0.984251968503937" right="0.3937007874015748" top="0.6299212598425197" bottom="0.5905511811023623" header="0.5118110236220472" footer="0.5118110236220472"/>
  <pageSetup fitToHeight="1" fitToWidth="1" horizontalDpi="600" verticalDpi="600" orientation="portrait" paperSize="9" scale="81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13"/>
  <sheetViews>
    <sheetView tabSelected="1" zoomScalePageLayoutView="0" workbookViewId="0" topLeftCell="A1">
      <selection activeCell="E117" sqref="E117"/>
    </sheetView>
  </sheetViews>
  <sheetFormatPr defaultColWidth="9.00390625" defaultRowHeight="13.5"/>
  <cols>
    <col min="2" max="2" width="20.00390625" style="0" customWidth="1"/>
    <col min="5" max="5" width="13.00390625" style="0" bestFit="1" customWidth="1"/>
    <col min="7" max="7" width="13.625" style="0" bestFit="1" customWidth="1"/>
    <col min="8" max="8" width="11.00390625" style="0" bestFit="1" customWidth="1"/>
  </cols>
  <sheetData>
    <row r="1" spans="1:2" ht="13.5">
      <c r="A1" t="s">
        <v>23</v>
      </c>
      <c r="B1" s="18" t="s">
        <v>811</v>
      </c>
    </row>
    <row r="2" spans="1:9" ht="54">
      <c r="A2" s="21" t="s">
        <v>1009</v>
      </c>
      <c r="B2" s="6" t="s">
        <v>16</v>
      </c>
      <c r="C2" s="6" t="s">
        <v>15</v>
      </c>
      <c r="D2" s="6" t="s">
        <v>20</v>
      </c>
      <c r="E2" s="6" t="s">
        <v>19</v>
      </c>
      <c r="F2" s="6" t="s">
        <v>18</v>
      </c>
      <c r="G2" s="9" t="s">
        <v>11</v>
      </c>
      <c r="H2" s="12" t="s">
        <v>10</v>
      </c>
      <c r="I2" s="11" t="s">
        <v>9</v>
      </c>
    </row>
    <row r="3" spans="1:10" ht="67.5">
      <c r="A3">
        <v>1</v>
      </c>
      <c r="B3" s="26" t="s">
        <v>803</v>
      </c>
      <c r="C3" s="26" t="s">
        <v>804</v>
      </c>
      <c r="D3" s="26" t="s">
        <v>57</v>
      </c>
      <c r="E3" s="26">
        <v>4</v>
      </c>
      <c r="F3" s="26" t="s">
        <v>805</v>
      </c>
      <c r="G3" s="128">
        <v>456915277</v>
      </c>
      <c r="H3" s="128">
        <v>28425000</v>
      </c>
      <c r="I3" s="7">
        <f>G3/H3</f>
        <v>16.07441607739666</v>
      </c>
      <c r="J3" s="337"/>
    </row>
    <row r="4" spans="1:10" ht="67.5">
      <c r="A4">
        <v>2</v>
      </c>
      <c r="B4" s="26" t="s">
        <v>806</v>
      </c>
      <c r="C4" s="26" t="s">
        <v>804</v>
      </c>
      <c r="D4" s="26" t="s">
        <v>57</v>
      </c>
      <c r="E4" s="26">
        <v>4</v>
      </c>
      <c r="F4" s="26" t="s">
        <v>807</v>
      </c>
      <c r="G4" s="128">
        <v>781721147</v>
      </c>
      <c r="H4" s="128">
        <v>39780660</v>
      </c>
      <c r="I4" s="7">
        <f>G4/H4</f>
        <v>19.650783747680407</v>
      </c>
      <c r="J4" s="337"/>
    </row>
    <row r="5" spans="1:10" ht="67.5">
      <c r="A5">
        <v>3</v>
      </c>
      <c r="B5" s="26" t="s">
        <v>808</v>
      </c>
      <c r="C5" s="26" t="s">
        <v>804</v>
      </c>
      <c r="D5" s="26" t="s">
        <v>57</v>
      </c>
      <c r="E5" s="26">
        <v>5</v>
      </c>
      <c r="F5" s="26" t="s">
        <v>805</v>
      </c>
      <c r="G5" s="128">
        <v>345673282</v>
      </c>
      <c r="H5" s="128">
        <v>17461980</v>
      </c>
      <c r="I5" s="7">
        <f>G5/H5</f>
        <v>19.795766688542766</v>
      </c>
      <c r="J5" s="337"/>
    </row>
    <row r="6" spans="2:9" ht="14.25" thickBot="1">
      <c r="B6" s="2" t="s">
        <v>0</v>
      </c>
      <c r="G6" s="23">
        <f>SUM(G3:G5)</f>
        <v>1584309706</v>
      </c>
      <c r="H6" s="23">
        <f>SUM(H3:H5)</f>
        <v>85667640</v>
      </c>
      <c r="I6" s="3">
        <f>AVERAGE(I3:I5)</f>
        <v>18.50698883787328</v>
      </c>
    </row>
    <row r="7" spans="2:9" ht="54.75" thickTop="1">
      <c r="B7" s="14"/>
      <c r="F7" s="252" t="s">
        <v>1008</v>
      </c>
      <c r="G7" s="23">
        <f>G6</f>
        <v>1584309706</v>
      </c>
      <c r="H7" s="23">
        <f>H6</f>
        <v>85667640</v>
      </c>
      <c r="I7" s="23">
        <f>I6</f>
        <v>18.50698883787328</v>
      </c>
    </row>
    <row r="8" ht="13.5">
      <c r="B8" s="14"/>
    </row>
    <row r="10" spans="1:9" ht="54">
      <c r="A10" s="13" t="s">
        <v>1006</v>
      </c>
      <c r="B10" s="6" t="s">
        <v>16</v>
      </c>
      <c r="C10" s="6" t="s">
        <v>15</v>
      </c>
      <c r="D10" s="6" t="s">
        <v>14</v>
      </c>
      <c r="E10" s="6" t="s">
        <v>13</v>
      </c>
      <c r="F10" s="6" t="s">
        <v>12</v>
      </c>
      <c r="G10" s="12" t="s">
        <v>11</v>
      </c>
      <c r="H10" s="12" t="s">
        <v>10</v>
      </c>
      <c r="I10" s="11" t="s">
        <v>9</v>
      </c>
    </row>
    <row r="11" spans="1:9" ht="13.5">
      <c r="A11">
        <v>1</v>
      </c>
      <c r="B11" s="182" t="s">
        <v>809</v>
      </c>
      <c r="C11" s="182" t="s">
        <v>810</v>
      </c>
      <c r="D11" s="182" t="s">
        <v>2</v>
      </c>
      <c r="E11" s="182">
        <v>1</v>
      </c>
      <c r="F11" s="182" t="s">
        <v>24</v>
      </c>
      <c r="G11" s="6">
        <v>5600</v>
      </c>
      <c r="H11" s="6">
        <v>245</v>
      </c>
      <c r="I11" s="6">
        <f>G11/H11</f>
        <v>22.857142857142858</v>
      </c>
    </row>
    <row r="12" spans="2:9" ht="13.5">
      <c r="B12" s="2" t="s">
        <v>0</v>
      </c>
      <c r="G12">
        <f>SUM(G11:G11)</f>
        <v>5600</v>
      </c>
      <c r="H12">
        <f>SUM(H11:H11)</f>
        <v>245</v>
      </c>
      <c r="I12" s="19">
        <f>G12/H12</f>
        <v>22.857142857142858</v>
      </c>
    </row>
    <row r="13" spans="6:7" ht="54">
      <c r="F13" s="252" t="s">
        <v>1008</v>
      </c>
      <c r="G13">
        <v>0</v>
      </c>
    </row>
  </sheetData>
  <sheetProtection/>
  <mergeCells count="1">
    <mergeCell ref="J3:J5"/>
  </mergeCells>
  <printOptions/>
  <pageMargins left="0.787" right="0.787" top="0.63" bottom="0.61" header="0.512" footer="0.51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"/>
  <sheetViews>
    <sheetView tabSelected="1" zoomScalePageLayoutView="0" workbookViewId="0" topLeftCell="A1">
      <selection activeCell="E117" sqref="E117"/>
    </sheetView>
  </sheetViews>
  <sheetFormatPr defaultColWidth="9.00390625" defaultRowHeight="13.5"/>
  <cols>
    <col min="2" max="2" width="20.00390625" style="0" customWidth="1"/>
    <col min="3" max="3" width="11.00390625" style="0" bestFit="1" customWidth="1"/>
    <col min="5" max="5" width="13.00390625" style="0" bestFit="1" customWidth="1"/>
    <col min="6" max="6" width="13.375" style="0" customWidth="1"/>
    <col min="7" max="7" width="12.875" style="0" bestFit="1" customWidth="1"/>
    <col min="8" max="8" width="11.375" style="0" bestFit="1" customWidth="1"/>
  </cols>
  <sheetData>
    <row r="1" spans="1:2" ht="13.5">
      <c r="A1" t="s">
        <v>23</v>
      </c>
      <c r="B1" s="18" t="s">
        <v>863</v>
      </c>
    </row>
    <row r="2" spans="1:9" ht="54">
      <c r="A2" s="13" t="s">
        <v>1006</v>
      </c>
      <c r="B2" s="6" t="s">
        <v>16</v>
      </c>
      <c r="C2" s="6" t="s">
        <v>15</v>
      </c>
      <c r="D2" s="6" t="s">
        <v>14</v>
      </c>
      <c r="E2" s="6" t="s">
        <v>13</v>
      </c>
      <c r="F2" s="6" t="s">
        <v>12</v>
      </c>
      <c r="G2" s="12" t="s">
        <v>11</v>
      </c>
      <c r="H2" s="12" t="s">
        <v>10</v>
      </c>
      <c r="I2" s="11" t="s">
        <v>9</v>
      </c>
    </row>
    <row r="3" spans="1:9" ht="13.5">
      <c r="A3">
        <v>1</v>
      </c>
      <c r="B3" s="6" t="s">
        <v>569</v>
      </c>
      <c r="C3" s="6" t="s">
        <v>570</v>
      </c>
      <c r="D3" s="6" t="s">
        <v>2</v>
      </c>
      <c r="E3" s="6">
        <v>1</v>
      </c>
      <c r="F3" s="6" t="s">
        <v>571</v>
      </c>
      <c r="G3" s="8">
        <v>3321925002</v>
      </c>
      <c r="H3" s="8">
        <v>504421767</v>
      </c>
      <c r="I3" s="6">
        <f>G3/H3</f>
        <v>6.585609938597277</v>
      </c>
    </row>
    <row r="4" spans="2:9" ht="13.5">
      <c r="B4" s="2" t="s">
        <v>0</v>
      </c>
      <c r="G4">
        <f>SUM(G3:G3)</f>
        <v>3321925002</v>
      </c>
      <c r="H4">
        <f>SUM(H3:H3)</f>
        <v>504421767</v>
      </c>
      <c r="I4" s="19">
        <f>G4/H4</f>
        <v>6.585609938597277</v>
      </c>
    </row>
    <row r="5" spans="6:7" ht="27">
      <c r="F5" s="252" t="s">
        <v>1008</v>
      </c>
      <c r="G5">
        <v>0</v>
      </c>
    </row>
  </sheetData>
  <sheetProtection/>
  <printOptions/>
  <pageMargins left="0.787" right="0.787" top="0.63" bottom="0.61" header="0.512" footer="0.512"/>
  <pageSetup fitToHeight="1" fitToWidth="1" horizontalDpi="600" verticalDpi="6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5"/>
  <sheetViews>
    <sheetView tabSelected="1" zoomScalePageLayoutView="0" workbookViewId="0" topLeftCell="A1">
      <selection activeCell="E117" sqref="E117"/>
    </sheetView>
  </sheetViews>
  <sheetFormatPr defaultColWidth="9.00390625" defaultRowHeight="13.5"/>
  <cols>
    <col min="1" max="1" width="9.125" style="100" bestFit="1" customWidth="1"/>
    <col min="2" max="2" width="20.00390625" style="100" customWidth="1"/>
    <col min="3" max="4" width="9.00390625" style="100" customWidth="1"/>
    <col min="5" max="5" width="13.125" style="100" bestFit="1" customWidth="1"/>
    <col min="6" max="6" width="17.25390625" style="100" customWidth="1"/>
    <col min="7" max="7" width="15.00390625" style="100" bestFit="1" customWidth="1"/>
    <col min="8" max="8" width="12.75390625" style="100" bestFit="1" customWidth="1"/>
    <col min="9" max="9" width="10.625" style="100" customWidth="1"/>
    <col min="10" max="255" width="9.00390625" style="100" customWidth="1"/>
    <col min="256" max="16384" width="2.125" style="100" customWidth="1"/>
  </cols>
  <sheetData>
    <row r="1" spans="1:11" s="96" customFormat="1" ht="18" customHeight="1" thickBot="1">
      <c r="A1" s="96" t="s">
        <v>23</v>
      </c>
      <c r="B1" s="99" t="s">
        <v>220</v>
      </c>
      <c r="F1" s="97"/>
      <c r="J1" s="98"/>
      <c r="K1" s="98"/>
    </row>
    <row r="2" spans="1:9" ht="40.5">
      <c r="A2" s="103" t="s">
        <v>1006</v>
      </c>
      <c r="B2" s="104" t="s">
        <v>16</v>
      </c>
      <c r="C2" s="104" t="s">
        <v>15</v>
      </c>
      <c r="D2" s="104" t="s">
        <v>14</v>
      </c>
      <c r="E2" s="104" t="s">
        <v>13</v>
      </c>
      <c r="F2" s="104" t="s">
        <v>12</v>
      </c>
      <c r="G2" s="105" t="s">
        <v>221</v>
      </c>
      <c r="H2" s="105" t="s">
        <v>10</v>
      </c>
      <c r="I2" s="106" t="s">
        <v>9</v>
      </c>
    </row>
    <row r="3" spans="1:9" ht="20.25" customHeight="1" thickBot="1">
      <c r="A3" s="107">
        <v>1</v>
      </c>
      <c r="B3" s="108" t="s">
        <v>222</v>
      </c>
      <c r="C3" s="109" t="s">
        <v>122</v>
      </c>
      <c r="D3" s="108" t="s">
        <v>2</v>
      </c>
      <c r="E3" s="108">
        <v>1</v>
      </c>
      <c r="F3" s="109" t="s">
        <v>141</v>
      </c>
      <c r="G3" s="108">
        <v>3282362774</v>
      </c>
      <c r="H3" s="108">
        <v>278309883</v>
      </c>
      <c r="I3" s="110">
        <f>G3/H3</f>
        <v>11.793913815126716</v>
      </c>
    </row>
    <row r="4" spans="1:9" ht="20.25" customHeight="1" thickBot="1" thickTop="1">
      <c r="A4" s="338" t="s">
        <v>223</v>
      </c>
      <c r="B4" s="339"/>
      <c r="C4" s="339"/>
      <c r="D4" s="339"/>
      <c r="E4" s="339"/>
      <c r="F4" s="339"/>
      <c r="G4" s="101">
        <f>SUM(G3:G3)</f>
        <v>3282362774</v>
      </c>
      <c r="H4" s="101">
        <f>SUM(H3:H3)</f>
        <v>278309883</v>
      </c>
      <c r="I4" s="102">
        <f>G4/H4</f>
        <v>11.793913815126716</v>
      </c>
    </row>
    <row r="5" spans="6:7" ht="27">
      <c r="F5" s="252" t="s">
        <v>1008</v>
      </c>
      <c r="G5" s="100">
        <v>0</v>
      </c>
    </row>
  </sheetData>
  <sheetProtection/>
  <mergeCells count="1">
    <mergeCell ref="A4:F4"/>
  </mergeCells>
  <printOptions/>
  <pageMargins left="0.787" right="0.787" top="0.63" bottom="0.61" header="0.512" footer="0.512"/>
  <pageSetup fitToHeight="1" fitToWidth="1" horizontalDpi="600" verticalDpi="6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9"/>
  <sheetViews>
    <sheetView tabSelected="1" zoomScalePageLayoutView="0" workbookViewId="0" topLeftCell="A1">
      <selection activeCell="E117" sqref="E117"/>
    </sheetView>
  </sheetViews>
  <sheetFormatPr defaultColWidth="9.00390625" defaultRowHeight="13.5"/>
  <cols>
    <col min="2" max="2" width="20.00390625" style="0" customWidth="1"/>
    <col min="5" max="5" width="13.00390625" style="0" bestFit="1" customWidth="1"/>
  </cols>
  <sheetData>
    <row r="1" spans="1:2" ht="13.5">
      <c r="A1" t="s">
        <v>23</v>
      </c>
      <c r="B1" s="18" t="s">
        <v>876</v>
      </c>
    </row>
    <row r="2" spans="1:9" ht="54">
      <c r="A2" s="13" t="s">
        <v>1006</v>
      </c>
      <c r="B2" s="6" t="s">
        <v>16</v>
      </c>
      <c r="C2" s="6" t="s">
        <v>15</v>
      </c>
      <c r="D2" s="6" t="s">
        <v>14</v>
      </c>
      <c r="E2" s="6" t="s">
        <v>13</v>
      </c>
      <c r="F2" s="6" t="s">
        <v>12</v>
      </c>
      <c r="G2" s="12" t="s">
        <v>11</v>
      </c>
      <c r="H2" s="12" t="s">
        <v>10</v>
      </c>
      <c r="I2" s="11" t="s">
        <v>9</v>
      </c>
    </row>
    <row r="3" spans="1:9" ht="13.5">
      <c r="A3">
        <v>1</v>
      </c>
      <c r="B3" s="6" t="s">
        <v>386</v>
      </c>
      <c r="C3" s="28" t="s">
        <v>387</v>
      </c>
      <c r="D3" s="28"/>
      <c r="E3" s="28"/>
      <c r="F3" s="28" t="s">
        <v>24</v>
      </c>
      <c r="G3" s="143">
        <v>859840</v>
      </c>
      <c r="H3" s="143">
        <v>21496</v>
      </c>
      <c r="I3" s="28">
        <f>G3/H3</f>
        <v>40</v>
      </c>
    </row>
    <row r="4" spans="1:9" ht="13.5">
      <c r="A4">
        <v>2</v>
      </c>
      <c r="B4" s="28" t="s">
        <v>388</v>
      </c>
      <c r="C4" s="28" t="s">
        <v>389</v>
      </c>
      <c r="D4" s="28"/>
      <c r="E4" s="28"/>
      <c r="F4" s="28" t="s">
        <v>24</v>
      </c>
      <c r="G4" s="28">
        <v>1527506</v>
      </c>
      <c r="H4" s="28">
        <v>196970</v>
      </c>
      <c r="I4" s="28">
        <f>G4/H4</f>
        <v>7.755018530740722</v>
      </c>
    </row>
    <row r="5" spans="1:9" ht="13.5">
      <c r="A5">
        <v>3</v>
      </c>
      <c r="B5" s="28" t="s">
        <v>390</v>
      </c>
      <c r="C5" s="28" t="s">
        <v>389</v>
      </c>
      <c r="D5" s="28"/>
      <c r="E5" s="28"/>
      <c r="F5" s="28" t="s">
        <v>391</v>
      </c>
      <c r="G5" s="28">
        <v>473356</v>
      </c>
      <c r="H5" s="28">
        <v>60220</v>
      </c>
      <c r="I5" s="28">
        <f>G5/H5</f>
        <v>7.860445034872136</v>
      </c>
    </row>
    <row r="6" spans="1:9" ht="13.5">
      <c r="A6">
        <v>4</v>
      </c>
      <c r="B6" s="28" t="s">
        <v>392</v>
      </c>
      <c r="C6" s="28" t="s">
        <v>393</v>
      </c>
      <c r="D6" s="6"/>
      <c r="E6" s="6"/>
      <c r="F6" s="28" t="s">
        <v>24</v>
      </c>
      <c r="G6" s="6">
        <v>343</v>
      </c>
      <c r="H6" s="6">
        <v>15</v>
      </c>
      <c r="I6" s="6">
        <f>G6/H6</f>
        <v>22.866666666666667</v>
      </c>
    </row>
    <row r="7" spans="1:9" ht="13.5">
      <c r="A7">
        <v>5</v>
      </c>
      <c r="B7" s="6" t="s">
        <v>394</v>
      </c>
      <c r="C7" s="6" t="s">
        <v>376</v>
      </c>
      <c r="D7" s="6"/>
      <c r="E7" s="6"/>
      <c r="F7" s="28" t="s">
        <v>24</v>
      </c>
      <c r="G7" s="6">
        <v>2378871</v>
      </c>
      <c r="H7" s="6">
        <v>76124</v>
      </c>
      <c r="I7" s="6">
        <f>G7/H7</f>
        <v>31.249947454153748</v>
      </c>
    </row>
    <row r="8" spans="2:9" ht="13.5">
      <c r="B8" s="2" t="s">
        <v>0</v>
      </c>
      <c r="G8">
        <f>SUM(G3:G7)</f>
        <v>5239916</v>
      </c>
      <c r="H8">
        <f>SUM(H3:H7)</f>
        <v>354825</v>
      </c>
      <c r="I8" s="19">
        <f>G8/H8</f>
        <v>14.767606566617346</v>
      </c>
    </row>
    <row r="9" spans="6:9" ht="54">
      <c r="F9" s="252" t="s">
        <v>1008</v>
      </c>
      <c r="G9">
        <f>G5</f>
        <v>473356</v>
      </c>
      <c r="H9">
        <f>H5</f>
        <v>60220</v>
      </c>
      <c r="I9">
        <f>I5</f>
        <v>7.860445034872136</v>
      </c>
    </row>
  </sheetData>
  <sheetProtection/>
  <printOptions/>
  <pageMargins left="0.787" right="0.787" top="0.63" bottom="0.61" header="0.512" footer="0.512"/>
  <pageSetup fitToHeight="1" fitToWidth="1" horizontalDpi="600" verticalDpi="6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16"/>
  <sheetViews>
    <sheetView tabSelected="1" zoomScalePageLayoutView="0" workbookViewId="0" topLeftCell="A1">
      <selection activeCell="E117" sqref="E117"/>
    </sheetView>
  </sheetViews>
  <sheetFormatPr defaultColWidth="9.00390625" defaultRowHeight="13.5"/>
  <cols>
    <col min="2" max="2" width="25.75390625" style="0" customWidth="1"/>
    <col min="4" max="4" width="11.625" style="0" customWidth="1"/>
    <col min="5" max="5" width="13.125" style="0" bestFit="1" customWidth="1"/>
    <col min="6" max="6" width="12.00390625" style="0" customWidth="1"/>
    <col min="7" max="9" width="13.125" style="0" customWidth="1"/>
  </cols>
  <sheetData>
    <row r="1" spans="1:2" ht="13.5">
      <c r="A1" s="4" t="s">
        <v>23</v>
      </c>
      <c r="B1" s="215" t="s">
        <v>752</v>
      </c>
    </row>
    <row r="2" spans="1:9" ht="40.5">
      <c r="A2" s="21" t="s">
        <v>1009</v>
      </c>
      <c r="B2" s="6" t="s">
        <v>16</v>
      </c>
      <c r="C2" s="6" t="s">
        <v>15</v>
      </c>
      <c r="D2" s="6" t="s">
        <v>20</v>
      </c>
      <c r="E2" s="6" t="s">
        <v>19</v>
      </c>
      <c r="F2" s="6" t="s">
        <v>18</v>
      </c>
      <c r="G2" s="9" t="s">
        <v>11</v>
      </c>
      <c r="H2" s="12" t="s">
        <v>10</v>
      </c>
      <c r="I2" s="11" t="s">
        <v>9</v>
      </c>
    </row>
    <row r="3" spans="1:9" ht="13.5">
      <c r="A3">
        <v>1</v>
      </c>
      <c r="B3" s="28" t="s">
        <v>753</v>
      </c>
      <c r="C3" s="28" t="s">
        <v>122</v>
      </c>
      <c r="D3" s="28" t="s">
        <v>57</v>
      </c>
      <c r="E3" s="28">
        <v>6</v>
      </c>
      <c r="F3" s="28" t="s">
        <v>754</v>
      </c>
      <c r="G3" s="115">
        <v>297319144</v>
      </c>
      <c r="H3" s="216">
        <v>17133830</v>
      </c>
      <c r="I3" s="111">
        <f>G3/H3</f>
        <v>17.35275440459022</v>
      </c>
    </row>
    <row r="4" spans="1:9" ht="13.5">
      <c r="A4">
        <v>2</v>
      </c>
      <c r="B4" s="28" t="s">
        <v>755</v>
      </c>
      <c r="C4" s="28" t="s">
        <v>122</v>
      </c>
      <c r="D4" s="28" t="s">
        <v>57</v>
      </c>
      <c r="E4" s="28">
        <v>6</v>
      </c>
      <c r="F4" s="28" t="s">
        <v>137</v>
      </c>
      <c r="G4" s="115">
        <v>47540607</v>
      </c>
      <c r="H4" s="217">
        <v>2893858</v>
      </c>
      <c r="I4" s="70">
        <f>G4/H4</f>
        <v>16.42810635490753</v>
      </c>
    </row>
    <row r="5" spans="1:9" ht="13.5">
      <c r="A5">
        <v>3</v>
      </c>
      <c r="B5" s="28" t="s">
        <v>756</v>
      </c>
      <c r="C5" s="28" t="s">
        <v>122</v>
      </c>
      <c r="D5" s="28" t="s">
        <v>57</v>
      </c>
      <c r="E5" s="28">
        <v>6</v>
      </c>
      <c r="F5" s="28" t="s">
        <v>137</v>
      </c>
      <c r="G5" s="115">
        <v>37999086</v>
      </c>
      <c r="H5" s="216">
        <v>2414026</v>
      </c>
      <c r="I5" s="70">
        <f>G5/H5</f>
        <v>15.74095970797332</v>
      </c>
    </row>
    <row r="6" spans="1:9" ht="13.5">
      <c r="A6">
        <v>4</v>
      </c>
      <c r="B6" s="28" t="s">
        <v>757</v>
      </c>
      <c r="C6" s="28" t="s">
        <v>122</v>
      </c>
      <c r="D6" s="28" t="s">
        <v>57</v>
      </c>
      <c r="E6" s="28">
        <v>6</v>
      </c>
      <c r="F6" s="28" t="s">
        <v>758</v>
      </c>
      <c r="G6" s="115">
        <v>435612904</v>
      </c>
      <c r="H6" s="216">
        <v>29970044</v>
      </c>
      <c r="I6" s="70">
        <f>G6/H6</f>
        <v>14.534943759174995</v>
      </c>
    </row>
    <row r="7" spans="2:9" ht="14.25" thickBot="1">
      <c r="B7" s="2" t="s">
        <v>0</v>
      </c>
      <c r="G7" s="23">
        <f>SUM(G3:G6)</f>
        <v>818471741</v>
      </c>
      <c r="H7" s="23">
        <f>SUM(H3:H6)</f>
        <v>52411758</v>
      </c>
      <c r="I7" s="3">
        <f>G7/H7</f>
        <v>15.616185608580425</v>
      </c>
    </row>
    <row r="8" spans="2:9" ht="27.75" thickTop="1">
      <c r="B8" s="14"/>
      <c r="F8" s="252" t="s">
        <v>1008</v>
      </c>
      <c r="G8" s="23">
        <f>G7</f>
        <v>818471741</v>
      </c>
      <c r="H8" s="23">
        <f>H7</f>
        <v>52411758</v>
      </c>
      <c r="I8" s="23">
        <f>I7</f>
        <v>15.616185608580425</v>
      </c>
    </row>
    <row r="9" ht="13.5">
      <c r="B9" s="14"/>
    </row>
    <row r="11" spans="1:9" ht="40.5">
      <c r="A11" s="13" t="s">
        <v>1006</v>
      </c>
      <c r="B11" s="6" t="s">
        <v>16</v>
      </c>
      <c r="C11" s="6" t="s">
        <v>15</v>
      </c>
      <c r="D11" s="6" t="s">
        <v>14</v>
      </c>
      <c r="E11" s="6" t="s">
        <v>13</v>
      </c>
      <c r="F11" s="6" t="s">
        <v>12</v>
      </c>
      <c r="G11" s="12" t="s">
        <v>11</v>
      </c>
      <c r="H11" s="12" t="s">
        <v>10</v>
      </c>
      <c r="I11" s="11" t="s">
        <v>9</v>
      </c>
    </row>
    <row r="12" spans="1:9" ht="13.5">
      <c r="A12">
        <v>1</v>
      </c>
      <c r="B12" s="70" t="s">
        <v>759</v>
      </c>
      <c r="C12" s="70" t="s">
        <v>760</v>
      </c>
      <c r="D12" s="218" t="s">
        <v>2</v>
      </c>
      <c r="E12" s="70">
        <v>1</v>
      </c>
      <c r="F12" s="70" t="s">
        <v>761</v>
      </c>
      <c r="G12" s="115">
        <v>1874549</v>
      </c>
      <c r="H12" s="115">
        <v>231141</v>
      </c>
      <c r="I12" s="70">
        <f>G12/H12</f>
        <v>8.109980488100337</v>
      </c>
    </row>
    <row r="13" spans="1:9" ht="13.5">
      <c r="A13">
        <v>2</v>
      </c>
      <c r="B13" s="70" t="s">
        <v>762</v>
      </c>
      <c r="C13" s="70" t="s">
        <v>760</v>
      </c>
      <c r="D13" s="218" t="s">
        <v>2</v>
      </c>
      <c r="E13" s="218">
        <v>1</v>
      </c>
      <c r="F13" s="70" t="s">
        <v>761</v>
      </c>
      <c r="G13" s="115">
        <v>178885</v>
      </c>
      <c r="H13" s="115">
        <v>7826</v>
      </c>
      <c r="I13" s="70">
        <f>G13/H13</f>
        <v>22.857781753130592</v>
      </c>
    </row>
    <row r="14" spans="1:9" ht="13.5">
      <c r="A14">
        <v>3</v>
      </c>
      <c r="B14" s="214" t="s">
        <v>763</v>
      </c>
      <c r="C14" s="214" t="s">
        <v>764</v>
      </c>
      <c r="D14" s="28" t="s">
        <v>2</v>
      </c>
      <c r="E14" s="28">
        <v>1</v>
      </c>
      <c r="F14" s="70" t="s">
        <v>765</v>
      </c>
      <c r="G14" s="113">
        <v>23214</v>
      </c>
      <c r="H14" s="113">
        <v>2211</v>
      </c>
      <c r="I14" s="28">
        <f>G14/H14</f>
        <v>10.49932157394844</v>
      </c>
    </row>
    <row r="15" spans="2:9" ht="13.5">
      <c r="B15" s="2" t="s">
        <v>0</v>
      </c>
      <c r="G15" s="23">
        <f>SUM(G12:G14)</f>
        <v>2076648</v>
      </c>
      <c r="H15" s="23">
        <f>SUM(H12:H14)</f>
        <v>241178</v>
      </c>
      <c r="I15" s="19">
        <f>G15/H15</f>
        <v>8.610437104545191</v>
      </c>
    </row>
    <row r="16" spans="6:7" ht="27">
      <c r="F16" s="252" t="s">
        <v>1008</v>
      </c>
      <c r="G16" s="261">
        <v>0</v>
      </c>
    </row>
  </sheetData>
  <sheetProtection/>
  <printOptions/>
  <pageMargins left="0.787" right="0.787" top="0.63" bottom="0.61" header="0.512" footer="0.512"/>
  <pageSetup fitToHeight="1" fitToWidth="1" horizontalDpi="600" verticalDpi="6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C000"/>
  </sheetPr>
  <dimension ref="A1:I57"/>
  <sheetViews>
    <sheetView tabSelected="1" view="pageBreakPreview" zoomScale="70" zoomScaleNormal="85" zoomScaleSheetLayoutView="70" zoomScalePageLayoutView="0" workbookViewId="0" topLeftCell="A1">
      <selection activeCell="E117" sqref="E117"/>
    </sheetView>
  </sheetViews>
  <sheetFormatPr defaultColWidth="9.00390625" defaultRowHeight="13.5"/>
  <cols>
    <col min="1" max="1" width="9.125" style="0" bestFit="1" customWidth="1"/>
    <col min="2" max="2" width="20.00390625" style="0" customWidth="1"/>
    <col min="5" max="5" width="13.125" style="0" bestFit="1" customWidth="1"/>
    <col min="7" max="7" width="12.375" style="0" bestFit="1" customWidth="1"/>
    <col min="8" max="8" width="11.125" style="0" bestFit="1" customWidth="1"/>
    <col min="9" max="9" width="9.125" style="0" bestFit="1" customWidth="1"/>
  </cols>
  <sheetData>
    <row r="1" spans="1:2" ht="13.5">
      <c r="A1" t="s">
        <v>23</v>
      </c>
      <c r="B1" s="18" t="s">
        <v>292</v>
      </c>
    </row>
    <row r="2" spans="1:9" ht="54">
      <c r="A2" s="21" t="s">
        <v>1009</v>
      </c>
      <c r="B2" s="6" t="s">
        <v>16</v>
      </c>
      <c r="C2" s="6" t="s">
        <v>15</v>
      </c>
      <c r="D2" s="6" t="s">
        <v>20</v>
      </c>
      <c r="E2" s="6" t="s">
        <v>19</v>
      </c>
      <c r="F2" s="6" t="s">
        <v>18</v>
      </c>
      <c r="G2" s="9" t="s">
        <v>11</v>
      </c>
      <c r="H2" s="12" t="s">
        <v>10</v>
      </c>
      <c r="I2" s="11" t="s">
        <v>9</v>
      </c>
    </row>
    <row r="3" spans="1:9" ht="40.5">
      <c r="A3">
        <v>1</v>
      </c>
      <c r="B3" s="9" t="s">
        <v>250</v>
      </c>
      <c r="C3" s="6" t="s">
        <v>122</v>
      </c>
      <c r="D3" s="9" t="s">
        <v>57</v>
      </c>
      <c r="E3" s="6">
        <v>2</v>
      </c>
      <c r="F3" s="28" t="s">
        <v>150</v>
      </c>
      <c r="G3" s="50">
        <v>14290460</v>
      </c>
      <c r="H3" s="50">
        <v>1271856</v>
      </c>
      <c r="I3" s="6">
        <f>G3/H3</f>
        <v>11.235910354631342</v>
      </c>
    </row>
    <row r="4" spans="1:9" ht="40.5">
      <c r="A4">
        <v>2</v>
      </c>
      <c r="B4" s="9" t="s">
        <v>251</v>
      </c>
      <c r="C4" s="6" t="s">
        <v>122</v>
      </c>
      <c r="D4" s="9" t="s">
        <v>57</v>
      </c>
      <c r="E4" s="6">
        <v>1</v>
      </c>
      <c r="F4" s="28" t="s">
        <v>252</v>
      </c>
      <c r="G4" s="50">
        <v>15859695</v>
      </c>
      <c r="H4" s="50">
        <v>1202088</v>
      </c>
      <c r="I4" s="6">
        <f>G4/H4</f>
        <v>13.193455886757043</v>
      </c>
    </row>
    <row r="5" spans="1:9" ht="40.5">
      <c r="A5">
        <v>3</v>
      </c>
      <c r="B5" s="9" t="s">
        <v>253</v>
      </c>
      <c r="C5" s="6" t="s">
        <v>122</v>
      </c>
      <c r="D5" s="9" t="s">
        <v>57</v>
      </c>
      <c r="E5" s="6">
        <v>1</v>
      </c>
      <c r="F5" s="28" t="s">
        <v>252</v>
      </c>
      <c r="G5" s="50">
        <v>32324472</v>
      </c>
      <c r="H5" s="50">
        <v>2539980</v>
      </c>
      <c r="I5" s="6">
        <f>G5/H5</f>
        <v>12.7262702855928</v>
      </c>
    </row>
    <row r="6" spans="1:9" ht="13.5" hidden="1">
      <c r="A6">
        <v>4</v>
      </c>
      <c r="B6" s="6"/>
      <c r="C6" s="6"/>
      <c r="D6" s="6"/>
      <c r="E6" s="6"/>
      <c r="F6" s="6"/>
      <c r="G6" s="6"/>
      <c r="H6" s="6"/>
      <c r="I6" s="6" t="e">
        <f aca="true" t="shared" si="0" ref="I6:I22">G6/H6</f>
        <v>#DIV/0!</v>
      </c>
    </row>
    <row r="7" spans="1:9" ht="13.5" hidden="1">
      <c r="A7">
        <v>5</v>
      </c>
      <c r="B7" s="6"/>
      <c r="C7" s="6"/>
      <c r="D7" s="6"/>
      <c r="E7" s="6"/>
      <c r="F7" s="6"/>
      <c r="G7" s="6"/>
      <c r="H7" s="6"/>
      <c r="I7" s="6" t="e">
        <f t="shared" si="0"/>
        <v>#DIV/0!</v>
      </c>
    </row>
    <row r="8" spans="1:9" s="4" customFormat="1" ht="13.5" hidden="1">
      <c r="A8" s="4">
        <v>6</v>
      </c>
      <c r="B8" s="7"/>
      <c r="C8" s="7"/>
      <c r="D8" s="7"/>
      <c r="E8" s="7"/>
      <c r="F8" s="7"/>
      <c r="G8" s="7"/>
      <c r="H8" s="7"/>
      <c r="I8" s="6" t="e">
        <f t="shared" si="0"/>
        <v>#DIV/0!</v>
      </c>
    </row>
    <row r="9" spans="1:9" s="4" customFormat="1" ht="13.5" hidden="1">
      <c r="A9" s="4">
        <v>7</v>
      </c>
      <c r="B9" s="7"/>
      <c r="C9" s="7"/>
      <c r="D9" s="7"/>
      <c r="E9" s="7"/>
      <c r="F9" s="7"/>
      <c r="G9" s="7"/>
      <c r="H9" s="7"/>
      <c r="I9" s="6" t="e">
        <f t="shared" si="0"/>
        <v>#DIV/0!</v>
      </c>
    </row>
    <row r="10" spans="1:9" ht="13.5" hidden="1">
      <c r="A10">
        <v>8</v>
      </c>
      <c r="B10" s="6"/>
      <c r="C10" s="6"/>
      <c r="D10" s="6"/>
      <c r="E10" s="6"/>
      <c r="F10" s="6"/>
      <c r="G10" s="6"/>
      <c r="H10" s="6"/>
      <c r="I10" s="6" t="e">
        <f t="shared" si="0"/>
        <v>#DIV/0!</v>
      </c>
    </row>
    <row r="11" spans="1:9" ht="13.5" hidden="1">
      <c r="A11">
        <v>9</v>
      </c>
      <c r="B11" s="6"/>
      <c r="C11" s="6"/>
      <c r="D11" s="6"/>
      <c r="E11" s="6"/>
      <c r="F11" s="6"/>
      <c r="G11" s="6"/>
      <c r="H11" s="6"/>
      <c r="I11" s="6" t="e">
        <f t="shared" si="0"/>
        <v>#DIV/0!</v>
      </c>
    </row>
    <row r="12" spans="1:9" ht="13.5" hidden="1">
      <c r="A12">
        <v>10</v>
      </c>
      <c r="B12" s="6"/>
      <c r="C12" s="6"/>
      <c r="D12" s="6"/>
      <c r="E12" s="6"/>
      <c r="F12" s="6"/>
      <c r="G12" s="6"/>
      <c r="H12" s="6"/>
      <c r="I12" s="6" t="e">
        <f t="shared" si="0"/>
        <v>#DIV/0!</v>
      </c>
    </row>
    <row r="13" spans="1:9" ht="13.5" hidden="1">
      <c r="A13">
        <v>11</v>
      </c>
      <c r="B13" s="6"/>
      <c r="C13" s="6"/>
      <c r="D13" s="6"/>
      <c r="E13" s="6"/>
      <c r="F13" s="6"/>
      <c r="G13" s="6"/>
      <c r="H13" s="6"/>
      <c r="I13" s="6" t="e">
        <f t="shared" si="0"/>
        <v>#DIV/0!</v>
      </c>
    </row>
    <row r="14" spans="1:9" ht="13.5" hidden="1">
      <c r="A14">
        <v>12</v>
      </c>
      <c r="B14" s="6"/>
      <c r="C14" s="6"/>
      <c r="D14" s="6"/>
      <c r="E14" s="6"/>
      <c r="F14" s="6"/>
      <c r="G14" s="6"/>
      <c r="H14" s="6"/>
      <c r="I14" s="6" t="e">
        <f t="shared" si="0"/>
        <v>#DIV/0!</v>
      </c>
    </row>
    <row r="15" spans="1:9" ht="13.5" hidden="1">
      <c r="A15">
        <v>13</v>
      </c>
      <c r="B15" s="6"/>
      <c r="C15" s="6"/>
      <c r="D15" s="6"/>
      <c r="E15" s="6"/>
      <c r="F15" s="6"/>
      <c r="G15" s="6"/>
      <c r="H15" s="6"/>
      <c r="I15" s="6" t="e">
        <f t="shared" si="0"/>
        <v>#DIV/0!</v>
      </c>
    </row>
    <row r="16" spans="1:9" ht="13.5" hidden="1">
      <c r="A16" s="4">
        <v>14</v>
      </c>
      <c r="B16" s="6"/>
      <c r="C16" s="6"/>
      <c r="D16" s="6"/>
      <c r="E16" s="6"/>
      <c r="F16" s="6"/>
      <c r="G16" s="6"/>
      <c r="H16" s="6"/>
      <c r="I16" s="6" t="e">
        <f t="shared" si="0"/>
        <v>#DIV/0!</v>
      </c>
    </row>
    <row r="17" spans="1:9" ht="13.5" hidden="1">
      <c r="A17" s="4">
        <v>15</v>
      </c>
      <c r="B17" s="6"/>
      <c r="C17" s="6"/>
      <c r="D17" s="6"/>
      <c r="E17" s="6"/>
      <c r="F17" s="6"/>
      <c r="G17" s="6"/>
      <c r="H17" s="6"/>
      <c r="I17" s="6" t="e">
        <f t="shared" si="0"/>
        <v>#DIV/0!</v>
      </c>
    </row>
    <row r="18" spans="1:9" ht="13.5" hidden="1">
      <c r="A18">
        <v>16</v>
      </c>
      <c r="B18" s="6"/>
      <c r="C18" s="6"/>
      <c r="D18" s="6"/>
      <c r="E18" s="6"/>
      <c r="F18" s="6"/>
      <c r="G18" s="6"/>
      <c r="H18" s="6"/>
      <c r="I18" s="6" t="e">
        <f t="shared" si="0"/>
        <v>#DIV/0!</v>
      </c>
    </row>
    <row r="19" spans="1:9" ht="13.5" hidden="1">
      <c r="A19" s="4">
        <v>17</v>
      </c>
      <c r="B19" s="6"/>
      <c r="C19" s="6"/>
      <c r="D19" s="6"/>
      <c r="E19" s="6"/>
      <c r="F19" s="6"/>
      <c r="G19" s="6"/>
      <c r="H19" s="6"/>
      <c r="I19" s="6" t="e">
        <f t="shared" si="0"/>
        <v>#DIV/0!</v>
      </c>
    </row>
    <row r="20" spans="1:9" ht="13.5" hidden="1">
      <c r="A20" s="4">
        <v>18</v>
      </c>
      <c r="B20" s="6"/>
      <c r="C20" s="6"/>
      <c r="D20" s="6"/>
      <c r="E20" s="6"/>
      <c r="F20" s="6"/>
      <c r="G20" s="6"/>
      <c r="H20" s="6"/>
      <c r="I20" s="6" t="e">
        <f t="shared" si="0"/>
        <v>#DIV/0!</v>
      </c>
    </row>
    <row r="21" spans="1:9" ht="13.5" hidden="1">
      <c r="A21">
        <v>19</v>
      </c>
      <c r="B21" s="16"/>
      <c r="C21" s="6"/>
      <c r="D21" s="6"/>
      <c r="E21" s="6"/>
      <c r="F21" s="6"/>
      <c r="G21" s="6"/>
      <c r="H21" s="6"/>
      <c r="I21" s="6" t="e">
        <f t="shared" si="0"/>
        <v>#DIV/0!</v>
      </c>
    </row>
    <row r="22" spans="1:9" ht="14.25" hidden="1" thickBot="1">
      <c r="A22" s="15">
        <v>20</v>
      </c>
      <c r="B22" s="3"/>
      <c r="C22" s="3"/>
      <c r="D22" s="3"/>
      <c r="E22" s="3"/>
      <c r="F22" s="3"/>
      <c r="G22" s="3"/>
      <c r="H22" s="3"/>
      <c r="I22" s="3" t="e">
        <f t="shared" si="0"/>
        <v>#DIV/0!</v>
      </c>
    </row>
    <row r="23" spans="2:9" ht="14.25" thickBot="1">
      <c r="B23" s="2" t="s">
        <v>0</v>
      </c>
      <c r="G23" s="47">
        <f>SUM(G3:G22)</f>
        <v>62474627</v>
      </c>
      <c r="H23" s="47">
        <f>SUM(H3:H22)</f>
        <v>5013924</v>
      </c>
      <c r="I23" s="3">
        <f>G23/H23</f>
        <v>12.46022616218355</v>
      </c>
    </row>
    <row r="24" ht="14.25" hidden="1" thickTop="1">
      <c r="B24" s="14"/>
    </row>
    <row r="25" ht="14.25" hidden="1" thickTop="1">
      <c r="B25" s="14"/>
    </row>
    <row r="26" spans="6:9" ht="54.75" thickTop="1">
      <c r="F26" s="252" t="s">
        <v>1008</v>
      </c>
      <c r="G26" s="47">
        <f>SUM(G4:G5)</f>
        <v>48184167</v>
      </c>
      <c r="H26" s="47">
        <f>SUM(H4:H5)</f>
        <v>3742068</v>
      </c>
      <c r="I26">
        <f>G26/H26</f>
        <v>12.87634724970257</v>
      </c>
    </row>
    <row r="27" ht="13.5">
      <c r="F27" s="262"/>
    </row>
    <row r="28" spans="1:9" ht="54">
      <c r="A28" s="13" t="s">
        <v>1006</v>
      </c>
      <c r="B28" s="6" t="s">
        <v>16</v>
      </c>
      <c r="C28" s="6" t="s">
        <v>15</v>
      </c>
      <c r="D28" s="6" t="s">
        <v>14</v>
      </c>
      <c r="E28" s="6" t="s">
        <v>13</v>
      </c>
      <c r="F28" s="6" t="s">
        <v>12</v>
      </c>
      <c r="G28" s="12" t="s">
        <v>11</v>
      </c>
      <c r="H28" s="12" t="s">
        <v>10</v>
      </c>
      <c r="I28" s="11" t="s">
        <v>9</v>
      </c>
    </row>
    <row r="29" spans="1:9" ht="40.5">
      <c r="A29">
        <v>1</v>
      </c>
      <c r="B29" s="9" t="s">
        <v>254</v>
      </c>
      <c r="C29" s="9" t="s">
        <v>122</v>
      </c>
      <c r="D29" s="112" t="s">
        <v>255</v>
      </c>
      <c r="E29" s="28">
        <v>1</v>
      </c>
      <c r="F29" s="6" t="s">
        <v>256</v>
      </c>
      <c r="G29" s="50">
        <v>5494474</v>
      </c>
      <c r="H29" s="50">
        <v>519408</v>
      </c>
      <c r="I29" s="6">
        <f aca="true" t="shared" si="1" ref="I29:I55">G29/H29</f>
        <v>10.578339186150387</v>
      </c>
    </row>
    <row r="30" spans="1:9" ht="40.5">
      <c r="A30">
        <v>2</v>
      </c>
      <c r="B30" s="9" t="s">
        <v>257</v>
      </c>
      <c r="C30" s="9" t="s">
        <v>122</v>
      </c>
      <c r="D30" s="112" t="s">
        <v>255</v>
      </c>
      <c r="E30" s="28">
        <v>1</v>
      </c>
      <c r="F30" s="6" t="s">
        <v>256</v>
      </c>
      <c r="G30" s="50">
        <v>8260726</v>
      </c>
      <c r="H30" s="50">
        <v>644952</v>
      </c>
      <c r="I30" s="6">
        <f t="shared" si="1"/>
        <v>12.808280306131309</v>
      </c>
    </row>
    <row r="31" spans="1:9" ht="40.5">
      <c r="A31">
        <v>3</v>
      </c>
      <c r="B31" s="9" t="s">
        <v>258</v>
      </c>
      <c r="C31" s="9" t="s">
        <v>122</v>
      </c>
      <c r="D31" s="112" t="s">
        <v>255</v>
      </c>
      <c r="E31" s="28">
        <v>1</v>
      </c>
      <c r="F31" s="6" t="s">
        <v>256</v>
      </c>
      <c r="G31" s="50">
        <v>22778270</v>
      </c>
      <c r="H31" s="50">
        <v>1859520</v>
      </c>
      <c r="I31" s="6">
        <f t="shared" si="1"/>
        <v>12.249542892789536</v>
      </c>
    </row>
    <row r="32" spans="1:9" ht="27">
      <c r="A32">
        <v>4</v>
      </c>
      <c r="B32" s="9" t="s">
        <v>259</v>
      </c>
      <c r="C32" s="9" t="s">
        <v>122</v>
      </c>
      <c r="D32" s="112" t="s">
        <v>255</v>
      </c>
      <c r="E32" s="28">
        <v>1</v>
      </c>
      <c r="F32" s="6" t="s">
        <v>256</v>
      </c>
      <c r="G32" s="50">
        <v>499920</v>
      </c>
      <c r="H32" s="50">
        <v>12498</v>
      </c>
      <c r="I32" s="6">
        <f t="shared" si="1"/>
        <v>40</v>
      </c>
    </row>
    <row r="33" spans="1:9" ht="27">
      <c r="A33">
        <v>5</v>
      </c>
      <c r="B33" s="9" t="s">
        <v>260</v>
      </c>
      <c r="C33" s="9" t="s">
        <v>122</v>
      </c>
      <c r="D33" s="112" t="s">
        <v>255</v>
      </c>
      <c r="E33" s="28">
        <v>1</v>
      </c>
      <c r="F33" s="6" t="s">
        <v>256</v>
      </c>
      <c r="G33" s="50">
        <v>2134600</v>
      </c>
      <c r="H33" s="50">
        <v>53365</v>
      </c>
      <c r="I33" s="6">
        <f t="shared" si="1"/>
        <v>40</v>
      </c>
    </row>
    <row r="34" spans="1:9" ht="27">
      <c r="A34">
        <v>6</v>
      </c>
      <c r="B34" s="112" t="s">
        <v>261</v>
      </c>
      <c r="C34" s="112" t="s">
        <v>122</v>
      </c>
      <c r="D34" s="112" t="s">
        <v>255</v>
      </c>
      <c r="E34" s="6">
        <v>1</v>
      </c>
      <c r="F34" s="6" t="s">
        <v>256</v>
      </c>
      <c r="G34" s="113">
        <v>225029</v>
      </c>
      <c r="H34" s="113">
        <v>9845</v>
      </c>
      <c r="I34" s="114">
        <f>G34/H34</f>
        <v>22.857186389029966</v>
      </c>
    </row>
    <row r="35" spans="1:9" ht="27">
      <c r="A35">
        <v>7</v>
      </c>
      <c r="B35" s="112" t="s">
        <v>262</v>
      </c>
      <c r="C35" s="112" t="s">
        <v>263</v>
      </c>
      <c r="D35" s="112" t="s">
        <v>255</v>
      </c>
      <c r="E35" s="28">
        <v>1</v>
      </c>
      <c r="F35" s="6" t="s">
        <v>256</v>
      </c>
      <c r="G35" s="115">
        <v>53616</v>
      </c>
      <c r="H35" s="115">
        <v>1117</v>
      </c>
      <c r="I35" s="6">
        <f t="shared" si="1"/>
        <v>48</v>
      </c>
    </row>
    <row r="36" spans="1:9" ht="27">
      <c r="A36">
        <v>8</v>
      </c>
      <c r="B36" s="112" t="s">
        <v>264</v>
      </c>
      <c r="C36" s="112" t="s">
        <v>263</v>
      </c>
      <c r="D36" s="112" t="s">
        <v>255</v>
      </c>
      <c r="E36" s="28">
        <v>1</v>
      </c>
      <c r="F36" s="6" t="s">
        <v>256</v>
      </c>
      <c r="G36" s="115">
        <v>72000</v>
      </c>
      <c r="H36" s="115">
        <v>3000</v>
      </c>
      <c r="I36" s="6">
        <f t="shared" si="1"/>
        <v>24</v>
      </c>
    </row>
    <row r="37" spans="1:9" ht="27">
      <c r="A37">
        <v>9</v>
      </c>
      <c r="B37" s="112" t="s">
        <v>265</v>
      </c>
      <c r="C37" s="112" t="s">
        <v>263</v>
      </c>
      <c r="D37" s="112" t="s">
        <v>255</v>
      </c>
      <c r="E37" s="28">
        <v>1</v>
      </c>
      <c r="F37" s="6" t="s">
        <v>256</v>
      </c>
      <c r="G37" s="115">
        <v>164808</v>
      </c>
      <c r="H37" s="115">
        <v>6867</v>
      </c>
      <c r="I37" s="6">
        <f t="shared" si="1"/>
        <v>24</v>
      </c>
    </row>
    <row r="38" spans="1:9" ht="27">
      <c r="A38">
        <v>10</v>
      </c>
      <c r="B38" s="112" t="s">
        <v>266</v>
      </c>
      <c r="C38" s="112" t="s">
        <v>263</v>
      </c>
      <c r="D38" s="112" t="s">
        <v>255</v>
      </c>
      <c r="E38" s="28">
        <v>1</v>
      </c>
      <c r="F38" s="6" t="s">
        <v>256</v>
      </c>
      <c r="G38" s="115">
        <v>482706</v>
      </c>
      <c r="H38" s="115">
        <v>11493</v>
      </c>
      <c r="I38" s="6">
        <f t="shared" si="1"/>
        <v>42</v>
      </c>
    </row>
    <row r="39" spans="1:9" ht="27">
      <c r="A39">
        <v>11</v>
      </c>
      <c r="B39" s="112" t="s">
        <v>267</v>
      </c>
      <c r="C39" s="112" t="s">
        <v>263</v>
      </c>
      <c r="D39" s="112" t="s">
        <v>255</v>
      </c>
      <c r="E39" s="28">
        <v>1</v>
      </c>
      <c r="F39" s="6" t="s">
        <v>256</v>
      </c>
      <c r="G39" s="115">
        <v>10320</v>
      </c>
      <c r="H39" s="115">
        <v>430</v>
      </c>
      <c r="I39" s="6">
        <f t="shared" si="1"/>
        <v>24</v>
      </c>
    </row>
    <row r="40" spans="1:9" ht="27">
      <c r="A40">
        <v>12</v>
      </c>
      <c r="B40" s="112" t="s">
        <v>268</v>
      </c>
      <c r="C40" s="112" t="s">
        <v>263</v>
      </c>
      <c r="D40" s="112" t="s">
        <v>255</v>
      </c>
      <c r="E40" s="28">
        <v>1</v>
      </c>
      <c r="F40" s="6" t="s">
        <v>256</v>
      </c>
      <c r="G40" s="116">
        <v>1176</v>
      </c>
      <c r="H40" s="116">
        <v>49</v>
      </c>
      <c r="I40" s="6">
        <f t="shared" si="1"/>
        <v>24</v>
      </c>
    </row>
    <row r="41" spans="1:9" ht="27">
      <c r="A41">
        <v>13</v>
      </c>
      <c r="B41" s="112" t="s">
        <v>269</v>
      </c>
      <c r="C41" s="112" t="s">
        <v>263</v>
      </c>
      <c r="D41" s="112" t="s">
        <v>255</v>
      </c>
      <c r="E41" s="28">
        <v>1</v>
      </c>
      <c r="F41" s="6" t="s">
        <v>256</v>
      </c>
      <c r="G41" s="116">
        <v>520800</v>
      </c>
      <c r="H41" s="116">
        <v>12400</v>
      </c>
      <c r="I41" s="6">
        <f t="shared" si="1"/>
        <v>42</v>
      </c>
    </row>
    <row r="42" spans="1:9" ht="27">
      <c r="A42">
        <v>14</v>
      </c>
      <c r="B42" s="112" t="s">
        <v>270</v>
      </c>
      <c r="C42" s="112" t="s">
        <v>263</v>
      </c>
      <c r="D42" s="112" t="s">
        <v>255</v>
      </c>
      <c r="E42" s="28">
        <v>1</v>
      </c>
      <c r="F42" s="6" t="s">
        <v>256</v>
      </c>
      <c r="G42" s="116">
        <v>578970</v>
      </c>
      <c r="H42" s="116">
        <v>13785</v>
      </c>
      <c r="I42" s="6">
        <f t="shared" si="1"/>
        <v>42</v>
      </c>
    </row>
    <row r="43" spans="1:9" ht="27">
      <c r="A43">
        <v>15</v>
      </c>
      <c r="B43" s="9" t="s">
        <v>271</v>
      </c>
      <c r="C43" s="9" t="s">
        <v>272</v>
      </c>
      <c r="D43" s="112" t="s">
        <v>255</v>
      </c>
      <c r="E43" s="6">
        <v>1</v>
      </c>
      <c r="F43" s="6" t="s">
        <v>256</v>
      </c>
      <c r="G43" s="50">
        <v>488838</v>
      </c>
      <c r="H43" s="50">
        <v>11609</v>
      </c>
      <c r="I43" s="6">
        <f>G43/H43</f>
        <v>42.10853648031699</v>
      </c>
    </row>
    <row r="44" spans="1:9" ht="40.5">
      <c r="A44">
        <v>16</v>
      </c>
      <c r="B44" s="9" t="s">
        <v>273</v>
      </c>
      <c r="C44" s="9" t="s">
        <v>274</v>
      </c>
      <c r="D44" s="112" t="s">
        <v>255</v>
      </c>
      <c r="E44" s="6">
        <v>1</v>
      </c>
      <c r="F44" s="6" t="s">
        <v>256</v>
      </c>
      <c r="G44" s="50">
        <v>75852</v>
      </c>
      <c r="H44" s="50">
        <v>2107</v>
      </c>
      <c r="I44" s="6">
        <f t="shared" si="1"/>
        <v>36</v>
      </c>
    </row>
    <row r="45" spans="1:9" ht="40.5">
      <c r="A45">
        <v>17</v>
      </c>
      <c r="B45" s="9" t="s">
        <v>275</v>
      </c>
      <c r="C45" s="9" t="s">
        <v>274</v>
      </c>
      <c r="D45" s="112" t="s">
        <v>255</v>
      </c>
      <c r="E45" s="6">
        <v>1</v>
      </c>
      <c r="F45" s="6" t="s">
        <v>256</v>
      </c>
      <c r="G45" s="116">
        <v>199547</v>
      </c>
      <c r="H45" s="50">
        <v>8730</v>
      </c>
      <c r="I45" s="6">
        <f>G45/H45</f>
        <v>22.857617411225657</v>
      </c>
    </row>
    <row r="46" spans="1:9" ht="27">
      <c r="A46">
        <v>18</v>
      </c>
      <c r="B46" s="112" t="s">
        <v>276</v>
      </c>
      <c r="C46" s="112" t="s">
        <v>274</v>
      </c>
      <c r="D46" s="112" t="s">
        <v>255</v>
      </c>
      <c r="E46" s="6">
        <v>1</v>
      </c>
      <c r="F46" s="6" t="s">
        <v>256</v>
      </c>
      <c r="G46" s="50">
        <v>27594</v>
      </c>
      <c r="H46" s="50">
        <v>657</v>
      </c>
      <c r="I46" s="6">
        <f>G46/H46</f>
        <v>42</v>
      </c>
    </row>
    <row r="47" spans="1:9" ht="27">
      <c r="A47">
        <v>19</v>
      </c>
      <c r="B47" s="9" t="s">
        <v>277</v>
      </c>
      <c r="C47" s="112" t="s">
        <v>274</v>
      </c>
      <c r="D47" s="6" t="s">
        <v>2</v>
      </c>
      <c r="E47" s="6">
        <v>1</v>
      </c>
      <c r="F47" s="6" t="s">
        <v>256</v>
      </c>
      <c r="G47" s="24">
        <v>42292</v>
      </c>
      <c r="H47" s="24">
        <v>1850</v>
      </c>
      <c r="I47" s="6">
        <f>G47/H47</f>
        <v>22.86054054054054</v>
      </c>
    </row>
    <row r="48" spans="1:9" ht="40.5">
      <c r="A48">
        <v>20</v>
      </c>
      <c r="B48" s="9" t="s">
        <v>278</v>
      </c>
      <c r="C48" s="9" t="s">
        <v>279</v>
      </c>
      <c r="D48" s="112" t="s">
        <v>255</v>
      </c>
      <c r="E48" s="6">
        <v>1</v>
      </c>
      <c r="F48" s="6" t="s">
        <v>256</v>
      </c>
      <c r="G48" s="50">
        <v>194560</v>
      </c>
      <c r="H48" s="50">
        <v>4864</v>
      </c>
      <c r="I48" s="6">
        <f>G48/H48</f>
        <v>40</v>
      </c>
    </row>
    <row r="49" spans="1:9" ht="27">
      <c r="A49">
        <v>21</v>
      </c>
      <c r="B49" s="9" t="s">
        <v>280</v>
      </c>
      <c r="C49" s="71" t="s">
        <v>281</v>
      </c>
      <c r="D49" s="112" t="s">
        <v>255</v>
      </c>
      <c r="E49" s="6">
        <v>1</v>
      </c>
      <c r="F49" s="6" t="s">
        <v>256</v>
      </c>
      <c r="G49" s="50">
        <v>89712</v>
      </c>
      <c r="H49" s="50">
        <v>2136</v>
      </c>
      <c r="I49" s="6">
        <f t="shared" si="1"/>
        <v>42</v>
      </c>
    </row>
    <row r="50" spans="1:9" ht="27">
      <c r="A50">
        <v>22</v>
      </c>
      <c r="B50" s="9" t="s">
        <v>282</v>
      </c>
      <c r="C50" s="71" t="s">
        <v>281</v>
      </c>
      <c r="D50" s="112" t="s">
        <v>255</v>
      </c>
      <c r="E50" s="6">
        <v>1</v>
      </c>
      <c r="F50" s="6" t="s">
        <v>256</v>
      </c>
      <c r="G50" s="50">
        <v>23247</v>
      </c>
      <c r="H50" s="50">
        <v>615</v>
      </c>
      <c r="I50" s="6">
        <f t="shared" si="1"/>
        <v>37.8</v>
      </c>
    </row>
    <row r="51" spans="1:9" ht="40.5">
      <c r="A51">
        <v>23</v>
      </c>
      <c r="B51" s="9" t="s">
        <v>283</v>
      </c>
      <c r="C51" s="9" t="s">
        <v>284</v>
      </c>
      <c r="D51" s="112" t="s">
        <v>255</v>
      </c>
      <c r="E51" s="6">
        <v>1</v>
      </c>
      <c r="F51" s="6" t="s">
        <v>256</v>
      </c>
      <c r="G51" s="50">
        <v>3249</v>
      </c>
      <c r="H51" s="50">
        <v>71</v>
      </c>
      <c r="I51" s="6">
        <f t="shared" si="1"/>
        <v>45.76056338028169</v>
      </c>
    </row>
    <row r="52" spans="1:9" ht="27">
      <c r="A52">
        <v>24</v>
      </c>
      <c r="B52" s="9" t="s">
        <v>285</v>
      </c>
      <c r="C52" s="9" t="s">
        <v>286</v>
      </c>
      <c r="D52" s="112" t="s">
        <v>255</v>
      </c>
      <c r="E52" s="6">
        <v>1</v>
      </c>
      <c r="F52" s="6" t="s">
        <v>256</v>
      </c>
      <c r="G52" s="50">
        <v>180920</v>
      </c>
      <c r="H52" s="50">
        <v>4523</v>
      </c>
      <c r="I52" s="6">
        <f>G52/H52</f>
        <v>40</v>
      </c>
    </row>
    <row r="53" spans="1:9" ht="27">
      <c r="A53">
        <v>25</v>
      </c>
      <c r="B53" s="9" t="s">
        <v>287</v>
      </c>
      <c r="C53" s="9" t="s">
        <v>286</v>
      </c>
      <c r="D53" s="112" t="s">
        <v>255</v>
      </c>
      <c r="E53" s="6">
        <v>1</v>
      </c>
      <c r="F53" s="6" t="s">
        <v>256</v>
      </c>
      <c r="G53" s="50">
        <v>13861</v>
      </c>
      <c r="H53" s="50">
        <v>383</v>
      </c>
      <c r="I53" s="6">
        <f>G53/H53</f>
        <v>36.190600522193215</v>
      </c>
    </row>
    <row r="54" spans="1:9" ht="27">
      <c r="A54">
        <v>26</v>
      </c>
      <c r="B54" s="9" t="s">
        <v>288</v>
      </c>
      <c r="C54" s="9" t="s">
        <v>289</v>
      </c>
      <c r="D54" s="112" t="s">
        <v>255</v>
      </c>
      <c r="E54" s="6">
        <v>1</v>
      </c>
      <c r="F54" s="6" t="s">
        <v>256</v>
      </c>
      <c r="G54" s="50">
        <f>(4104-195)+(14744-702)+(20520-977)</f>
        <v>37494</v>
      </c>
      <c r="H54" s="50">
        <f>108+388+540</f>
        <v>1036</v>
      </c>
      <c r="I54" s="6">
        <f t="shared" si="1"/>
        <v>36.19111969111969</v>
      </c>
    </row>
    <row r="55" spans="1:9" ht="27">
      <c r="A55">
        <v>27</v>
      </c>
      <c r="B55" s="9" t="s">
        <v>290</v>
      </c>
      <c r="C55" s="9" t="s">
        <v>291</v>
      </c>
      <c r="D55" s="112" t="s">
        <v>255</v>
      </c>
      <c r="E55" s="6">
        <v>1</v>
      </c>
      <c r="F55" s="6" t="s">
        <v>256</v>
      </c>
      <c r="G55" s="50">
        <v>227600</v>
      </c>
      <c r="H55" s="50">
        <v>5690</v>
      </c>
      <c r="I55" s="6">
        <f t="shared" si="1"/>
        <v>40</v>
      </c>
    </row>
    <row r="56" spans="2:9" ht="13.5">
      <c r="B56" s="2" t="s">
        <v>0</v>
      </c>
      <c r="G56" s="47">
        <f>SUM(G29:G55)</f>
        <v>42882181</v>
      </c>
      <c r="H56" s="47">
        <f>SUM(H29:H55)</f>
        <v>3193000</v>
      </c>
      <c r="I56" s="19">
        <f>G56/H56</f>
        <v>13.430059818352646</v>
      </c>
    </row>
    <row r="57" spans="6:7" ht="54">
      <c r="F57" s="252" t="s">
        <v>1008</v>
      </c>
      <c r="G57" s="263">
        <v>0</v>
      </c>
    </row>
  </sheetData>
  <sheetProtection/>
  <printOptions/>
  <pageMargins left="0.7874015748031497" right="0.7874015748031497" top="0.6299212598425197" bottom="0.5905511811023623" header="0.5118110236220472" footer="0.5118110236220472"/>
  <pageSetup horizontalDpi="600" verticalDpi="600" orientation="portrait" paperSize="9" scale="68" r:id="rId1"/>
  <rowBreaks count="1" manualBreakCount="1">
    <brk id="57" max="8" man="1"/>
  </rowBreaks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15"/>
  <sheetViews>
    <sheetView tabSelected="1" zoomScalePageLayoutView="0" workbookViewId="0" topLeftCell="A1">
      <selection activeCell="E117" sqref="E117"/>
    </sheetView>
  </sheetViews>
  <sheetFormatPr defaultColWidth="9.00390625" defaultRowHeight="13.5"/>
  <cols>
    <col min="2" max="2" width="20.00390625" style="0" customWidth="1"/>
    <col min="5" max="5" width="13.00390625" style="0" bestFit="1" customWidth="1"/>
    <col min="7" max="7" width="11.375" style="0" bestFit="1" customWidth="1"/>
    <col min="8" max="8" width="10.25390625" style="0" bestFit="1" customWidth="1"/>
  </cols>
  <sheetData>
    <row r="1" spans="1:2" ht="13.5">
      <c r="A1" t="s">
        <v>23</v>
      </c>
      <c r="B1" s="18" t="s">
        <v>206</v>
      </c>
    </row>
    <row r="2" spans="1:9" ht="54">
      <c r="A2" s="21" t="s">
        <v>1009</v>
      </c>
      <c r="B2" s="6" t="s">
        <v>16</v>
      </c>
      <c r="C2" s="6" t="s">
        <v>15</v>
      </c>
      <c r="D2" s="6" t="s">
        <v>20</v>
      </c>
      <c r="E2" s="6" t="s">
        <v>19</v>
      </c>
      <c r="F2" s="6" t="s">
        <v>18</v>
      </c>
      <c r="G2" s="9" t="s">
        <v>11</v>
      </c>
      <c r="H2" s="12" t="s">
        <v>10</v>
      </c>
      <c r="I2" s="11" t="s">
        <v>9</v>
      </c>
    </row>
    <row r="3" spans="1:9" ht="22.5">
      <c r="A3">
        <v>1</v>
      </c>
      <c r="B3" s="6" t="s">
        <v>163</v>
      </c>
      <c r="C3" s="72" t="s">
        <v>162</v>
      </c>
      <c r="D3" s="77" t="s">
        <v>57</v>
      </c>
      <c r="E3" s="6">
        <v>5</v>
      </c>
      <c r="F3" s="76" t="s">
        <v>120</v>
      </c>
      <c r="G3" s="80">
        <v>337727509</v>
      </c>
      <c r="H3" s="80">
        <v>20231536</v>
      </c>
      <c r="I3" s="6">
        <f>G3/H3</f>
        <v>16.693122509333943</v>
      </c>
    </row>
    <row r="4" spans="1:9" ht="33.75">
      <c r="A4">
        <v>2</v>
      </c>
      <c r="B4" s="78" t="s">
        <v>161</v>
      </c>
      <c r="C4" s="72" t="s">
        <v>160</v>
      </c>
      <c r="D4" s="77" t="s">
        <v>57</v>
      </c>
      <c r="E4" s="6">
        <v>4</v>
      </c>
      <c r="F4" s="76" t="s">
        <v>159</v>
      </c>
      <c r="G4" s="80">
        <v>243051601</v>
      </c>
      <c r="H4" s="80">
        <v>12839984</v>
      </c>
      <c r="I4" s="6">
        <f>G4/H4</f>
        <v>18.929276002213086</v>
      </c>
    </row>
    <row r="5" spans="2:9" ht="14.25" thickBot="1">
      <c r="B5" s="2" t="s">
        <v>0</v>
      </c>
      <c r="G5" s="20">
        <f>SUM(G3:G4)</f>
        <v>580779110</v>
      </c>
      <c r="H5" s="20">
        <f>SUM(H3:H4)</f>
        <v>33071520</v>
      </c>
      <c r="I5" s="3">
        <f>G5/H5</f>
        <v>17.561306828352613</v>
      </c>
    </row>
    <row r="6" spans="2:9" ht="54.75" thickTop="1">
      <c r="B6" s="14"/>
      <c r="F6" s="252" t="s">
        <v>1008</v>
      </c>
      <c r="G6" s="188">
        <f>G5</f>
        <v>580779110</v>
      </c>
      <c r="H6" s="188">
        <f>H5</f>
        <v>33071520</v>
      </c>
      <c r="I6" s="188">
        <f>I5</f>
        <v>17.561306828352613</v>
      </c>
    </row>
    <row r="7" ht="13.5">
      <c r="B7" s="14"/>
    </row>
    <row r="9" spans="1:9" ht="54">
      <c r="A9" s="13" t="s">
        <v>1006</v>
      </c>
      <c r="B9" s="6" t="s">
        <v>16</v>
      </c>
      <c r="C9" s="6" t="s">
        <v>15</v>
      </c>
      <c r="D9" s="6" t="s">
        <v>14</v>
      </c>
      <c r="E9" s="6" t="s">
        <v>13</v>
      </c>
      <c r="F9" s="6" t="s">
        <v>12</v>
      </c>
      <c r="G9" s="12" t="s">
        <v>11</v>
      </c>
      <c r="H9" s="12" t="s">
        <v>10</v>
      </c>
      <c r="I9" s="11" t="s">
        <v>9</v>
      </c>
    </row>
    <row r="10" spans="1:9" ht="22.5">
      <c r="A10">
        <v>1</v>
      </c>
      <c r="B10" s="6" t="s">
        <v>158</v>
      </c>
      <c r="C10" s="76" t="s">
        <v>157</v>
      </c>
      <c r="D10" s="77" t="s">
        <v>85</v>
      </c>
      <c r="E10" s="6">
        <v>1</v>
      </c>
      <c r="F10" s="79" t="s">
        <v>150</v>
      </c>
      <c r="G10" s="8">
        <v>20678072</v>
      </c>
      <c r="H10" s="8">
        <v>1788840</v>
      </c>
      <c r="I10" s="6">
        <f>G10/H10</f>
        <v>11.5594865946647</v>
      </c>
    </row>
    <row r="11" spans="1:9" ht="21">
      <c r="A11">
        <v>2</v>
      </c>
      <c r="B11" s="28" t="s">
        <v>156</v>
      </c>
      <c r="C11" s="78" t="s">
        <v>155</v>
      </c>
      <c r="D11" s="77" t="s">
        <v>85</v>
      </c>
      <c r="E11" s="28">
        <v>1</v>
      </c>
      <c r="F11" s="77" t="s">
        <v>150</v>
      </c>
      <c r="G11" s="58">
        <v>94217</v>
      </c>
      <c r="H11" s="58">
        <v>9312</v>
      </c>
      <c r="I11" s="6">
        <f>G11/H11</f>
        <v>10.11780498281787</v>
      </c>
    </row>
    <row r="12" spans="1:9" ht="22.5">
      <c r="A12">
        <v>3</v>
      </c>
      <c r="B12" s="76" t="s">
        <v>154</v>
      </c>
      <c r="C12" s="78" t="s">
        <v>153</v>
      </c>
      <c r="D12" s="77" t="s">
        <v>2</v>
      </c>
      <c r="E12" s="9">
        <v>1</v>
      </c>
      <c r="F12" s="76" t="s">
        <v>150</v>
      </c>
      <c r="G12" s="12">
        <v>421088</v>
      </c>
      <c r="H12" s="12">
        <v>17217</v>
      </c>
      <c r="I12" s="6">
        <f>G12/H12</f>
        <v>24.457687169657895</v>
      </c>
    </row>
    <row r="13" spans="1:9" ht="22.5">
      <c r="A13">
        <v>4</v>
      </c>
      <c r="B13" s="76" t="s">
        <v>152</v>
      </c>
      <c r="C13" s="76" t="s">
        <v>151</v>
      </c>
      <c r="D13" s="77" t="s">
        <v>85</v>
      </c>
      <c r="E13" s="6">
        <v>1</v>
      </c>
      <c r="F13" s="76" t="s">
        <v>150</v>
      </c>
      <c r="G13" s="8">
        <v>16554</v>
      </c>
      <c r="H13" s="6">
        <v>362</v>
      </c>
      <c r="I13" s="6">
        <f>G13/H13</f>
        <v>45.729281767955804</v>
      </c>
    </row>
    <row r="14" spans="2:9" ht="13.5">
      <c r="B14" s="2" t="s">
        <v>0</v>
      </c>
      <c r="G14" s="20">
        <f>SUM(G10:G13)</f>
        <v>21209931</v>
      </c>
      <c r="H14" s="20">
        <f>SUM(H10:H13)</f>
        <v>1815731</v>
      </c>
      <c r="I14" s="19">
        <f>G14/H14</f>
        <v>11.681207733964998</v>
      </c>
    </row>
    <row r="15" spans="6:7" ht="54">
      <c r="F15" s="252" t="s">
        <v>1008</v>
      </c>
      <c r="G15" s="257">
        <v>0</v>
      </c>
    </row>
  </sheetData>
  <sheetProtection/>
  <printOptions/>
  <pageMargins left="0.787" right="0.787" top="0.63" bottom="0.61" header="0.512" footer="0.512"/>
  <pageSetup fitToHeight="1" fitToWidth="1"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32"/>
  <sheetViews>
    <sheetView tabSelected="1" zoomScalePageLayoutView="0" workbookViewId="0" topLeftCell="A7">
      <selection activeCell="E117" sqref="E117"/>
    </sheetView>
  </sheetViews>
  <sheetFormatPr defaultColWidth="9.00390625" defaultRowHeight="13.5"/>
  <cols>
    <col min="2" max="2" width="20.00390625" style="27" customWidth="1"/>
    <col min="3" max="4" width="9.00390625" style="27" customWidth="1"/>
    <col min="5" max="5" width="13.00390625" style="27" bestFit="1" customWidth="1"/>
    <col min="6" max="6" width="9.00390625" style="27" customWidth="1"/>
    <col min="7" max="7" width="13.625" style="0" bestFit="1" customWidth="1"/>
    <col min="8" max="8" width="11.00390625" style="0" bestFit="1" customWidth="1"/>
  </cols>
  <sheetData>
    <row r="1" spans="1:2" ht="13.5">
      <c r="A1" t="s">
        <v>23</v>
      </c>
      <c r="B1" s="221" t="s">
        <v>856</v>
      </c>
    </row>
    <row r="2" spans="1:9" ht="54">
      <c r="A2" s="21" t="s">
        <v>1009</v>
      </c>
      <c r="B2" s="28" t="s">
        <v>16</v>
      </c>
      <c r="C2" s="28" t="s">
        <v>15</v>
      </c>
      <c r="D2" s="28" t="s">
        <v>20</v>
      </c>
      <c r="E2" s="28" t="s">
        <v>19</v>
      </c>
      <c r="F2" s="28" t="s">
        <v>18</v>
      </c>
      <c r="G2" s="9" t="s">
        <v>11</v>
      </c>
      <c r="H2" s="12" t="s">
        <v>10</v>
      </c>
      <c r="I2" s="11" t="s">
        <v>9</v>
      </c>
    </row>
    <row r="3" spans="1:9" ht="13.5">
      <c r="A3">
        <v>1</v>
      </c>
      <c r="B3" s="28" t="s">
        <v>820</v>
      </c>
      <c r="C3" s="60" t="s">
        <v>821</v>
      </c>
      <c r="D3" s="60" t="s">
        <v>111</v>
      </c>
      <c r="E3" s="28">
        <v>2</v>
      </c>
      <c r="F3" s="60" t="s">
        <v>132</v>
      </c>
      <c r="G3" s="58">
        <f>945060401/1.05</f>
        <v>900057524.7619047</v>
      </c>
      <c r="H3" s="58">
        <v>50561088</v>
      </c>
      <c r="I3" s="28">
        <f>G3/H3</f>
        <v>17.801387595969153</v>
      </c>
    </row>
    <row r="4" spans="1:9" ht="13.5">
      <c r="A4">
        <v>2</v>
      </c>
      <c r="B4" s="28" t="s">
        <v>822</v>
      </c>
      <c r="C4" s="60" t="s">
        <v>823</v>
      </c>
      <c r="D4" s="60" t="s">
        <v>57</v>
      </c>
      <c r="E4" s="28">
        <v>5</v>
      </c>
      <c r="F4" s="60" t="s">
        <v>824</v>
      </c>
      <c r="G4" s="58">
        <v>115949869</v>
      </c>
      <c r="H4" s="58">
        <v>3634792</v>
      </c>
      <c r="I4" s="28">
        <f>G4/H4</f>
        <v>31.900001155499407</v>
      </c>
    </row>
    <row r="5" spans="1:9" ht="13.5">
      <c r="A5">
        <v>3</v>
      </c>
      <c r="B5" s="28" t="s">
        <v>825</v>
      </c>
      <c r="C5" s="60" t="s">
        <v>823</v>
      </c>
      <c r="D5" s="60" t="s">
        <v>57</v>
      </c>
      <c r="E5" s="28">
        <v>5</v>
      </c>
      <c r="F5" s="60" t="s">
        <v>824</v>
      </c>
      <c r="G5" s="58">
        <v>53863698</v>
      </c>
      <c r="H5" s="58">
        <v>1688517</v>
      </c>
      <c r="I5" s="28">
        <f>G5/H5</f>
        <v>31.90000337574333</v>
      </c>
    </row>
    <row r="6" spans="2:9" ht="13.5">
      <c r="B6" s="130" t="s">
        <v>0</v>
      </c>
      <c r="G6" s="68">
        <f>SUM(G3:G5)</f>
        <v>1069871091.7619047</v>
      </c>
      <c r="H6" s="27">
        <f>SUM(H3:H5)</f>
        <v>55884397</v>
      </c>
      <c r="I6" s="222">
        <f>G6/H6</f>
        <v>19.144361381619717</v>
      </c>
    </row>
    <row r="7" spans="2:9" ht="54">
      <c r="B7" s="223"/>
      <c r="F7" s="252" t="s">
        <v>1008</v>
      </c>
      <c r="G7" s="23">
        <f>G6</f>
        <v>1069871091.7619047</v>
      </c>
      <c r="H7" s="23">
        <f>H6</f>
        <v>55884397</v>
      </c>
      <c r="I7" s="23">
        <f>I6</f>
        <v>19.144361381619717</v>
      </c>
    </row>
    <row r="8" ht="13.5">
      <c r="B8" s="223"/>
    </row>
    <row r="10" spans="1:9" ht="54">
      <c r="A10" s="13" t="s">
        <v>1006</v>
      </c>
      <c r="B10" s="28" t="s">
        <v>16</v>
      </c>
      <c r="C10" s="28" t="s">
        <v>15</v>
      </c>
      <c r="D10" s="28" t="s">
        <v>14</v>
      </c>
      <c r="E10" s="28" t="s">
        <v>13</v>
      </c>
      <c r="F10" s="28" t="s">
        <v>12</v>
      </c>
      <c r="G10" s="12" t="s">
        <v>11</v>
      </c>
      <c r="H10" s="12" t="s">
        <v>10</v>
      </c>
      <c r="I10" s="11" t="s">
        <v>9</v>
      </c>
    </row>
    <row r="11" spans="1:9" ht="13.5">
      <c r="A11">
        <v>1</v>
      </c>
      <c r="B11" s="28" t="s">
        <v>826</v>
      </c>
      <c r="C11" s="60" t="s">
        <v>827</v>
      </c>
      <c r="D11" s="60" t="s">
        <v>85</v>
      </c>
      <c r="E11" s="28">
        <v>1</v>
      </c>
      <c r="F11" s="60" t="s">
        <v>828</v>
      </c>
      <c r="G11" s="8">
        <v>175619</v>
      </c>
      <c r="H11" s="8">
        <v>4610</v>
      </c>
      <c r="I11" s="6">
        <f>G11/H11</f>
        <v>38.09522776572668</v>
      </c>
    </row>
    <row r="12" spans="1:9" ht="13.5">
      <c r="A12">
        <v>2</v>
      </c>
      <c r="B12" s="28" t="s">
        <v>829</v>
      </c>
      <c r="C12" s="60" t="s">
        <v>830</v>
      </c>
      <c r="D12" s="224" t="s">
        <v>85</v>
      </c>
      <c r="E12" s="225">
        <v>1</v>
      </c>
      <c r="F12" s="224" t="s">
        <v>36</v>
      </c>
      <c r="G12" s="58">
        <f>59996482/1.05</f>
        <v>57139506.666666664</v>
      </c>
      <c r="H12" s="58">
        <v>5727223</v>
      </c>
      <c r="I12" s="6">
        <f aca="true" t="shared" si="0" ref="I12:I31">G12/H12</f>
        <v>9.976825883445898</v>
      </c>
    </row>
    <row r="13" spans="1:9" ht="13.5">
      <c r="A13">
        <v>3</v>
      </c>
      <c r="B13" s="28" t="s">
        <v>831</v>
      </c>
      <c r="C13" s="60" t="s">
        <v>830</v>
      </c>
      <c r="D13" s="224" t="s">
        <v>85</v>
      </c>
      <c r="E13" s="225">
        <v>1</v>
      </c>
      <c r="F13" s="224" t="s">
        <v>36</v>
      </c>
      <c r="G13" s="58">
        <f>437067521/1.05</f>
        <v>416254781.9047619</v>
      </c>
      <c r="H13" s="58">
        <v>41031600</v>
      </c>
      <c r="I13" s="6">
        <f t="shared" si="0"/>
        <v>10.144736785910418</v>
      </c>
    </row>
    <row r="14" spans="1:9" ht="13.5">
      <c r="A14">
        <v>4</v>
      </c>
      <c r="B14" s="28" t="s">
        <v>832</v>
      </c>
      <c r="C14" s="60" t="s">
        <v>133</v>
      </c>
      <c r="D14" s="60" t="s">
        <v>2</v>
      </c>
      <c r="E14" s="28"/>
      <c r="F14" s="60" t="s">
        <v>36</v>
      </c>
      <c r="G14" s="58">
        <v>20080</v>
      </c>
      <c r="H14" s="28">
        <v>502</v>
      </c>
      <c r="I14" s="28">
        <f t="shared" si="0"/>
        <v>40</v>
      </c>
    </row>
    <row r="15" spans="1:9" ht="13.5">
      <c r="A15">
        <v>5</v>
      </c>
      <c r="B15" s="28" t="s">
        <v>833</v>
      </c>
      <c r="C15" s="60" t="s">
        <v>834</v>
      </c>
      <c r="D15" s="60" t="s">
        <v>835</v>
      </c>
      <c r="E15" s="28">
        <v>1</v>
      </c>
      <c r="F15" s="60" t="s">
        <v>36</v>
      </c>
      <c r="G15" s="69">
        <v>401760</v>
      </c>
      <c r="H15" s="69">
        <v>8370</v>
      </c>
      <c r="I15" s="6">
        <f t="shared" si="0"/>
        <v>48</v>
      </c>
    </row>
    <row r="16" spans="1:9" ht="13.5">
      <c r="A16" s="4">
        <v>6</v>
      </c>
      <c r="B16" s="28" t="s">
        <v>836</v>
      </c>
      <c r="C16" s="60" t="s">
        <v>834</v>
      </c>
      <c r="D16" s="60" t="s">
        <v>835</v>
      </c>
      <c r="E16" s="28">
        <v>1</v>
      </c>
      <c r="F16" s="60" t="s">
        <v>36</v>
      </c>
      <c r="G16" s="69">
        <v>534114</v>
      </c>
      <c r="H16" s="69">
        <v>12717</v>
      </c>
      <c r="I16" s="6">
        <f t="shared" si="0"/>
        <v>42</v>
      </c>
    </row>
    <row r="17" spans="1:9" ht="13.5">
      <c r="A17" s="4">
        <v>7</v>
      </c>
      <c r="B17" s="28" t="s">
        <v>837</v>
      </c>
      <c r="C17" s="28" t="s">
        <v>834</v>
      </c>
      <c r="D17" s="60" t="s">
        <v>835</v>
      </c>
      <c r="E17" s="28">
        <v>1</v>
      </c>
      <c r="F17" s="60" t="s">
        <v>36</v>
      </c>
      <c r="G17" s="69">
        <v>487326</v>
      </c>
      <c r="H17" s="69">
        <v>11603</v>
      </c>
      <c r="I17" s="6">
        <f t="shared" si="0"/>
        <v>42</v>
      </c>
    </row>
    <row r="18" spans="1:9" ht="13.5">
      <c r="A18">
        <v>8</v>
      </c>
      <c r="B18" s="28" t="s">
        <v>838</v>
      </c>
      <c r="C18" s="28" t="s">
        <v>834</v>
      </c>
      <c r="D18" s="60" t="s">
        <v>835</v>
      </c>
      <c r="E18" s="28">
        <v>1</v>
      </c>
      <c r="F18" s="60" t="s">
        <v>36</v>
      </c>
      <c r="G18" s="69">
        <v>608118</v>
      </c>
      <c r="H18" s="69">
        <v>14479</v>
      </c>
      <c r="I18" s="6">
        <f t="shared" si="0"/>
        <v>42</v>
      </c>
    </row>
    <row r="19" spans="1:9" ht="13.5">
      <c r="A19">
        <v>9</v>
      </c>
      <c r="B19" s="28" t="s">
        <v>839</v>
      </c>
      <c r="C19" s="28" t="s">
        <v>834</v>
      </c>
      <c r="D19" s="60" t="s">
        <v>835</v>
      </c>
      <c r="E19" s="28">
        <v>1</v>
      </c>
      <c r="F19" s="60" t="s">
        <v>36</v>
      </c>
      <c r="G19" s="69">
        <v>586362</v>
      </c>
      <c r="H19" s="69">
        <v>13961</v>
      </c>
      <c r="I19" s="6">
        <f t="shared" si="0"/>
        <v>42</v>
      </c>
    </row>
    <row r="20" spans="1:9" ht="13.5">
      <c r="A20">
        <v>10</v>
      </c>
      <c r="B20" s="28" t="s">
        <v>840</v>
      </c>
      <c r="C20" s="28" t="s">
        <v>834</v>
      </c>
      <c r="D20" s="60" t="s">
        <v>835</v>
      </c>
      <c r="E20" s="28">
        <v>1</v>
      </c>
      <c r="F20" s="60" t="s">
        <v>36</v>
      </c>
      <c r="G20" s="69">
        <v>533568</v>
      </c>
      <c r="H20" s="69">
        <v>12704</v>
      </c>
      <c r="I20" s="6">
        <f t="shared" si="0"/>
        <v>42</v>
      </c>
    </row>
    <row r="21" spans="1:9" ht="13.5">
      <c r="A21">
        <v>11</v>
      </c>
      <c r="B21" s="29" t="s">
        <v>841</v>
      </c>
      <c r="C21" s="28" t="s">
        <v>834</v>
      </c>
      <c r="D21" s="60" t="s">
        <v>835</v>
      </c>
      <c r="E21" s="28">
        <v>1</v>
      </c>
      <c r="F21" s="60" t="s">
        <v>36</v>
      </c>
      <c r="G21" s="69">
        <v>242760</v>
      </c>
      <c r="H21" s="69">
        <v>5780</v>
      </c>
      <c r="I21" s="6">
        <f t="shared" si="0"/>
        <v>42</v>
      </c>
    </row>
    <row r="22" spans="1:9" ht="13.5">
      <c r="A22">
        <v>12</v>
      </c>
      <c r="B22" s="28" t="s">
        <v>842</v>
      </c>
      <c r="C22" s="28" t="s">
        <v>834</v>
      </c>
      <c r="D22" s="60" t="s">
        <v>835</v>
      </c>
      <c r="E22" s="28">
        <v>1</v>
      </c>
      <c r="F22" s="60" t="s">
        <v>36</v>
      </c>
      <c r="G22" s="69">
        <v>57644</v>
      </c>
      <c r="H22" s="69">
        <v>1525</v>
      </c>
      <c r="I22" s="6">
        <f t="shared" si="0"/>
        <v>37.79934426229508</v>
      </c>
    </row>
    <row r="23" spans="1:9" ht="13.5">
      <c r="A23">
        <v>13</v>
      </c>
      <c r="B23" s="28" t="s">
        <v>843</v>
      </c>
      <c r="C23" s="28" t="s">
        <v>834</v>
      </c>
      <c r="D23" s="60" t="s">
        <v>835</v>
      </c>
      <c r="E23" s="28">
        <v>1</v>
      </c>
      <c r="F23" s="60" t="s">
        <v>36</v>
      </c>
      <c r="G23" s="69">
        <v>177354</v>
      </c>
      <c r="H23" s="69">
        <v>4692</v>
      </c>
      <c r="I23" s="6">
        <f t="shared" si="0"/>
        <v>37.79923273657289</v>
      </c>
    </row>
    <row r="24" spans="1:9" ht="13.5">
      <c r="A24" s="4">
        <v>14</v>
      </c>
      <c r="B24" s="28" t="s">
        <v>844</v>
      </c>
      <c r="C24" s="28" t="s">
        <v>834</v>
      </c>
      <c r="D24" s="60" t="s">
        <v>835</v>
      </c>
      <c r="E24" s="28">
        <v>1</v>
      </c>
      <c r="F24" s="60" t="s">
        <v>36</v>
      </c>
      <c r="G24" s="69">
        <v>174936</v>
      </c>
      <c r="H24" s="69">
        <v>4628</v>
      </c>
      <c r="I24" s="6">
        <f t="shared" si="0"/>
        <v>37.79948141745894</v>
      </c>
    </row>
    <row r="25" spans="1:9" ht="13.5">
      <c r="A25" s="4">
        <v>15</v>
      </c>
      <c r="B25" s="28" t="s">
        <v>845</v>
      </c>
      <c r="C25" s="28" t="s">
        <v>834</v>
      </c>
      <c r="D25" s="60" t="s">
        <v>835</v>
      </c>
      <c r="E25" s="28">
        <v>1</v>
      </c>
      <c r="F25" s="60" t="s">
        <v>36</v>
      </c>
      <c r="G25" s="69">
        <v>206462</v>
      </c>
      <c r="H25" s="69">
        <v>5462</v>
      </c>
      <c r="I25" s="6">
        <f t="shared" si="0"/>
        <v>37.79970706700842</v>
      </c>
    </row>
    <row r="26" spans="1:9" ht="13.5">
      <c r="A26">
        <v>16</v>
      </c>
      <c r="B26" s="28" t="s">
        <v>846</v>
      </c>
      <c r="C26" s="28" t="s">
        <v>834</v>
      </c>
      <c r="D26" s="60" t="s">
        <v>835</v>
      </c>
      <c r="E26" s="28">
        <v>1</v>
      </c>
      <c r="F26" s="60" t="s">
        <v>36</v>
      </c>
      <c r="G26" s="69">
        <v>398580</v>
      </c>
      <c r="H26" s="69">
        <v>9490</v>
      </c>
      <c r="I26" s="6">
        <f t="shared" si="0"/>
        <v>42</v>
      </c>
    </row>
    <row r="27" spans="1:9" ht="13.5">
      <c r="A27" s="4">
        <v>17</v>
      </c>
      <c r="B27" s="28" t="s">
        <v>847</v>
      </c>
      <c r="C27" s="28" t="s">
        <v>848</v>
      </c>
      <c r="D27" s="60" t="s">
        <v>849</v>
      </c>
      <c r="E27" s="28">
        <v>1</v>
      </c>
      <c r="F27" s="60" t="s">
        <v>850</v>
      </c>
      <c r="G27" s="69">
        <v>39203600</v>
      </c>
      <c r="H27" s="69">
        <v>980090</v>
      </c>
      <c r="I27" s="6">
        <f t="shared" si="0"/>
        <v>40</v>
      </c>
    </row>
    <row r="28" spans="1:9" ht="13.5">
      <c r="A28" s="4">
        <v>18</v>
      </c>
      <c r="B28" s="28" t="s">
        <v>851</v>
      </c>
      <c r="C28" s="28" t="s">
        <v>127</v>
      </c>
      <c r="D28" s="60" t="s">
        <v>2</v>
      </c>
      <c r="E28" s="28">
        <v>1</v>
      </c>
      <c r="F28" s="60" t="s">
        <v>828</v>
      </c>
      <c r="G28" s="58">
        <f>62424-2967</f>
        <v>59457</v>
      </c>
      <c r="H28" s="58">
        <v>2601</v>
      </c>
      <c r="I28" s="6">
        <f t="shared" si="0"/>
        <v>22.85928489042676</v>
      </c>
    </row>
    <row r="29" spans="1:9" ht="13.5">
      <c r="A29">
        <v>19</v>
      </c>
      <c r="B29" s="28" t="s">
        <v>852</v>
      </c>
      <c r="C29" s="28" t="s">
        <v>853</v>
      </c>
      <c r="D29" s="60" t="s">
        <v>2</v>
      </c>
      <c r="E29" s="28">
        <v>1</v>
      </c>
      <c r="F29" s="60" t="s">
        <v>850</v>
      </c>
      <c r="G29" s="58">
        <v>535986</v>
      </c>
      <c r="H29" s="58">
        <v>14070</v>
      </c>
      <c r="I29" s="6">
        <f t="shared" si="0"/>
        <v>38.094243070362474</v>
      </c>
    </row>
    <row r="30" spans="1:9" ht="14.25" thickBot="1">
      <c r="A30" s="4">
        <v>20</v>
      </c>
      <c r="B30" s="3" t="s">
        <v>854</v>
      </c>
      <c r="C30" s="129" t="s">
        <v>855</v>
      </c>
      <c r="D30" s="3" t="s">
        <v>2</v>
      </c>
      <c r="E30" s="3"/>
      <c r="F30" s="226" t="s">
        <v>850</v>
      </c>
      <c r="G30" s="124">
        <v>3541396</v>
      </c>
      <c r="H30" s="124">
        <v>85609</v>
      </c>
      <c r="I30" s="3">
        <f t="shared" si="0"/>
        <v>41.36709925358315</v>
      </c>
    </row>
    <row r="31" spans="2:9" ht="14.25" thickTop="1">
      <c r="B31" s="130" t="s">
        <v>0</v>
      </c>
      <c r="G31" s="68">
        <f>SUM(G11:G30)</f>
        <v>521339410.5714286</v>
      </c>
      <c r="H31" s="27">
        <f>SUM(H11:H30)</f>
        <v>47951716</v>
      </c>
      <c r="I31" s="227">
        <f t="shared" si="0"/>
        <v>10.872174221490397</v>
      </c>
    </row>
    <row r="32" spans="6:7" ht="54">
      <c r="F32" s="252" t="s">
        <v>1008</v>
      </c>
      <c r="G32">
        <v>0</v>
      </c>
    </row>
  </sheetData>
  <sheetProtection/>
  <printOptions/>
  <pageMargins left="0.787" right="0.787" top="0.63" bottom="0.61" header="0.512" footer="0.512"/>
  <pageSetup fitToHeight="1" fitToWidth="1" horizontalDpi="600" verticalDpi="600" orientation="landscape" paperSize="9" scale="94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C000"/>
  </sheetPr>
  <dimension ref="A1:I16"/>
  <sheetViews>
    <sheetView tabSelected="1" zoomScalePageLayoutView="0" workbookViewId="0" topLeftCell="A1">
      <selection activeCell="E117" sqref="E117"/>
    </sheetView>
  </sheetViews>
  <sheetFormatPr defaultColWidth="9.00390625" defaultRowHeight="13.5"/>
  <cols>
    <col min="2" max="2" width="34.25390625" style="0" customWidth="1"/>
    <col min="3" max="3" width="11.75390625" style="0" customWidth="1"/>
    <col min="4" max="4" width="16.50390625" style="0" customWidth="1"/>
    <col min="5" max="5" width="8.125" style="0" customWidth="1"/>
    <col min="6" max="6" width="12.50390625" style="0" customWidth="1"/>
    <col min="7" max="7" width="14.00390625" style="47" customWidth="1"/>
    <col min="8" max="8" width="14.25390625" style="47" customWidth="1"/>
    <col min="9" max="9" width="10.875" style="0" customWidth="1"/>
  </cols>
  <sheetData>
    <row r="1" spans="1:2" ht="13.5">
      <c r="A1" t="s">
        <v>23</v>
      </c>
      <c r="B1" s="18" t="s">
        <v>587</v>
      </c>
    </row>
    <row r="2" spans="1:9" ht="40.5">
      <c r="A2" s="21" t="s">
        <v>1009</v>
      </c>
      <c r="B2" s="6" t="s">
        <v>16</v>
      </c>
      <c r="C2" s="6" t="s">
        <v>15</v>
      </c>
      <c r="D2" s="6" t="s">
        <v>20</v>
      </c>
      <c r="E2" s="9" t="s">
        <v>19</v>
      </c>
      <c r="F2" s="6" t="s">
        <v>18</v>
      </c>
      <c r="G2" s="53" t="s">
        <v>11</v>
      </c>
      <c r="H2" s="52" t="s">
        <v>10</v>
      </c>
      <c r="I2" s="11" t="s">
        <v>9</v>
      </c>
    </row>
    <row r="3" spans="1:9" ht="13.5">
      <c r="A3">
        <v>1</v>
      </c>
      <c r="B3" s="28" t="s">
        <v>586</v>
      </c>
      <c r="C3" s="6" t="s">
        <v>122</v>
      </c>
      <c r="D3" s="28" t="s">
        <v>57</v>
      </c>
      <c r="E3" s="6">
        <v>5</v>
      </c>
      <c r="F3" s="6" t="s">
        <v>585</v>
      </c>
      <c r="G3" s="116">
        <v>905881419</v>
      </c>
      <c r="H3" s="116">
        <v>52781004</v>
      </c>
      <c r="I3" s="8">
        <f>G3/H3</f>
        <v>17.163019843275432</v>
      </c>
    </row>
    <row r="4" spans="2:9" ht="14.25" thickBot="1">
      <c r="B4" s="2" t="s">
        <v>0</v>
      </c>
      <c r="G4" s="47">
        <f>SUM(G3:G3)</f>
        <v>905881419</v>
      </c>
      <c r="H4" s="47">
        <f>SUM(H3:H3)</f>
        <v>52781004</v>
      </c>
      <c r="I4" s="3">
        <f>G4/H4</f>
        <v>17.163019843275432</v>
      </c>
    </row>
    <row r="5" spans="2:9" ht="27.75" thickTop="1">
      <c r="B5" s="14"/>
      <c r="F5" s="252" t="s">
        <v>1008</v>
      </c>
      <c r="G5" s="47">
        <f>G4</f>
        <v>905881419</v>
      </c>
      <c r="H5" s="47">
        <f>H4</f>
        <v>52781004</v>
      </c>
      <c r="I5" s="47">
        <f>I4</f>
        <v>17.163019843275432</v>
      </c>
    </row>
    <row r="6" ht="13.5">
      <c r="B6" s="14"/>
    </row>
    <row r="8" spans="1:9" ht="40.5">
      <c r="A8" s="13" t="s">
        <v>1006</v>
      </c>
      <c r="B8" s="6" t="s">
        <v>16</v>
      </c>
      <c r="C8" s="6" t="s">
        <v>15</v>
      </c>
      <c r="D8" s="6" t="s">
        <v>14</v>
      </c>
      <c r="E8" s="9" t="s">
        <v>13</v>
      </c>
      <c r="F8" s="6" t="s">
        <v>12</v>
      </c>
      <c r="G8" s="52" t="s">
        <v>11</v>
      </c>
      <c r="H8" s="52" t="s">
        <v>10</v>
      </c>
      <c r="I8" s="11" t="s">
        <v>9</v>
      </c>
    </row>
    <row r="9" spans="1:9" ht="13.5">
      <c r="A9">
        <v>1</v>
      </c>
      <c r="B9" s="111" t="s">
        <v>584</v>
      </c>
      <c r="C9" s="6" t="s">
        <v>122</v>
      </c>
      <c r="D9" s="151" t="s">
        <v>85</v>
      </c>
      <c r="E9" s="6">
        <v>1</v>
      </c>
      <c r="F9" s="6" t="s">
        <v>36</v>
      </c>
      <c r="G9" s="116">
        <v>281780515</v>
      </c>
      <c r="H9" s="116">
        <v>31525920</v>
      </c>
      <c r="I9" s="116">
        <f aca="true" t="shared" si="0" ref="I9:I15">G9/H9</f>
        <v>8.938058429381284</v>
      </c>
    </row>
    <row r="10" spans="1:9" ht="13.5">
      <c r="A10">
        <v>2</v>
      </c>
      <c r="B10" s="70" t="s">
        <v>583</v>
      </c>
      <c r="C10" s="6" t="s">
        <v>122</v>
      </c>
      <c r="D10" s="151" t="s">
        <v>85</v>
      </c>
      <c r="E10" s="6">
        <v>1</v>
      </c>
      <c r="F10" s="6" t="s">
        <v>36</v>
      </c>
      <c r="G10" s="116">
        <v>68643878</v>
      </c>
      <c r="H10" s="116">
        <v>7609671</v>
      </c>
      <c r="I10" s="116">
        <f t="shared" si="0"/>
        <v>9.020610483685825</v>
      </c>
    </row>
    <row r="11" spans="1:9" ht="13.5">
      <c r="A11">
        <v>3</v>
      </c>
      <c r="B11" s="28" t="s">
        <v>582</v>
      </c>
      <c r="C11" s="28" t="s">
        <v>122</v>
      </c>
      <c r="D11" s="70" t="s">
        <v>85</v>
      </c>
      <c r="E11" s="6">
        <v>1</v>
      </c>
      <c r="F11" s="6" t="s">
        <v>36</v>
      </c>
      <c r="G11" s="50">
        <v>54935600</v>
      </c>
      <c r="H11" s="50">
        <v>1373390</v>
      </c>
      <c r="I11" s="50">
        <f t="shared" si="0"/>
        <v>40</v>
      </c>
    </row>
    <row r="12" spans="1:9" ht="13.5">
      <c r="A12">
        <v>4</v>
      </c>
      <c r="B12" s="28" t="s">
        <v>581</v>
      </c>
      <c r="C12" s="28" t="s">
        <v>122</v>
      </c>
      <c r="D12" s="70" t="s">
        <v>85</v>
      </c>
      <c r="E12" s="6">
        <v>1</v>
      </c>
      <c r="F12" s="6" t="s">
        <v>36</v>
      </c>
      <c r="G12" s="50">
        <v>416100</v>
      </c>
      <c r="H12" s="50">
        <v>34675</v>
      </c>
      <c r="I12" s="50">
        <f t="shared" si="0"/>
        <v>12</v>
      </c>
    </row>
    <row r="13" spans="1:9" ht="13.5">
      <c r="A13">
        <v>5</v>
      </c>
      <c r="B13" s="28" t="s">
        <v>580</v>
      </c>
      <c r="C13" s="6" t="s">
        <v>96</v>
      </c>
      <c r="D13" s="151" t="s">
        <v>2</v>
      </c>
      <c r="E13" s="6">
        <v>1</v>
      </c>
      <c r="F13" s="6" t="s">
        <v>36</v>
      </c>
      <c r="G13" s="50">
        <v>1059120</v>
      </c>
      <c r="H13" s="50">
        <v>44130</v>
      </c>
      <c r="I13" s="50">
        <f t="shared" si="0"/>
        <v>24</v>
      </c>
    </row>
    <row r="14" spans="1:9" ht="13.5">
      <c r="A14" s="4">
        <v>6</v>
      </c>
      <c r="B14" s="6" t="s">
        <v>579</v>
      </c>
      <c r="C14" s="6" t="s">
        <v>127</v>
      </c>
      <c r="D14" s="151" t="s">
        <v>85</v>
      </c>
      <c r="E14" s="6">
        <v>1</v>
      </c>
      <c r="F14" s="6" t="s">
        <v>36</v>
      </c>
      <c r="G14" s="116">
        <v>451885</v>
      </c>
      <c r="H14" s="116">
        <v>17336</v>
      </c>
      <c r="I14" s="50">
        <f t="shared" si="0"/>
        <v>26.066278264882325</v>
      </c>
    </row>
    <row r="15" spans="2:9" ht="13.5">
      <c r="B15" s="2" t="s">
        <v>0</v>
      </c>
      <c r="G15" s="47">
        <f>SUM(G9:G14)</f>
        <v>407287098</v>
      </c>
      <c r="H15" s="47">
        <f>SUM(H9:H14)</f>
        <v>40605122</v>
      </c>
      <c r="I15" s="19">
        <f t="shared" si="0"/>
        <v>10.03043650503008</v>
      </c>
    </row>
    <row r="16" spans="6:7" ht="27">
      <c r="F16" s="252" t="s">
        <v>1008</v>
      </c>
      <c r="G16" s="47">
        <v>0</v>
      </c>
    </row>
  </sheetData>
  <sheetProtection/>
  <printOptions/>
  <pageMargins left="0.3937007874015748" right="0.3937007874015748" top="0.6299212598425197" bottom="0.3937007874015748" header="0" footer="0"/>
  <pageSetup horizontalDpi="600" verticalDpi="600" orientation="portrait" paperSize="8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6"/>
  <sheetViews>
    <sheetView tabSelected="1" zoomScalePageLayoutView="0" workbookViewId="0" topLeftCell="A1">
      <selection activeCell="E117" sqref="E117"/>
    </sheetView>
  </sheetViews>
  <sheetFormatPr defaultColWidth="9.00390625" defaultRowHeight="13.5"/>
  <cols>
    <col min="2" max="2" width="20.00390625" style="0" customWidth="1"/>
    <col min="5" max="5" width="13.00390625" style="0" bestFit="1" customWidth="1"/>
    <col min="7" max="7" width="11.375" style="0" bestFit="1" customWidth="1"/>
    <col min="8" max="8" width="10.25390625" style="0" bestFit="1" customWidth="1"/>
  </cols>
  <sheetData>
    <row r="1" spans="1:2" ht="13.5">
      <c r="A1" t="s">
        <v>23</v>
      </c>
      <c r="B1" s="18" t="s">
        <v>617</v>
      </c>
    </row>
    <row r="2" spans="1:9" ht="54">
      <c r="A2" s="13" t="s">
        <v>1006</v>
      </c>
      <c r="B2" s="6" t="s">
        <v>16</v>
      </c>
      <c r="C2" s="6" t="s">
        <v>15</v>
      </c>
      <c r="D2" s="6" t="s">
        <v>14</v>
      </c>
      <c r="E2" s="6" t="s">
        <v>13</v>
      </c>
      <c r="F2" s="6" t="s">
        <v>12</v>
      </c>
      <c r="G2" s="12" t="s">
        <v>11</v>
      </c>
      <c r="H2" s="12" t="s">
        <v>10</v>
      </c>
      <c r="I2" s="11" t="s">
        <v>9</v>
      </c>
    </row>
    <row r="3" spans="1:9" ht="40.5">
      <c r="A3">
        <v>1</v>
      </c>
      <c r="B3" s="9" t="s">
        <v>613</v>
      </c>
      <c r="C3" s="9" t="s">
        <v>614</v>
      </c>
      <c r="D3" s="6" t="s">
        <v>2</v>
      </c>
      <c r="E3" s="6">
        <v>1</v>
      </c>
      <c r="F3" s="6" t="s">
        <v>36</v>
      </c>
      <c r="G3" s="8">
        <v>459778447</v>
      </c>
      <c r="H3" s="8">
        <v>32674056</v>
      </c>
      <c r="I3" s="6">
        <f>G3/H3</f>
        <v>14.071667349777451</v>
      </c>
    </row>
    <row r="4" spans="1:9" ht="40.5">
      <c r="A4">
        <v>2</v>
      </c>
      <c r="B4" s="9" t="s">
        <v>615</v>
      </c>
      <c r="C4" s="9" t="s">
        <v>616</v>
      </c>
      <c r="D4" s="6" t="s">
        <v>2</v>
      </c>
      <c r="E4" s="6">
        <v>1</v>
      </c>
      <c r="F4" s="6" t="s">
        <v>36</v>
      </c>
      <c r="G4" s="8">
        <v>159917253</v>
      </c>
      <c r="H4" s="8">
        <v>11511888</v>
      </c>
      <c r="I4" s="6">
        <f>G4/H4</f>
        <v>13.891487912321594</v>
      </c>
    </row>
    <row r="5" spans="2:9" ht="13.5">
      <c r="B5" s="2" t="s">
        <v>0</v>
      </c>
      <c r="G5">
        <f>SUM(G3:G4)</f>
        <v>619695700</v>
      </c>
      <c r="H5">
        <f>SUM(H3:H4)</f>
        <v>44185944</v>
      </c>
      <c r="I5" s="19">
        <f>G5/H5</f>
        <v>14.02472469525603</v>
      </c>
    </row>
    <row r="6" spans="6:7" ht="54">
      <c r="F6" s="252" t="s">
        <v>1008</v>
      </c>
      <c r="G6">
        <v>0</v>
      </c>
    </row>
  </sheetData>
  <sheetProtection/>
  <printOptions/>
  <pageMargins left="0.787" right="0.787" top="0.63" bottom="0.61" header="0.512" footer="0.512"/>
  <pageSetup fitToHeight="1" fitToWidth="1" horizontalDpi="600" verticalDpi="6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13"/>
  <sheetViews>
    <sheetView tabSelected="1" zoomScalePageLayoutView="0" workbookViewId="0" topLeftCell="A1">
      <selection activeCell="E117" sqref="E117"/>
    </sheetView>
  </sheetViews>
  <sheetFormatPr defaultColWidth="9.00390625" defaultRowHeight="13.5"/>
  <cols>
    <col min="2" max="2" width="20.00390625" style="0" customWidth="1"/>
    <col min="5" max="5" width="13.00390625" style="0" bestFit="1" customWidth="1"/>
    <col min="7" max="7" width="11.625" style="0" customWidth="1"/>
  </cols>
  <sheetData>
    <row r="1" spans="1:2" ht="13.5">
      <c r="A1" t="s">
        <v>23</v>
      </c>
      <c r="B1" s="18" t="s">
        <v>751</v>
      </c>
    </row>
    <row r="2" spans="1:9" ht="54">
      <c r="A2" s="13" t="s">
        <v>1006</v>
      </c>
      <c r="B2" s="6" t="s">
        <v>16</v>
      </c>
      <c r="C2" s="6" t="s">
        <v>15</v>
      </c>
      <c r="D2" s="6" t="s">
        <v>14</v>
      </c>
      <c r="E2" s="6" t="s">
        <v>13</v>
      </c>
      <c r="F2" s="6" t="s">
        <v>12</v>
      </c>
      <c r="G2" s="12" t="s">
        <v>11</v>
      </c>
      <c r="H2" s="12" t="s">
        <v>10</v>
      </c>
      <c r="I2" s="11" t="s">
        <v>9</v>
      </c>
    </row>
    <row r="3" spans="1:9" ht="13.5">
      <c r="A3">
        <v>1</v>
      </c>
      <c r="B3" s="6" t="s">
        <v>750</v>
      </c>
      <c r="C3" s="28" t="s">
        <v>746</v>
      </c>
      <c r="D3" s="6" t="s">
        <v>6</v>
      </c>
      <c r="E3" s="6">
        <v>1</v>
      </c>
      <c r="F3" s="28" t="s">
        <v>739</v>
      </c>
      <c r="G3" s="6">
        <v>21744</v>
      </c>
      <c r="H3" s="6">
        <v>453</v>
      </c>
      <c r="I3" s="6">
        <v>48</v>
      </c>
    </row>
    <row r="4" spans="1:9" ht="13.5">
      <c r="A4">
        <v>2</v>
      </c>
      <c r="B4" s="6" t="s">
        <v>749</v>
      </c>
      <c r="C4" s="28" t="s">
        <v>746</v>
      </c>
      <c r="D4" s="6" t="s">
        <v>6</v>
      </c>
      <c r="E4" s="6">
        <v>1</v>
      </c>
      <c r="F4" s="28" t="s">
        <v>739</v>
      </c>
      <c r="G4" s="6">
        <v>49008</v>
      </c>
      <c r="H4" s="6">
        <v>1021</v>
      </c>
      <c r="I4" s="6">
        <v>48</v>
      </c>
    </row>
    <row r="5" spans="1:9" ht="13.5">
      <c r="A5">
        <v>3</v>
      </c>
      <c r="B5" s="6" t="s">
        <v>748</v>
      </c>
      <c r="C5" s="28" t="s">
        <v>746</v>
      </c>
      <c r="D5" s="6" t="s">
        <v>6</v>
      </c>
      <c r="E5" s="6">
        <v>1</v>
      </c>
      <c r="F5" s="28" t="s">
        <v>739</v>
      </c>
      <c r="G5" s="6">
        <v>60288</v>
      </c>
      <c r="H5" s="6">
        <v>1256</v>
      </c>
      <c r="I5" s="6">
        <v>48</v>
      </c>
    </row>
    <row r="6" spans="1:9" ht="13.5">
      <c r="A6">
        <v>4</v>
      </c>
      <c r="B6" s="6" t="s">
        <v>747</v>
      </c>
      <c r="C6" s="28" t="s">
        <v>746</v>
      </c>
      <c r="D6" s="6" t="s">
        <v>6</v>
      </c>
      <c r="E6" s="6">
        <v>1</v>
      </c>
      <c r="F6" s="28" t="s">
        <v>739</v>
      </c>
      <c r="G6" s="6">
        <v>80724</v>
      </c>
      <c r="H6" s="6">
        <v>1922</v>
      </c>
      <c r="I6" s="6">
        <v>42</v>
      </c>
    </row>
    <row r="7" spans="1:9" ht="13.5">
      <c r="A7">
        <v>5</v>
      </c>
      <c r="B7" s="6" t="s">
        <v>745</v>
      </c>
      <c r="C7" s="28" t="s">
        <v>744</v>
      </c>
      <c r="D7" s="6" t="s">
        <v>6</v>
      </c>
      <c r="E7" s="6">
        <v>1</v>
      </c>
      <c r="F7" s="28" t="s">
        <v>739</v>
      </c>
      <c r="G7" s="10">
        <v>19449619</v>
      </c>
      <c r="H7" s="10">
        <v>1056498</v>
      </c>
      <c r="I7" s="6">
        <f>G7/H7</f>
        <v>18.409518049253286</v>
      </c>
    </row>
    <row r="8" spans="1:9" ht="13.5">
      <c r="A8" s="4">
        <v>6</v>
      </c>
      <c r="B8" s="7" t="s">
        <v>743</v>
      </c>
      <c r="C8" s="28" t="s">
        <v>176</v>
      </c>
      <c r="D8" s="6" t="s">
        <v>6</v>
      </c>
      <c r="E8" s="6">
        <v>1</v>
      </c>
      <c r="F8" s="28" t="s">
        <v>739</v>
      </c>
      <c r="G8" s="6">
        <v>8007</v>
      </c>
      <c r="H8" s="6">
        <v>333</v>
      </c>
      <c r="I8" s="6">
        <v>24.04505</v>
      </c>
    </row>
    <row r="9" spans="1:9" ht="13.5">
      <c r="A9" s="4">
        <v>7</v>
      </c>
      <c r="B9" s="7" t="s">
        <v>742</v>
      </c>
      <c r="C9" s="28" t="s">
        <v>176</v>
      </c>
      <c r="D9" s="6" t="s">
        <v>6</v>
      </c>
      <c r="E9" s="6">
        <v>1</v>
      </c>
      <c r="F9" s="28" t="s">
        <v>739</v>
      </c>
      <c r="G9" s="6">
        <v>5625</v>
      </c>
      <c r="H9" s="6">
        <v>235</v>
      </c>
      <c r="I9" s="6">
        <v>23.93617</v>
      </c>
    </row>
    <row r="10" spans="1:9" ht="13.5">
      <c r="A10">
        <v>8</v>
      </c>
      <c r="B10" s="6" t="s">
        <v>741</v>
      </c>
      <c r="C10" s="28" t="s">
        <v>176</v>
      </c>
      <c r="D10" s="6" t="s">
        <v>6</v>
      </c>
      <c r="E10" s="6">
        <v>1</v>
      </c>
      <c r="F10" s="28" t="s">
        <v>739</v>
      </c>
      <c r="G10" s="6">
        <v>6888</v>
      </c>
      <c r="H10" s="6">
        <v>287</v>
      </c>
      <c r="I10" s="6">
        <v>24</v>
      </c>
    </row>
    <row r="11" spans="1:9" ht="40.5">
      <c r="A11">
        <v>9</v>
      </c>
      <c r="B11" s="9" t="s">
        <v>740</v>
      </c>
      <c r="C11" s="28" t="s">
        <v>497</v>
      </c>
      <c r="D11" s="6" t="s">
        <v>6</v>
      </c>
      <c r="E11" s="6">
        <v>1</v>
      </c>
      <c r="F11" s="28" t="s">
        <v>739</v>
      </c>
      <c r="G11" s="10">
        <v>28222251</v>
      </c>
      <c r="H11" s="10">
        <v>4185312</v>
      </c>
      <c r="I11" s="6">
        <v>6.743165</v>
      </c>
    </row>
    <row r="12" spans="2:9" ht="13.5">
      <c r="B12" s="2" t="s">
        <v>0</v>
      </c>
      <c r="G12">
        <f>SUM(G3:G11)</f>
        <v>47904154</v>
      </c>
      <c r="H12">
        <f>SUM(H3:H11)</f>
        <v>5247317</v>
      </c>
      <c r="I12" s="19">
        <f>G12/H12</f>
        <v>9.129266251686339</v>
      </c>
    </row>
    <row r="13" spans="6:7" ht="54">
      <c r="F13" s="252" t="s">
        <v>1008</v>
      </c>
      <c r="G13">
        <v>0</v>
      </c>
    </row>
  </sheetData>
  <sheetProtection/>
  <printOptions/>
  <pageMargins left="0.787" right="0.787" top="0.63" bottom="0.61" header="0.512" footer="0.512"/>
  <pageSetup fitToHeight="1" fitToWidth="1" horizontalDpi="600" verticalDpi="6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5"/>
  <sheetViews>
    <sheetView tabSelected="1" zoomScalePageLayoutView="0" workbookViewId="0" topLeftCell="A1">
      <selection activeCell="E117" sqref="E117"/>
    </sheetView>
  </sheetViews>
  <sheetFormatPr defaultColWidth="9.00390625" defaultRowHeight="13.5"/>
  <cols>
    <col min="2" max="2" width="20.00390625" style="0" customWidth="1"/>
    <col min="5" max="5" width="13.00390625" style="0" bestFit="1" customWidth="1"/>
    <col min="7" max="7" width="11.00390625" style="0" bestFit="1" customWidth="1"/>
  </cols>
  <sheetData>
    <row r="1" spans="1:2" ht="13.5">
      <c r="A1" t="s">
        <v>23</v>
      </c>
      <c r="B1" s="18" t="s">
        <v>877</v>
      </c>
    </row>
    <row r="2" spans="1:9" ht="54">
      <c r="A2" s="21" t="s">
        <v>1009</v>
      </c>
      <c r="B2" s="6" t="s">
        <v>16</v>
      </c>
      <c r="C2" s="6" t="s">
        <v>15</v>
      </c>
      <c r="D2" s="6" t="s">
        <v>20</v>
      </c>
      <c r="E2" s="6" t="s">
        <v>19</v>
      </c>
      <c r="F2" s="6" t="s">
        <v>18</v>
      </c>
      <c r="G2" s="9" t="s">
        <v>11</v>
      </c>
      <c r="H2" s="12" t="s">
        <v>10</v>
      </c>
      <c r="I2" s="11" t="s">
        <v>9</v>
      </c>
    </row>
    <row r="3" spans="1:9" ht="13.5">
      <c r="A3">
        <v>1</v>
      </c>
      <c r="B3" s="28" t="s">
        <v>358</v>
      </c>
      <c r="C3" s="28" t="s">
        <v>112</v>
      </c>
      <c r="D3" s="28" t="s">
        <v>359</v>
      </c>
      <c r="E3" s="28">
        <v>2</v>
      </c>
      <c r="F3" s="28" t="s">
        <v>353</v>
      </c>
      <c r="G3" s="69">
        <v>79535023</v>
      </c>
      <c r="H3" s="69">
        <v>5114602</v>
      </c>
      <c r="I3" s="6">
        <f>G3/H3</f>
        <v>15.550579106644076</v>
      </c>
    </row>
    <row r="4" spans="2:9" ht="14.25" thickBot="1">
      <c r="B4" s="130" t="s">
        <v>0</v>
      </c>
      <c r="C4" s="27"/>
      <c r="D4" s="27"/>
      <c r="E4" s="27"/>
      <c r="F4" s="27"/>
      <c r="G4" s="68">
        <f>SUM(G3:G3)</f>
        <v>79535023</v>
      </c>
      <c r="H4" s="68">
        <f>SUM(H3:H3)</f>
        <v>5114602</v>
      </c>
      <c r="I4" s="3">
        <f>G4/H4</f>
        <v>15.550579106644076</v>
      </c>
    </row>
    <row r="5" spans="6:9" ht="54.75" thickTop="1">
      <c r="F5" s="252" t="s">
        <v>1008</v>
      </c>
      <c r="G5" s="23">
        <f>G4</f>
        <v>79535023</v>
      </c>
      <c r="H5" s="23">
        <f>H4</f>
        <v>5114602</v>
      </c>
      <c r="I5" s="23">
        <f>I4</f>
        <v>15.550579106644076</v>
      </c>
    </row>
  </sheetData>
  <sheetProtection/>
  <printOptions/>
  <pageMargins left="0.787" right="0.787" top="0.63" bottom="0.61" header="0.512" footer="0.51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zoomScalePageLayoutView="0" workbookViewId="0" topLeftCell="A1">
      <selection activeCell="E117" sqref="E117"/>
    </sheetView>
  </sheetViews>
  <sheetFormatPr defaultColWidth="9.00390625" defaultRowHeight="13.5"/>
  <cols>
    <col min="2" max="2" width="20.00390625" style="0" customWidth="1"/>
    <col min="5" max="5" width="13.00390625" style="0" bestFit="1" customWidth="1"/>
    <col min="7" max="7" width="13.25390625" style="0" customWidth="1"/>
    <col min="8" max="8" width="12.875" style="0" customWidth="1"/>
  </cols>
  <sheetData>
    <row r="1" spans="1:2" ht="13.5">
      <c r="A1" t="s">
        <v>23</v>
      </c>
      <c r="B1" s="18" t="s">
        <v>864</v>
      </c>
    </row>
    <row r="2" spans="1:9" ht="54">
      <c r="A2" s="21" t="s">
        <v>1009</v>
      </c>
      <c r="B2" s="6" t="s">
        <v>16</v>
      </c>
      <c r="C2" s="6" t="s">
        <v>15</v>
      </c>
      <c r="D2" s="6" t="s">
        <v>20</v>
      </c>
      <c r="E2" s="6" t="s">
        <v>19</v>
      </c>
      <c r="F2" s="6" t="s">
        <v>18</v>
      </c>
      <c r="G2" s="9" t="s">
        <v>11</v>
      </c>
      <c r="H2" s="12" t="s">
        <v>10</v>
      </c>
      <c r="I2" s="11" t="s">
        <v>9</v>
      </c>
    </row>
    <row r="3" spans="1:9" ht="13.5">
      <c r="A3">
        <v>1</v>
      </c>
      <c r="B3" s="28" t="s">
        <v>360</v>
      </c>
      <c r="C3" s="28" t="s">
        <v>246</v>
      </c>
      <c r="D3" s="28" t="s">
        <v>361</v>
      </c>
      <c r="E3" s="6">
        <v>11</v>
      </c>
      <c r="F3" s="28" t="s">
        <v>362</v>
      </c>
      <c r="G3" s="6">
        <v>27326959</v>
      </c>
      <c r="H3" s="6">
        <v>785935</v>
      </c>
      <c r="I3" s="6">
        <f>G3/H3</f>
        <v>34.76999879124864</v>
      </c>
    </row>
    <row r="4" spans="2:9" ht="14.25" thickBot="1">
      <c r="B4" s="2" t="s">
        <v>0</v>
      </c>
      <c r="G4">
        <f>SUM(G3:G3)</f>
        <v>27326959</v>
      </c>
      <c r="H4">
        <f>SUM(H3:H3)</f>
        <v>785935</v>
      </c>
      <c r="I4" s="3">
        <f>G4/H4</f>
        <v>34.76999879124864</v>
      </c>
    </row>
    <row r="5" spans="2:9" ht="54.75" thickTop="1">
      <c r="B5" s="14"/>
      <c r="F5" s="252" t="s">
        <v>1008</v>
      </c>
      <c r="G5">
        <f>G4</f>
        <v>27326959</v>
      </c>
      <c r="H5">
        <f>H4</f>
        <v>785935</v>
      </c>
      <c r="I5">
        <f>I4</f>
        <v>34.76999879124864</v>
      </c>
    </row>
    <row r="6" ht="13.5">
      <c r="B6" s="14"/>
    </row>
    <row r="8" spans="1:9" ht="54">
      <c r="A8" s="13" t="s">
        <v>1006</v>
      </c>
      <c r="B8" s="6" t="s">
        <v>16</v>
      </c>
      <c r="C8" s="6" t="s">
        <v>15</v>
      </c>
      <c r="D8" s="6" t="s">
        <v>14</v>
      </c>
      <c r="E8" s="6" t="s">
        <v>13</v>
      </c>
      <c r="F8" s="6" t="s">
        <v>12</v>
      </c>
      <c r="G8" s="12" t="s">
        <v>11</v>
      </c>
      <c r="H8" s="12" t="s">
        <v>10</v>
      </c>
      <c r="I8" s="11" t="s">
        <v>9</v>
      </c>
    </row>
    <row r="9" spans="1:9" ht="13.5">
      <c r="A9">
        <v>1</v>
      </c>
      <c r="B9" s="6" t="s">
        <v>363</v>
      </c>
      <c r="C9" s="28" t="s">
        <v>246</v>
      </c>
      <c r="D9" s="28" t="s">
        <v>85</v>
      </c>
      <c r="E9" s="6" t="s">
        <v>364</v>
      </c>
      <c r="F9" s="6" t="s">
        <v>365</v>
      </c>
      <c r="G9" s="6">
        <v>280524414</v>
      </c>
      <c r="H9" s="6">
        <v>11368797</v>
      </c>
      <c r="I9" s="6">
        <f>G9/H9</f>
        <v>24.67494265224368</v>
      </c>
    </row>
    <row r="10" spans="1:9" ht="13.5">
      <c r="A10">
        <v>2</v>
      </c>
      <c r="B10" s="28" t="s">
        <v>366</v>
      </c>
      <c r="C10" s="6" t="s">
        <v>367</v>
      </c>
      <c r="D10" s="28" t="s">
        <v>85</v>
      </c>
      <c r="E10" s="6" t="s">
        <v>364</v>
      </c>
      <c r="F10" s="6" t="s">
        <v>365</v>
      </c>
      <c r="G10" s="6">
        <v>5362280488</v>
      </c>
      <c r="H10" s="6">
        <v>431920111</v>
      </c>
      <c r="I10" s="6">
        <f>G10/H10</f>
        <v>12.414982195631081</v>
      </c>
    </row>
    <row r="11" spans="1:9" ht="13.5">
      <c r="A11">
        <v>3</v>
      </c>
      <c r="B11" s="28" t="s">
        <v>368</v>
      </c>
      <c r="C11" s="6" t="s">
        <v>367</v>
      </c>
      <c r="D11" s="28" t="s">
        <v>85</v>
      </c>
      <c r="E11" s="6" t="s">
        <v>364</v>
      </c>
      <c r="F11" s="6" t="s">
        <v>365</v>
      </c>
      <c r="G11" s="6">
        <v>20379260</v>
      </c>
      <c r="H11" s="6">
        <v>599390</v>
      </c>
      <c r="I11" s="6">
        <f>G11/H11</f>
        <v>34</v>
      </c>
    </row>
    <row r="12" spans="1:10" ht="13.5">
      <c r="A12">
        <v>4</v>
      </c>
      <c r="B12" s="28" t="s">
        <v>369</v>
      </c>
      <c r="C12" s="6" t="s">
        <v>367</v>
      </c>
      <c r="D12" s="28" t="s">
        <v>85</v>
      </c>
      <c r="E12" s="6" t="s">
        <v>364</v>
      </c>
      <c r="F12" s="6" t="s">
        <v>365</v>
      </c>
      <c r="G12" s="6">
        <v>0</v>
      </c>
      <c r="H12" s="6">
        <v>0</v>
      </c>
      <c r="I12" s="6" t="e">
        <f>G12/H12</f>
        <v>#DIV/0!</v>
      </c>
      <c r="J12" s="27" t="s">
        <v>370</v>
      </c>
    </row>
    <row r="13" spans="2:9" ht="13.5">
      <c r="B13" s="2" t="s">
        <v>0</v>
      </c>
      <c r="G13">
        <f>SUM(G9:G12)</f>
        <v>5663184162</v>
      </c>
      <c r="H13">
        <f>SUM(H9:H12)</f>
        <v>443888298</v>
      </c>
      <c r="I13" s="19">
        <f>G13/H13</f>
        <v>12.758128987667073</v>
      </c>
    </row>
    <row r="14" spans="2:7" ht="13.5">
      <c r="B14" t="s">
        <v>371</v>
      </c>
      <c r="G14" s="47">
        <f>SUM(G9:G12)</f>
        <v>5663184162</v>
      </c>
    </row>
    <row r="15" spans="6:7" ht="54">
      <c r="F15" s="252" t="s">
        <v>1008</v>
      </c>
      <c r="G15">
        <v>0</v>
      </c>
    </row>
  </sheetData>
  <sheetProtection/>
  <printOptions/>
  <pageMargins left="0.7874015748031497" right="0.7874015748031497" top="0.6299212598425197" bottom="0.5905511811023623" header="0.5118110236220472" footer="0.5118110236220472"/>
  <pageSetup fitToHeight="1" fitToWidth="1" horizontalDpi="600" verticalDpi="6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12"/>
  <sheetViews>
    <sheetView tabSelected="1" zoomScalePageLayoutView="0" workbookViewId="0" topLeftCell="A1">
      <selection activeCell="E117" sqref="E117"/>
    </sheetView>
  </sheetViews>
  <sheetFormatPr defaultColWidth="9.00390625" defaultRowHeight="13.5"/>
  <cols>
    <col min="2" max="2" width="20.00390625" style="0" customWidth="1"/>
    <col min="3" max="3" width="17.25390625" style="0" bestFit="1" customWidth="1"/>
    <col min="5" max="5" width="13.00390625" style="0" bestFit="1" customWidth="1"/>
    <col min="7" max="7" width="10.25390625" style="0" bestFit="1" customWidth="1"/>
  </cols>
  <sheetData>
    <row r="1" spans="1:2" ht="13.5">
      <c r="A1" t="s">
        <v>23</v>
      </c>
      <c r="B1" s="18" t="s">
        <v>324</v>
      </c>
    </row>
    <row r="2" spans="1:9" ht="54">
      <c r="A2" s="13" t="s">
        <v>1006</v>
      </c>
      <c r="B2" s="6" t="s">
        <v>16</v>
      </c>
      <c r="C2" s="6" t="s">
        <v>15</v>
      </c>
      <c r="D2" s="6" t="s">
        <v>14</v>
      </c>
      <c r="E2" s="6" t="s">
        <v>13</v>
      </c>
      <c r="F2" s="6" t="s">
        <v>12</v>
      </c>
      <c r="G2" s="12" t="s">
        <v>11</v>
      </c>
      <c r="H2" s="12" t="s">
        <v>10</v>
      </c>
      <c r="I2" s="11" t="s">
        <v>9</v>
      </c>
    </row>
    <row r="3" spans="1:9" ht="54">
      <c r="A3">
        <v>1</v>
      </c>
      <c r="B3" s="9" t="s">
        <v>325</v>
      </c>
      <c r="C3" s="6" t="s">
        <v>326</v>
      </c>
      <c r="D3" s="9" t="s">
        <v>303</v>
      </c>
      <c r="E3" s="6">
        <v>1</v>
      </c>
      <c r="F3" s="6" t="s">
        <v>327</v>
      </c>
      <c r="G3" s="8">
        <v>68560</v>
      </c>
      <c r="H3" s="8">
        <v>1714</v>
      </c>
      <c r="I3" s="6">
        <f>G3/H3</f>
        <v>40</v>
      </c>
    </row>
    <row r="4" spans="1:9" ht="13.5">
      <c r="A4">
        <v>2</v>
      </c>
      <c r="B4" s="6" t="s">
        <v>328</v>
      </c>
      <c r="C4" s="6" t="s">
        <v>112</v>
      </c>
      <c r="D4" s="123" t="s">
        <v>85</v>
      </c>
      <c r="E4" s="6">
        <v>1</v>
      </c>
      <c r="F4" s="6" t="s">
        <v>327</v>
      </c>
      <c r="G4" s="10">
        <v>37093497</v>
      </c>
      <c r="H4" s="10">
        <v>2859250</v>
      </c>
      <c r="I4" s="6">
        <f aca="true" t="shared" si="0" ref="I4:I11">G4/H4</f>
        <v>12.97315624726764</v>
      </c>
    </row>
    <row r="5" spans="1:9" ht="13.5">
      <c r="A5">
        <v>3</v>
      </c>
      <c r="B5" s="6" t="s">
        <v>329</v>
      </c>
      <c r="C5" s="6" t="s">
        <v>330</v>
      </c>
      <c r="D5" s="6" t="s">
        <v>331</v>
      </c>
      <c r="E5" s="6">
        <v>1</v>
      </c>
      <c r="F5" s="6" t="s">
        <v>327</v>
      </c>
      <c r="G5" s="8">
        <v>48479.99999999999</v>
      </c>
      <c r="H5" s="8">
        <v>2019.9999999999998</v>
      </c>
      <c r="I5" s="6">
        <f t="shared" si="0"/>
        <v>24</v>
      </c>
    </row>
    <row r="6" spans="1:9" ht="13.5">
      <c r="A6">
        <v>4</v>
      </c>
      <c r="B6" s="6" t="s">
        <v>332</v>
      </c>
      <c r="C6" s="6" t="s">
        <v>330</v>
      </c>
      <c r="D6" s="6" t="s">
        <v>331</v>
      </c>
      <c r="E6" s="6">
        <v>1</v>
      </c>
      <c r="F6" s="6" t="s">
        <v>327</v>
      </c>
      <c r="G6" s="8">
        <v>158759.99999999997</v>
      </c>
      <c r="H6" s="8">
        <v>6614.999999999999</v>
      </c>
      <c r="I6" s="6">
        <f t="shared" si="0"/>
        <v>24</v>
      </c>
    </row>
    <row r="7" spans="1:9" ht="13.5">
      <c r="A7">
        <v>5</v>
      </c>
      <c r="B7" s="6" t="s">
        <v>333</v>
      </c>
      <c r="C7" s="6" t="s">
        <v>330</v>
      </c>
      <c r="D7" s="6" t="s">
        <v>331</v>
      </c>
      <c r="E7" s="6">
        <v>1</v>
      </c>
      <c r="F7" s="6" t="s">
        <v>327</v>
      </c>
      <c r="G7" s="8">
        <v>52296</v>
      </c>
      <c r="H7" s="8">
        <v>2179</v>
      </c>
      <c r="I7" s="6">
        <f t="shared" si="0"/>
        <v>24</v>
      </c>
    </row>
    <row r="8" spans="1:9" ht="13.5">
      <c r="A8" s="4">
        <v>6</v>
      </c>
      <c r="B8" s="6" t="s">
        <v>334</v>
      </c>
      <c r="C8" s="6" t="s">
        <v>330</v>
      </c>
      <c r="D8" s="6" t="s">
        <v>331</v>
      </c>
      <c r="E8" s="6">
        <v>1</v>
      </c>
      <c r="F8" s="6" t="s">
        <v>327</v>
      </c>
      <c r="G8" s="8">
        <v>24</v>
      </c>
      <c r="H8" s="8">
        <v>1</v>
      </c>
      <c r="I8" s="6">
        <f t="shared" si="0"/>
        <v>24</v>
      </c>
    </row>
    <row r="9" spans="1:9" ht="13.5">
      <c r="A9" s="4">
        <v>7</v>
      </c>
      <c r="B9" s="6" t="s">
        <v>335</v>
      </c>
      <c r="C9" s="6" t="s">
        <v>330</v>
      </c>
      <c r="D9" s="6" t="s">
        <v>331</v>
      </c>
      <c r="E9" s="6">
        <v>1</v>
      </c>
      <c r="F9" s="6" t="s">
        <v>327</v>
      </c>
      <c r="G9" s="8">
        <v>3696</v>
      </c>
      <c r="H9" s="8">
        <v>88</v>
      </c>
      <c r="I9" s="6">
        <f t="shared" si="0"/>
        <v>42</v>
      </c>
    </row>
    <row r="10" spans="1:9" ht="13.5">
      <c r="A10">
        <v>8</v>
      </c>
      <c r="B10" s="6" t="s">
        <v>336</v>
      </c>
      <c r="C10" s="6" t="s">
        <v>330</v>
      </c>
      <c r="D10" s="6" t="s">
        <v>331</v>
      </c>
      <c r="E10" s="6">
        <v>1</v>
      </c>
      <c r="F10" s="6" t="s">
        <v>327</v>
      </c>
      <c r="G10" s="8">
        <v>37716</v>
      </c>
      <c r="H10" s="8">
        <v>898</v>
      </c>
      <c r="I10" s="6">
        <f t="shared" si="0"/>
        <v>42</v>
      </c>
    </row>
    <row r="11" spans="2:9" ht="13.5">
      <c r="B11" s="2" t="s">
        <v>0</v>
      </c>
      <c r="G11" s="20">
        <f>SUM(G3:G10)</f>
        <v>37463029</v>
      </c>
      <c r="H11" s="20">
        <f>SUM(H3:H10)</f>
        <v>2872765</v>
      </c>
      <c r="I11" s="19">
        <f t="shared" si="0"/>
        <v>13.040756553355392</v>
      </c>
    </row>
    <row r="12" spans="6:7" ht="54">
      <c r="F12" s="252" t="s">
        <v>1008</v>
      </c>
      <c r="G12" s="257">
        <v>0</v>
      </c>
    </row>
  </sheetData>
  <sheetProtection/>
  <printOptions/>
  <pageMargins left="0.787" right="0.787" top="0.63" bottom="0.61" header="0.512" footer="0.512"/>
  <pageSetup fitToHeight="1" fitToWidth="1" horizontalDpi="600" verticalDpi="6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7"/>
  <sheetViews>
    <sheetView tabSelected="1" view="pageBreakPreview" zoomScaleSheetLayoutView="100" zoomScalePageLayoutView="0" workbookViewId="0" topLeftCell="A1">
      <selection activeCell="E117" sqref="E117"/>
    </sheetView>
  </sheetViews>
  <sheetFormatPr defaultColWidth="9.00390625" defaultRowHeight="13.5"/>
  <cols>
    <col min="2" max="2" width="59.50390625" style="0" customWidth="1"/>
    <col min="3" max="3" width="7.125" style="0" bestFit="1" customWidth="1"/>
    <col min="4" max="4" width="19.25390625" style="0" bestFit="1" customWidth="1"/>
    <col min="5" max="5" width="5.375" style="0" customWidth="1"/>
    <col min="6" max="6" width="17.50390625" style="0" bestFit="1" customWidth="1"/>
    <col min="7" max="7" width="13.00390625" style="0" bestFit="1" customWidth="1"/>
    <col min="8" max="8" width="10.75390625" style="0" customWidth="1"/>
  </cols>
  <sheetData>
    <row r="1" spans="1:2" ht="13.5">
      <c r="A1" t="s">
        <v>23</v>
      </c>
      <c r="B1" s="18" t="s">
        <v>502</v>
      </c>
    </row>
    <row r="2" spans="1:9" ht="40.5">
      <c r="A2" s="13" t="s">
        <v>1009</v>
      </c>
      <c r="B2" s="6" t="s">
        <v>16</v>
      </c>
      <c r="C2" s="6" t="s">
        <v>15</v>
      </c>
      <c r="D2" s="6" t="s">
        <v>20</v>
      </c>
      <c r="E2" s="9" t="s">
        <v>19</v>
      </c>
      <c r="F2" s="6" t="s">
        <v>18</v>
      </c>
      <c r="G2" s="9" t="s">
        <v>11</v>
      </c>
      <c r="H2" s="12" t="s">
        <v>10</v>
      </c>
      <c r="I2" s="11" t="s">
        <v>9</v>
      </c>
    </row>
    <row r="3" spans="1:9" ht="13.5">
      <c r="A3">
        <v>1</v>
      </c>
      <c r="B3" s="162" t="s">
        <v>503</v>
      </c>
      <c r="C3" s="9" t="s">
        <v>112</v>
      </c>
      <c r="D3" s="162" t="s">
        <v>504</v>
      </c>
      <c r="E3" s="9">
        <v>4</v>
      </c>
      <c r="F3" s="28" t="s">
        <v>132</v>
      </c>
      <c r="G3" s="163">
        <v>29590931</v>
      </c>
      <c r="H3" s="164">
        <v>1856086</v>
      </c>
      <c r="I3" s="6">
        <f>G3/H3</f>
        <v>15.942650825446666</v>
      </c>
    </row>
    <row r="4" spans="1:9" ht="13.5">
      <c r="A4">
        <v>2</v>
      </c>
      <c r="B4" s="162" t="s">
        <v>505</v>
      </c>
      <c r="C4" s="9" t="s">
        <v>112</v>
      </c>
      <c r="D4" s="162" t="s">
        <v>504</v>
      </c>
      <c r="E4" s="9">
        <v>6</v>
      </c>
      <c r="F4" s="28" t="s">
        <v>120</v>
      </c>
      <c r="G4" s="164">
        <v>366583264</v>
      </c>
      <c r="H4" s="10">
        <v>18762177</v>
      </c>
      <c r="I4" s="6">
        <f>G4/H4</f>
        <v>19.538418382898744</v>
      </c>
    </row>
    <row r="5" spans="2:9" ht="14.25" thickBot="1">
      <c r="B5" s="2" t="s">
        <v>0</v>
      </c>
      <c r="G5" s="163">
        <f>SUM(G3:G4)</f>
        <v>396174195</v>
      </c>
      <c r="H5" s="165">
        <f>SUM(H3:H4)</f>
        <v>20618263</v>
      </c>
      <c r="I5" s="3">
        <f>G5/H5</f>
        <v>19.21472216160983</v>
      </c>
    </row>
    <row r="6" spans="2:9" ht="27.75" thickTop="1">
      <c r="B6" s="14"/>
      <c r="F6" s="252" t="s">
        <v>1008</v>
      </c>
      <c r="G6" s="163">
        <f>G5</f>
        <v>396174195</v>
      </c>
      <c r="H6" s="163">
        <f>H5</f>
        <v>20618263</v>
      </c>
      <c r="I6" s="163">
        <f>I5</f>
        <v>19.21472216160983</v>
      </c>
    </row>
    <row r="7" ht="13.5">
      <c r="B7" s="14"/>
    </row>
  </sheetData>
  <sheetProtection/>
  <printOptions/>
  <pageMargins left="0.75" right="0.75" top="0.63" bottom="0.61" header="0.512" footer="0.512"/>
  <pageSetup fitToHeight="1" fitToWidth="1" horizontalDpi="600" verticalDpi="600" orientation="landscape" paperSize="9" scale="88" r:id="rId3"/>
  <legacyDrawing r:id="rId2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13"/>
  <sheetViews>
    <sheetView tabSelected="1" zoomScalePageLayoutView="0" workbookViewId="0" topLeftCell="A1">
      <selection activeCell="E117" sqref="E117"/>
    </sheetView>
  </sheetViews>
  <sheetFormatPr defaultColWidth="9.00390625" defaultRowHeight="13.5"/>
  <cols>
    <col min="1" max="1" width="14.125" style="0" bestFit="1" customWidth="1"/>
    <col min="2" max="2" width="37.625" style="0" bestFit="1" customWidth="1"/>
    <col min="3" max="3" width="11.75390625" style="0" bestFit="1" customWidth="1"/>
    <col min="4" max="5" width="14.125" style="0" bestFit="1" customWidth="1"/>
    <col min="6" max="6" width="29.875" style="0" bestFit="1" customWidth="1"/>
    <col min="7" max="7" width="13.625" style="0" bestFit="1" customWidth="1"/>
    <col min="8" max="8" width="15.125" style="0" bestFit="1" customWidth="1"/>
    <col min="9" max="9" width="14.25390625" style="0" bestFit="1" customWidth="1"/>
  </cols>
  <sheetData>
    <row r="1" spans="1:2" ht="13.5">
      <c r="A1" t="s">
        <v>23</v>
      </c>
      <c r="B1" s="18" t="s">
        <v>372</v>
      </c>
    </row>
    <row r="2" spans="1:9" ht="40.5">
      <c r="A2" s="17" t="s">
        <v>1009</v>
      </c>
      <c r="B2" s="6" t="s">
        <v>16</v>
      </c>
      <c r="C2" s="6" t="s">
        <v>15</v>
      </c>
      <c r="D2" s="6" t="s">
        <v>20</v>
      </c>
      <c r="E2" s="6" t="s">
        <v>19</v>
      </c>
      <c r="F2" s="6" t="s">
        <v>18</v>
      </c>
      <c r="G2" s="9" t="s">
        <v>11</v>
      </c>
      <c r="H2" s="12" t="s">
        <v>10</v>
      </c>
      <c r="I2" s="11" t="s">
        <v>9</v>
      </c>
    </row>
    <row r="3" spans="1:9" ht="13.5">
      <c r="A3">
        <v>1</v>
      </c>
      <c r="B3" s="131" t="s">
        <v>373</v>
      </c>
      <c r="C3" s="132" t="s">
        <v>112</v>
      </c>
      <c r="D3" s="132" t="s">
        <v>57</v>
      </c>
      <c r="E3" s="132">
        <v>8</v>
      </c>
      <c r="F3" s="131" t="s">
        <v>374</v>
      </c>
      <c r="G3" s="133">
        <v>356561292</v>
      </c>
      <c r="H3" s="133">
        <v>19041456</v>
      </c>
      <c r="I3" s="6">
        <f>G3/H3</f>
        <v>18.725526661406565</v>
      </c>
    </row>
    <row r="4" spans="2:9" ht="14.25" thickBot="1">
      <c r="B4" s="2" t="s">
        <v>0</v>
      </c>
      <c r="G4" s="23">
        <f>SUM(G3:G3)</f>
        <v>356561292</v>
      </c>
      <c r="H4" s="23">
        <f>SUM(H3:H3)</f>
        <v>19041456</v>
      </c>
      <c r="I4" s="3">
        <f>G4/H4</f>
        <v>18.725526661406565</v>
      </c>
    </row>
    <row r="5" spans="2:9" ht="27.75" thickTop="1">
      <c r="B5" s="14"/>
      <c r="F5" s="252" t="s">
        <v>1008</v>
      </c>
      <c r="G5" s="23">
        <f>G4</f>
        <v>356561292</v>
      </c>
      <c r="H5" s="23">
        <f>H4</f>
        <v>19041456</v>
      </c>
      <c r="I5" s="23">
        <f>I4</f>
        <v>18.725526661406565</v>
      </c>
    </row>
    <row r="6" ht="13.5">
      <c r="B6" s="14"/>
    </row>
    <row r="8" spans="1:9" ht="40.5">
      <c r="A8" s="13" t="s">
        <v>1006</v>
      </c>
      <c r="B8" s="6" t="s">
        <v>16</v>
      </c>
      <c r="C8" s="6" t="s">
        <v>15</v>
      </c>
      <c r="D8" s="6" t="s">
        <v>14</v>
      </c>
      <c r="E8" s="6" t="s">
        <v>13</v>
      </c>
      <c r="F8" s="6" t="s">
        <v>12</v>
      </c>
      <c r="G8" s="12" t="s">
        <v>11</v>
      </c>
      <c r="H8" s="12" t="s">
        <v>10</v>
      </c>
      <c r="I8" s="11" t="s">
        <v>9</v>
      </c>
    </row>
    <row r="9" spans="1:9" ht="13.5">
      <c r="A9">
        <v>1</v>
      </c>
      <c r="B9" s="132" t="s">
        <v>375</v>
      </c>
      <c r="C9" s="132" t="s">
        <v>376</v>
      </c>
      <c r="D9" s="132" t="s">
        <v>2</v>
      </c>
      <c r="E9" s="132">
        <v>1</v>
      </c>
      <c r="F9" s="132" t="s">
        <v>218</v>
      </c>
      <c r="G9" s="50">
        <v>5489076</v>
      </c>
      <c r="H9" s="50">
        <v>205327</v>
      </c>
      <c r="I9" s="6">
        <f>G9/H9</f>
        <v>26.733337554242745</v>
      </c>
    </row>
    <row r="10" spans="1:9" ht="13.5">
      <c r="A10">
        <v>2</v>
      </c>
      <c r="B10" s="6" t="s">
        <v>377</v>
      </c>
      <c r="C10" s="132" t="s">
        <v>376</v>
      </c>
      <c r="D10" s="132" t="s">
        <v>2</v>
      </c>
      <c r="E10" s="132">
        <v>1</v>
      </c>
      <c r="F10" s="132" t="s">
        <v>218</v>
      </c>
      <c r="G10" s="50">
        <v>217319</v>
      </c>
      <c r="H10" s="50">
        <v>21774</v>
      </c>
      <c r="I10" s="6">
        <f>G10/H10</f>
        <v>9.980665013318637</v>
      </c>
    </row>
    <row r="11" spans="2:9" ht="13.5">
      <c r="B11" s="2" t="s">
        <v>0</v>
      </c>
      <c r="G11" s="23">
        <f>SUM(G9:G10)</f>
        <v>5706395</v>
      </c>
      <c r="H11" s="23">
        <f>SUM(H9:H10)</f>
        <v>227101</v>
      </c>
      <c r="I11" s="19">
        <f>G11/H11</f>
        <v>25.12712405493591</v>
      </c>
    </row>
    <row r="12" spans="6:8" ht="27">
      <c r="F12" s="252" t="s">
        <v>1008</v>
      </c>
      <c r="G12" s="23">
        <v>0</v>
      </c>
      <c r="H12" s="23"/>
    </row>
    <row r="13" spans="7:8" ht="13.5">
      <c r="G13" s="23"/>
      <c r="H13" s="23"/>
    </row>
  </sheetData>
  <sheetProtection/>
  <printOptions/>
  <pageMargins left="0.75" right="0.75" top="0.63" bottom="0.61" header="0.512" footer="0.512"/>
  <pageSetup fitToHeight="1" fitToWidth="1" horizontalDpi="600" verticalDpi="600" orientation="landscape" paperSize="9" scale="81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6"/>
  <sheetViews>
    <sheetView tabSelected="1" zoomScalePageLayoutView="0" workbookViewId="0" topLeftCell="A1">
      <selection activeCell="E117" sqref="E117"/>
    </sheetView>
  </sheetViews>
  <sheetFormatPr defaultColWidth="9.00390625" defaultRowHeight="13.5"/>
  <cols>
    <col min="2" max="2" width="20.00390625" style="0" customWidth="1"/>
    <col min="5" max="5" width="13.00390625" style="0" bestFit="1" customWidth="1"/>
    <col min="7" max="7" width="11.375" style="0" customWidth="1"/>
  </cols>
  <sheetData>
    <row r="1" spans="1:2" ht="13.5">
      <c r="A1" t="s">
        <v>23</v>
      </c>
      <c r="B1" s="18" t="s">
        <v>463</v>
      </c>
    </row>
    <row r="2" spans="1:9" ht="54">
      <c r="A2" s="13" t="s">
        <v>1006</v>
      </c>
      <c r="B2" s="6" t="s">
        <v>16</v>
      </c>
      <c r="C2" s="6" t="s">
        <v>15</v>
      </c>
      <c r="D2" s="6" t="s">
        <v>14</v>
      </c>
      <c r="E2" s="6" t="s">
        <v>13</v>
      </c>
      <c r="F2" s="6" t="s">
        <v>12</v>
      </c>
      <c r="G2" s="12" t="s">
        <v>11</v>
      </c>
      <c r="H2" s="12" t="s">
        <v>10</v>
      </c>
      <c r="I2" s="11" t="s">
        <v>9</v>
      </c>
    </row>
    <row r="3" spans="1:9" ht="13.5">
      <c r="A3">
        <v>1</v>
      </c>
      <c r="B3" s="6" t="s">
        <v>464</v>
      </c>
      <c r="C3" s="6" t="s">
        <v>112</v>
      </c>
      <c r="D3" s="6" t="s">
        <v>2</v>
      </c>
      <c r="E3" s="6">
        <v>1</v>
      </c>
      <c r="F3" s="6" t="s">
        <v>218</v>
      </c>
      <c r="G3" s="8">
        <v>15872280</v>
      </c>
      <c r="H3" s="8">
        <v>396807</v>
      </c>
      <c r="I3" s="6">
        <f>G3/H3</f>
        <v>40</v>
      </c>
    </row>
    <row r="4" spans="1:10" ht="13.5">
      <c r="A4">
        <v>2</v>
      </c>
      <c r="B4" s="6" t="s">
        <v>465</v>
      </c>
      <c r="C4" s="6" t="s">
        <v>466</v>
      </c>
      <c r="D4" s="6" t="s">
        <v>85</v>
      </c>
      <c r="E4" s="6">
        <v>1</v>
      </c>
      <c r="F4" s="6" t="s">
        <v>50</v>
      </c>
      <c r="G4" s="8">
        <v>72960</v>
      </c>
      <c r="H4" s="8">
        <v>3192</v>
      </c>
      <c r="I4" s="6">
        <f>G4/H4</f>
        <v>22.857142857142858</v>
      </c>
      <c r="J4" s="155" t="s">
        <v>467</v>
      </c>
    </row>
    <row r="5" spans="2:9" ht="13.5">
      <c r="B5" s="2" t="s">
        <v>0</v>
      </c>
      <c r="G5">
        <f>SUM(G3:G4)</f>
        <v>15945240</v>
      </c>
      <c r="H5">
        <f>SUM(H3:H4)</f>
        <v>399999</v>
      </c>
      <c r="I5" s="19">
        <f>G5/H5</f>
        <v>39.86319965799915</v>
      </c>
    </row>
    <row r="6" spans="6:7" ht="54">
      <c r="F6" s="252" t="s">
        <v>1008</v>
      </c>
      <c r="G6">
        <v>0</v>
      </c>
    </row>
  </sheetData>
  <sheetProtection/>
  <printOptions/>
  <pageMargins left="0.787" right="0.787" top="0.63" bottom="0.61" header="0.512" footer="0.512"/>
  <pageSetup fitToHeight="1" fitToWidth="1" horizontalDpi="600" verticalDpi="600" orientation="landscape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6"/>
  <sheetViews>
    <sheetView tabSelected="1" zoomScalePageLayoutView="0" workbookViewId="0" topLeftCell="A1">
      <selection activeCell="E117" sqref="E117"/>
    </sheetView>
  </sheetViews>
  <sheetFormatPr defaultColWidth="9.00390625" defaultRowHeight="13.5"/>
  <cols>
    <col min="2" max="2" width="36.875" style="0" bestFit="1" customWidth="1"/>
    <col min="5" max="5" width="13.00390625" style="0" bestFit="1" customWidth="1"/>
    <col min="7" max="7" width="9.50390625" style="0" bestFit="1" customWidth="1"/>
    <col min="9" max="9" width="12.75390625" style="0" bestFit="1" customWidth="1"/>
  </cols>
  <sheetData>
    <row r="1" spans="1:2" ht="13.5">
      <c r="A1" t="s">
        <v>23</v>
      </c>
      <c r="B1" s="18" t="s">
        <v>114</v>
      </c>
    </row>
    <row r="2" spans="1:9" ht="54">
      <c r="A2" s="21" t="s">
        <v>1009</v>
      </c>
      <c r="B2" s="6" t="s">
        <v>16</v>
      </c>
      <c r="C2" s="6" t="s">
        <v>15</v>
      </c>
      <c r="D2" s="6" t="s">
        <v>20</v>
      </c>
      <c r="E2" s="6" t="s">
        <v>19</v>
      </c>
      <c r="F2" s="6" t="s">
        <v>18</v>
      </c>
      <c r="G2" s="9" t="s">
        <v>11</v>
      </c>
      <c r="H2" s="12" t="s">
        <v>10</v>
      </c>
      <c r="I2" s="11" t="s">
        <v>9</v>
      </c>
    </row>
    <row r="3" spans="1:9" ht="13.5">
      <c r="A3">
        <v>1</v>
      </c>
      <c r="B3" s="28" t="s">
        <v>113</v>
      </c>
      <c r="C3" s="60" t="s">
        <v>112</v>
      </c>
      <c r="D3" s="28" t="s">
        <v>111</v>
      </c>
      <c r="E3" s="59">
        <v>7</v>
      </c>
      <c r="F3" s="28" t="s">
        <v>110</v>
      </c>
      <c r="G3" s="58">
        <v>25344622</v>
      </c>
      <c r="H3" s="58">
        <v>1434066</v>
      </c>
      <c r="I3" s="28">
        <f>G3/H3</f>
        <v>17.673260505443963</v>
      </c>
    </row>
    <row r="4" spans="2:9" ht="14.25" thickBot="1">
      <c r="B4" s="2" t="s">
        <v>0</v>
      </c>
      <c r="G4">
        <f>SUM(G3:G3)</f>
        <v>25344622</v>
      </c>
      <c r="H4">
        <f>SUM(H3:H3)</f>
        <v>1434066</v>
      </c>
      <c r="I4" s="3">
        <f>G4/H4</f>
        <v>17.673260505443963</v>
      </c>
    </row>
    <row r="5" spans="2:9" ht="54.75" thickTop="1">
      <c r="B5" s="14"/>
      <c r="F5" s="252" t="s">
        <v>1008</v>
      </c>
      <c r="G5">
        <f>G4</f>
        <v>25344622</v>
      </c>
      <c r="H5">
        <f>H4</f>
        <v>1434066</v>
      </c>
      <c r="I5">
        <f>I4</f>
        <v>17.673260505443963</v>
      </c>
    </row>
    <row r="6" ht="13.5">
      <c r="B6" s="14"/>
    </row>
  </sheetData>
  <sheetProtection/>
  <printOptions/>
  <pageMargins left="0.787" right="0.787" top="0.63" bottom="0.61" header="0.512" footer="0.512"/>
  <pageSetup fitToHeight="1" fitToWidth="1" horizontalDpi="600" verticalDpi="600" orientation="landscape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6"/>
  <sheetViews>
    <sheetView tabSelected="1" view="pageBreakPreview" zoomScaleSheetLayoutView="100" zoomScalePageLayoutView="0" workbookViewId="0" topLeftCell="A1">
      <selection activeCell="E117" sqref="E117"/>
    </sheetView>
  </sheetViews>
  <sheetFormatPr defaultColWidth="9.00390625" defaultRowHeight="13.5"/>
  <cols>
    <col min="2" max="2" width="26.625" style="0" customWidth="1"/>
    <col min="4" max="5" width="13.00390625" style="0" bestFit="1" customWidth="1"/>
    <col min="6" max="6" width="25.50390625" style="0" bestFit="1" customWidth="1"/>
    <col min="7" max="7" width="13.125" style="0" customWidth="1"/>
    <col min="8" max="8" width="10.875" style="0" customWidth="1"/>
    <col min="9" max="9" width="11.50390625" style="0" customWidth="1"/>
  </cols>
  <sheetData>
    <row r="1" spans="1:9" ht="13.5">
      <c r="A1" s="166" t="s">
        <v>23</v>
      </c>
      <c r="B1" s="167" t="s">
        <v>506</v>
      </c>
      <c r="C1" s="168"/>
      <c r="D1" s="168"/>
      <c r="E1" s="168"/>
      <c r="F1" s="168"/>
      <c r="G1" s="168"/>
      <c r="H1" s="168"/>
      <c r="I1" s="169"/>
    </row>
    <row r="2" spans="1:9" ht="40.5">
      <c r="A2" s="170" t="s">
        <v>1009</v>
      </c>
      <c r="B2" s="6" t="s">
        <v>16</v>
      </c>
      <c r="C2" s="6" t="s">
        <v>15</v>
      </c>
      <c r="D2" s="6" t="s">
        <v>20</v>
      </c>
      <c r="E2" s="6" t="s">
        <v>19</v>
      </c>
      <c r="F2" s="6" t="s">
        <v>18</v>
      </c>
      <c r="G2" s="9" t="s">
        <v>11</v>
      </c>
      <c r="H2" s="12" t="s">
        <v>10</v>
      </c>
      <c r="I2" s="171" t="s">
        <v>9</v>
      </c>
    </row>
    <row r="3" spans="1:9" ht="14.25" thickBot="1">
      <c r="A3" s="117">
        <v>1</v>
      </c>
      <c r="B3" s="6" t="s">
        <v>507</v>
      </c>
      <c r="C3" s="6" t="s">
        <v>112</v>
      </c>
      <c r="D3" s="6" t="s">
        <v>111</v>
      </c>
      <c r="E3" s="6">
        <v>5</v>
      </c>
      <c r="F3" s="6" t="s">
        <v>508</v>
      </c>
      <c r="G3" s="24">
        <v>77252412</v>
      </c>
      <c r="H3" s="24">
        <v>5394722</v>
      </c>
      <c r="I3" s="121">
        <f>G3/H3</f>
        <v>14.3199986950208</v>
      </c>
    </row>
    <row r="4" spans="1:9" ht="15" thickBot="1" thickTop="1">
      <c r="A4" s="172"/>
      <c r="B4" s="173" t="s">
        <v>0</v>
      </c>
      <c r="C4" s="174"/>
      <c r="D4" s="174"/>
      <c r="E4" s="174"/>
      <c r="F4" s="174"/>
      <c r="G4" s="175">
        <f>SUM(G3:G3)</f>
        <v>77252412</v>
      </c>
      <c r="H4" s="176">
        <f>SUM(H3:H3)</f>
        <v>5394722</v>
      </c>
      <c r="I4" s="177">
        <f>G4/H4</f>
        <v>14.3199986950208</v>
      </c>
    </row>
    <row r="5" spans="2:9" ht="27">
      <c r="B5" s="14"/>
      <c r="F5" s="252" t="s">
        <v>1008</v>
      </c>
      <c r="G5" s="23">
        <f>G4</f>
        <v>77252412</v>
      </c>
      <c r="H5" s="23">
        <f>H4</f>
        <v>5394722</v>
      </c>
      <c r="I5" s="23">
        <f>I4</f>
        <v>14.3199986950208</v>
      </c>
    </row>
    <row r="6" ht="13.5">
      <c r="B6" s="14"/>
    </row>
  </sheetData>
  <sheetProtection/>
  <printOptions/>
  <pageMargins left="0.787" right="0.787" top="0.63" bottom="0.61" header="0.512" footer="0.512"/>
  <pageSetup fitToHeight="1" fitToWidth="1" horizontalDpi="600" verticalDpi="600" orientation="landscape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6"/>
  <sheetViews>
    <sheetView tabSelected="1" zoomScalePageLayoutView="0" workbookViewId="0" topLeftCell="A1">
      <selection activeCell="E117" sqref="E117"/>
    </sheetView>
  </sheetViews>
  <sheetFormatPr defaultColWidth="9.00390625" defaultRowHeight="13.5"/>
  <cols>
    <col min="2" max="2" width="20.00390625" style="0" customWidth="1"/>
    <col min="5" max="5" width="13.00390625" style="0" bestFit="1" customWidth="1"/>
    <col min="7" max="7" width="11.625" style="0" bestFit="1" customWidth="1"/>
    <col min="8" max="8" width="10.125" style="0" bestFit="1" customWidth="1"/>
    <col min="9" max="9" width="12.625" style="0" bestFit="1" customWidth="1"/>
  </cols>
  <sheetData>
    <row r="1" spans="1:2" ht="13.5">
      <c r="A1" t="s">
        <v>485</v>
      </c>
      <c r="B1" s="18" t="s">
        <v>486</v>
      </c>
    </row>
    <row r="2" spans="1:9" ht="40.5">
      <c r="A2" s="13" t="s">
        <v>1011</v>
      </c>
      <c r="B2" s="6" t="s">
        <v>487</v>
      </c>
      <c r="C2" s="6" t="s">
        <v>488</v>
      </c>
      <c r="D2" s="6" t="s">
        <v>493</v>
      </c>
      <c r="E2" s="6" t="s">
        <v>494</v>
      </c>
      <c r="F2" s="6" t="s">
        <v>495</v>
      </c>
      <c r="G2" s="12" t="s">
        <v>489</v>
      </c>
      <c r="H2" s="12" t="s">
        <v>490</v>
      </c>
      <c r="I2" s="11" t="s">
        <v>491</v>
      </c>
    </row>
    <row r="3" spans="1:9" ht="34.5" customHeight="1">
      <c r="A3">
        <v>1</v>
      </c>
      <c r="B3" s="6" t="s">
        <v>496</v>
      </c>
      <c r="C3" s="6" t="s">
        <v>497</v>
      </c>
      <c r="D3" s="6" t="s">
        <v>6</v>
      </c>
      <c r="E3" s="6">
        <v>1</v>
      </c>
      <c r="F3" s="6" t="s">
        <v>498</v>
      </c>
      <c r="G3" s="158">
        <v>7177790</v>
      </c>
      <c r="H3" s="158">
        <v>693510</v>
      </c>
      <c r="I3" s="159">
        <f>G3/H3</f>
        <v>10.34994448529942</v>
      </c>
    </row>
    <row r="4" spans="1:9" ht="63">
      <c r="A4">
        <v>2</v>
      </c>
      <c r="B4" s="9" t="s">
        <v>499</v>
      </c>
      <c r="C4" s="9" t="s">
        <v>500</v>
      </c>
      <c r="D4" s="78" t="s">
        <v>501</v>
      </c>
      <c r="E4" s="6">
        <v>1</v>
      </c>
      <c r="F4" s="6" t="s">
        <v>498</v>
      </c>
      <c r="G4" s="158">
        <v>599040</v>
      </c>
      <c r="H4" s="158">
        <v>14976</v>
      </c>
      <c r="I4" s="6">
        <f>G4/H4</f>
        <v>40</v>
      </c>
    </row>
    <row r="5" spans="2:9" ht="13.5">
      <c r="B5" s="2" t="s">
        <v>492</v>
      </c>
      <c r="G5" s="160">
        <f>SUM(G3:G4)</f>
        <v>7776830</v>
      </c>
      <c r="H5" s="160">
        <f>SUM(H3:H4)</f>
        <v>708486</v>
      </c>
      <c r="I5" s="161">
        <f>G5/H5</f>
        <v>10.976688318470654</v>
      </c>
    </row>
    <row r="6" spans="6:7" ht="54">
      <c r="F6" s="252" t="s">
        <v>1008</v>
      </c>
      <c r="G6">
        <v>0</v>
      </c>
    </row>
  </sheetData>
  <sheetProtection/>
  <printOptions/>
  <pageMargins left="0.7868055555555555" right="0.7868055555555555" top="0.6298611111111111" bottom="0.6097222222222223" header="0.5111111111111111" footer="0.5111111111111111"/>
  <pageSetup fitToHeight="1" fitToWidth="1" horizontalDpi="600" verticalDpi="600" orientation="landscape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5"/>
  <sheetViews>
    <sheetView tabSelected="1" zoomScalePageLayoutView="0" workbookViewId="0" topLeftCell="A1">
      <selection activeCell="E117" sqref="E117"/>
    </sheetView>
  </sheetViews>
  <sheetFormatPr defaultColWidth="9.00390625" defaultRowHeight="13.5"/>
  <cols>
    <col min="2" max="2" width="27.625" style="0" bestFit="1" customWidth="1"/>
    <col min="3" max="3" width="11.00390625" style="0" bestFit="1" customWidth="1"/>
    <col min="4" max="5" width="13.00390625" style="0" bestFit="1" customWidth="1"/>
    <col min="6" max="6" width="17.25390625" style="0" bestFit="1" customWidth="1"/>
    <col min="7" max="7" width="10.25390625" style="0" bestFit="1" customWidth="1"/>
    <col min="9" max="9" width="10.50390625" style="0" bestFit="1" customWidth="1"/>
  </cols>
  <sheetData>
    <row r="1" spans="1:2" ht="13.5">
      <c r="A1" t="s">
        <v>23</v>
      </c>
      <c r="B1" s="18" t="s">
        <v>612</v>
      </c>
    </row>
    <row r="2" spans="1:9" ht="54">
      <c r="A2" s="13" t="s">
        <v>1006</v>
      </c>
      <c r="B2" s="6" t="s">
        <v>16</v>
      </c>
      <c r="C2" s="6" t="s">
        <v>15</v>
      </c>
      <c r="D2" s="6" t="s">
        <v>14</v>
      </c>
      <c r="E2" s="6" t="s">
        <v>13</v>
      </c>
      <c r="F2" s="6" t="s">
        <v>12</v>
      </c>
      <c r="G2" s="12" t="s">
        <v>11</v>
      </c>
      <c r="H2" s="12" t="s">
        <v>10</v>
      </c>
      <c r="I2" s="11" t="s">
        <v>9</v>
      </c>
    </row>
    <row r="3" spans="1:9" ht="13.5">
      <c r="A3">
        <v>1</v>
      </c>
      <c r="B3" s="6" t="s">
        <v>609</v>
      </c>
      <c r="C3" s="6" t="s">
        <v>610</v>
      </c>
      <c r="D3" s="6" t="s">
        <v>85</v>
      </c>
      <c r="E3" s="6">
        <v>1</v>
      </c>
      <c r="F3" s="6" t="s">
        <v>611</v>
      </c>
      <c r="G3" s="10">
        <v>11543664</v>
      </c>
      <c r="H3" s="10">
        <v>1135242</v>
      </c>
      <c r="I3" s="6">
        <f>G3/H3</f>
        <v>10.168460997743212</v>
      </c>
    </row>
    <row r="4" spans="2:9" ht="13.5">
      <c r="B4" s="2" t="s">
        <v>0</v>
      </c>
      <c r="G4">
        <f>SUM(G3:G3)</f>
        <v>11543664</v>
      </c>
      <c r="H4">
        <f>SUM(H3:H3)</f>
        <v>1135242</v>
      </c>
      <c r="I4" s="19">
        <f>G4/H4</f>
        <v>10.168460997743212</v>
      </c>
    </row>
    <row r="5" spans="6:7" ht="27">
      <c r="F5" s="252" t="s">
        <v>1008</v>
      </c>
      <c r="G5">
        <v>0</v>
      </c>
    </row>
  </sheetData>
  <sheetProtection/>
  <printOptions/>
  <pageMargins left="0.787" right="0.787" top="0.63" bottom="0.61" header="0.512" footer="0.512"/>
  <pageSetup fitToHeight="1" fitToWidth="1" horizontalDpi="600" verticalDpi="600" orientation="landscape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7"/>
  <sheetViews>
    <sheetView tabSelected="1" zoomScalePageLayoutView="0" workbookViewId="0" topLeftCell="A1">
      <selection activeCell="E117" sqref="E117"/>
    </sheetView>
  </sheetViews>
  <sheetFormatPr defaultColWidth="9.00390625" defaultRowHeight="13.5"/>
  <cols>
    <col min="2" max="2" width="20.00390625" style="0" customWidth="1"/>
    <col min="5" max="5" width="13.00390625" style="0" bestFit="1" customWidth="1"/>
    <col min="7" max="7" width="13.625" style="0" bestFit="1" customWidth="1"/>
    <col min="8" max="8" width="12.125" style="0" bestFit="1" customWidth="1"/>
  </cols>
  <sheetData>
    <row r="1" spans="1:2" ht="13.5">
      <c r="A1" t="s">
        <v>23</v>
      </c>
      <c r="B1" s="18" t="s">
        <v>817</v>
      </c>
    </row>
    <row r="2" spans="1:9" ht="54">
      <c r="A2" s="21" t="s">
        <v>1009</v>
      </c>
      <c r="B2" s="6" t="s">
        <v>16</v>
      </c>
      <c r="C2" s="6" t="s">
        <v>15</v>
      </c>
      <c r="D2" s="6" t="s">
        <v>20</v>
      </c>
      <c r="E2" s="6" t="s">
        <v>19</v>
      </c>
      <c r="F2" s="6" t="s">
        <v>18</v>
      </c>
      <c r="G2" s="9" t="s">
        <v>11</v>
      </c>
      <c r="H2" s="12" t="s">
        <v>10</v>
      </c>
      <c r="I2" s="11" t="s">
        <v>9</v>
      </c>
    </row>
    <row r="3" spans="1:9" ht="13.5">
      <c r="A3">
        <v>1</v>
      </c>
      <c r="B3" s="6" t="s">
        <v>812</v>
      </c>
      <c r="C3" s="6" t="s">
        <v>813</v>
      </c>
      <c r="D3" s="6" t="s">
        <v>6</v>
      </c>
      <c r="E3" s="6"/>
      <c r="F3" s="6" t="s">
        <v>814</v>
      </c>
      <c r="G3" s="24">
        <v>878000000</v>
      </c>
      <c r="H3" s="24">
        <v>152000000</v>
      </c>
      <c r="I3" s="6">
        <f>G3/H3</f>
        <v>5.776315789473684</v>
      </c>
    </row>
    <row r="4" spans="1:9" ht="13.5">
      <c r="A4">
        <v>2</v>
      </c>
      <c r="B4" s="6" t="s">
        <v>815</v>
      </c>
      <c r="C4" s="6" t="s">
        <v>816</v>
      </c>
      <c r="D4" s="6" t="s">
        <v>6</v>
      </c>
      <c r="E4" s="6"/>
      <c r="F4" s="6" t="s">
        <v>814</v>
      </c>
      <c r="G4" s="24">
        <v>541000000</v>
      </c>
      <c r="H4" s="24">
        <v>43000000</v>
      </c>
      <c r="I4" s="6">
        <f>G4/H4</f>
        <v>12.581395348837209</v>
      </c>
    </row>
    <row r="5" spans="2:9" ht="14.25" thickBot="1">
      <c r="B5" s="2" t="s">
        <v>0</v>
      </c>
      <c r="G5" s="23">
        <f>SUM(G3:G4)</f>
        <v>1419000000</v>
      </c>
      <c r="H5" s="23">
        <f>SUM(H3:H4)</f>
        <v>195000000</v>
      </c>
      <c r="I5" s="3">
        <f>G5/H5</f>
        <v>7.276923076923077</v>
      </c>
    </row>
    <row r="6" spans="2:7" ht="54.75" thickTop="1">
      <c r="B6" s="14"/>
      <c r="F6" s="252" t="s">
        <v>1008</v>
      </c>
      <c r="G6">
        <v>0</v>
      </c>
    </row>
    <row r="7" ht="13.5">
      <c r="B7" s="14"/>
    </row>
  </sheetData>
  <sheetProtection/>
  <printOptions/>
  <pageMargins left="0.787" right="0.787" top="0.63" bottom="0.61" header="0.512" footer="0.512"/>
  <pageSetup fitToHeight="1" fitToWidth="1" horizontalDpi="600" verticalDpi="600" orientation="landscape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15"/>
  <sheetViews>
    <sheetView tabSelected="1" zoomScalePageLayoutView="0" workbookViewId="0" topLeftCell="A1">
      <selection activeCell="E117" sqref="E117"/>
    </sheetView>
  </sheetViews>
  <sheetFormatPr defaultColWidth="9.00390625" defaultRowHeight="13.5"/>
  <cols>
    <col min="2" max="2" width="41.125" style="0" customWidth="1"/>
    <col min="3" max="3" width="12.50390625" style="0" customWidth="1"/>
    <col min="4" max="4" width="15.125" style="0" customWidth="1"/>
    <col min="5" max="5" width="13.00390625" style="0" bestFit="1" customWidth="1"/>
    <col min="6" max="6" width="14.375" style="0" customWidth="1"/>
    <col min="7" max="8" width="14.125" style="0" customWidth="1"/>
  </cols>
  <sheetData>
    <row r="1" spans="1:2" ht="13.5">
      <c r="A1" t="s">
        <v>23</v>
      </c>
      <c r="B1" s="18" t="s">
        <v>596</v>
      </c>
    </row>
    <row r="2" spans="1:9" ht="54">
      <c r="A2" s="21" t="s">
        <v>1009</v>
      </c>
      <c r="B2" s="6" t="s">
        <v>16</v>
      </c>
      <c r="C2" s="6" t="s">
        <v>15</v>
      </c>
      <c r="D2" s="6" t="s">
        <v>20</v>
      </c>
      <c r="E2" s="6" t="s">
        <v>19</v>
      </c>
      <c r="F2" s="6" t="s">
        <v>18</v>
      </c>
      <c r="G2" s="9" t="s">
        <v>11</v>
      </c>
      <c r="H2" s="12" t="s">
        <v>10</v>
      </c>
      <c r="I2" s="11" t="s">
        <v>9</v>
      </c>
    </row>
    <row r="3" spans="1:9" ht="13.5">
      <c r="A3">
        <v>1</v>
      </c>
      <c r="B3" s="191" t="s">
        <v>597</v>
      </c>
      <c r="C3" s="192" t="s">
        <v>598</v>
      </c>
      <c r="D3" s="191" t="s">
        <v>599</v>
      </c>
      <c r="E3" s="192">
        <v>5</v>
      </c>
      <c r="F3" s="192" t="s">
        <v>600</v>
      </c>
      <c r="G3" s="193">
        <v>363240193</v>
      </c>
      <c r="H3" s="193">
        <v>22095724</v>
      </c>
      <c r="I3" s="192">
        <f>G3/H3</f>
        <v>16.43938858939404</v>
      </c>
    </row>
    <row r="4" spans="2:9" ht="14.25" thickBot="1">
      <c r="B4" s="2" t="s">
        <v>0</v>
      </c>
      <c r="G4" s="20">
        <f>SUM(G3:G3)</f>
        <v>363240193</v>
      </c>
      <c r="H4" s="20">
        <f>SUM(H3:H3)</f>
        <v>22095724</v>
      </c>
      <c r="I4" s="3">
        <f>G4/H4</f>
        <v>16.43938858939404</v>
      </c>
    </row>
    <row r="5" spans="2:9" ht="27.75" thickTop="1">
      <c r="B5" s="14"/>
      <c r="F5" s="252" t="s">
        <v>1008</v>
      </c>
      <c r="G5" s="188">
        <f>G4</f>
        <v>363240193</v>
      </c>
      <c r="H5" s="188">
        <f>H4</f>
        <v>22095724</v>
      </c>
      <c r="I5" s="188">
        <f>I4</f>
        <v>16.43938858939404</v>
      </c>
    </row>
    <row r="6" ht="13.5">
      <c r="B6" s="14"/>
    </row>
    <row r="8" spans="1:9" ht="54">
      <c r="A8" s="13" t="s">
        <v>1006</v>
      </c>
      <c r="B8" s="6" t="s">
        <v>16</v>
      </c>
      <c r="C8" s="6" t="s">
        <v>15</v>
      </c>
      <c r="D8" s="6" t="s">
        <v>14</v>
      </c>
      <c r="E8" s="6" t="s">
        <v>13</v>
      </c>
      <c r="F8" s="6" t="s">
        <v>12</v>
      </c>
      <c r="G8" s="12" t="s">
        <v>11</v>
      </c>
      <c r="H8" s="12" t="s">
        <v>10</v>
      </c>
      <c r="I8" s="11" t="s">
        <v>9</v>
      </c>
    </row>
    <row r="9" spans="1:9" ht="13.5">
      <c r="A9">
        <v>1</v>
      </c>
      <c r="B9" s="194" t="s">
        <v>601</v>
      </c>
      <c r="C9" s="192" t="s">
        <v>598</v>
      </c>
      <c r="D9" s="192" t="s">
        <v>2</v>
      </c>
      <c r="E9" s="192">
        <v>1</v>
      </c>
      <c r="F9" s="192" t="s">
        <v>1</v>
      </c>
      <c r="G9" s="193">
        <v>32549</v>
      </c>
      <c r="H9" s="193">
        <v>1424</v>
      </c>
      <c r="I9" s="192">
        <f>G9/H9</f>
        <v>22.85744382022472</v>
      </c>
    </row>
    <row r="10" spans="1:9" ht="13.5">
      <c r="A10">
        <v>2</v>
      </c>
      <c r="B10" s="192" t="s">
        <v>602</v>
      </c>
      <c r="C10" s="191" t="s">
        <v>603</v>
      </c>
      <c r="D10" s="192" t="s">
        <v>2</v>
      </c>
      <c r="E10" s="192"/>
      <c r="F10" s="191" t="s">
        <v>604</v>
      </c>
      <c r="G10" s="125">
        <v>181948</v>
      </c>
      <c r="H10" s="125">
        <v>3980</v>
      </c>
      <c r="I10" s="192">
        <f>G10/H10</f>
        <v>45.71557788944724</v>
      </c>
    </row>
    <row r="11" spans="1:9" ht="13.5">
      <c r="A11">
        <v>3</v>
      </c>
      <c r="B11" s="191" t="s">
        <v>605</v>
      </c>
      <c r="C11" s="191" t="s">
        <v>606</v>
      </c>
      <c r="D11" s="195" t="s">
        <v>2</v>
      </c>
      <c r="E11" s="192">
        <v>1</v>
      </c>
      <c r="F11" s="192" t="s">
        <v>1</v>
      </c>
      <c r="G11" s="125">
        <v>297880</v>
      </c>
      <c r="H11" s="125">
        <v>13032</v>
      </c>
      <c r="I11" s="192">
        <f>G11/H11</f>
        <v>22.857581338244323</v>
      </c>
    </row>
    <row r="12" spans="1:9" ht="13.5">
      <c r="A12">
        <v>4</v>
      </c>
      <c r="B12" s="196" t="s">
        <v>607</v>
      </c>
      <c r="C12" s="192" t="s">
        <v>127</v>
      </c>
      <c r="D12" s="192" t="s">
        <v>2</v>
      </c>
      <c r="E12" s="192"/>
      <c r="F12" s="192" t="s">
        <v>573</v>
      </c>
      <c r="G12" s="125">
        <v>326171</v>
      </c>
      <c r="H12" s="125">
        <v>14270</v>
      </c>
      <c r="I12" s="197">
        <f>G12/H12</f>
        <v>22.85711282410652</v>
      </c>
    </row>
    <row r="13" spans="1:9" ht="13.5">
      <c r="A13">
        <v>5</v>
      </c>
      <c r="B13" s="196" t="s">
        <v>608</v>
      </c>
      <c r="C13" s="192" t="s">
        <v>127</v>
      </c>
      <c r="D13" s="192" t="s">
        <v>2</v>
      </c>
      <c r="E13" s="192"/>
      <c r="F13" s="192" t="s">
        <v>573</v>
      </c>
      <c r="G13" s="125">
        <v>110620</v>
      </c>
      <c r="H13" s="125">
        <v>3935.978835978836</v>
      </c>
      <c r="I13" s="197">
        <f>G13/H13</f>
        <v>28.104825917462026</v>
      </c>
    </row>
    <row r="14" spans="2:9" ht="13.5">
      <c r="B14" s="2" t="s">
        <v>0</v>
      </c>
      <c r="G14">
        <f>SUM(G9:G13)</f>
        <v>949168</v>
      </c>
      <c r="H14" s="188">
        <f>SUM(H9:H13)</f>
        <v>36641.978835978836</v>
      </c>
      <c r="I14" s="19">
        <f>G14/H14</f>
        <v>25.903841172136968</v>
      </c>
    </row>
    <row r="15" spans="6:7" ht="27">
      <c r="F15" s="252" t="s">
        <v>1008</v>
      </c>
      <c r="G15" s="264">
        <v>0</v>
      </c>
    </row>
  </sheetData>
  <sheetProtection/>
  <printOptions/>
  <pageMargins left="0.787" right="0.787" top="0.63" bottom="0.61" header="0.512" footer="0.512"/>
  <pageSetup fitToHeight="1" fitToWidth="1"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"/>
  <sheetViews>
    <sheetView tabSelected="1" zoomScalePageLayoutView="0" workbookViewId="0" topLeftCell="A1">
      <selection activeCell="E117" sqref="E117"/>
    </sheetView>
  </sheetViews>
  <sheetFormatPr defaultColWidth="9.00390625" defaultRowHeight="13.5"/>
  <cols>
    <col min="2" max="2" width="25.50390625" style="0" customWidth="1"/>
    <col min="3" max="3" width="36.75390625" style="0" customWidth="1"/>
    <col min="5" max="5" width="8.625" style="0" customWidth="1"/>
    <col min="6" max="6" width="12.25390625" style="0" customWidth="1"/>
    <col min="7" max="7" width="14.25390625" style="0" customWidth="1"/>
    <col min="8" max="8" width="11.375" style="0" customWidth="1"/>
  </cols>
  <sheetData>
    <row r="1" spans="1:2" ht="13.5">
      <c r="A1" t="s">
        <v>23</v>
      </c>
      <c r="B1" s="18" t="s">
        <v>293</v>
      </c>
    </row>
    <row r="2" spans="1:9" ht="54">
      <c r="A2" s="13" t="s">
        <v>1006</v>
      </c>
      <c r="B2" s="6" t="s">
        <v>16</v>
      </c>
      <c r="C2" s="6" t="s">
        <v>15</v>
      </c>
      <c r="D2" s="6" t="s">
        <v>14</v>
      </c>
      <c r="E2" s="6" t="s">
        <v>13</v>
      </c>
      <c r="F2" s="6" t="s">
        <v>12</v>
      </c>
      <c r="G2" s="12" t="s">
        <v>11</v>
      </c>
      <c r="H2" s="12" t="s">
        <v>10</v>
      </c>
      <c r="I2" s="11" t="s">
        <v>9</v>
      </c>
    </row>
    <row r="3" spans="1:9" ht="13.5">
      <c r="A3">
        <v>1</v>
      </c>
      <c r="B3" s="6" t="s">
        <v>294</v>
      </c>
      <c r="C3" s="6" t="s">
        <v>295</v>
      </c>
      <c r="D3" s="6" t="s">
        <v>2</v>
      </c>
      <c r="E3" s="6" t="s">
        <v>296</v>
      </c>
      <c r="F3" s="6" t="s">
        <v>297</v>
      </c>
      <c r="G3" s="6">
        <v>363263</v>
      </c>
      <c r="H3" s="6">
        <v>15893</v>
      </c>
      <c r="I3" s="6">
        <f>G3/H3</f>
        <v>22.85679229849619</v>
      </c>
    </row>
    <row r="4" spans="2:9" ht="13.5">
      <c r="B4" s="2" t="s">
        <v>0</v>
      </c>
      <c r="G4">
        <f>SUM(G3:G3)</f>
        <v>363263</v>
      </c>
      <c r="H4">
        <f>SUM(H3:H3)</f>
        <v>15893</v>
      </c>
      <c r="I4" s="19">
        <f>G4/H4</f>
        <v>22.85679229849619</v>
      </c>
    </row>
    <row r="5" spans="6:7" ht="27">
      <c r="F5" s="252" t="s">
        <v>1008</v>
      </c>
      <c r="G5">
        <v>0</v>
      </c>
    </row>
  </sheetData>
  <sheetProtection/>
  <printOptions/>
  <pageMargins left="0.787" right="0.787" top="0.63" bottom="0.61" header="0.512" footer="0.512"/>
  <pageSetup fitToHeight="0" fitToWidth="1" horizontalDpi="600" verticalDpi="600" orientation="landscape" paperSize="9" scale="96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16"/>
  <sheetViews>
    <sheetView tabSelected="1" zoomScalePageLayoutView="0" workbookViewId="0" topLeftCell="A1">
      <selection activeCell="E117" sqref="E117"/>
    </sheetView>
  </sheetViews>
  <sheetFormatPr defaultColWidth="9.00390625" defaultRowHeight="13.5"/>
  <cols>
    <col min="2" max="2" width="20.00390625" style="0" customWidth="1"/>
    <col min="5" max="5" width="13.00390625" style="0" bestFit="1" customWidth="1"/>
    <col min="7" max="7" width="10.50390625" style="0" bestFit="1" customWidth="1"/>
  </cols>
  <sheetData>
    <row r="1" spans="1:2" ht="13.5">
      <c r="A1" t="s">
        <v>23</v>
      </c>
      <c r="B1" s="18" t="s">
        <v>224</v>
      </c>
    </row>
    <row r="2" spans="1:9" ht="54">
      <c r="A2" s="17" t="s">
        <v>1009</v>
      </c>
      <c r="B2" s="6" t="s">
        <v>16</v>
      </c>
      <c r="C2" s="6" t="s">
        <v>15</v>
      </c>
      <c r="D2" s="6" t="s">
        <v>20</v>
      </c>
      <c r="E2" s="6" t="s">
        <v>19</v>
      </c>
      <c r="F2" s="6" t="s">
        <v>18</v>
      </c>
      <c r="G2" s="9" t="s">
        <v>11</v>
      </c>
      <c r="H2" s="12" t="s">
        <v>10</v>
      </c>
      <c r="I2" s="11" t="s">
        <v>9</v>
      </c>
    </row>
    <row r="3" spans="1:10" ht="13.5">
      <c r="A3">
        <v>1</v>
      </c>
      <c r="B3" s="28" t="s">
        <v>225</v>
      </c>
      <c r="C3" s="6" t="s">
        <v>112</v>
      </c>
      <c r="D3" s="6" t="s">
        <v>226</v>
      </c>
      <c r="E3" s="6">
        <v>5</v>
      </c>
      <c r="F3" s="28" t="s">
        <v>227</v>
      </c>
      <c r="G3" s="6">
        <v>516206596</v>
      </c>
      <c r="H3" s="6">
        <v>29173998</v>
      </c>
      <c r="I3" s="6">
        <f>G3/H3</f>
        <v>17.694064282859003</v>
      </c>
      <c r="J3" t="s">
        <v>228</v>
      </c>
    </row>
    <row r="4" spans="2:9" ht="14.25" thickBot="1">
      <c r="B4" s="2" t="s">
        <v>0</v>
      </c>
      <c r="G4">
        <f>SUM(G3:G3)</f>
        <v>516206596</v>
      </c>
      <c r="H4">
        <f>SUM(H3:H3)</f>
        <v>29173998</v>
      </c>
      <c r="I4" s="3">
        <f>G4/H4</f>
        <v>17.694064282859003</v>
      </c>
    </row>
    <row r="5" spans="2:9" ht="54.75" thickTop="1">
      <c r="B5" s="14"/>
      <c r="F5" s="252" t="s">
        <v>1008</v>
      </c>
      <c r="G5">
        <f>G4</f>
        <v>516206596</v>
      </c>
      <c r="H5">
        <f>H4</f>
        <v>29173998</v>
      </c>
      <c r="I5">
        <f>I4</f>
        <v>17.694064282859003</v>
      </c>
    </row>
    <row r="6" ht="13.5">
      <c r="B6" s="14"/>
    </row>
    <row r="8" spans="1:9" ht="54">
      <c r="A8" s="13" t="s">
        <v>1006</v>
      </c>
      <c r="B8" s="6" t="s">
        <v>16</v>
      </c>
      <c r="C8" s="6" t="s">
        <v>15</v>
      </c>
      <c r="D8" s="6" t="s">
        <v>14</v>
      </c>
      <c r="E8" s="6" t="s">
        <v>13</v>
      </c>
      <c r="F8" s="6" t="s">
        <v>12</v>
      </c>
      <c r="G8" s="12" t="s">
        <v>11</v>
      </c>
      <c r="H8" s="12" t="s">
        <v>10</v>
      </c>
      <c r="I8" s="11" t="s">
        <v>9</v>
      </c>
    </row>
    <row r="9" spans="1:9" ht="13.5">
      <c r="A9">
        <v>1</v>
      </c>
      <c r="B9" s="28" t="s">
        <v>229</v>
      </c>
      <c r="C9" s="28" t="s">
        <v>230</v>
      </c>
      <c r="D9" s="28" t="s">
        <v>2</v>
      </c>
      <c r="E9" s="28">
        <v>1</v>
      </c>
      <c r="F9" s="28" t="s">
        <v>1</v>
      </c>
      <c r="G9" s="28">
        <v>3040</v>
      </c>
      <c r="H9" s="28">
        <v>133</v>
      </c>
      <c r="I9" s="28">
        <f aca="true" t="shared" si="0" ref="I9:I15">G9/H9</f>
        <v>22.857142857142858</v>
      </c>
    </row>
    <row r="10" spans="1:9" ht="13.5">
      <c r="A10">
        <v>2</v>
      </c>
      <c r="B10" s="28" t="s">
        <v>231</v>
      </c>
      <c r="C10" s="28" t="s">
        <v>230</v>
      </c>
      <c r="D10" s="28" t="s">
        <v>2</v>
      </c>
      <c r="E10" s="28">
        <v>1</v>
      </c>
      <c r="F10" s="28" t="s">
        <v>1</v>
      </c>
      <c r="G10" s="28">
        <v>60342</v>
      </c>
      <c r="H10" s="28">
        <v>1320</v>
      </c>
      <c r="I10" s="28">
        <f t="shared" si="0"/>
        <v>45.71363636363636</v>
      </c>
    </row>
    <row r="11" spans="1:9" ht="13.5">
      <c r="A11">
        <v>3</v>
      </c>
      <c r="B11" s="28" t="s">
        <v>232</v>
      </c>
      <c r="C11" s="28" t="s">
        <v>233</v>
      </c>
      <c r="D11" s="28" t="s">
        <v>6</v>
      </c>
      <c r="E11" s="28">
        <v>1</v>
      </c>
      <c r="F11" s="28" t="s">
        <v>1</v>
      </c>
      <c r="G11" s="28">
        <v>305239</v>
      </c>
      <c r="H11" s="28">
        <v>6677</v>
      </c>
      <c r="I11" s="28">
        <f t="shared" si="0"/>
        <v>45.71499176276771</v>
      </c>
    </row>
    <row r="12" spans="1:9" ht="13.5">
      <c r="A12">
        <v>4</v>
      </c>
      <c r="B12" s="28" t="s">
        <v>234</v>
      </c>
      <c r="C12" s="28" t="s">
        <v>235</v>
      </c>
      <c r="D12" s="28" t="s">
        <v>2</v>
      </c>
      <c r="E12" s="28">
        <v>1</v>
      </c>
      <c r="F12" s="28" t="s">
        <v>1</v>
      </c>
      <c r="G12" s="28">
        <v>27693149</v>
      </c>
      <c r="H12" s="28">
        <v>3557412</v>
      </c>
      <c r="I12" s="28">
        <f t="shared" si="0"/>
        <v>7.784633604429287</v>
      </c>
    </row>
    <row r="13" spans="1:9" ht="13.5">
      <c r="A13">
        <v>5</v>
      </c>
      <c r="B13" s="111" t="s">
        <v>236</v>
      </c>
      <c r="C13" s="111" t="s">
        <v>237</v>
      </c>
      <c r="D13" s="111" t="s">
        <v>85</v>
      </c>
      <c r="E13" s="28">
        <v>1</v>
      </c>
      <c r="F13" s="28" t="s">
        <v>1</v>
      </c>
      <c r="G13" s="28">
        <v>16693</v>
      </c>
      <c r="H13" s="28">
        <v>365</v>
      </c>
      <c r="I13" s="28">
        <f t="shared" si="0"/>
        <v>45.73424657534247</v>
      </c>
    </row>
    <row r="14" spans="1:9" ht="13.5">
      <c r="A14" s="4">
        <v>6</v>
      </c>
      <c r="B14" s="111" t="s">
        <v>238</v>
      </c>
      <c r="C14" s="111" t="s">
        <v>237</v>
      </c>
      <c r="D14" s="111" t="s">
        <v>85</v>
      </c>
      <c r="E14" s="28">
        <v>1</v>
      </c>
      <c r="F14" s="28" t="s">
        <v>1</v>
      </c>
      <c r="G14" s="28">
        <v>39930</v>
      </c>
      <c r="H14" s="28">
        <v>1048</v>
      </c>
      <c r="I14" s="28">
        <f t="shared" si="0"/>
        <v>38.10114503816794</v>
      </c>
    </row>
    <row r="15" spans="2:9" ht="13.5">
      <c r="B15" s="2" t="s">
        <v>0</v>
      </c>
      <c r="G15">
        <f>SUM(G9:G14)</f>
        <v>28118393</v>
      </c>
      <c r="H15">
        <f>SUM(H9:H14)</f>
        <v>3566955</v>
      </c>
      <c r="I15" s="19">
        <f t="shared" si="0"/>
        <v>7.883024316258545</v>
      </c>
    </row>
    <row r="16" spans="6:7" ht="54">
      <c r="F16" s="252" t="s">
        <v>1008</v>
      </c>
      <c r="G16" s="223">
        <v>0</v>
      </c>
    </row>
  </sheetData>
  <sheetProtection/>
  <printOptions/>
  <pageMargins left="0.75" right="0.75" top="0.63" bottom="0.61" header="0.512" footer="0.512"/>
  <pageSetup fitToHeight="1" fitToWidth="1" horizontalDpi="600" verticalDpi="600" orientation="landscape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11"/>
  <sheetViews>
    <sheetView tabSelected="1" zoomScalePageLayoutView="0" workbookViewId="0" topLeftCell="A1">
      <selection activeCell="E117" sqref="E117"/>
    </sheetView>
  </sheetViews>
  <sheetFormatPr defaultColWidth="9.00390625" defaultRowHeight="13.5"/>
  <cols>
    <col min="2" max="2" width="20.00390625" style="0" customWidth="1"/>
    <col min="3" max="3" width="15.25390625" style="0" customWidth="1"/>
    <col min="4" max="4" width="18.375" style="0" customWidth="1"/>
    <col min="5" max="5" width="13.00390625" style="0" bestFit="1" customWidth="1"/>
    <col min="6" max="9" width="13.00390625" style="0" customWidth="1"/>
  </cols>
  <sheetData>
    <row r="1" spans="1:2" ht="22.5" customHeight="1">
      <c r="A1" s="228" t="s">
        <v>23</v>
      </c>
      <c r="B1" s="18" t="s">
        <v>857</v>
      </c>
    </row>
    <row r="2" spans="1:9" ht="40.5">
      <c r="A2" s="229" t="s">
        <v>1009</v>
      </c>
      <c r="B2" s="6" t="s">
        <v>16</v>
      </c>
      <c r="C2" s="6" t="s">
        <v>15</v>
      </c>
      <c r="D2" s="6" t="s">
        <v>20</v>
      </c>
      <c r="E2" s="6" t="s">
        <v>19</v>
      </c>
      <c r="F2" s="6" t="s">
        <v>18</v>
      </c>
      <c r="G2" s="9" t="s">
        <v>11</v>
      </c>
      <c r="H2" s="12" t="s">
        <v>10</v>
      </c>
      <c r="I2" s="11" t="s">
        <v>9</v>
      </c>
    </row>
    <row r="3" spans="1:9" ht="13.5">
      <c r="A3" s="230">
        <v>1</v>
      </c>
      <c r="B3" s="231" t="s">
        <v>858</v>
      </c>
      <c r="C3" s="231" t="s">
        <v>859</v>
      </c>
      <c r="D3" s="231" t="s">
        <v>111</v>
      </c>
      <c r="E3" s="232" t="s">
        <v>860</v>
      </c>
      <c r="F3" s="231" t="s">
        <v>435</v>
      </c>
      <c r="G3" s="233">
        <v>438154509</v>
      </c>
      <c r="H3" s="233">
        <v>22968301</v>
      </c>
      <c r="I3" s="231">
        <f>G3/H3</f>
        <v>19.076487590440408</v>
      </c>
    </row>
    <row r="4" spans="1:9" ht="14.25" thickBot="1">
      <c r="A4" s="61"/>
      <c r="B4" s="14" t="s">
        <v>0</v>
      </c>
      <c r="C4" s="61"/>
      <c r="G4">
        <f>SUM(G3:G3)</f>
        <v>438154509</v>
      </c>
      <c r="H4">
        <f>SUM(H3:H3)</f>
        <v>22968301</v>
      </c>
      <c r="I4" s="3">
        <f>G4/H4</f>
        <v>19.076487590440408</v>
      </c>
    </row>
    <row r="5" spans="2:9" ht="27.75" thickTop="1">
      <c r="B5" s="14"/>
      <c r="F5" s="252" t="s">
        <v>1008</v>
      </c>
      <c r="G5">
        <f>G4</f>
        <v>438154509</v>
      </c>
      <c r="H5">
        <f>H4</f>
        <v>22968301</v>
      </c>
      <c r="I5">
        <f>I4</f>
        <v>19.076487590440408</v>
      </c>
    </row>
    <row r="6" ht="13.5">
      <c r="B6" s="14"/>
    </row>
    <row r="7" ht="13.5">
      <c r="A7" s="234"/>
    </row>
    <row r="8" spans="1:9" s="4" customFormat="1" ht="40.5">
      <c r="A8" s="235" t="s">
        <v>1006</v>
      </c>
      <c r="B8" s="6" t="s">
        <v>16</v>
      </c>
      <c r="C8" s="6" t="s">
        <v>15</v>
      </c>
      <c r="D8" s="6" t="s">
        <v>14</v>
      </c>
      <c r="E8" s="6" t="s">
        <v>13</v>
      </c>
      <c r="F8" s="6" t="s">
        <v>12</v>
      </c>
      <c r="G8" s="12" t="s">
        <v>11</v>
      </c>
      <c r="H8" s="12" t="s">
        <v>10</v>
      </c>
      <c r="I8" s="11" t="s">
        <v>9</v>
      </c>
    </row>
    <row r="9" spans="1:9" ht="13.5">
      <c r="A9" s="230">
        <v>1</v>
      </c>
      <c r="B9" s="236" t="s">
        <v>861</v>
      </c>
      <c r="C9" s="230" t="s">
        <v>862</v>
      </c>
      <c r="D9" s="230" t="s">
        <v>85</v>
      </c>
      <c r="E9" s="230">
        <v>1</v>
      </c>
      <c r="F9" s="230" t="s">
        <v>420</v>
      </c>
      <c r="G9" s="237">
        <v>42414952</v>
      </c>
      <c r="H9" s="237">
        <v>2298024</v>
      </c>
      <c r="I9" s="230">
        <f>G9/H9</f>
        <v>18.457140569463157</v>
      </c>
    </row>
    <row r="10" spans="1:9" ht="13.5">
      <c r="A10" s="61"/>
      <c r="B10" s="14" t="s">
        <v>0</v>
      </c>
      <c r="G10">
        <f>SUM(G9:G9)</f>
        <v>42414952</v>
      </c>
      <c r="H10">
        <f>SUM(H9:H9)</f>
        <v>2298024</v>
      </c>
      <c r="I10" s="19">
        <f>G10/H10</f>
        <v>18.457140569463157</v>
      </c>
    </row>
    <row r="11" spans="6:7" ht="27">
      <c r="F11" s="252" t="s">
        <v>1008</v>
      </c>
      <c r="G11">
        <v>0</v>
      </c>
    </row>
  </sheetData>
  <sheetProtection/>
  <printOptions/>
  <pageMargins left="0.75" right="0.75" top="0.63" bottom="0.61" header="0.512" footer="0.512"/>
  <pageSetup fitToHeight="1" fitToWidth="1" horizontalDpi="600" verticalDpi="600" orientation="landscape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8"/>
  <sheetViews>
    <sheetView tabSelected="1" zoomScalePageLayoutView="0" workbookViewId="0" topLeftCell="A1">
      <selection activeCell="E117" sqref="E117"/>
    </sheetView>
  </sheetViews>
  <sheetFormatPr defaultColWidth="9.00390625" defaultRowHeight="13.5"/>
  <cols>
    <col min="2" max="2" width="20.00390625" style="0" customWidth="1"/>
    <col min="5" max="5" width="13.00390625" style="0" bestFit="1" customWidth="1"/>
  </cols>
  <sheetData>
    <row r="1" spans="1:2" ht="13.5">
      <c r="A1" t="s">
        <v>23</v>
      </c>
      <c r="B1" s="18" t="s">
        <v>429</v>
      </c>
    </row>
    <row r="2" spans="1:9" ht="54">
      <c r="A2" s="13" t="s">
        <v>1006</v>
      </c>
      <c r="B2" s="6" t="s">
        <v>16</v>
      </c>
      <c r="C2" s="6" t="s">
        <v>15</v>
      </c>
      <c r="D2" s="6" t="s">
        <v>14</v>
      </c>
      <c r="E2" s="6" t="s">
        <v>13</v>
      </c>
      <c r="F2" s="6" t="s">
        <v>12</v>
      </c>
      <c r="G2" s="12" t="s">
        <v>11</v>
      </c>
      <c r="H2" s="12" t="s">
        <v>10</v>
      </c>
      <c r="I2" s="11" t="s">
        <v>9</v>
      </c>
    </row>
    <row r="3" spans="1:9" ht="13.5">
      <c r="A3">
        <v>1</v>
      </c>
      <c r="B3" s="6" t="s">
        <v>425</v>
      </c>
      <c r="C3" s="6" t="s">
        <v>112</v>
      </c>
      <c r="D3" s="6" t="s">
        <v>2</v>
      </c>
      <c r="E3" s="6">
        <v>1</v>
      </c>
      <c r="F3" s="6" t="s">
        <v>24</v>
      </c>
      <c r="G3" s="8">
        <v>12864</v>
      </c>
      <c r="H3" s="6">
        <v>268</v>
      </c>
      <c r="I3" s="6">
        <f>G3/H3</f>
        <v>48</v>
      </c>
    </row>
    <row r="4" spans="1:9" ht="13.5">
      <c r="A4">
        <v>2</v>
      </c>
      <c r="B4" s="6" t="s">
        <v>426</v>
      </c>
      <c r="C4" s="6" t="s">
        <v>112</v>
      </c>
      <c r="D4" s="6" t="s">
        <v>2</v>
      </c>
      <c r="E4" s="6">
        <v>1</v>
      </c>
      <c r="F4" s="6" t="s">
        <v>24</v>
      </c>
      <c r="G4" s="8">
        <v>345360</v>
      </c>
      <c r="H4" s="6">
        <v>14390</v>
      </c>
      <c r="I4" s="6">
        <f>G4/H4</f>
        <v>24</v>
      </c>
    </row>
    <row r="5" spans="1:9" ht="13.5">
      <c r="A5">
        <v>3</v>
      </c>
      <c r="B5" s="6" t="s">
        <v>427</v>
      </c>
      <c r="C5" s="6" t="s">
        <v>112</v>
      </c>
      <c r="D5" s="6" t="s">
        <v>2</v>
      </c>
      <c r="E5" s="6">
        <v>1</v>
      </c>
      <c r="F5" s="6" t="s">
        <v>24</v>
      </c>
      <c r="G5" s="8">
        <v>33024</v>
      </c>
      <c r="H5" s="6">
        <v>1376</v>
      </c>
      <c r="I5" s="6">
        <f>G5/H5</f>
        <v>24</v>
      </c>
    </row>
    <row r="6" spans="1:9" ht="13.5">
      <c r="A6">
        <v>4</v>
      </c>
      <c r="B6" s="6" t="s">
        <v>428</v>
      </c>
      <c r="C6" s="6" t="s">
        <v>112</v>
      </c>
      <c r="D6" s="6" t="s">
        <v>2</v>
      </c>
      <c r="E6" s="6">
        <v>1</v>
      </c>
      <c r="F6" s="6" t="s">
        <v>24</v>
      </c>
      <c r="G6" s="8">
        <v>17616</v>
      </c>
      <c r="H6" s="6">
        <v>367</v>
      </c>
      <c r="I6" s="6">
        <f>G6/H6</f>
        <v>48</v>
      </c>
    </row>
    <row r="7" spans="2:9" ht="13.5">
      <c r="B7" s="2" t="s">
        <v>0</v>
      </c>
      <c r="G7">
        <f>SUM(G3:G6)</f>
        <v>408864</v>
      </c>
      <c r="H7">
        <f>SUM(H3:H6)</f>
        <v>16401</v>
      </c>
      <c r="I7" s="19">
        <f>G7/H7</f>
        <v>24.929211633436985</v>
      </c>
    </row>
    <row r="8" spans="6:7" ht="54">
      <c r="F8" s="252" t="s">
        <v>1008</v>
      </c>
      <c r="G8" s="257">
        <v>0</v>
      </c>
    </row>
  </sheetData>
  <sheetProtection/>
  <printOptions/>
  <pageMargins left="0.787" right="0.787" top="0.63" bottom="0.61" header="0.512" footer="0.512"/>
  <pageSetup fitToHeight="1" fitToWidth="1" horizontalDpi="600" verticalDpi="600" orientation="landscape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12"/>
  <sheetViews>
    <sheetView tabSelected="1" zoomScalePageLayoutView="0" workbookViewId="0" topLeftCell="A1">
      <selection activeCell="E117" sqref="E117"/>
    </sheetView>
  </sheetViews>
  <sheetFormatPr defaultColWidth="9.00390625" defaultRowHeight="13.5"/>
  <cols>
    <col min="2" max="2" width="29.125" style="0" customWidth="1"/>
    <col min="3" max="3" width="20.50390625" style="0" customWidth="1"/>
    <col min="4" max="4" width="17.75390625" style="0" customWidth="1"/>
    <col min="5" max="5" width="13.00390625" style="0" bestFit="1" customWidth="1"/>
    <col min="6" max="6" width="16.875" style="0" customWidth="1"/>
    <col min="7" max="7" width="14.25390625" style="0" customWidth="1"/>
  </cols>
  <sheetData>
    <row r="1" spans="1:2" ht="13.5">
      <c r="A1" t="s">
        <v>23</v>
      </c>
      <c r="B1" s="18" t="s">
        <v>878</v>
      </c>
    </row>
    <row r="2" spans="1:9" ht="54">
      <c r="A2" s="21" t="s">
        <v>1009</v>
      </c>
      <c r="B2" s="6" t="s">
        <v>16</v>
      </c>
      <c r="C2" s="6" t="s">
        <v>15</v>
      </c>
      <c r="D2" s="6" t="s">
        <v>20</v>
      </c>
      <c r="E2" s="6" t="s">
        <v>19</v>
      </c>
      <c r="F2" s="6" t="s">
        <v>18</v>
      </c>
      <c r="G2" s="9" t="s">
        <v>11</v>
      </c>
      <c r="H2" s="12" t="s">
        <v>10</v>
      </c>
      <c r="I2" s="11" t="s">
        <v>9</v>
      </c>
    </row>
    <row r="3" spans="1:9" ht="13.5">
      <c r="A3" s="117">
        <v>1</v>
      </c>
      <c r="B3" s="81" t="s">
        <v>298</v>
      </c>
      <c r="C3" s="6" t="s">
        <v>299</v>
      </c>
      <c r="D3" s="6" t="s">
        <v>300</v>
      </c>
      <c r="E3" s="6">
        <v>6</v>
      </c>
      <c r="F3" s="6" t="s">
        <v>301</v>
      </c>
      <c r="G3" s="118">
        <v>76323047</v>
      </c>
      <c r="H3" s="10">
        <v>5710785</v>
      </c>
      <c r="I3" s="119">
        <f>G3/H3</f>
        <v>13.36472078707218</v>
      </c>
    </row>
    <row r="4" spans="2:9" ht="14.25" thickBot="1">
      <c r="B4" s="2" t="s">
        <v>0</v>
      </c>
      <c r="G4">
        <f>SUM(G3:G3)</f>
        <v>76323047</v>
      </c>
      <c r="H4">
        <f>SUM(H3:H3)</f>
        <v>5710785</v>
      </c>
      <c r="I4" s="3">
        <f>G4/H4</f>
        <v>13.36472078707218</v>
      </c>
    </row>
    <row r="5" spans="2:9" ht="27.75" thickTop="1">
      <c r="B5" s="14"/>
      <c r="F5" s="252" t="s">
        <v>1008</v>
      </c>
      <c r="G5">
        <f>G4</f>
        <v>76323047</v>
      </c>
      <c r="H5">
        <f>H4</f>
        <v>5710785</v>
      </c>
      <c r="I5">
        <f>I4</f>
        <v>13.36472078707218</v>
      </c>
    </row>
    <row r="6" ht="13.5">
      <c r="B6" s="14"/>
    </row>
    <row r="8" spans="1:9" ht="54">
      <c r="A8" s="13" t="s">
        <v>1006</v>
      </c>
      <c r="B8" s="6" t="s">
        <v>16</v>
      </c>
      <c r="C8" s="6" t="s">
        <v>15</v>
      </c>
      <c r="D8" s="6" t="s">
        <v>14</v>
      </c>
      <c r="E8" s="6" t="s">
        <v>13</v>
      </c>
      <c r="F8" s="6" t="s">
        <v>12</v>
      </c>
      <c r="G8" s="12" t="s">
        <v>11</v>
      </c>
      <c r="H8" s="12" t="s">
        <v>10</v>
      </c>
      <c r="I8" s="11" t="s">
        <v>9</v>
      </c>
    </row>
    <row r="9" spans="1:9" ht="13.5">
      <c r="A9">
        <v>1</v>
      </c>
      <c r="B9" s="6" t="s">
        <v>302</v>
      </c>
      <c r="C9" s="6" t="s">
        <v>299</v>
      </c>
      <c r="D9" s="6" t="s">
        <v>303</v>
      </c>
      <c r="E9" s="6">
        <v>1</v>
      </c>
      <c r="F9" s="6" t="s">
        <v>304</v>
      </c>
      <c r="G9" s="120">
        <v>19343493</v>
      </c>
      <c r="H9" s="120">
        <v>1952651</v>
      </c>
      <c r="I9" s="119">
        <f>G9/H9</f>
        <v>9.906272549472487</v>
      </c>
    </row>
    <row r="10" spans="1:9" ht="13.5">
      <c r="A10">
        <v>2</v>
      </c>
      <c r="B10" s="6" t="s">
        <v>305</v>
      </c>
      <c r="C10" s="6" t="s">
        <v>306</v>
      </c>
      <c r="D10" s="6" t="s">
        <v>2</v>
      </c>
      <c r="E10" s="6">
        <v>1</v>
      </c>
      <c r="F10" s="6" t="s">
        <v>24</v>
      </c>
      <c r="G10" s="120">
        <v>12510</v>
      </c>
      <c r="H10" s="120">
        <v>547</v>
      </c>
      <c r="I10" s="121">
        <f>G10/H10</f>
        <v>22.87020109689214</v>
      </c>
    </row>
    <row r="11" spans="2:9" ht="13.5">
      <c r="B11" s="2" t="s">
        <v>0</v>
      </c>
      <c r="G11">
        <f>SUM(G9:G10)</f>
        <v>19356003</v>
      </c>
      <c r="H11">
        <f>SUM(H9:H10)</f>
        <v>1953198</v>
      </c>
      <c r="I11" s="19">
        <f>G11/H11</f>
        <v>9.90990314346011</v>
      </c>
    </row>
    <row r="12" spans="6:7" ht="27">
      <c r="F12" s="252" t="s">
        <v>1008</v>
      </c>
      <c r="G12">
        <v>0</v>
      </c>
    </row>
  </sheetData>
  <sheetProtection/>
  <printOptions/>
  <pageMargins left="0.787" right="0.787" top="0.63" bottom="0.61" header="0.512" footer="0.512"/>
  <pageSetup fitToHeight="1" fitToWidth="1" horizontalDpi="600" verticalDpi="600" orientation="landscape" paperSize="9" scale="95" r:id="rId1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5"/>
  <sheetViews>
    <sheetView tabSelected="1" view="pageBreakPreview" zoomScaleSheetLayoutView="100" zoomScalePageLayoutView="0" workbookViewId="0" topLeftCell="A1">
      <selection activeCell="E117" sqref="E117"/>
    </sheetView>
  </sheetViews>
  <sheetFormatPr defaultColWidth="9.00390625" defaultRowHeight="13.5"/>
  <cols>
    <col min="2" max="2" width="31.875" style="0" bestFit="1" customWidth="1"/>
    <col min="5" max="5" width="13.00390625" style="0" bestFit="1" customWidth="1"/>
  </cols>
  <sheetData>
    <row r="1" spans="1:2" ht="13.5">
      <c r="A1" t="s">
        <v>23</v>
      </c>
      <c r="B1" s="18" t="s">
        <v>988</v>
      </c>
    </row>
    <row r="2" spans="1:9" ht="54">
      <c r="A2" s="13" t="s">
        <v>1006</v>
      </c>
      <c r="B2" s="6" t="s">
        <v>16</v>
      </c>
      <c r="C2" s="6" t="s">
        <v>15</v>
      </c>
      <c r="D2" s="6" t="s">
        <v>14</v>
      </c>
      <c r="E2" s="6" t="s">
        <v>13</v>
      </c>
      <c r="F2" s="6" t="s">
        <v>12</v>
      </c>
      <c r="G2" s="12" t="s">
        <v>11</v>
      </c>
      <c r="H2" s="12" t="s">
        <v>10</v>
      </c>
      <c r="I2" s="11" t="s">
        <v>9</v>
      </c>
    </row>
    <row r="3" spans="1:9" ht="13.5">
      <c r="A3">
        <v>1</v>
      </c>
      <c r="B3" s="6" t="s">
        <v>1045</v>
      </c>
      <c r="C3" s="6" t="s">
        <v>376</v>
      </c>
      <c r="D3" s="6" t="s">
        <v>2</v>
      </c>
      <c r="E3" s="6"/>
      <c r="F3" s="6" t="s">
        <v>24</v>
      </c>
      <c r="G3" s="6">
        <v>139909</v>
      </c>
      <c r="H3" s="6">
        <v>6121</v>
      </c>
      <c r="I3" s="6">
        <f>G3/H3</f>
        <v>22.857212873713447</v>
      </c>
    </row>
    <row r="4" spans="2:9" ht="13.5">
      <c r="B4" s="2" t="s">
        <v>0</v>
      </c>
      <c r="G4">
        <f>SUM(G3:G3)</f>
        <v>139909</v>
      </c>
      <c r="H4">
        <f>SUM(H3:H3)</f>
        <v>6121</v>
      </c>
      <c r="I4" s="19">
        <f>G4/H4</f>
        <v>22.857212873713447</v>
      </c>
    </row>
    <row r="5" spans="6:8" ht="54">
      <c r="F5" s="252" t="s">
        <v>1008</v>
      </c>
      <c r="G5">
        <v>0</v>
      </c>
      <c r="H5">
        <v>0</v>
      </c>
    </row>
  </sheetData>
  <sheetProtection/>
  <printOptions/>
  <pageMargins left="0.787" right="0.787" top="0.63" bottom="0.61" header="0.512" footer="0.512"/>
  <pageSetup fitToHeight="1" fitToWidth="1" horizontalDpi="600" verticalDpi="600" orientation="landscape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7"/>
  <sheetViews>
    <sheetView tabSelected="1" zoomScalePageLayoutView="0" workbookViewId="0" topLeftCell="A1">
      <selection activeCell="E117" sqref="E117"/>
    </sheetView>
  </sheetViews>
  <sheetFormatPr defaultColWidth="9.00390625" defaultRowHeight="13.5"/>
  <cols>
    <col min="2" max="2" width="20.00390625" style="0" customWidth="1"/>
    <col min="5" max="5" width="13.00390625" style="0" bestFit="1" customWidth="1"/>
  </cols>
  <sheetData>
    <row r="1" spans="1:2" ht="13.5">
      <c r="A1" t="s">
        <v>23</v>
      </c>
      <c r="B1" s="18" t="s">
        <v>879</v>
      </c>
    </row>
    <row r="2" spans="1:9" ht="54">
      <c r="A2" s="13" t="s">
        <v>1006</v>
      </c>
      <c r="B2" s="6" t="s">
        <v>16</v>
      </c>
      <c r="C2" s="6" t="s">
        <v>15</v>
      </c>
      <c r="D2" s="6" t="s">
        <v>14</v>
      </c>
      <c r="E2" s="6" t="s">
        <v>13</v>
      </c>
      <c r="F2" s="6" t="s">
        <v>12</v>
      </c>
      <c r="G2" s="12" t="s">
        <v>11</v>
      </c>
      <c r="H2" s="12" t="s">
        <v>10</v>
      </c>
      <c r="I2" s="11" t="s">
        <v>9</v>
      </c>
    </row>
    <row r="3" spans="1:9" ht="13.5">
      <c r="A3">
        <v>1</v>
      </c>
      <c r="B3" s="6" t="s">
        <v>797</v>
      </c>
      <c r="C3" s="6" t="s">
        <v>798</v>
      </c>
      <c r="D3" s="6" t="s">
        <v>2</v>
      </c>
      <c r="E3" s="6">
        <v>1</v>
      </c>
      <c r="F3" s="6" t="s">
        <v>24</v>
      </c>
      <c r="G3" s="6">
        <v>51203</v>
      </c>
      <c r="H3" s="6">
        <v>1120</v>
      </c>
      <c r="I3" s="6">
        <f>G3/H3</f>
        <v>45.71696428571428</v>
      </c>
    </row>
    <row r="4" spans="1:9" ht="13.5">
      <c r="A4">
        <v>2</v>
      </c>
      <c r="B4" s="6"/>
      <c r="C4" s="6" t="s">
        <v>799</v>
      </c>
      <c r="D4" s="6"/>
      <c r="E4" s="6"/>
      <c r="F4" s="6" t="s">
        <v>24</v>
      </c>
      <c r="G4" s="8">
        <v>222576</v>
      </c>
      <c r="H4" s="8">
        <v>4637</v>
      </c>
      <c r="I4" s="6">
        <f>G4/H4</f>
        <v>48</v>
      </c>
    </row>
    <row r="5" spans="1:9" ht="13.5">
      <c r="A5">
        <v>3</v>
      </c>
      <c r="B5" s="6" t="s">
        <v>800</v>
      </c>
      <c r="C5" s="6" t="s">
        <v>801</v>
      </c>
      <c r="D5" s="66" t="s">
        <v>2</v>
      </c>
      <c r="E5" s="220"/>
      <c r="F5" s="6" t="s">
        <v>802</v>
      </c>
      <c r="G5" s="6">
        <v>11656</v>
      </c>
      <c r="H5" s="6">
        <v>309</v>
      </c>
      <c r="I5" s="6">
        <f>G5/H5</f>
        <v>37.72168284789644</v>
      </c>
    </row>
    <row r="6" spans="2:9" ht="13.5">
      <c r="B6" s="2" t="s">
        <v>0</v>
      </c>
      <c r="G6">
        <f>SUM(G3:G5)</f>
        <v>285435</v>
      </c>
      <c r="H6">
        <f>SUM(H3:H5)</f>
        <v>6066</v>
      </c>
      <c r="I6" s="19">
        <f>G6/H6</f>
        <v>47.054896142433236</v>
      </c>
    </row>
    <row r="7" spans="6:7" ht="54">
      <c r="F7" s="252" t="s">
        <v>1008</v>
      </c>
      <c r="G7">
        <v>0</v>
      </c>
    </row>
  </sheetData>
  <sheetProtection/>
  <printOptions/>
  <pageMargins left="0.787" right="0.787" top="0.63" bottom="0.61" header="0.512" footer="0.512"/>
  <pageSetup fitToHeight="1" fitToWidth="1" horizontalDpi="600" verticalDpi="600" orientation="landscape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12"/>
  <sheetViews>
    <sheetView tabSelected="1" zoomScalePageLayoutView="0" workbookViewId="0" topLeftCell="A1">
      <selection activeCell="E117" sqref="E117"/>
    </sheetView>
  </sheetViews>
  <sheetFormatPr defaultColWidth="9.00390625" defaultRowHeight="13.5"/>
  <cols>
    <col min="2" max="2" width="20.00390625" style="0" customWidth="1"/>
    <col min="5" max="5" width="13.00390625" style="0" bestFit="1" customWidth="1"/>
    <col min="7" max="7" width="11.25390625" style="0" customWidth="1"/>
    <col min="8" max="8" width="11.375" style="0" customWidth="1"/>
  </cols>
  <sheetData>
    <row r="1" spans="1:2" ht="13.5">
      <c r="A1" t="s">
        <v>23</v>
      </c>
      <c r="B1" s="18" t="s">
        <v>880</v>
      </c>
    </row>
    <row r="2" spans="1:9" ht="40.5">
      <c r="A2" s="17" t="s">
        <v>1009</v>
      </c>
      <c r="B2" s="6" t="s">
        <v>16</v>
      </c>
      <c r="C2" s="6" t="s">
        <v>15</v>
      </c>
      <c r="D2" s="6" t="s">
        <v>20</v>
      </c>
      <c r="E2" s="6" t="s">
        <v>19</v>
      </c>
      <c r="F2" s="6" t="s">
        <v>18</v>
      </c>
      <c r="G2" s="9" t="s">
        <v>11</v>
      </c>
      <c r="H2" s="12" t="s">
        <v>10</v>
      </c>
      <c r="I2" s="11" t="s">
        <v>9</v>
      </c>
    </row>
    <row r="3" spans="1:9" ht="27">
      <c r="A3">
        <v>1</v>
      </c>
      <c r="B3" s="76" t="s">
        <v>351</v>
      </c>
      <c r="C3" s="9" t="s">
        <v>352</v>
      </c>
      <c r="D3" s="9" t="s">
        <v>111</v>
      </c>
      <c r="E3" s="9">
        <v>5</v>
      </c>
      <c r="F3" s="9" t="s">
        <v>353</v>
      </c>
      <c r="G3" s="125">
        <v>60001834</v>
      </c>
      <c r="H3" s="125">
        <v>3633767</v>
      </c>
      <c r="I3" s="6">
        <f>G3/H3</f>
        <v>16.512295367314415</v>
      </c>
    </row>
    <row r="4" spans="1:9" ht="27">
      <c r="A4">
        <v>2</v>
      </c>
      <c r="B4" s="76" t="s">
        <v>354</v>
      </c>
      <c r="C4" s="9" t="s">
        <v>352</v>
      </c>
      <c r="D4" s="9" t="s">
        <v>111</v>
      </c>
      <c r="E4" s="9">
        <v>5</v>
      </c>
      <c r="F4" s="9" t="s">
        <v>353</v>
      </c>
      <c r="G4" s="125">
        <v>521663638</v>
      </c>
      <c r="H4" s="125">
        <v>29322624</v>
      </c>
      <c r="I4" s="6">
        <f>G4/H4</f>
        <v>17.79048280263049</v>
      </c>
    </row>
    <row r="5" spans="2:9" ht="14.25" thickBot="1">
      <c r="B5" s="2" t="s">
        <v>0</v>
      </c>
      <c r="G5" s="23">
        <f>SUM(G3:G4)</f>
        <v>581665472</v>
      </c>
      <c r="H5" s="23">
        <f>SUM(H3:H4)</f>
        <v>32956391</v>
      </c>
      <c r="I5" s="3">
        <f>G5/H5</f>
        <v>17.64955003719916</v>
      </c>
    </row>
    <row r="6" spans="2:9" ht="54.75" thickTop="1">
      <c r="B6" s="14"/>
      <c r="F6" s="252" t="s">
        <v>1008</v>
      </c>
      <c r="G6" s="23">
        <f>G5</f>
        <v>581665472</v>
      </c>
      <c r="H6" s="23">
        <f>H5</f>
        <v>32956391</v>
      </c>
      <c r="I6" s="23">
        <f>I5</f>
        <v>17.64955003719916</v>
      </c>
    </row>
    <row r="7" ht="13.5">
      <c r="B7" s="14"/>
    </row>
    <row r="9" spans="1:9" ht="54">
      <c r="A9" s="13" t="s">
        <v>1006</v>
      </c>
      <c r="B9" s="6" t="s">
        <v>16</v>
      </c>
      <c r="C9" s="6" t="s">
        <v>15</v>
      </c>
      <c r="D9" s="6" t="s">
        <v>14</v>
      </c>
      <c r="E9" s="6" t="s">
        <v>13</v>
      </c>
      <c r="F9" s="6" t="s">
        <v>12</v>
      </c>
      <c r="G9" s="12" t="s">
        <v>11</v>
      </c>
      <c r="H9" s="12" t="s">
        <v>10</v>
      </c>
      <c r="I9" s="11" t="s">
        <v>9</v>
      </c>
    </row>
    <row r="10" spans="1:9" ht="13.5">
      <c r="A10">
        <v>1</v>
      </c>
      <c r="B10" s="126" t="s">
        <v>355</v>
      </c>
      <c r="C10" s="126" t="s">
        <v>356</v>
      </c>
      <c r="D10" s="126"/>
      <c r="E10" s="126"/>
      <c r="F10" s="126" t="s">
        <v>357</v>
      </c>
      <c r="G10" s="127">
        <v>355113</v>
      </c>
      <c r="H10" s="127">
        <v>7768</v>
      </c>
      <c r="I10" s="126">
        <f>G10/H10</f>
        <v>45.714855818743565</v>
      </c>
    </row>
    <row r="11" spans="2:9" ht="13.5">
      <c r="B11" s="2" t="s">
        <v>0</v>
      </c>
      <c r="G11" s="23">
        <f>SUM(G10:G10)</f>
        <v>355113</v>
      </c>
      <c r="H11" s="23">
        <f>SUM(H10:H10)</f>
        <v>7768</v>
      </c>
      <c r="I11" s="19">
        <f>G11/H11</f>
        <v>45.714855818743565</v>
      </c>
    </row>
    <row r="12" spans="6:7" ht="54">
      <c r="F12" s="252" t="s">
        <v>1008</v>
      </c>
      <c r="G12">
        <v>0</v>
      </c>
    </row>
  </sheetData>
  <sheetProtection/>
  <printOptions/>
  <pageMargins left="0.75" right="0.75" top="0.63" bottom="0.61" header="0.512" footer="0.512"/>
  <pageSetup fitToHeight="1" fitToWidth="1" horizontalDpi="600" verticalDpi="600" orientation="landscape" paperSize="9" r:id="rId3"/>
  <legacyDrawing r:id="rId2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52"/>
  <sheetViews>
    <sheetView tabSelected="1" zoomScalePageLayoutView="0" workbookViewId="0" topLeftCell="A1">
      <selection activeCell="E117" sqref="E117"/>
    </sheetView>
  </sheetViews>
  <sheetFormatPr defaultColWidth="9.00390625" defaultRowHeight="13.5"/>
  <cols>
    <col min="2" max="2" width="20.00390625" style="0" customWidth="1"/>
    <col min="5" max="5" width="13.00390625" style="0" bestFit="1" customWidth="1"/>
    <col min="7" max="7" width="11.00390625" style="0" bestFit="1" customWidth="1"/>
    <col min="8" max="8" width="9.875" style="0" bestFit="1" customWidth="1"/>
    <col min="9" max="9" width="9.125" style="0" bestFit="1" customWidth="1"/>
  </cols>
  <sheetData>
    <row r="1" spans="1:2" ht="13.5">
      <c r="A1" t="s">
        <v>23</v>
      </c>
      <c r="B1" s="18" t="s">
        <v>881</v>
      </c>
    </row>
    <row r="2" spans="1:9" ht="54">
      <c r="A2" s="21" t="s">
        <v>1009</v>
      </c>
      <c r="B2" s="6" t="s">
        <v>16</v>
      </c>
      <c r="C2" s="6" t="s">
        <v>15</v>
      </c>
      <c r="D2" s="6" t="s">
        <v>20</v>
      </c>
      <c r="E2" s="6" t="s">
        <v>19</v>
      </c>
      <c r="F2" s="6" t="s">
        <v>18</v>
      </c>
      <c r="G2" s="9" t="s">
        <v>11</v>
      </c>
      <c r="H2" s="12" t="s">
        <v>10</v>
      </c>
      <c r="I2" s="11" t="s">
        <v>9</v>
      </c>
    </row>
    <row r="3" spans="1:9" ht="54">
      <c r="A3">
        <v>1</v>
      </c>
      <c r="B3" s="9" t="s">
        <v>624</v>
      </c>
      <c r="C3" s="9" t="s">
        <v>625</v>
      </c>
      <c r="D3" s="9" t="s">
        <v>504</v>
      </c>
      <c r="E3" s="9">
        <v>3</v>
      </c>
      <c r="F3" s="9" t="s">
        <v>626</v>
      </c>
      <c r="G3" s="198">
        <v>11231191</v>
      </c>
      <c r="H3" s="198">
        <v>1252418</v>
      </c>
      <c r="I3" s="24">
        <f>G3/H3</f>
        <v>8.967605863218191</v>
      </c>
    </row>
    <row r="4" spans="1:9" ht="13.5" hidden="1">
      <c r="A4">
        <v>2</v>
      </c>
      <c r="B4" s="6"/>
      <c r="C4" s="6"/>
      <c r="D4" s="6"/>
      <c r="E4" s="6"/>
      <c r="F4" s="6"/>
      <c r="G4" s="6"/>
      <c r="H4" s="6"/>
      <c r="I4" s="6" t="e">
        <f aca="true" t="shared" si="0" ref="I4:I23">G4/H4</f>
        <v>#DIV/0!</v>
      </c>
    </row>
    <row r="5" spans="1:9" ht="13.5" hidden="1">
      <c r="A5">
        <v>3</v>
      </c>
      <c r="B5" s="6"/>
      <c r="C5" s="6"/>
      <c r="D5" s="6"/>
      <c r="E5" s="6"/>
      <c r="F5" s="6"/>
      <c r="G5" s="6"/>
      <c r="H5" s="6"/>
      <c r="I5" s="6" t="e">
        <f t="shared" si="0"/>
        <v>#DIV/0!</v>
      </c>
    </row>
    <row r="6" spans="1:9" ht="13.5" hidden="1">
      <c r="A6">
        <v>4</v>
      </c>
      <c r="B6" s="6"/>
      <c r="C6" s="6"/>
      <c r="D6" s="6"/>
      <c r="E6" s="6"/>
      <c r="F6" s="6"/>
      <c r="G6" s="6"/>
      <c r="H6" s="6"/>
      <c r="I6" s="6" t="e">
        <f t="shared" si="0"/>
        <v>#DIV/0!</v>
      </c>
    </row>
    <row r="7" spans="1:9" ht="13.5" hidden="1">
      <c r="A7">
        <v>5</v>
      </c>
      <c r="B7" s="6"/>
      <c r="C7" s="6"/>
      <c r="D7" s="6"/>
      <c r="E7" s="6"/>
      <c r="F7" s="6"/>
      <c r="G7" s="6"/>
      <c r="H7" s="6"/>
      <c r="I7" s="6" t="e">
        <f t="shared" si="0"/>
        <v>#DIV/0!</v>
      </c>
    </row>
    <row r="8" spans="1:9" s="4" customFormat="1" ht="13.5" hidden="1">
      <c r="A8" s="4">
        <v>6</v>
      </c>
      <c r="B8" s="7"/>
      <c r="C8" s="7"/>
      <c r="D8" s="7"/>
      <c r="E8" s="7"/>
      <c r="F8" s="7"/>
      <c r="G8" s="7"/>
      <c r="H8" s="7"/>
      <c r="I8" s="6" t="e">
        <f t="shared" si="0"/>
        <v>#DIV/0!</v>
      </c>
    </row>
    <row r="9" spans="1:9" s="4" customFormat="1" ht="13.5" hidden="1">
      <c r="A9" s="4">
        <v>7</v>
      </c>
      <c r="B9" s="7"/>
      <c r="C9" s="7"/>
      <c r="D9" s="7"/>
      <c r="E9" s="7"/>
      <c r="F9" s="7"/>
      <c r="G9" s="7"/>
      <c r="H9" s="7"/>
      <c r="I9" s="6" t="e">
        <f t="shared" si="0"/>
        <v>#DIV/0!</v>
      </c>
    </row>
    <row r="10" spans="1:9" ht="13.5" hidden="1">
      <c r="A10">
        <v>8</v>
      </c>
      <c r="B10" s="6"/>
      <c r="C10" s="6"/>
      <c r="D10" s="6"/>
      <c r="E10" s="6"/>
      <c r="F10" s="6"/>
      <c r="G10" s="6"/>
      <c r="H10" s="6"/>
      <c r="I10" s="6" t="e">
        <f t="shared" si="0"/>
        <v>#DIV/0!</v>
      </c>
    </row>
    <row r="11" spans="1:9" ht="13.5" hidden="1">
      <c r="A11">
        <v>9</v>
      </c>
      <c r="B11" s="6"/>
      <c r="C11" s="6"/>
      <c r="D11" s="6"/>
      <c r="E11" s="6"/>
      <c r="F11" s="6"/>
      <c r="G11" s="6"/>
      <c r="H11" s="6"/>
      <c r="I11" s="6" t="e">
        <f t="shared" si="0"/>
        <v>#DIV/0!</v>
      </c>
    </row>
    <row r="12" spans="1:9" ht="13.5" hidden="1">
      <c r="A12">
        <v>10</v>
      </c>
      <c r="B12" s="6"/>
      <c r="C12" s="6"/>
      <c r="D12" s="6"/>
      <c r="E12" s="6"/>
      <c r="F12" s="6"/>
      <c r="G12" s="6"/>
      <c r="H12" s="6"/>
      <c r="I12" s="6" t="e">
        <f t="shared" si="0"/>
        <v>#DIV/0!</v>
      </c>
    </row>
    <row r="13" spans="1:9" ht="13.5" hidden="1">
      <c r="A13">
        <v>11</v>
      </c>
      <c r="B13" s="6"/>
      <c r="C13" s="6"/>
      <c r="D13" s="6"/>
      <c r="E13" s="6"/>
      <c r="F13" s="6"/>
      <c r="G13" s="6"/>
      <c r="H13" s="6"/>
      <c r="I13" s="6" t="e">
        <f t="shared" si="0"/>
        <v>#DIV/0!</v>
      </c>
    </row>
    <row r="14" spans="1:9" ht="13.5" hidden="1">
      <c r="A14">
        <v>12</v>
      </c>
      <c r="B14" s="6"/>
      <c r="C14" s="6"/>
      <c r="D14" s="6"/>
      <c r="E14" s="6"/>
      <c r="F14" s="6"/>
      <c r="G14" s="6"/>
      <c r="H14" s="6"/>
      <c r="I14" s="6" t="e">
        <f t="shared" si="0"/>
        <v>#DIV/0!</v>
      </c>
    </row>
    <row r="15" spans="1:9" ht="13.5" hidden="1">
      <c r="A15">
        <v>13</v>
      </c>
      <c r="B15" s="6"/>
      <c r="C15" s="6"/>
      <c r="D15" s="6"/>
      <c r="E15" s="6"/>
      <c r="F15" s="6"/>
      <c r="G15" s="6"/>
      <c r="H15" s="6"/>
      <c r="I15" s="6" t="e">
        <f t="shared" si="0"/>
        <v>#DIV/0!</v>
      </c>
    </row>
    <row r="16" spans="1:9" ht="13.5" hidden="1">
      <c r="A16" s="4">
        <v>14</v>
      </c>
      <c r="B16" s="6"/>
      <c r="C16" s="6"/>
      <c r="D16" s="6"/>
      <c r="E16" s="6"/>
      <c r="F16" s="6"/>
      <c r="G16" s="6"/>
      <c r="H16" s="6"/>
      <c r="I16" s="6" t="e">
        <f t="shared" si="0"/>
        <v>#DIV/0!</v>
      </c>
    </row>
    <row r="17" spans="1:9" ht="13.5" hidden="1">
      <c r="A17" s="4">
        <v>15</v>
      </c>
      <c r="B17" s="6"/>
      <c r="C17" s="6"/>
      <c r="D17" s="6"/>
      <c r="E17" s="6"/>
      <c r="F17" s="6"/>
      <c r="G17" s="6"/>
      <c r="H17" s="6"/>
      <c r="I17" s="6" t="e">
        <f t="shared" si="0"/>
        <v>#DIV/0!</v>
      </c>
    </row>
    <row r="18" spans="1:9" ht="13.5" hidden="1">
      <c r="A18">
        <v>16</v>
      </c>
      <c r="B18" s="6"/>
      <c r="C18" s="6"/>
      <c r="D18" s="6"/>
      <c r="E18" s="6"/>
      <c r="F18" s="6"/>
      <c r="G18" s="6"/>
      <c r="H18" s="6"/>
      <c r="I18" s="6" t="e">
        <f t="shared" si="0"/>
        <v>#DIV/0!</v>
      </c>
    </row>
    <row r="19" spans="1:9" ht="13.5" hidden="1">
      <c r="A19" s="4">
        <v>17</v>
      </c>
      <c r="B19" s="6"/>
      <c r="C19" s="6"/>
      <c r="D19" s="6"/>
      <c r="E19" s="6"/>
      <c r="F19" s="6"/>
      <c r="G19" s="6"/>
      <c r="H19" s="6"/>
      <c r="I19" s="6" t="e">
        <f t="shared" si="0"/>
        <v>#DIV/0!</v>
      </c>
    </row>
    <row r="20" spans="1:9" ht="13.5" hidden="1">
      <c r="A20" s="4">
        <v>18</v>
      </c>
      <c r="B20" s="6"/>
      <c r="C20" s="6"/>
      <c r="D20" s="6"/>
      <c r="E20" s="6"/>
      <c r="F20" s="6"/>
      <c r="G20" s="6"/>
      <c r="H20" s="6"/>
      <c r="I20" s="6" t="e">
        <f t="shared" si="0"/>
        <v>#DIV/0!</v>
      </c>
    </row>
    <row r="21" spans="1:9" ht="13.5" hidden="1">
      <c r="A21">
        <v>19</v>
      </c>
      <c r="B21" s="16"/>
      <c r="C21" s="6"/>
      <c r="D21" s="6"/>
      <c r="E21" s="6"/>
      <c r="F21" s="6"/>
      <c r="G21" s="6"/>
      <c r="H21" s="6"/>
      <c r="I21" s="6" t="e">
        <f t="shared" si="0"/>
        <v>#DIV/0!</v>
      </c>
    </row>
    <row r="22" spans="1:9" ht="14.25" hidden="1" thickBot="1">
      <c r="A22" s="15">
        <v>20</v>
      </c>
      <c r="B22" s="3"/>
      <c r="C22" s="3"/>
      <c r="D22" s="3"/>
      <c r="E22" s="3"/>
      <c r="F22" s="3"/>
      <c r="G22" s="3"/>
      <c r="H22" s="3"/>
      <c r="I22" s="3" t="e">
        <f t="shared" si="0"/>
        <v>#DIV/0!</v>
      </c>
    </row>
    <row r="23" spans="2:9" ht="14.25" thickBot="1">
      <c r="B23" s="2" t="s">
        <v>0</v>
      </c>
      <c r="G23">
        <f>SUM(G3:G22)</f>
        <v>11231191</v>
      </c>
      <c r="H23">
        <f>SUM(H3:H22)</f>
        <v>1252418</v>
      </c>
      <c r="I23" s="3">
        <f t="shared" si="0"/>
        <v>8.967605863218191</v>
      </c>
    </row>
    <row r="24" spans="2:9" ht="54.75" thickTop="1">
      <c r="B24" s="14"/>
      <c r="F24" s="252" t="s">
        <v>1008</v>
      </c>
      <c r="G24">
        <f>G23</f>
        <v>11231191</v>
      </c>
      <c r="H24">
        <f>H23</f>
        <v>1252418</v>
      </c>
      <c r="I24">
        <f>I23</f>
        <v>8.967605863218191</v>
      </c>
    </row>
    <row r="25" ht="13.5">
      <c r="B25" s="14"/>
    </row>
    <row r="27" spans="1:9" ht="54">
      <c r="A27" s="13" t="s">
        <v>1006</v>
      </c>
      <c r="B27" s="6" t="s">
        <v>16</v>
      </c>
      <c r="C27" s="6" t="s">
        <v>15</v>
      </c>
      <c r="D27" s="6" t="s">
        <v>14</v>
      </c>
      <c r="E27" s="6" t="s">
        <v>13</v>
      </c>
      <c r="F27" s="6" t="s">
        <v>12</v>
      </c>
      <c r="G27" s="12" t="s">
        <v>11</v>
      </c>
      <c r="H27" s="12" t="s">
        <v>10</v>
      </c>
      <c r="I27" s="11" t="s">
        <v>9</v>
      </c>
    </row>
    <row r="28" spans="1:9" ht="54">
      <c r="A28">
        <v>1</v>
      </c>
      <c r="B28" s="9" t="s">
        <v>627</v>
      </c>
      <c r="C28" s="9" t="s">
        <v>628</v>
      </c>
      <c r="D28" s="9" t="s">
        <v>6</v>
      </c>
      <c r="E28" s="9">
        <v>1</v>
      </c>
      <c r="F28" s="9" t="s">
        <v>629</v>
      </c>
      <c r="G28" s="24">
        <v>20246627</v>
      </c>
      <c r="H28" s="24">
        <v>1538180</v>
      </c>
      <c r="I28" s="24">
        <f>G28/H28</f>
        <v>13.162716327087857</v>
      </c>
    </row>
    <row r="29" spans="1:9" ht="54">
      <c r="A29">
        <v>2</v>
      </c>
      <c r="B29" s="9" t="s">
        <v>630</v>
      </c>
      <c r="C29" s="9" t="s">
        <v>631</v>
      </c>
      <c r="D29" s="9" t="s">
        <v>632</v>
      </c>
      <c r="E29" s="9">
        <v>1</v>
      </c>
      <c r="F29" s="9" t="s">
        <v>633</v>
      </c>
      <c r="G29" s="199">
        <v>101149</v>
      </c>
      <c r="H29" s="199">
        <v>4425</v>
      </c>
      <c r="I29" s="24">
        <f>G29/H29</f>
        <v>22.85853107344633</v>
      </c>
    </row>
    <row r="30" spans="1:9" ht="13.5" hidden="1">
      <c r="A30">
        <v>3</v>
      </c>
      <c r="B30" s="6"/>
      <c r="C30" s="6"/>
      <c r="D30" s="6"/>
      <c r="E30" s="6"/>
      <c r="F30" s="6"/>
      <c r="G30" s="6"/>
      <c r="H30" s="6"/>
      <c r="I30" s="6" t="e">
        <f aca="true" t="shared" si="1" ref="I30:I48">G30/H30</f>
        <v>#DIV/0!</v>
      </c>
    </row>
    <row r="31" spans="1:9" ht="13.5" hidden="1">
      <c r="A31">
        <v>4</v>
      </c>
      <c r="B31" s="6"/>
      <c r="C31" s="6"/>
      <c r="D31" s="6"/>
      <c r="E31" s="6"/>
      <c r="F31" s="6"/>
      <c r="G31" s="6"/>
      <c r="H31" s="6"/>
      <c r="I31" s="6" t="e">
        <f t="shared" si="1"/>
        <v>#DIV/0!</v>
      </c>
    </row>
    <row r="32" spans="1:9" ht="13.5" hidden="1">
      <c r="A32">
        <v>5</v>
      </c>
      <c r="B32" s="6"/>
      <c r="C32" s="6"/>
      <c r="D32" s="6"/>
      <c r="E32" s="6"/>
      <c r="F32" s="6"/>
      <c r="G32" s="6"/>
      <c r="H32" s="6"/>
      <c r="I32" s="6" t="e">
        <f t="shared" si="1"/>
        <v>#DIV/0!</v>
      </c>
    </row>
    <row r="33" spans="1:9" ht="13.5" hidden="1">
      <c r="A33" s="4">
        <v>6</v>
      </c>
      <c r="B33" s="7"/>
      <c r="C33" s="6"/>
      <c r="D33" s="6"/>
      <c r="E33" s="6"/>
      <c r="F33" s="6"/>
      <c r="G33" s="6"/>
      <c r="H33" s="6"/>
      <c r="I33" s="6" t="e">
        <f t="shared" si="1"/>
        <v>#DIV/0!</v>
      </c>
    </row>
    <row r="34" spans="1:9" ht="13.5" hidden="1">
      <c r="A34" s="4">
        <v>7</v>
      </c>
      <c r="B34" s="7"/>
      <c r="C34" s="6"/>
      <c r="D34" s="6"/>
      <c r="E34" s="6"/>
      <c r="F34" s="6"/>
      <c r="G34" s="6"/>
      <c r="H34" s="6"/>
      <c r="I34" s="6" t="e">
        <f t="shared" si="1"/>
        <v>#DIV/0!</v>
      </c>
    </row>
    <row r="35" spans="1:9" ht="13.5" hidden="1">
      <c r="A35">
        <v>8</v>
      </c>
      <c r="B35" s="6"/>
      <c r="C35" s="6"/>
      <c r="D35" s="6"/>
      <c r="E35" s="6"/>
      <c r="F35" s="6"/>
      <c r="G35" s="6"/>
      <c r="H35" s="6"/>
      <c r="I35" s="6" t="e">
        <f t="shared" si="1"/>
        <v>#DIV/0!</v>
      </c>
    </row>
    <row r="36" spans="1:9" ht="13.5" hidden="1">
      <c r="A36">
        <v>9</v>
      </c>
      <c r="B36" s="6"/>
      <c r="C36" s="6"/>
      <c r="D36" s="6"/>
      <c r="E36" s="6"/>
      <c r="F36" s="6"/>
      <c r="G36" s="6"/>
      <c r="H36" s="6"/>
      <c r="I36" s="6" t="e">
        <f t="shared" si="1"/>
        <v>#DIV/0!</v>
      </c>
    </row>
    <row r="37" spans="1:9" ht="13.5" hidden="1">
      <c r="A37">
        <v>10</v>
      </c>
      <c r="B37" s="6"/>
      <c r="C37" s="6"/>
      <c r="D37" s="6"/>
      <c r="E37" s="6"/>
      <c r="F37" s="6"/>
      <c r="G37" s="6"/>
      <c r="H37" s="6"/>
      <c r="I37" s="6" t="e">
        <f t="shared" si="1"/>
        <v>#DIV/0!</v>
      </c>
    </row>
    <row r="38" spans="1:9" ht="13.5" hidden="1">
      <c r="A38">
        <v>11</v>
      </c>
      <c r="B38" s="6"/>
      <c r="C38" s="6"/>
      <c r="D38" s="6"/>
      <c r="E38" s="6"/>
      <c r="F38" s="6"/>
      <c r="G38" s="6"/>
      <c r="H38" s="6"/>
      <c r="I38" s="6" t="e">
        <f t="shared" si="1"/>
        <v>#DIV/0!</v>
      </c>
    </row>
    <row r="39" spans="1:9" ht="13.5" hidden="1">
      <c r="A39">
        <v>12</v>
      </c>
      <c r="B39" s="6"/>
      <c r="C39" s="6"/>
      <c r="D39" s="6"/>
      <c r="E39" s="6"/>
      <c r="F39" s="6"/>
      <c r="G39" s="6"/>
      <c r="H39" s="6"/>
      <c r="I39" s="6" t="e">
        <f t="shared" si="1"/>
        <v>#DIV/0!</v>
      </c>
    </row>
    <row r="40" spans="1:9" ht="13.5" hidden="1">
      <c r="A40">
        <v>13</v>
      </c>
      <c r="B40" s="6"/>
      <c r="C40" s="6"/>
      <c r="D40" s="6"/>
      <c r="E40" s="6"/>
      <c r="F40" s="6"/>
      <c r="G40" s="6"/>
      <c r="H40" s="6"/>
      <c r="I40" s="6" t="e">
        <f t="shared" si="1"/>
        <v>#DIV/0!</v>
      </c>
    </row>
    <row r="41" spans="1:9" ht="13.5" hidden="1">
      <c r="A41" s="4">
        <v>14</v>
      </c>
      <c r="B41" s="6"/>
      <c r="C41" s="6"/>
      <c r="D41" s="6"/>
      <c r="E41" s="6"/>
      <c r="F41" s="6"/>
      <c r="G41" s="6"/>
      <c r="H41" s="6"/>
      <c r="I41" s="6" t="e">
        <f t="shared" si="1"/>
        <v>#DIV/0!</v>
      </c>
    </row>
    <row r="42" spans="1:9" ht="13.5" hidden="1">
      <c r="A42" s="4">
        <v>15</v>
      </c>
      <c r="B42" s="6"/>
      <c r="C42" s="6"/>
      <c r="D42" s="6"/>
      <c r="E42" s="6"/>
      <c r="F42" s="6"/>
      <c r="G42" s="6"/>
      <c r="H42" s="6"/>
      <c r="I42" s="6" t="e">
        <f t="shared" si="1"/>
        <v>#DIV/0!</v>
      </c>
    </row>
    <row r="43" spans="1:9" ht="13.5" hidden="1">
      <c r="A43">
        <v>16</v>
      </c>
      <c r="B43" s="6"/>
      <c r="C43" s="6"/>
      <c r="D43" s="6"/>
      <c r="E43" s="6"/>
      <c r="F43" s="6"/>
      <c r="G43" s="6"/>
      <c r="H43" s="6"/>
      <c r="I43" s="6" t="e">
        <f t="shared" si="1"/>
        <v>#DIV/0!</v>
      </c>
    </row>
    <row r="44" spans="1:9" ht="13.5" hidden="1">
      <c r="A44" s="4">
        <v>17</v>
      </c>
      <c r="B44" s="6"/>
      <c r="C44" s="6"/>
      <c r="D44" s="6"/>
      <c r="E44" s="6"/>
      <c r="F44" s="6"/>
      <c r="G44" s="6"/>
      <c r="H44" s="6"/>
      <c r="I44" s="6" t="e">
        <f t="shared" si="1"/>
        <v>#DIV/0!</v>
      </c>
    </row>
    <row r="45" spans="1:9" ht="13.5" hidden="1">
      <c r="A45" s="4">
        <v>18</v>
      </c>
      <c r="B45" s="6"/>
      <c r="C45" s="6"/>
      <c r="D45" s="6"/>
      <c r="E45" s="6"/>
      <c r="F45" s="6"/>
      <c r="G45" s="6"/>
      <c r="H45" s="6"/>
      <c r="I45" s="6" t="e">
        <f t="shared" si="1"/>
        <v>#DIV/0!</v>
      </c>
    </row>
    <row r="46" spans="1:9" ht="13.5" hidden="1">
      <c r="A46">
        <v>19</v>
      </c>
      <c r="B46" s="6"/>
      <c r="C46" s="6"/>
      <c r="D46" s="6"/>
      <c r="E46" s="6"/>
      <c r="F46" s="6"/>
      <c r="G46" s="6"/>
      <c r="H46" s="6"/>
      <c r="I46" s="6" t="e">
        <f t="shared" si="1"/>
        <v>#DIV/0!</v>
      </c>
    </row>
    <row r="47" spans="1:9" ht="14.25" hidden="1" thickBot="1">
      <c r="A47" s="4">
        <v>20</v>
      </c>
      <c r="B47" s="3"/>
      <c r="C47" s="3"/>
      <c r="D47" s="3"/>
      <c r="E47" s="3"/>
      <c r="F47" s="3"/>
      <c r="G47" s="3"/>
      <c r="H47" s="3"/>
      <c r="I47" s="3" t="e">
        <f t="shared" si="1"/>
        <v>#DIV/0!</v>
      </c>
    </row>
    <row r="48" spans="2:9" ht="13.5">
      <c r="B48" s="2" t="s">
        <v>0</v>
      </c>
      <c r="G48">
        <f>SUM(G28:G47)</f>
        <v>20347776</v>
      </c>
      <c r="H48">
        <f>SUM(H28:H47)</f>
        <v>1542605</v>
      </c>
      <c r="I48" s="19">
        <f t="shared" si="1"/>
        <v>13.190529007749877</v>
      </c>
    </row>
    <row r="49" spans="6:7" ht="54">
      <c r="F49" s="252" t="s">
        <v>1008</v>
      </c>
      <c r="G49">
        <v>0</v>
      </c>
    </row>
    <row r="52" spans="3:8" ht="13.5">
      <c r="C52" s="200"/>
      <c r="G52" s="165"/>
      <c r="H52" s="165"/>
    </row>
  </sheetData>
  <sheetProtection/>
  <printOptions/>
  <pageMargins left="0.787" right="0.787" top="0.63" bottom="0.61" header="0.512" footer="0.512"/>
  <pageSetup fitToHeight="1" fitToWidth="1" horizontalDpi="600" verticalDpi="600" orientation="landscape" paperSize="9" r:id="rId1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5"/>
  <sheetViews>
    <sheetView tabSelected="1" zoomScalePageLayoutView="0" workbookViewId="0" topLeftCell="A1">
      <selection activeCell="E117" sqref="E117"/>
    </sheetView>
  </sheetViews>
  <sheetFormatPr defaultColWidth="9.00390625" defaultRowHeight="13.5"/>
  <cols>
    <col min="2" max="2" width="20.00390625" style="0" customWidth="1"/>
    <col min="5" max="5" width="13.00390625" style="0" bestFit="1" customWidth="1"/>
  </cols>
  <sheetData>
    <row r="1" spans="1:2" ht="13.5">
      <c r="A1" t="s">
        <v>23</v>
      </c>
      <c r="B1" s="18" t="s">
        <v>634</v>
      </c>
    </row>
    <row r="2" spans="1:9" ht="54">
      <c r="A2" s="13" t="s">
        <v>1006</v>
      </c>
      <c r="B2" s="6" t="s">
        <v>16</v>
      </c>
      <c r="C2" s="6" t="s">
        <v>15</v>
      </c>
      <c r="D2" s="6" t="s">
        <v>14</v>
      </c>
      <c r="E2" s="6" t="s">
        <v>13</v>
      </c>
      <c r="F2" s="6" t="s">
        <v>12</v>
      </c>
      <c r="G2" s="12" t="s">
        <v>11</v>
      </c>
      <c r="H2" s="12" t="s">
        <v>10</v>
      </c>
      <c r="I2" s="11" t="s">
        <v>9</v>
      </c>
    </row>
    <row r="3" spans="1:9" ht="13.5">
      <c r="A3">
        <v>1</v>
      </c>
      <c r="B3" s="6" t="s">
        <v>635</v>
      </c>
      <c r="C3" s="6" t="s">
        <v>112</v>
      </c>
      <c r="D3" s="6" t="s">
        <v>2</v>
      </c>
      <c r="E3" s="6">
        <v>1</v>
      </c>
      <c r="F3" s="6" t="s">
        <v>622</v>
      </c>
      <c r="G3" s="6">
        <v>11766000</v>
      </c>
      <c r="H3" s="6">
        <v>1470750</v>
      </c>
      <c r="I3" s="6">
        <f>G3/H3</f>
        <v>8</v>
      </c>
    </row>
    <row r="4" spans="2:9" ht="13.5">
      <c r="B4" s="2" t="s">
        <v>0</v>
      </c>
      <c r="G4">
        <f>SUM(G3:G3)</f>
        <v>11766000</v>
      </c>
      <c r="H4">
        <f>SUM(H3:H3)</f>
        <v>1470750</v>
      </c>
      <c r="I4" s="19">
        <f>G4/H4</f>
        <v>8</v>
      </c>
    </row>
    <row r="5" spans="6:7" ht="54">
      <c r="F5" s="252" t="s">
        <v>1008</v>
      </c>
      <c r="G5">
        <v>0</v>
      </c>
    </row>
  </sheetData>
  <sheetProtection/>
  <printOptions/>
  <pageMargins left="0.787" right="0.787" top="0.63" bottom="0.61" header="0.512" footer="0.512"/>
  <pageSetup fitToHeight="1" fitToWidth="1" horizontalDpi="600" verticalDpi="600" orientation="landscape" paperSize="9" r:id="rId1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7"/>
  <sheetViews>
    <sheetView tabSelected="1" zoomScalePageLayoutView="0" workbookViewId="0" topLeftCell="A1">
      <selection activeCell="E117" sqref="E117"/>
    </sheetView>
  </sheetViews>
  <sheetFormatPr defaultColWidth="9.00390625" defaultRowHeight="13.5"/>
  <cols>
    <col min="2" max="2" width="42.125" style="0" bestFit="1" customWidth="1"/>
    <col min="3" max="3" width="11.00390625" style="0" bestFit="1" customWidth="1"/>
    <col min="4" max="5" width="13.00390625" style="0" bestFit="1" customWidth="1"/>
    <col min="6" max="6" width="26.125" style="0" bestFit="1" customWidth="1"/>
    <col min="7" max="7" width="11.375" style="0" bestFit="1" customWidth="1"/>
    <col min="8" max="8" width="10.25390625" style="0" bestFit="1" customWidth="1"/>
  </cols>
  <sheetData>
    <row r="1" spans="1:2" ht="13.5">
      <c r="A1" t="s">
        <v>23</v>
      </c>
      <c r="B1" s="18" t="s">
        <v>882</v>
      </c>
    </row>
    <row r="2" spans="1:9" ht="54">
      <c r="A2" s="13" t="s">
        <v>1006</v>
      </c>
      <c r="B2" s="6" t="s">
        <v>16</v>
      </c>
      <c r="C2" s="6" t="s">
        <v>15</v>
      </c>
      <c r="D2" s="6" t="s">
        <v>14</v>
      </c>
      <c r="E2" s="6" t="s">
        <v>13</v>
      </c>
      <c r="F2" s="6" t="s">
        <v>12</v>
      </c>
      <c r="G2" s="12" t="s">
        <v>11</v>
      </c>
      <c r="H2" s="12" t="s">
        <v>10</v>
      </c>
      <c r="I2" s="11" t="s">
        <v>9</v>
      </c>
    </row>
    <row r="3" spans="1:9" s="20" customFormat="1" ht="13.5">
      <c r="A3" s="20">
        <v>1</v>
      </c>
      <c r="B3" s="8" t="s">
        <v>618</v>
      </c>
      <c r="C3" s="8" t="s">
        <v>112</v>
      </c>
      <c r="D3" s="8" t="s">
        <v>2</v>
      </c>
      <c r="E3" s="8" t="s">
        <v>619</v>
      </c>
      <c r="F3" s="8" t="s">
        <v>620</v>
      </c>
      <c r="G3" s="8">
        <v>636183378</v>
      </c>
      <c r="H3" s="8">
        <v>32116842</v>
      </c>
      <c r="I3" s="8">
        <f>G3/H3</f>
        <v>19.808403889772226</v>
      </c>
    </row>
    <row r="4" spans="1:9" ht="13.5">
      <c r="A4">
        <v>2</v>
      </c>
      <c r="B4" s="151" t="s">
        <v>621</v>
      </c>
      <c r="C4" s="151" t="s">
        <v>127</v>
      </c>
      <c r="D4" s="151" t="s">
        <v>85</v>
      </c>
      <c r="E4" s="6">
        <v>1</v>
      </c>
      <c r="F4" s="151" t="s">
        <v>622</v>
      </c>
      <c r="G4" s="10">
        <v>144096</v>
      </c>
      <c r="H4" s="10">
        <v>3002</v>
      </c>
      <c r="I4" s="6">
        <f>G4/H4</f>
        <v>48</v>
      </c>
    </row>
    <row r="5" spans="1:9" ht="13.5">
      <c r="A5">
        <v>3</v>
      </c>
      <c r="B5" s="6" t="s">
        <v>623</v>
      </c>
      <c r="C5" s="151" t="s">
        <v>127</v>
      </c>
      <c r="D5" s="151" t="s">
        <v>85</v>
      </c>
      <c r="E5" s="6">
        <v>1</v>
      </c>
      <c r="F5" s="151" t="s">
        <v>622</v>
      </c>
      <c r="G5" s="8">
        <v>14592</v>
      </c>
      <c r="H5" s="6">
        <v>608</v>
      </c>
      <c r="I5" s="6">
        <f>G5/H5</f>
        <v>24</v>
      </c>
    </row>
    <row r="6" spans="2:9" ht="13.5">
      <c r="B6" s="2" t="s">
        <v>0</v>
      </c>
      <c r="G6">
        <f>SUM(G3:G5)</f>
        <v>636342066</v>
      </c>
      <c r="H6">
        <f>SUM(H3:H5)</f>
        <v>32120452</v>
      </c>
      <c r="I6" s="19">
        <f>G6/H6</f>
        <v>19.811118037815906</v>
      </c>
    </row>
    <row r="7" spans="6:9" ht="27">
      <c r="F7" s="252" t="s">
        <v>1008</v>
      </c>
      <c r="G7" s="188">
        <f>G3</f>
        <v>636183378</v>
      </c>
      <c r="H7" s="188">
        <f>H3</f>
        <v>32116842</v>
      </c>
      <c r="I7" s="188">
        <f>I3</f>
        <v>19.808403889772226</v>
      </c>
    </row>
  </sheetData>
  <sheetProtection/>
  <printOptions/>
  <pageMargins left="0.787" right="0.787" top="0.63" bottom="0.61" header="0.512" footer="0.512"/>
  <pageSetup fitToHeight="1" fitToWidth="1" horizontalDpi="600" verticalDpi="6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tabSelected="1" zoomScalePageLayoutView="0" workbookViewId="0" topLeftCell="A1">
      <selection activeCell="E117" sqref="E117"/>
    </sheetView>
  </sheetViews>
  <sheetFormatPr defaultColWidth="9.00390625" defaultRowHeight="13.5"/>
  <cols>
    <col min="2" max="2" width="23.00390625" style="0" customWidth="1"/>
    <col min="5" max="5" width="13.00390625" style="0" bestFit="1" customWidth="1"/>
    <col min="7" max="7" width="11.00390625" style="0" bestFit="1" customWidth="1"/>
    <col min="8" max="8" width="9.25390625" style="0" bestFit="1" customWidth="1"/>
  </cols>
  <sheetData>
    <row r="1" spans="1:2" ht="13.5">
      <c r="A1" t="s">
        <v>23</v>
      </c>
      <c r="B1" s="18" t="s">
        <v>144</v>
      </c>
    </row>
    <row r="2" spans="1:9" ht="54">
      <c r="A2" s="13" t="s">
        <v>1006</v>
      </c>
      <c r="B2" s="6" t="s">
        <v>16</v>
      </c>
      <c r="C2" s="6" t="s">
        <v>15</v>
      </c>
      <c r="D2" s="6" t="s">
        <v>14</v>
      </c>
      <c r="E2" s="6" t="s">
        <v>13</v>
      </c>
      <c r="F2" s="6" t="s">
        <v>12</v>
      </c>
      <c r="G2" s="12" t="s">
        <v>11</v>
      </c>
      <c r="H2" s="12" t="s">
        <v>10</v>
      </c>
      <c r="I2" s="11" t="s">
        <v>9</v>
      </c>
    </row>
    <row r="3" spans="1:9" ht="33.75" customHeight="1">
      <c r="A3">
        <v>1</v>
      </c>
      <c r="B3" s="74" t="s">
        <v>145</v>
      </c>
      <c r="C3" s="6" t="s">
        <v>146</v>
      </c>
      <c r="D3" s="6" t="s">
        <v>2</v>
      </c>
      <c r="E3" s="6">
        <v>1</v>
      </c>
      <c r="F3" s="28" t="s">
        <v>147</v>
      </c>
      <c r="G3" s="24">
        <v>11102220</v>
      </c>
      <c r="H3" s="24">
        <v>308395</v>
      </c>
      <c r="I3" s="6">
        <f>G3/H3</f>
        <v>36</v>
      </c>
    </row>
    <row r="4" spans="1:9" ht="33.75" customHeight="1">
      <c r="A4">
        <v>2</v>
      </c>
      <c r="B4" s="74" t="s">
        <v>148</v>
      </c>
      <c r="C4" s="6" t="s">
        <v>146</v>
      </c>
      <c r="D4" s="6" t="s">
        <v>2</v>
      </c>
      <c r="E4" s="6">
        <v>1</v>
      </c>
      <c r="F4" s="28" t="s">
        <v>60</v>
      </c>
      <c r="G4" s="24">
        <v>9174198</v>
      </c>
      <c r="H4" s="24">
        <v>509678</v>
      </c>
      <c r="I4" s="6">
        <f>G4/H4</f>
        <v>17.99998822786151</v>
      </c>
    </row>
    <row r="5" spans="1:9" ht="33.75" customHeight="1">
      <c r="A5">
        <v>3</v>
      </c>
      <c r="B5" s="75" t="s">
        <v>149</v>
      </c>
      <c r="C5" s="6" t="s">
        <v>63</v>
      </c>
      <c r="D5" s="6" t="s">
        <v>2</v>
      </c>
      <c r="E5" s="6">
        <v>1</v>
      </c>
      <c r="F5" s="28" t="s">
        <v>60</v>
      </c>
      <c r="G5" s="24">
        <v>15737120</v>
      </c>
      <c r="H5" s="24">
        <v>1302240</v>
      </c>
      <c r="I5" s="6">
        <f>G5/H5</f>
        <v>12.084654134414547</v>
      </c>
    </row>
    <row r="6" spans="2:9" ht="13.5">
      <c r="B6" s="2" t="s">
        <v>0</v>
      </c>
      <c r="G6" s="20">
        <f>SUM(G3:G5)</f>
        <v>36013538</v>
      </c>
      <c r="H6" s="20">
        <f>SUM(H3:H5)</f>
        <v>2120313</v>
      </c>
      <c r="I6" s="19">
        <f>G6/H6</f>
        <v>16.985010231979903</v>
      </c>
    </row>
    <row r="7" spans="6:7" ht="54">
      <c r="F7" s="252" t="s">
        <v>1008</v>
      </c>
      <c r="G7" s="253">
        <v>0</v>
      </c>
    </row>
  </sheetData>
  <sheetProtection/>
  <printOptions/>
  <pageMargins left="0.787" right="0.787" top="0.63" bottom="0.61" header="0.512" footer="0.512"/>
  <pageSetup fitToHeight="1" fitToWidth="1" horizontalDpi="600" verticalDpi="600" orientation="landscape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5"/>
  <sheetViews>
    <sheetView tabSelected="1" zoomScalePageLayoutView="0" workbookViewId="0" topLeftCell="A1">
      <selection activeCell="E117" sqref="E117"/>
    </sheetView>
  </sheetViews>
  <sheetFormatPr defaultColWidth="9.00390625" defaultRowHeight="13.5"/>
  <cols>
    <col min="2" max="2" width="20.00390625" style="0" customWidth="1"/>
    <col min="5" max="5" width="13.00390625" style="0" bestFit="1" customWidth="1"/>
  </cols>
  <sheetData>
    <row r="1" spans="1:2" ht="13.5">
      <c r="A1" t="s">
        <v>23</v>
      </c>
      <c r="B1" s="18" t="s">
        <v>735</v>
      </c>
    </row>
    <row r="2" spans="1:9" ht="54">
      <c r="A2" s="13" t="s">
        <v>1006</v>
      </c>
      <c r="B2" s="6" t="s">
        <v>16</v>
      </c>
      <c r="C2" s="6" t="s">
        <v>15</v>
      </c>
      <c r="D2" s="6" t="s">
        <v>14</v>
      </c>
      <c r="E2" s="6" t="s">
        <v>13</v>
      </c>
      <c r="F2" s="6" t="s">
        <v>12</v>
      </c>
      <c r="G2" s="12" t="s">
        <v>11</v>
      </c>
      <c r="H2" s="12" t="s">
        <v>10</v>
      </c>
      <c r="I2" s="11" t="s">
        <v>9</v>
      </c>
    </row>
    <row r="3" spans="1:9" ht="13.5">
      <c r="A3">
        <v>1</v>
      </c>
      <c r="B3" s="6" t="s">
        <v>734</v>
      </c>
      <c r="C3" s="6" t="s">
        <v>112</v>
      </c>
      <c r="D3" s="6" t="s">
        <v>85</v>
      </c>
      <c r="E3" s="6">
        <v>1</v>
      </c>
      <c r="F3" s="6" t="s">
        <v>36</v>
      </c>
      <c r="G3" s="6">
        <v>22307019</v>
      </c>
      <c r="H3" s="6">
        <v>2692680</v>
      </c>
      <c r="I3" s="6">
        <f>G3/H3</f>
        <v>8.284318597085433</v>
      </c>
    </row>
    <row r="4" spans="2:9" ht="13.5">
      <c r="B4" s="2" t="s">
        <v>0</v>
      </c>
      <c r="G4">
        <f>SUM(G3:G3)</f>
        <v>22307019</v>
      </c>
      <c r="H4">
        <f>SUM(H3:H3)</f>
        <v>2692680</v>
      </c>
      <c r="I4" s="19">
        <f>G4/H4</f>
        <v>8.284318597085433</v>
      </c>
    </row>
    <row r="5" spans="6:7" ht="54">
      <c r="F5" s="252" t="s">
        <v>1008</v>
      </c>
      <c r="G5">
        <v>0</v>
      </c>
    </row>
  </sheetData>
  <sheetProtection/>
  <printOptions/>
  <pageMargins left="0.75" right="0.75" top="0.63" bottom="0.61" header="0.512" footer="0.512"/>
  <pageSetup fitToHeight="1" fitToWidth="1" horizontalDpi="600" verticalDpi="600" orientation="landscape" paperSize="9" r:id="rId1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21"/>
  <sheetViews>
    <sheetView tabSelected="1" zoomScalePageLayoutView="0" workbookViewId="0" topLeftCell="A1">
      <selection activeCell="E117" sqref="E117"/>
    </sheetView>
  </sheetViews>
  <sheetFormatPr defaultColWidth="9.00390625" defaultRowHeight="13.5"/>
  <cols>
    <col min="2" max="2" width="20.00390625" style="0" customWidth="1"/>
    <col min="5" max="5" width="13.00390625" style="0" bestFit="1" customWidth="1"/>
    <col min="7" max="7" width="12.875" style="0" bestFit="1" customWidth="1"/>
    <col min="8" max="8" width="10.00390625" style="0" bestFit="1" customWidth="1"/>
    <col min="9" max="9" width="9.00390625" style="0" bestFit="1" customWidth="1"/>
  </cols>
  <sheetData>
    <row r="1" spans="1:2" ht="13.5">
      <c r="A1" t="s">
        <v>23</v>
      </c>
      <c r="B1" s="18" t="s">
        <v>708</v>
      </c>
    </row>
    <row r="2" spans="1:9" ht="54">
      <c r="A2" s="13" t="s">
        <v>1006</v>
      </c>
      <c r="B2" s="6" t="s">
        <v>16</v>
      </c>
      <c r="C2" s="6" t="s">
        <v>15</v>
      </c>
      <c r="D2" s="6" t="s">
        <v>14</v>
      </c>
      <c r="E2" s="6" t="s">
        <v>13</v>
      </c>
      <c r="F2" s="6" t="s">
        <v>12</v>
      </c>
      <c r="G2" s="12" t="s">
        <v>11</v>
      </c>
      <c r="H2" s="12" t="s">
        <v>10</v>
      </c>
      <c r="I2" s="11" t="s">
        <v>9</v>
      </c>
    </row>
    <row r="3" spans="1:9" ht="13.5">
      <c r="A3">
        <v>1</v>
      </c>
      <c r="B3" s="6" t="s">
        <v>709</v>
      </c>
      <c r="C3" s="6" t="s">
        <v>444</v>
      </c>
      <c r="D3" s="6" t="s">
        <v>2</v>
      </c>
      <c r="E3" s="6">
        <v>1</v>
      </c>
      <c r="F3" s="6" t="s">
        <v>36</v>
      </c>
      <c r="G3" s="24">
        <v>121994</v>
      </c>
      <c r="H3" s="24">
        <v>5337</v>
      </c>
      <c r="I3" s="24">
        <f>G3/H3</f>
        <v>22.858160014989693</v>
      </c>
    </row>
    <row r="4" spans="1:9" ht="13.5">
      <c r="A4">
        <v>2</v>
      </c>
      <c r="B4" s="6" t="s">
        <v>710</v>
      </c>
      <c r="C4" s="6" t="s">
        <v>444</v>
      </c>
      <c r="D4" s="6" t="s">
        <v>2</v>
      </c>
      <c r="E4" s="6">
        <v>1</v>
      </c>
      <c r="F4" s="6" t="s">
        <v>36</v>
      </c>
      <c r="G4" s="24">
        <v>387594</v>
      </c>
      <c r="H4" s="24">
        <v>16957</v>
      </c>
      <c r="I4" s="24">
        <f aca="true" t="shared" si="0" ref="I4:I20">G4/H4</f>
        <v>22.857462994633483</v>
      </c>
    </row>
    <row r="5" spans="1:9" ht="13.5">
      <c r="A5">
        <v>3</v>
      </c>
      <c r="B5" s="6" t="s">
        <v>711</v>
      </c>
      <c r="C5" s="6" t="s">
        <v>518</v>
      </c>
      <c r="D5" s="6" t="s">
        <v>2</v>
      </c>
      <c r="E5" s="6">
        <v>1</v>
      </c>
      <c r="F5" s="6" t="s">
        <v>36</v>
      </c>
      <c r="G5" s="24">
        <v>14450</v>
      </c>
      <c r="H5" s="24">
        <v>316</v>
      </c>
      <c r="I5" s="24">
        <f t="shared" si="0"/>
        <v>45.72784810126582</v>
      </c>
    </row>
    <row r="6" spans="1:9" ht="13.5">
      <c r="A6">
        <v>4</v>
      </c>
      <c r="B6" s="6" t="s">
        <v>712</v>
      </c>
      <c r="C6" s="6" t="s">
        <v>713</v>
      </c>
      <c r="D6" s="6" t="s">
        <v>2</v>
      </c>
      <c r="E6" s="6">
        <v>1</v>
      </c>
      <c r="F6" s="6" t="s">
        <v>714</v>
      </c>
      <c r="G6" s="24">
        <v>10080</v>
      </c>
      <c r="H6" s="24">
        <v>210</v>
      </c>
      <c r="I6" s="24">
        <f t="shared" si="0"/>
        <v>48</v>
      </c>
    </row>
    <row r="7" spans="1:9" ht="13.5">
      <c r="A7">
        <v>5</v>
      </c>
      <c r="B7" s="6" t="s">
        <v>715</v>
      </c>
      <c r="C7" s="6" t="s">
        <v>713</v>
      </c>
      <c r="D7" s="6" t="s">
        <v>2</v>
      </c>
      <c r="E7" s="6">
        <v>1</v>
      </c>
      <c r="F7" s="6" t="s">
        <v>714</v>
      </c>
      <c r="G7" s="24">
        <v>18240</v>
      </c>
      <c r="H7" s="24">
        <v>380</v>
      </c>
      <c r="I7" s="24">
        <f t="shared" si="0"/>
        <v>48</v>
      </c>
    </row>
    <row r="8" spans="1:9" ht="13.5">
      <c r="A8" s="4">
        <v>6</v>
      </c>
      <c r="B8" s="7" t="s">
        <v>716</v>
      </c>
      <c r="C8" s="6" t="s">
        <v>713</v>
      </c>
      <c r="D8" s="6" t="s">
        <v>2</v>
      </c>
      <c r="E8" s="6">
        <v>1</v>
      </c>
      <c r="F8" s="6" t="s">
        <v>714</v>
      </c>
      <c r="G8" s="24">
        <v>17808</v>
      </c>
      <c r="H8" s="24">
        <v>371</v>
      </c>
      <c r="I8" s="24">
        <f t="shared" si="0"/>
        <v>48</v>
      </c>
    </row>
    <row r="9" spans="1:9" ht="13.5">
      <c r="A9" s="4">
        <v>7</v>
      </c>
      <c r="B9" s="7" t="s">
        <v>717</v>
      </c>
      <c r="C9" s="6" t="s">
        <v>713</v>
      </c>
      <c r="D9" s="6" t="s">
        <v>2</v>
      </c>
      <c r="E9" s="6">
        <v>1</v>
      </c>
      <c r="F9" s="6" t="s">
        <v>714</v>
      </c>
      <c r="G9" s="24">
        <v>20736</v>
      </c>
      <c r="H9" s="24">
        <v>432</v>
      </c>
      <c r="I9" s="24">
        <f t="shared" si="0"/>
        <v>48</v>
      </c>
    </row>
    <row r="10" spans="1:9" ht="13.5">
      <c r="A10">
        <v>8</v>
      </c>
      <c r="B10" s="6" t="s">
        <v>718</v>
      </c>
      <c r="C10" s="6" t="s">
        <v>713</v>
      </c>
      <c r="D10" s="6" t="s">
        <v>2</v>
      </c>
      <c r="E10" s="6">
        <v>1</v>
      </c>
      <c r="F10" s="6" t="s">
        <v>714</v>
      </c>
      <c r="G10" s="24">
        <v>16590</v>
      </c>
      <c r="H10" s="24">
        <v>395</v>
      </c>
      <c r="I10" s="24">
        <f t="shared" si="0"/>
        <v>42</v>
      </c>
    </row>
    <row r="11" spans="1:9" ht="13.5">
      <c r="A11">
        <v>9</v>
      </c>
      <c r="B11" s="6" t="s">
        <v>719</v>
      </c>
      <c r="C11" s="6" t="s">
        <v>127</v>
      </c>
      <c r="D11" s="6" t="s">
        <v>2</v>
      </c>
      <c r="E11" s="6">
        <v>1</v>
      </c>
      <c r="F11" s="6" t="s">
        <v>348</v>
      </c>
      <c r="G11" s="24">
        <v>521960</v>
      </c>
      <c r="H11" s="24">
        <v>13049</v>
      </c>
      <c r="I11" s="24">
        <f t="shared" si="0"/>
        <v>40</v>
      </c>
    </row>
    <row r="12" spans="1:9" ht="13.5">
      <c r="A12">
        <v>10</v>
      </c>
      <c r="B12" s="6" t="s">
        <v>720</v>
      </c>
      <c r="C12" s="6" t="s">
        <v>127</v>
      </c>
      <c r="D12" s="6" t="s">
        <v>2</v>
      </c>
      <c r="E12" s="6">
        <v>1</v>
      </c>
      <c r="F12" s="6" t="s">
        <v>348</v>
      </c>
      <c r="G12" s="24">
        <v>1394.2857142857142</v>
      </c>
      <c r="H12" s="24">
        <v>61</v>
      </c>
      <c r="I12" s="24">
        <f t="shared" si="0"/>
        <v>22.857142857142858</v>
      </c>
    </row>
    <row r="13" spans="1:9" ht="13.5">
      <c r="A13">
        <v>11</v>
      </c>
      <c r="B13" s="6" t="s">
        <v>721</v>
      </c>
      <c r="C13" s="6" t="s">
        <v>127</v>
      </c>
      <c r="D13" s="6" t="s">
        <v>2</v>
      </c>
      <c r="E13" s="6">
        <v>1</v>
      </c>
      <c r="F13" s="6" t="s">
        <v>348</v>
      </c>
      <c r="G13" s="24">
        <v>1077960</v>
      </c>
      <c r="H13" s="24">
        <v>26949</v>
      </c>
      <c r="I13" s="24">
        <f t="shared" si="0"/>
        <v>40</v>
      </c>
    </row>
    <row r="14" spans="1:9" ht="13.5">
      <c r="A14">
        <v>12</v>
      </c>
      <c r="B14" s="6" t="s">
        <v>722</v>
      </c>
      <c r="C14" s="6" t="s">
        <v>127</v>
      </c>
      <c r="D14" s="6" t="s">
        <v>2</v>
      </c>
      <c r="E14" s="6">
        <v>1</v>
      </c>
      <c r="F14" s="6" t="s">
        <v>348</v>
      </c>
      <c r="G14" s="24">
        <v>22.857142857142858</v>
      </c>
      <c r="H14" s="24">
        <v>1</v>
      </c>
      <c r="I14" s="24">
        <f t="shared" si="0"/>
        <v>22.857142857142858</v>
      </c>
    </row>
    <row r="15" spans="1:9" ht="13.5">
      <c r="A15">
        <v>13</v>
      </c>
      <c r="B15" s="6" t="s">
        <v>723</v>
      </c>
      <c r="C15" s="6" t="s">
        <v>127</v>
      </c>
      <c r="D15" s="6" t="s">
        <v>2</v>
      </c>
      <c r="E15" s="6">
        <v>1</v>
      </c>
      <c r="F15" s="6" t="s">
        <v>348</v>
      </c>
      <c r="G15" s="24">
        <v>139932</v>
      </c>
      <c r="H15" s="24">
        <v>3887</v>
      </c>
      <c r="I15" s="24">
        <f t="shared" si="0"/>
        <v>36</v>
      </c>
    </row>
    <row r="16" spans="1:9" ht="13.5">
      <c r="A16" s="4">
        <v>14</v>
      </c>
      <c r="B16" s="6" t="s">
        <v>724</v>
      </c>
      <c r="C16" s="6" t="s">
        <v>725</v>
      </c>
      <c r="D16" s="6" t="s">
        <v>2</v>
      </c>
      <c r="E16" s="6" t="s">
        <v>726</v>
      </c>
      <c r="F16" s="6" t="s">
        <v>36</v>
      </c>
      <c r="G16" s="24">
        <v>14674</v>
      </c>
      <c r="H16" s="24">
        <v>321</v>
      </c>
      <c r="I16" s="24">
        <f t="shared" si="0"/>
        <v>45.71339563862929</v>
      </c>
    </row>
    <row r="17" spans="1:9" ht="13.5">
      <c r="A17" s="4">
        <v>15</v>
      </c>
      <c r="B17" s="6" t="s">
        <v>727</v>
      </c>
      <c r="C17" s="6" t="s">
        <v>112</v>
      </c>
      <c r="D17" s="6" t="s">
        <v>85</v>
      </c>
      <c r="E17" s="6">
        <v>1</v>
      </c>
      <c r="F17" s="6" t="s">
        <v>348</v>
      </c>
      <c r="G17" s="24">
        <v>948960</v>
      </c>
      <c r="H17" s="24">
        <v>26360</v>
      </c>
      <c r="I17" s="24">
        <f t="shared" si="0"/>
        <v>36</v>
      </c>
    </row>
    <row r="18" spans="1:9" ht="13.5">
      <c r="A18">
        <v>16</v>
      </c>
      <c r="B18" s="6" t="s">
        <v>728</v>
      </c>
      <c r="C18" s="6" t="s">
        <v>725</v>
      </c>
      <c r="D18" s="6" t="s">
        <v>85</v>
      </c>
      <c r="E18" s="6">
        <v>1</v>
      </c>
      <c r="F18" s="6" t="s">
        <v>36</v>
      </c>
      <c r="G18" s="24">
        <v>39061844</v>
      </c>
      <c r="H18" s="24">
        <v>3705432</v>
      </c>
      <c r="I18" s="24">
        <f t="shared" si="0"/>
        <v>10.541778664404042</v>
      </c>
    </row>
    <row r="19" spans="1:9" ht="13.5">
      <c r="A19" s="4">
        <v>17</v>
      </c>
      <c r="B19" s="6" t="s">
        <v>729</v>
      </c>
      <c r="C19" s="6" t="s">
        <v>725</v>
      </c>
      <c r="D19" s="6" t="s">
        <v>2</v>
      </c>
      <c r="E19" s="6">
        <v>1</v>
      </c>
      <c r="F19" s="6" t="s">
        <v>36</v>
      </c>
      <c r="G19" s="24">
        <v>63094762</v>
      </c>
      <c r="H19" s="24">
        <v>4457700</v>
      </c>
      <c r="I19" s="24">
        <f t="shared" si="0"/>
        <v>14.154106826390292</v>
      </c>
    </row>
    <row r="20" spans="2:9" ht="13.5">
      <c r="B20" s="2" t="s">
        <v>0</v>
      </c>
      <c r="G20" s="23">
        <f>SUM(G3:G19)</f>
        <v>105469001.14285713</v>
      </c>
      <c r="H20" s="23">
        <f>SUM(H3:H19)</f>
        <v>8258158</v>
      </c>
      <c r="I20" s="22">
        <f t="shared" si="0"/>
        <v>12.771492279859157</v>
      </c>
    </row>
    <row r="21" spans="6:7" ht="54">
      <c r="F21" s="252" t="s">
        <v>1008</v>
      </c>
      <c r="G21" s="253">
        <v>0</v>
      </c>
    </row>
  </sheetData>
  <sheetProtection/>
  <printOptions/>
  <pageMargins left="0.787" right="0.787" top="0.63" bottom="0.61" header="0.512" footer="0.512"/>
  <pageSetup fitToHeight="1" fitToWidth="1" horizontalDpi="600" verticalDpi="600" orientation="landscape" paperSize="9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E117" sqref="E117"/>
    </sheetView>
  </sheetViews>
  <sheetFormatPr defaultColWidth="9.00390625" defaultRowHeight="13.5"/>
  <cols>
    <col min="1" max="1" width="9.00390625" style="275" customWidth="1"/>
    <col min="2" max="2" width="23.125" style="275" customWidth="1"/>
    <col min="3" max="3" width="11.375" style="275" customWidth="1"/>
    <col min="4" max="4" width="12.125" style="275" customWidth="1"/>
    <col min="5" max="5" width="9.00390625" style="275" customWidth="1"/>
    <col min="6" max="6" width="10.125" style="275" customWidth="1"/>
    <col min="7" max="7" width="11.625" style="281" customWidth="1"/>
    <col min="8" max="8" width="11.50390625" style="281" customWidth="1"/>
    <col min="9" max="16384" width="9.00390625" style="275" customWidth="1"/>
  </cols>
  <sheetData>
    <row r="1" spans="1:2" ht="13.5">
      <c r="A1" t="s">
        <v>23</v>
      </c>
      <c r="B1" s="18" t="s">
        <v>1031</v>
      </c>
    </row>
    <row r="3" spans="1:9" ht="54">
      <c r="A3" s="280" t="s">
        <v>1006</v>
      </c>
      <c r="B3" s="273" t="s">
        <v>16</v>
      </c>
      <c r="C3" s="273" t="s">
        <v>15</v>
      </c>
      <c r="D3" s="273" t="s">
        <v>14</v>
      </c>
      <c r="E3" s="273" t="s">
        <v>13</v>
      </c>
      <c r="F3" s="273" t="s">
        <v>12</v>
      </c>
      <c r="G3" s="282" t="s">
        <v>11</v>
      </c>
      <c r="H3" s="282" t="s">
        <v>10</v>
      </c>
      <c r="I3" s="274" t="s">
        <v>9</v>
      </c>
    </row>
    <row r="4" spans="1:9" ht="13.5">
      <c r="A4" s="276">
        <v>1</v>
      </c>
      <c r="B4" s="192" t="s">
        <v>1025</v>
      </c>
      <c r="C4" s="192" t="s">
        <v>112</v>
      </c>
      <c r="D4" s="192" t="s">
        <v>85</v>
      </c>
      <c r="E4" s="192">
        <v>1</v>
      </c>
      <c r="F4" s="192" t="s">
        <v>348</v>
      </c>
      <c r="G4" s="125">
        <v>86685551</v>
      </c>
      <c r="H4" s="125">
        <v>7947540</v>
      </c>
      <c r="I4" s="192">
        <v>10.907217956751397</v>
      </c>
    </row>
    <row r="5" spans="1:9" ht="13.5">
      <c r="A5" s="276">
        <v>2</v>
      </c>
      <c r="B5" s="192" t="s">
        <v>1026</v>
      </c>
      <c r="C5" s="192" t="s">
        <v>235</v>
      </c>
      <c r="D5" s="192" t="s">
        <v>85</v>
      </c>
      <c r="E5" s="192">
        <v>1</v>
      </c>
      <c r="F5" s="192" t="s">
        <v>348</v>
      </c>
      <c r="G5" s="125">
        <v>140809517</v>
      </c>
      <c r="H5" s="125">
        <v>17672400</v>
      </c>
      <c r="I5" s="192">
        <v>7.967764253864783</v>
      </c>
    </row>
    <row r="6" spans="1:9" ht="13.5">
      <c r="A6" s="276">
        <v>3</v>
      </c>
      <c r="B6" s="192" t="s">
        <v>1027</v>
      </c>
      <c r="C6" s="277" t="s">
        <v>1028</v>
      </c>
      <c r="D6" s="277" t="s">
        <v>85</v>
      </c>
      <c r="E6" s="277">
        <v>1</v>
      </c>
      <c r="F6" s="277" t="s">
        <v>348</v>
      </c>
      <c r="G6" s="125">
        <v>38256</v>
      </c>
      <c r="H6" s="125">
        <v>1594</v>
      </c>
      <c r="I6" s="192">
        <v>24</v>
      </c>
    </row>
    <row r="7" spans="1:9" ht="13.5">
      <c r="A7" s="276">
        <v>4</v>
      </c>
      <c r="B7" s="192" t="s">
        <v>1029</v>
      </c>
      <c r="C7" s="192" t="s">
        <v>1030</v>
      </c>
      <c r="D7" s="192" t="s">
        <v>85</v>
      </c>
      <c r="E7" s="192">
        <v>1</v>
      </c>
      <c r="F7" s="192" t="s">
        <v>348</v>
      </c>
      <c r="G7" s="125">
        <v>17218</v>
      </c>
      <c r="H7" s="125">
        <v>753</v>
      </c>
      <c r="I7" s="192">
        <v>22.865869853917662</v>
      </c>
    </row>
    <row r="8" spans="1:9" ht="13.5">
      <c r="A8" s="276"/>
      <c r="B8" s="278" t="s">
        <v>0</v>
      </c>
      <c r="C8" s="276"/>
      <c r="D8" s="276"/>
      <c r="E8" s="276"/>
      <c r="F8" s="276"/>
      <c r="G8" s="283">
        <v>227550542</v>
      </c>
      <c r="H8" s="283">
        <v>25622287</v>
      </c>
      <c r="I8" s="279">
        <v>8.880961406762792</v>
      </c>
    </row>
    <row r="9" spans="6:7" ht="40.5">
      <c r="F9" s="252" t="s">
        <v>1008</v>
      </c>
      <c r="G9" s="281"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60"/>
  <sheetViews>
    <sheetView tabSelected="1" zoomScalePageLayoutView="0" workbookViewId="0" topLeftCell="A1">
      <selection activeCell="E117" sqref="E117"/>
    </sheetView>
  </sheetViews>
  <sheetFormatPr defaultColWidth="9.00390625" defaultRowHeight="13.5"/>
  <cols>
    <col min="2" max="2" width="30.75390625" style="0" customWidth="1"/>
    <col min="5" max="5" width="13.00390625" style="0" bestFit="1" customWidth="1"/>
    <col min="6" max="9" width="12.50390625" style="0" customWidth="1"/>
  </cols>
  <sheetData>
    <row r="1" spans="1:2" ht="13.5">
      <c r="A1" t="s">
        <v>23</v>
      </c>
      <c r="B1" s="18" t="s">
        <v>509</v>
      </c>
    </row>
    <row r="2" spans="1:9" ht="40.5">
      <c r="A2" s="13" t="s">
        <v>1006</v>
      </c>
      <c r="B2" s="6" t="s">
        <v>16</v>
      </c>
      <c r="C2" s="6" t="s">
        <v>15</v>
      </c>
      <c r="D2" s="6" t="s">
        <v>14</v>
      </c>
      <c r="E2" s="6" t="s">
        <v>13</v>
      </c>
      <c r="F2" s="6" t="s">
        <v>12</v>
      </c>
      <c r="G2" s="12" t="s">
        <v>11</v>
      </c>
      <c r="H2" s="12" t="s">
        <v>10</v>
      </c>
      <c r="I2" s="11" t="s">
        <v>9</v>
      </c>
    </row>
    <row r="3" spans="1:9" ht="13.5">
      <c r="A3">
        <v>1</v>
      </c>
      <c r="B3" s="178" t="s">
        <v>510</v>
      </c>
      <c r="C3" s="6" t="s">
        <v>284</v>
      </c>
      <c r="D3" s="6" t="s">
        <v>2</v>
      </c>
      <c r="E3" s="6">
        <v>1</v>
      </c>
      <c r="F3" s="28" t="s">
        <v>73</v>
      </c>
      <c r="G3" s="73">
        <v>100381</v>
      </c>
      <c r="H3" s="73">
        <v>2635</v>
      </c>
      <c r="I3" s="6">
        <f aca="true" t="shared" si="0" ref="I3:I58">G3/H3</f>
        <v>38.09525616698292</v>
      </c>
    </row>
    <row r="4" spans="1:9" ht="13.5">
      <c r="A4">
        <v>2</v>
      </c>
      <c r="B4" s="6" t="s">
        <v>511</v>
      </c>
      <c r="C4" s="6" t="s">
        <v>284</v>
      </c>
      <c r="D4" s="6" t="s">
        <v>2</v>
      </c>
      <c r="E4" s="6">
        <v>1</v>
      </c>
      <c r="F4" s="28" t="s">
        <v>73</v>
      </c>
      <c r="G4" s="73">
        <v>72732</v>
      </c>
      <c r="H4" s="73">
        <v>3182</v>
      </c>
      <c r="I4" s="6">
        <f t="shared" si="0"/>
        <v>22.857322438717787</v>
      </c>
    </row>
    <row r="5" spans="1:9" ht="13.5">
      <c r="A5">
        <v>3</v>
      </c>
      <c r="B5" s="7" t="s">
        <v>512</v>
      </c>
      <c r="C5" s="7" t="s">
        <v>133</v>
      </c>
      <c r="D5" s="7" t="s">
        <v>2</v>
      </c>
      <c r="E5" s="7">
        <v>1</v>
      </c>
      <c r="F5" s="29" t="s">
        <v>73</v>
      </c>
      <c r="G5" s="179">
        <v>79360</v>
      </c>
      <c r="H5" s="179">
        <v>3452</v>
      </c>
      <c r="I5" s="6">
        <f t="shared" si="0"/>
        <v>22.98957126303592</v>
      </c>
    </row>
    <row r="6" spans="1:9" ht="13.5">
      <c r="A6">
        <v>4</v>
      </c>
      <c r="B6" s="7" t="s">
        <v>513</v>
      </c>
      <c r="C6" s="29" t="s">
        <v>122</v>
      </c>
      <c r="D6" s="7" t="s">
        <v>2</v>
      </c>
      <c r="E6" s="7">
        <v>1</v>
      </c>
      <c r="F6" s="29" t="s">
        <v>73</v>
      </c>
      <c r="G6" s="180">
        <v>351571278</v>
      </c>
      <c r="H6" s="180">
        <v>27656664</v>
      </c>
      <c r="I6" s="6">
        <f t="shared" si="0"/>
        <v>12.71199151134063</v>
      </c>
    </row>
    <row r="7" spans="1:9" ht="13.5">
      <c r="A7">
        <v>5</v>
      </c>
      <c r="B7" s="7" t="s">
        <v>514</v>
      </c>
      <c r="C7" s="29" t="s">
        <v>122</v>
      </c>
      <c r="D7" s="7" t="s">
        <v>2</v>
      </c>
      <c r="E7" s="7">
        <v>1</v>
      </c>
      <c r="F7" s="29" t="s">
        <v>73</v>
      </c>
      <c r="G7" s="181">
        <v>118368646</v>
      </c>
      <c r="H7" s="181">
        <v>12523260</v>
      </c>
      <c r="I7" s="6">
        <f t="shared" si="0"/>
        <v>9.451903577822389</v>
      </c>
    </row>
    <row r="8" spans="1:9" ht="13.5">
      <c r="A8" s="4">
        <v>6</v>
      </c>
      <c r="B8" s="182" t="s">
        <v>515</v>
      </c>
      <c r="C8" s="88" t="s">
        <v>516</v>
      </c>
      <c r="D8" s="88" t="s">
        <v>2</v>
      </c>
      <c r="E8" s="182">
        <v>1</v>
      </c>
      <c r="F8" s="182" t="s">
        <v>73</v>
      </c>
      <c r="G8" s="183">
        <v>554400</v>
      </c>
      <c r="H8" s="183">
        <v>15400</v>
      </c>
      <c r="I8" s="6">
        <f t="shared" si="0"/>
        <v>36</v>
      </c>
    </row>
    <row r="9" spans="1:9" ht="13.5">
      <c r="A9" s="4">
        <v>7</v>
      </c>
      <c r="B9" s="29" t="s">
        <v>517</v>
      </c>
      <c r="C9" s="184" t="s">
        <v>518</v>
      </c>
      <c r="D9" s="7" t="s">
        <v>2</v>
      </c>
      <c r="E9" s="7">
        <v>1</v>
      </c>
      <c r="F9" s="7" t="s">
        <v>73</v>
      </c>
      <c r="G9" s="185">
        <v>654880</v>
      </c>
      <c r="H9" s="185">
        <v>16372</v>
      </c>
      <c r="I9" s="6">
        <f t="shared" si="0"/>
        <v>40</v>
      </c>
    </row>
    <row r="10" spans="1:9" ht="13.5">
      <c r="A10">
        <v>8</v>
      </c>
      <c r="B10" s="7" t="s">
        <v>519</v>
      </c>
      <c r="C10" s="29" t="s">
        <v>520</v>
      </c>
      <c r="D10" s="29" t="s">
        <v>2</v>
      </c>
      <c r="E10" s="29">
        <v>1</v>
      </c>
      <c r="F10" s="29" t="s">
        <v>73</v>
      </c>
      <c r="G10" s="185">
        <v>5806</v>
      </c>
      <c r="H10" s="185">
        <v>254</v>
      </c>
      <c r="I10" s="6">
        <f t="shared" si="0"/>
        <v>22.858267716535433</v>
      </c>
    </row>
    <row r="11" spans="1:9" ht="13.5">
      <c r="A11">
        <v>9</v>
      </c>
      <c r="B11" s="7" t="s">
        <v>521</v>
      </c>
      <c r="C11" s="28" t="s">
        <v>520</v>
      </c>
      <c r="D11" s="28" t="s">
        <v>2</v>
      </c>
      <c r="E11" s="28">
        <v>1</v>
      </c>
      <c r="F11" s="28" t="s">
        <v>73</v>
      </c>
      <c r="G11" s="73">
        <v>9463</v>
      </c>
      <c r="H11" s="73">
        <v>414</v>
      </c>
      <c r="I11" s="6">
        <f t="shared" si="0"/>
        <v>22.857487922705314</v>
      </c>
    </row>
    <row r="12" spans="1:9" ht="13.5">
      <c r="A12">
        <v>10</v>
      </c>
      <c r="B12" s="7" t="s">
        <v>522</v>
      </c>
      <c r="C12" s="28" t="s">
        <v>520</v>
      </c>
      <c r="D12" s="28" t="s">
        <v>2</v>
      </c>
      <c r="E12" s="28">
        <v>1</v>
      </c>
      <c r="F12" s="28" t="s">
        <v>73</v>
      </c>
      <c r="G12" s="73">
        <v>7749</v>
      </c>
      <c r="H12" s="73">
        <v>339</v>
      </c>
      <c r="I12" s="6">
        <f t="shared" si="0"/>
        <v>22.858407079646017</v>
      </c>
    </row>
    <row r="13" spans="1:9" ht="13.5">
      <c r="A13">
        <v>11</v>
      </c>
      <c r="B13" s="7" t="s">
        <v>523</v>
      </c>
      <c r="C13" s="28" t="s">
        <v>520</v>
      </c>
      <c r="D13" s="28" t="s">
        <v>2</v>
      </c>
      <c r="E13" s="28">
        <v>1</v>
      </c>
      <c r="F13" s="28" t="s">
        <v>73</v>
      </c>
      <c r="G13" s="73">
        <v>5463</v>
      </c>
      <c r="H13" s="73">
        <v>239</v>
      </c>
      <c r="I13" s="6">
        <f t="shared" si="0"/>
        <v>22.85774058577406</v>
      </c>
    </row>
    <row r="14" spans="1:9" ht="13.5">
      <c r="A14">
        <v>12</v>
      </c>
      <c r="B14" s="7" t="s">
        <v>524</v>
      </c>
      <c r="C14" s="28" t="s">
        <v>520</v>
      </c>
      <c r="D14" s="28" t="s">
        <v>2</v>
      </c>
      <c r="E14" s="28">
        <v>1</v>
      </c>
      <c r="F14" s="28" t="s">
        <v>73</v>
      </c>
      <c r="G14" s="73">
        <v>12618</v>
      </c>
      <c r="H14" s="73">
        <v>552</v>
      </c>
      <c r="I14" s="6">
        <f t="shared" si="0"/>
        <v>22.858695652173914</v>
      </c>
    </row>
    <row r="15" spans="1:9" ht="13.5">
      <c r="A15">
        <v>13</v>
      </c>
      <c r="B15" s="7" t="s">
        <v>525</v>
      </c>
      <c r="C15" s="28" t="s">
        <v>520</v>
      </c>
      <c r="D15" s="28" t="s">
        <v>2</v>
      </c>
      <c r="E15" s="28">
        <v>1</v>
      </c>
      <c r="F15" s="28" t="s">
        <v>73</v>
      </c>
      <c r="G15" s="73">
        <v>3658</v>
      </c>
      <c r="H15" s="73">
        <v>160</v>
      </c>
      <c r="I15" s="6">
        <f t="shared" si="0"/>
        <v>22.8625</v>
      </c>
    </row>
    <row r="16" spans="1:9" ht="13.5">
      <c r="A16" s="4">
        <v>14</v>
      </c>
      <c r="B16" s="7" t="s">
        <v>526</v>
      </c>
      <c r="C16" s="28" t="s">
        <v>520</v>
      </c>
      <c r="D16" s="28" t="s">
        <v>2</v>
      </c>
      <c r="E16" s="28">
        <v>1</v>
      </c>
      <c r="F16" s="28" t="s">
        <v>73</v>
      </c>
      <c r="G16" s="73">
        <v>2926</v>
      </c>
      <c r="H16" s="73">
        <v>128</v>
      </c>
      <c r="I16" s="6">
        <f t="shared" si="0"/>
        <v>22.859375</v>
      </c>
    </row>
    <row r="17" spans="1:9" ht="13.5">
      <c r="A17" s="4">
        <v>15</v>
      </c>
      <c r="B17" s="7" t="s">
        <v>527</v>
      </c>
      <c r="C17" s="28" t="s">
        <v>520</v>
      </c>
      <c r="D17" s="28" t="s">
        <v>2</v>
      </c>
      <c r="E17" s="28">
        <v>1</v>
      </c>
      <c r="F17" s="28" t="s">
        <v>73</v>
      </c>
      <c r="G17" s="73">
        <v>15772</v>
      </c>
      <c r="H17" s="73">
        <v>690</v>
      </c>
      <c r="I17" s="6">
        <f t="shared" si="0"/>
        <v>22.857971014492755</v>
      </c>
    </row>
    <row r="18" spans="1:9" ht="13.5">
      <c r="A18">
        <v>16</v>
      </c>
      <c r="B18" s="7" t="s">
        <v>528</v>
      </c>
      <c r="C18" s="28" t="s">
        <v>520</v>
      </c>
      <c r="D18" s="28" t="s">
        <v>2</v>
      </c>
      <c r="E18" s="28">
        <v>1</v>
      </c>
      <c r="F18" s="28" t="s">
        <v>73</v>
      </c>
      <c r="G18" s="73">
        <v>4892</v>
      </c>
      <c r="H18" s="73">
        <v>214</v>
      </c>
      <c r="I18" s="6">
        <f t="shared" si="0"/>
        <v>22.85981308411215</v>
      </c>
    </row>
    <row r="19" spans="1:9" ht="13.5">
      <c r="A19" s="4">
        <v>17</v>
      </c>
      <c r="B19" s="7" t="s">
        <v>529</v>
      </c>
      <c r="C19" s="28" t="s">
        <v>520</v>
      </c>
      <c r="D19" s="28" t="s">
        <v>2</v>
      </c>
      <c r="E19" s="28">
        <v>1</v>
      </c>
      <c r="F19" s="28" t="s">
        <v>73</v>
      </c>
      <c r="G19" s="73">
        <v>9966</v>
      </c>
      <c r="H19" s="73">
        <v>436</v>
      </c>
      <c r="I19" s="6">
        <f t="shared" si="0"/>
        <v>22.857798165137616</v>
      </c>
    </row>
    <row r="20" spans="1:9" ht="13.5">
      <c r="A20" s="4">
        <v>18</v>
      </c>
      <c r="B20" s="7" t="s">
        <v>530</v>
      </c>
      <c r="C20" s="28" t="s">
        <v>520</v>
      </c>
      <c r="D20" s="28" t="s">
        <v>2</v>
      </c>
      <c r="E20" s="28">
        <v>1</v>
      </c>
      <c r="F20" s="28" t="s">
        <v>73</v>
      </c>
      <c r="G20" s="73">
        <v>126172</v>
      </c>
      <c r="H20" s="73">
        <v>5520</v>
      </c>
      <c r="I20" s="6">
        <f t="shared" si="0"/>
        <v>22.857246376811595</v>
      </c>
    </row>
    <row r="21" spans="1:9" ht="13.5">
      <c r="A21">
        <v>19</v>
      </c>
      <c r="B21" s="7" t="s">
        <v>531</v>
      </c>
      <c r="C21" s="28" t="s">
        <v>520</v>
      </c>
      <c r="D21" s="28" t="s">
        <v>2</v>
      </c>
      <c r="E21" s="28">
        <v>1</v>
      </c>
      <c r="F21" s="28" t="s">
        <v>73</v>
      </c>
      <c r="G21" s="73">
        <v>90789</v>
      </c>
      <c r="H21" s="73">
        <v>3972</v>
      </c>
      <c r="I21" s="6">
        <f t="shared" si="0"/>
        <v>22.85725075528701</v>
      </c>
    </row>
    <row r="22" spans="1:9" ht="13.5">
      <c r="A22" s="4">
        <v>20</v>
      </c>
      <c r="B22" s="7" t="s">
        <v>532</v>
      </c>
      <c r="C22" s="28" t="s">
        <v>520</v>
      </c>
      <c r="D22" s="28" t="s">
        <v>2</v>
      </c>
      <c r="E22" s="28">
        <v>1</v>
      </c>
      <c r="F22" s="28" t="s">
        <v>73</v>
      </c>
      <c r="G22" s="73">
        <v>29303</v>
      </c>
      <c r="H22" s="73">
        <v>1282</v>
      </c>
      <c r="I22" s="16">
        <f t="shared" si="0"/>
        <v>22.857254290171607</v>
      </c>
    </row>
    <row r="23" spans="1:9" ht="13.5">
      <c r="A23">
        <v>21</v>
      </c>
      <c r="B23" s="7" t="s">
        <v>533</v>
      </c>
      <c r="C23" s="28" t="s">
        <v>520</v>
      </c>
      <c r="D23" s="28" t="s">
        <v>2</v>
      </c>
      <c r="E23" s="28">
        <v>1</v>
      </c>
      <c r="F23" s="28" t="s">
        <v>73</v>
      </c>
      <c r="G23" s="73">
        <v>108800</v>
      </c>
      <c r="H23" s="73">
        <v>4760</v>
      </c>
      <c r="I23" s="16">
        <f t="shared" si="0"/>
        <v>22.857142857142858</v>
      </c>
    </row>
    <row r="24" spans="1:9" ht="13.5">
      <c r="A24" s="4">
        <v>22</v>
      </c>
      <c r="B24" s="7" t="s">
        <v>534</v>
      </c>
      <c r="C24" s="28" t="s">
        <v>520</v>
      </c>
      <c r="D24" s="28" t="s">
        <v>2</v>
      </c>
      <c r="E24" s="28">
        <v>1</v>
      </c>
      <c r="F24" s="28" t="s">
        <v>73</v>
      </c>
      <c r="G24" s="73">
        <v>93806</v>
      </c>
      <c r="H24" s="73">
        <v>4104</v>
      </c>
      <c r="I24" s="16">
        <f t="shared" si="0"/>
        <v>22.857212475633528</v>
      </c>
    </row>
    <row r="25" spans="1:9" ht="13.5">
      <c r="A25">
        <v>23</v>
      </c>
      <c r="B25" s="7" t="s">
        <v>535</v>
      </c>
      <c r="C25" s="28" t="s">
        <v>520</v>
      </c>
      <c r="D25" s="28" t="s">
        <v>2</v>
      </c>
      <c r="E25" s="28">
        <v>1</v>
      </c>
      <c r="F25" s="28" t="s">
        <v>73</v>
      </c>
      <c r="G25" s="73">
        <v>268960</v>
      </c>
      <c r="H25" s="73">
        <v>11767</v>
      </c>
      <c r="I25" s="16">
        <f t="shared" si="0"/>
        <v>22.857142857142858</v>
      </c>
    </row>
    <row r="26" spans="1:9" ht="13.5">
      <c r="A26" s="4">
        <v>24</v>
      </c>
      <c r="B26" s="7" t="s">
        <v>536</v>
      </c>
      <c r="C26" s="28" t="s">
        <v>520</v>
      </c>
      <c r="D26" s="28" t="s">
        <v>2</v>
      </c>
      <c r="E26" s="28">
        <v>1</v>
      </c>
      <c r="F26" s="28" t="s">
        <v>73</v>
      </c>
      <c r="G26" s="73">
        <v>86378</v>
      </c>
      <c r="H26" s="73">
        <v>3779</v>
      </c>
      <c r="I26" s="16">
        <f t="shared" si="0"/>
        <v>22.857369674517066</v>
      </c>
    </row>
    <row r="27" spans="1:9" ht="13.5">
      <c r="A27">
        <v>25</v>
      </c>
      <c r="B27" s="7" t="s">
        <v>537</v>
      </c>
      <c r="C27" s="28" t="s">
        <v>520</v>
      </c>
      <c r="D27" s="28" t="s">
        <v>2</v>
      </c>
      <c r="E27" s="28">
        <v>1</v>
      </c>
      <c r="F27" s="28" t="s">
        <v>73</v>
      </c>
      <c r="G27" s="73">
        <v>58995</v>
      </c>
      <c r="H27" s="73">
        <v>2581</v>
      </c>
      <c r="I27" s="16">
        <f t="shared" si="0"/>
        <v>22.85741960480434</v>
      </c>
    </row>
    <row r="28" spans="1:9" ht="13.5">
      <c r="A28" s="4">
        <v>26</v>
      </c>
      <c r="B28" s="7" t="s">
        <v>538</v>
      </c>
      <c r="C28" s="28" t="s">
        <v>520</v>
      </c>
      <c r="D28" s="28" t="s">
        <v>2</v>
      </c>
      <c r="E28" s="28">
        <v>1</v>
      </c>
      <c r="F28" s="28" t="s">
        <v>73</v>
      </c>
      <c r="G28" s="73">
        <v>72023</v>
      </c>
      <c r="H28" s="73">
        <v>3151</v>
      </c>
      <c r="I28" s="16">
        <f t="shared" si="0"/>
        <v>22.857188194224054</v>
      </c>
    </row>
    <row r="29" spans="1:9" ht="13.5">
      <c r="A29">
        <v>27</v>
      </c>
      <c r="B29" s="7" t="s">
        <v>539</v>
      </c>
      <c r="C29" s="28" t="s">
        <v>520</v>
      </c>
      <c r="D29" s="28" t="s">
        <v>2</v>
      </c>
      <c r="E29" s="28">
        <v>1</v>
      </c>
      <c r="F29" s="28" t="s">
        <v>73</v>
      </c>
      <c r="G29" s="73">
        <v>186080</v>
      </c>
      <c r="H29" s="73">
        <v>8141</v>
      </c>
      <c r="I29" s="16">
        <f t="shared" si="0"/>
        <v>22.857142857142858</v>
      </c>
    </row>
    <row r="30" spans="1:9" ht="13.5">
      <c r="A30" s="4">
        <v>28</v>
      </c>
      <c r="B30" s="7" t="s">
        <v>540</v>
      </c>
      <c r="C30" s="28" t="s">
        <v>520</v>
      </c>
      <c r="D30" s="28" t="s">
        <v>2</v>
      </c>
      <c r="E30" s="28">
        <v>1</v>
      </c>
      <c r="F30" s="28" t="s">
        <v>73</v>
      </c>
      <c r="G30" s="73">
        <v>84640</v>
      </c>
      <c r="H30" s="73">
        <v>3703</v>
      </c>
      <c r="I30" s="16">
        <f t="shared" si="0"/>
        <v>22.857142857142858</v>
      </c>
    </row>
    <row r="31" spans="1:9" ht="13.5">
      <c r="A31">
        <v>29</v>
      </c>
      <c r="B31" s="7" t="s">
        <v>541</v>
      </c>
      <c r="C31" s="28" t="s">
        <v>520</v>
      </c>
      <c r="D31" s="28" t="s">
        <v>2</v>
      </c>
      <c r="E31" s="28">
        <v>1</v>
      </c>
      <c r="F31" s="28" t="s">
        <v>73</v>
      </c>
      <c r="G31" s="73">
        <v>69166</v>
      </c>
      <c r="H31" s="73">
        <v>3026</v>
      </c>
      <c r="I31" s="16">
        <f t="shared" si="0"/>
        <v>22.857237276933244</v>
      </c>
    </row>
    <row r="32" spans="1:9" ht="13.5">
      <c r="A32" s="4">
        <v>30</v>
      </c>
      <c r="B32" s="7" t="s">
        <v>542</v>
      </c>
      <c r="C32" s="28" t="s">
        <v>520</v>
      </c>
      <c r="D32" s="28" t="s">
        <v>2</v>
      </c>
      <c r="E32" s="28">
        <v>1</v>
      </c>
      <c r="F32" s="28" t="s">
        <v>73</v>
      </c>
      <c r="G32" s="73">
        <v>181943</v>
      </c>
      <c r="H32" s="73">
        <v>7960</v>
      </c>
      <c r="I32" s="16">
        <f t="shared" si="0"/>
        <v>22.8571608040201</v>
      </c>
    </row>
    <row r="33" spans="1:9" ht="13.5">
      <c r="A33">
        <v>31</v>
      </c>
      <c r="B33" s="7" t="s">
        <v>543</v>
      </c>
      <c r="C33" s="28" t="s">
        <v>520</v>
      </c>
      <c r="D33" s="28" t="s">
        <v>2</v>
      </c>
      <c r="E33" s="28">
        <v>1</v>
      </c>
      <c r="F33" s="28" t="s">
        <v>73</v>
      </c>
      <c r="G33" s="73">
        <v>138949</v>
      </c>
      <c r="H33" s="73">
        <v>6079</v>
      </c>
      <c r="I33" s="16">
        <f t="shared" si="0"/>
        <v>22.857213357460108</v>
      </c>
    </row>
    <row r="34" spans="1:9" ht="13.5">
      <c r="A34" s="4">
        <v>32</v>
      </c>
      <c r="B34" s="7" t="s">
        <v>544</v>
      </c>
      <c r="C34" s="28" t="s">
        <v>520</v>
      </c>
      <c r="D34" s="28" t="s">
        <v>2</v>
      </c>
      <c r="E34" s="28">
        <v>1</v>
      </c>
      <c r="F34" s="28" t="s">
        <v>73</v>
      </c>
      <c r="G34" s="73">
        <v>164138</v>
      </c>
      <c r="H34" s="73">
        <v>7181</v>
      </c>
      <c r="I34" s="16">
        <f t="shared" si="0"/>
        <v>22.857262219746552</v>
      </c>
    </row>
    <row r="35" spans="1:9" ht="13.5">
      <c r="A35">
        <v>33</v>
      </c>
      <c r="B35" s="7" t="s">
        <v>545</v>
      </c>
      <c r="C35" s="28" t="s">
        <v>520</v>
      </c>
      <c r="D35" s="28" t="s">
        <v>2</v>
      </c>
      <c r="E35" s="28">
        <v>1</v>
      </c>
      <c r="F35" s="28" t="s">
        <v>73</v>
      </c>
      <c r="G35" s="73">
        <v>151018</v>
      </c>
      <c r="H35" s="73">
        <v>6607</v>
      </c>
      <c r="I35" s="16">
        <f t="shared" si="0"/>
        <v>22.857272589677613</v>
      </c>
    </row>
    <row r="36" spans="1:9" ht="13.5">
      <c r="A36" s="4">
        <v>34</v>
      </c>
      <c r="B36" s="7" t="s">
        <v>546</v>
      </c>
      <c r="C36" s="28" t="s">
        <v>520</v>
      </c>
      <c r="D36" s="28" t="s">
        <v>2</v>
      </c>
      <c r="E36" s="28">
        <v>1</v>
      </c>
      <c r="F36" s="28" t="s">
        <v>73</v>
      </c>
      <c r="G36" s="73">
        <v>86949</v>
      </c>
      <c r="H36" s="73">
        <v>3804</v>
      </c>
      <c r="I36" s="16">
        <f t="shared" si="0"/>
        <v>22.857255520504733</v>
      </c>
    </row>
    <row r="37" spans="1:9" ht="13.5">
      <c r="A37">
        <v>35</v>
      </c>
      <c r="B37" s="7" t="s">
        <v>547</v>
      </c>
      <c r="C37" s="28" t="s">
        <v>520</v>
      </c>
      <c r="D37" s="28" t="s">
        <v>2</v>
      </c>
      <c r="E37" s="28">
        <v>1</v>
      </c>
      <c r="F37" s="28" t="s">
        <v>73</v>
      </c>
      <c r="G37" s="73">
        <v>41578</v>
      </c>
      <c r="H37" s="73">
        <v>1819</v>
      </c>
      <c r="I37" s="16">
        <f t="shared" si="0"/>
        <v>22.85761407366685</v>
      </c>
    </row>
    <row r="38" spans="1:9" ht="13.5">
      <c r="A38" s="4">
        <v>36</v>
      </c>
      <c r="B38" s="7" t="s">
        <v>548</v>
      </c>
      <c r="C38" s="28" t="s">
        <v>520</v>
      </c>
      <c r="D38" s="28" t="s">
        <v>2</v>
      </c>
      <c r="E38" s="28">
        <v>1</v>
      </c>
      <c r="F38" s="28" t="s">
        <v>73</v>
      </c>
      <c r="G38" s="73">
        <v>24298</v>
      </c>
      <c r="H38" s="73">
        <v>1063</v>
      </c>
      <c r="I38" s="16">
        <f t="shared" si="0"/>
        <v>22.857949200376293</v>
      </c>
    </row>
    <row r="39" spans="1:9" ht="13.5">
      <c r="A39">
        <v>37</v>
      </c>
      <c r="B39" s="7" t="s">
        <v>549</v>
      </c>
      <c r="C39" s="28" t="s">
        <v>520</v>
      </c>
      <c r="D39" s="28" t="s">
        <v>2</v>
      </c>
      <c r="E39" s="28">
        <v>1</v>
      </c>
      <c r="F39" s="28" t="s">
        <v>73</v>
      </c>
      <c r="G39" s="73">
        <v>120755</v>
      </c>
      <c r="H39" s="73">
        <v>5283</v>
      </c>
      <c r="I39" s="16">
        <f t="shared" si="0"/>
        <v>22.857278061707362</v>
      </c>
    </row>
    <row r="40" spans="1:9" ht="13.5">
      <c r="A40" s="4">
        <v>38</v>
      </c>
      <c r="B40" s="7" t="s">
        <v>550</v>
      </c>
      <c r="C40" s="28" t="s">
        <v>520</v>
      </c>
      <c r="D40" s="28" t="s">
        <v>2</v>
      </c>
      <c r="E40" s="28">
        <v>1</v>
      </c>
      <c r="F40" s="28" t="s">
        <v>73</v>
      </c>
      <c r="G40" s="73">
        <v>282972</v>
      </c>
      <c r="H40" s="73">
        <v>12380</v>
      </c>
      <c r="I40" s="16">
        <f t="shared" si="0"/>
        <v>22.85718901453958</v>
      </c>
    </row>
    <row r="41" spans="1:9" ht="13.5">
      <c r="A41">
        <v>39</v>
      </c>
      <c r="B41" s="7" t="s">
        <v>551</v>
      </c>
      <c r="C41" s="28" t="s">
        <v>520</v>
      </c>
      <c r="D41" s="28" t="s">
        <v>2</v>
      </c>
      <c r="E41" s="28">
        <v>1</v>
      </c>
      <c r="F41" s="28" t="s">
        <v>73</v>
      </c>
      <c r="G41" s="73">
        <v>227772</v>
      </c>
      <c r="H41" s="73">
        <v>9965</v>
      </c>
      <c r="I41" s="16">
        <f t="shared" si="0"/>
        <v>22.857200200702458</v>
      </c>
    </row>
    <row r="42" spans="1:9" ht="13.5">
      <c r="A42" s="4">
        <v>40</v>
      </c>
      <c r="B42" s="7" t="s">
        <v>552</v>
      </c>
      <c r="C42" s="28" t="s">
        <v>520</v>
      </c>
      <c r="D42" s="28" t="s">
        <v>2</v>
      </c>
      <c r="E42" s="28">
        <v>1</v>
      </c>
      <c r="F42" s="28" t="s">
        <v>73</v>
      </c>
      <c r="G42" s="73">
        <v>262355</v>
      </c>
      <c r="H42" s="73">
        <v>11478</v>
      </c>
      <c r="I42" s="16">
        <f t="shared" si="0"/>
        <v>22.857205087994423</v>
      </c>
    </row>
    <row r="43" spans="1:9" ht="13.5">
      <c r="A43">
        <v>41</v>
      </c>
      <c r="B43" s="7" t="s">
        <v>553</v>
      </c>
      <c r="C43" s="28" t="s">
        <v>520</v>
      </c>
      <c r="D43" s="28" t="s">
        <v>2</v>
      </c>
      <c r="E43" s="28">
        <v>1</v>
      </c>
      <c r="F43" s="28" t="s">
        <v>73</v>
      </c>
      <c r="G43" s="73">
        <v>156755</v>
      </c>
      <c r="H43" s="73">
        <v>6858</v>
      </c>
      <c r="I43" s="16">
        <f t="shared" si="0"/>
        <v>22.857247010790317</v>
      </c>
    </row>
    <row r="44" spans="1:9" ht="13.5">
      <c r="A44" s="4">
        <v>42</v>
      </c>
      <c r="B44" s="7" t="s">
        <v>554</v>
      </c>
      <c r="C44" s="28" t="s">
        <v>520</v>
      </c>
      <c r="D44" s="28" t="s">
        <v>2</v>
      </c>
      <c r="E44" s="28">
        <v>1</v>
      </c>
      <c r="F44" s="28" t="s">
        <v>73</v>
      </c>
      <c r="G44" s="73">
        <v>139772</v>
      </c>
      <c r="H44" s="73">
        <v>6115</v>
      </c>
      <c r="I44" s="16">
        <f t="shared" si="0"/>
        <v>22.857236304170073</v>
      </c>
    </row>
    <row r="45" spans="1:9" ht="13.5">
      <c r="A45">
        <v>43</v>
      </c>
      <c r="B45" s="7" t="s">
        <v>555</v>
      </c>
      <c r="C45" s="28" t="s">
        <v>520</v>
      </c>
      <c r="D45" s="28" t="s">
        <v>2</v>
      </c>
      <c r="E45" s="28">
        <v>1</v>
      </c>
      <c r="F45" s="28" t="s">
        <v>73</v>
      </c>
      <c r="G45" s="73">
        <v>98606</v>
      </c>
      <c r="H45" s="73">
        <v>4314</v>
      </c>
      <c r="I45" s="16">
        <f t="shared" si="0"/>
        <v>22.857209086694482</v>
      </c>
    </row>
    <row r="46" spans="1:9" ht="13.5">
      <c r="A46" s="4">
        <v>44</v>
      </c>
      <c r="B46" s="7" t="s">
        <v>556</v>
      </c>
      <c r="C46" s="28" t="s">
        <v>520</v>
      </c>
      <c r="D46" s="28" t="s">
        <v>2</v>
      </c>
      <c r="E46" s="28">
        <v>1</v>
      </c>
      <c r="F46" s="28" t="s">
        <v>73</v>
      </c>
      <c r="G46" s="73">
        <v>92343</v>
      </c>
      <c r="H46" s="73">
        <v>4040</v>
      </c>
      <c r="I46" s="16">
        <f t="shared" si="0"/>
        <v>22.857178217821783</v>
      </c>
    </row>
    <row r="47" spans="1:9" ht="13.5">
      <c r="A47">
        <v>45</v>
      </c>
      <c r="B47" s="7" t="s">
        <v>557</v>
      </c>
      <c r="C47" s="28" t="s">
        <v>520</v>
      </c>
      <c r="D47" s="28" t="s">
        <v>2</v>
      </c>
      <c r="E47" s="28">
        <v>1</v>
      </c>
      <c r="F47" s="28" t="s">
        <v>73</v>
      </c>
      <c r="G47" s="73">
        <v>377960</v>
      </c>
      <c r="H47" s="73">
        <v>9449</v>
      </c>
      <c r="I47" s="16">
        <f t="shared" si="0"/>
        <v>40</v>
      </c>
    </row>
    <row r="48" spans="1:9" ht="13.5">
      <c r="A48" s="4">
        <v>46</v>
      </c>
      <c r="B48" s="7" t="s">
        <v>558</v>
      </c>
      <c r="C48" s="28" t="s">
        <v>520</v>
      </c>
      <c r="D48" s="28" t="s">
        <v>2</v>
      </c>
      <c r="E48" s="28">
        <v>1</v>
      </c>
      <c r="F48" s="28" t="s">
        <v>73</v>
      </c>
      <c r="G48" s="73">
        <v>148200</v>
      </c>
      <c r="H48" s="73">
        <v>3705</v>
      </c>
      <c r="I48" s="16">
        <f t="shared" si="0"/>
        <v>40</v>
      </c>
    </row>
    <row r="49" spans="1:9" ht="13.5">
      <c r="A49">
        <v>47</v>
      </c>
      <c r="B49" s="7" t="s">
        <v>559</v>
      </c>
      <c r="C49" s="28" t="s">
        <v>520</v>
      </c>
      <c r="D49" s="28" t="s">
        <v>2</v>
      </c>
      <c r="E49" s="28">
        <v>1</v>
      </c>
      <c r="F49" s="28" t="s">
        <v>73</v>
      </c>
      <c r="G49" s="73">
        <v>176400</v>
      </c>
      <c r="H49" s="73">
        <v>4410</v>
      </c>
      <c r="I49" s="16">
        <f t="shared" si="0"/>
        <v>40</v>
      </c>
    </row>
    <row r="50" spans="1:9" ht="13.5">
      <c r="A50" s="4">
        <v>48</v>
      </c>
      <c r="B50" s="7" t="s">
        <v>560</v>
      </c>
      <c r="C50" s="28" t="s">
        <v>520</v>
      </c>
      <c r="D50" s="28" t="s">
        <v>2</v>
      </c>
      <c r="E50" s="28">
        <v>1</v>
      </c>
      <c r="F50" s="28" t="s">
        <v>73</v>
      </c>
      <c r="G50" s="73">
        <v>269040</v>
      </c>
      <c r="H50" s="73">
        <v>6726</v>
      </c>
      <c r="I50" s="16">
        <f t="shared" si="0"/>
        <v>40</v>
      </c>
    </row>
    <row r="51" spans="1:9" ht="13.5">
      <c r="A51">
        <v>49</v>
      </c>
      <c r="B51" s="7" t="s">
        <v>561</v>
      </c>
      <c r="C51" s="28" t="s">
        <v>520</v>
      </c>
      <c r="D51" s="28" t="s">
        <v>2</v>
      </c>
      <c r="E51" s="28">
        <v>1</v>
      </c>
      <c r="F51" s="28" t="s">
        <v>73</v>
      </c>
      <c r="G51" s="73">
        <v>127840</v>
      </c>
      <c r="H51" s="73">
        <v>3196</v>
      </c>
      <c r="I51" s="16">
        <f t="shared" si="0"/>
        <v>40</v>
      </c>
    </row>
    <row r="52" spans="1:9" ht="13.5">
      <c r="A52" s="4">
        <v>50</v>
      </c>
      <c r="B52" s="7" t="s">
        <v>562</v>
      </c>
      <c r="C52" s="28" t="s">
        <v>520</v>
      </c>
      <c r="D52" s="28" t="s">
        <v>2</v>
      </c>
      <c r="E52" s="28">
        <v>1</v>
      </c>
      <c r="F52" s="28" t="s">
        <v>73</v>
      </c>
      <c r="G52" s="73">
        <v>57240</v>
      </c>
      <c r="H52" s="73">
        <v>1431</v>
      </c>
      <c r="I52" s="16">
        <f t="shared" si="0"/>
        <v>40</v>
      </c>
    </row>
    <row r="53" spans="1:9" ht="13.5">
      <c r="A53">
        <v>51</v>
      </c>
      <c r="B53" s="7" t="s">
        <v>563</v>
      </c>
      <c r="C53" s="28" t="s">
        <v>520</v>
      </c>
      <c r="D53" s="28" t="s">
        <v>2</v>
      </c>
      <c r="E53" s="28">
        <v>1</v>
      </c>
      <c r="F53" s="28" t="s">
        <v>73</v>
      </c>
      <c r="G53" s="73">
        <v>1266400</v>
      </c>
      <c r="H53" s="73">
        <v>31660</v>
      </c>
      <c r="I53" s="16">
        <f t="shared" si="0"/>
        <v>40</v>
      </c>
    </row>
    <row r="54" spans="1:9" ht="13.5">
      <c r="A54" s="4">
        <v>52</v>
      </c>
      <c r="B54" s="7" t="s">
        <v>564</v>
      </c>
      <c r="C54" s="28" t="s">
        <v>520</v>
      </c>
      <c r="D54" s="28" t="s">
        <v>2</v>
      </c>
      <c r="E54" s="28">
        <v>1</v>
      </c>
      <c r="F54" s="28" t="s">
        <v>73</v>
      </c>
      <c r="G54" s="73">
        <v>117760</v>
      </c>
      <c r="H54" s="73">
        <v>2944</v>
      </c>
      <c r="I54" s="16">
        <f t="shared" si="0"/>
        <v>40</v>
      </c>
    </row>
    <row r="55" spans="1:9" ht="13.5">
      <c r="A55">
        <v>53</v>
      </c>
      <c r="B55" s="7" t="s">
        <v>565</v>
      </c>
      <c r="C55" s="28" t="s">
        <v>520</v>
      </c>
      <c r="D55" s="28" t="s">
        <v>2</v>
      </c>
      <c r="E55" s="28">
        <v>1</v>
      </c>
      <c r="F55" s="28" t="s">
        <v>73</v>
      </c>
      <c r="G55" s="73">
        <v>61272</v>
      </c>
      <c r="H55" s="73">
        <v>1702</v>
      </c>
      <c r="I55" s="16">
        <f t="shared" si="0"/>
        <v>36</v>
      </c>
    </row>
    <row r="56" spans="1:9" ht="13.5">
      <c r="A56" s="4">
        <v>54</v>
      </c>
      <c r="B56" s="7" t="s">
        <v>566</v>
      </c>
      <c r="C56" s="28" t="s">
        <v>520</v>
      </c>
      <c r="D56" s="28" t="s">
        <v>2</v>
      </c>
      <c r="E56" s="28">
        <v>1</v>
      </c>
      <c r="F56" s="28" t="s">
        <v>73</v>
      </c>
      <c r="G56" s="73">
        <v>42264</v>
      </c>
      <c r="H56" s="73">
        <v>1174</v>
      </c>
      <c r="I56" s="16">
        <f t="shared" si="0"/>
        <v>36</v>
      </c>
    </row>
    <row r="57" spans="1:9" ht="13.5">
      <c r="A57">
        <v>55</v>
      </c>
      <c r="B57" s="7" t="s">
        <v>567</v>
      </c>
      <c r="C57" s="28" t="s">
        <v>520</v>
      </c>
      <c r="D57" s="28" t="s">
        <v>2</v>
      </c>
      <c r="E57" s="28">
        <v>1</v>
      </c>
      <c r="F57" s="28" t="s">
        <v>73</v>
      </c>
      <c r="G57" s="73">
        <v>133200</v>
      </c>
      <c r="H57" s="73">
        <v>3700</v>
      </c>
      <c r="I57" s="16">
        <f t="shared" si="0"/>
        <v>36</v>
      </c>
    </row>
    <row r="58" spans="1:9" ht="13.5">
      <c r="A58" s="4">
        <v>56</v>
      </c>
      <c r="B58" s="186" t="s">
        <v>568</v>
      </c>
      <c r="C58" s="93" t="s">
        <v>520</v>
      </c>
      <c r="D58" s="93" t="s">
        <v>2</v>
      </c>
      <c r="E58" s="93">
        <v>1</v>
      </c>
      <c r="F58" s="28" t="s">
        <v>73</v>
      </c>
      <c r="G58" s="187">
        <v>42228</v>
      </c>
      <c r="H58" s="187">
        <v>1173</v>
      </c>
      <c r="I58" s="16">
        <f t="shared" si="0"/>
        <v>36</v>
      </c>
    </row>
    <row r="59" spans="2:9" ht="13.5">
      <c r="B59" s="2" t="s">
        <v>0</v>
      </c>
      <c r="G59" s="188">
        <f>SUM(G3:G58)</f>
        <v>477745109</v>
      </c>
      <c r="H59" s="188">
        <f>SUM(H3:H58)</f>
        <v>40446393</v>
      </c>
      <c r="I59" s="19">
        <f>G59/H59</f>
        <v>11.811809992549891</v>
      </c>
    </row>
    <row r="60" spans="6:7" ht="27">
      <c r="F60" s="252" t="s">
        <v>1008</v>
      </c>
      <c r="G60" s="265">
        <v>0</v>
      </c>
    </row>
  </sheetData>
  <sheetProtection/>
  <printOptions/>
  <pageMargins left="0.787" right="0.787" top="0.63" bottom="0.61" header="0.512" footer="0.512"/>
  <pageSetup fitToHeight="1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tabSelected="1" zoomScalePageLayoutView="0" workbookViewId="0" topLeftCell="A1">
      <selection activeCell="E117" sqref="E117"/>
    </sheetView>
  </sheetViews>
  <sheetFormatPr defaultColWidth="9.00390625" defaultRowHeight="13.5"/>
  <cols>
    <col min="2" max="2" width="20.00390625" style="0" customWidth="1"/>
    <col min="5" max="5" width="13.00390625" style="0" bestFit="1" customWidth="1"/>
    <col min="7" max="7" width="11.875" style="0" customWidth="1"/>
    <col min="8" max="8" width="11.75390625" style="0" customWidth="1"/>
  </cols>
  <sheetData>
    <row r="1" spans="1:2" ht="13.5">
      <c r="A1" t="s">
        <v>23</v>
      </c>
      <c r="B1" s="18" t="s">
        <v>865</v>
      </c>
    </row>
    <row r="2" spans="1:9" ht="54">
      <c r="A2" s="13" t="s">
        <v>1006</v>
      </c>
      <c r="B2" s="6" t="s">
        <v>16</v>
      </c>
      <c r="C2" s="6" t="s">
        <v>15</v>
      </c>
      <c r="D2" s="6" t="s">
        <v>14</v>
      </c>
      <c r="E2" s="6" t="s">
        <v>13</v>
      </c>
      <c r="F2" s="6" t="s">
        <v>12</v>
      </c>
      <c r="G2" s="12" t="s">
        <v>11</v>
      </c>
      <c r="H2" s="12" t="s">
        <v>10</v>
      </c>
      <c r="I2" s="11" t="s">
        <v>9</v>
      </c>
    </row>
    <row r="3" spans="1:9" ht="13.5">
      <c r="A3">
        <v>1</v>
      </c>
      <c r="B3" s="6" t="s">
        <v>736</v>
      </c>
      <c r="C3" s="6" t="s">
        <v>63</v>
      </c>
      <c r="D3" s="6" t="s">
        <v>85</v>
      </c>
      <c r="E3" s="6">
        <v>1</v>
      </c>
      <c r="F3" s="6" t="s">
        <v>50</v>
      </c>
      <c r="G3" s="8">
        <v>1855921433</v>
      </c>
      <c r="H3" s="8">
        <v>220926697</v>
      </c>
      <c r="I3" s="6">
        <f>G3/H3</f>
        <v>8.400620921789276</v>
      </c>
    </row>
    <row r="4" spans="1:9" ht="13.5">
      <c r="A4">
        <v>2</v>
      </c>
      <c r="B4" s="28" t="s">
        <v>737</v>
      </c>
      <c r="C4" s="28" t="s">
        <v>738</v>
      </c>
      <c r="D4" s="28" t="s">
        <v>2</v>
      </c>
      <c r="E4" s="6">
        <v>1</v>
      </c>
      <c r="F4" s="6" t="s">
        <v>50</v>
      </c>
      <c r="G4" s="8">
        <v>464379</v>
      </c>
      <c r="H4" s="8">
        <v>20316</v>
      </c>
      <c r="I4" s="6">
        <f>G4/H4</f>
        <v>22.857796810395747</v>
      </c>
    </row>
    <row r="5" spans="2:9" ht="13.5">
      <c r="B5" s="2" t="s">
        <v>0</v>
      </c>
      <c r="G5">
        <f>SUM(G3:G4)</f>
        <v>1856385812</v>
      </c>
      <c r="H5">
        <f>SUM(H3:H4)</f>
        <v>220947013</v>
      </c>
      <c r="I5" s="19">
        <f>G5/H5</f>
        <v>8.401950254018596</v>
      </c>
    </row>
    <row r="6" spans="6:7" ht="54">
      <c r="F6" s="252" t="s">
        <v>1008</v>
      </c>
      <c r="G6">
        <v>0</v>
      </c>
    </row>
  </sheetData>
  <sheetProtection/>
  <printOptions/>
  <pageMargins left="0.787" right="0.787" top="0.63" bottom="0.61" header="0.512" footer="0.51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包括外部監査</dc:creator>
  <cp:keywords/>
  <dc:description/>
  <cp:lastModifiedBy>Windows ユーザー</cp:lastModifiedBy>
  <cp:lastPrinted>2014-08-18T09:10:06Z</cp:lastPrinted>
  <dcterms:created xsi:type="dcterms:W3CDTF">2014-07-07T08:50:20Z</dcterms:created>
  <dcterms:modified xsi:type="dcterms:W3CDTF">2014-10-08T02:21:43Z</dcterms:modified>
  <cp:category/>
  <cp:version/>
  <cp:contentType/>
  <cp:contentStatus/>
</cp:coreProperties>
</file>